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3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WV\elec\EIaE\"/>
    </mc:Choice>
  </mc:AlternateContent>
  <xr:revisionPtr revIDLastSave="0" documentId="8_{CC3C671C-7080-440A-8B9A-C31E24367AC2}" xr6:coauthVersionLast="47" xr6:coauthVersionMax="47" xr10:uidLastSave="{00000000-0000-0000-0000-000000000000}"/>
  <bookViews>
    <workbookView xWindow="2160" yWindow="2160" windowWidth="9815" windowHeight="7290" firstSheet="28" activeTab="29" xr2:uid="{1839E201-C116-499E-ABC2-355C9EB0B780}"/>
  </bookViews>
  <sheets>
    <sheet name="About" sheetId="1" r:id="rId1"/>
    <sheet name="Table 1" sheetId="37"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Imports_new" sheetId="28" r:id="rId25"/>
    <sheet name="exports" sheetId="20" r:id="rId26"/>
    <sheet name="EIaE-BIE" sheetId="3" r:id="rId27"/>
    <sheet name="EIaE-BEE" sheetId="5" r:id="rId28"/>
    <sheet name="EIaE-IEP" sheetId="9" r:id="rId29"/>
    <sheet name="EIaE-BEEP" sheetId="10" r:id="rId30"/>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G2" i="10" l="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I2" i="9"/>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H2" i="9"/>
  <c r="F2" i="9"/>
  <c r="G2" i="9"/>
  <c r="E2" i="9"/>
  <c r="D2" i="9" s="1"/>
  <c r="C2" i="9" s="1"/>
  <c r="B2" i="9" s="1"/>
  <c r="O46" i="37"/>
  <c r="P46" i="37"/>
  <c r="N46" i="37"/>
  <c r="O45" i="37" l="1"/>
  <c r="P45" i="37"/>
  <c r="N45" i="37"/>
  <c r="O38" i="34"/>
  <c r="N6" i="34"/>
  <c r="N7" i="34"/>
  <c r="N8" i="34"/>
  <c r="N9" i="34"/>
  <c r="N10" i="34"/>
  <c r="N11" i="34"/>
  <c r="N12" i="34"/>
  <c r="N13" i="34"/>
  <c r="N14" i="34"/>
  <c r="N15" i="34"/>
  <c r="N16" i="34"/>
  <c r="N17" i="34"/>
  <c r="N18" i="34"/>
  <c r="N19" i="34"/>
  <c r="N20" i="34"/>
  <c r="N21" i="34"/>
  <c r="N22" i="34"/>
  <c r="N23" i="34"/>
  <c r="N24" i="34"/>
  <c r="N25" i="34"/>
  <c r="N26" i="34"/>
  <c r="N27" i="34"/>
  <c r="N28" i="34"/>
  <c r="N29" i="34"/>
  <c r="N30" i="34"/>
  <c r="N31" i="34"/>
  <c r="N32" i="34"/>
  <c r="N33" i="34"/>
  <c r="N34" i="34"/>
  <c r="N35" i="34"/>
  <c r="N36" i="34"/>
  <c r="N37" i="34"/>
  <c r="N38" i="34"/>
  <c r="N39" i="34"/>
  <c r="N40" i="34"/>
  <c r="N41" i="34"/>
  <c r="N42" i="34"/>
  <c r="N43" i="34"/>
  <c r="N44" i="34"/>
  <c r="N45" i="34"/>
  <c r="N46" i="34"/>
  <c r="N47" i="34"/>
  <c r="N48" i="34"/>
  <c r="N49" i="34"/>
  <c r="N50" i="34"/>
  <c r="N51" i="34"/>
  <c r="N52" i="34"/>
  <c r="N53" i="34"/>
  <c r="N54" i="34"/>
  <c r="N5" i="34"/>
  <c r="A6" i="34"/>
  <c r="G6" i="34" s="1"/>
  <c r="O6" i="34" s="1"/>
  <c r="A7" i="34"/>
  <c r="G7" i="34" s="1"/>
  <c r="O7" i="34" s="1"/>
  <c r="A8" i="34"/>
  <c r="F8" i="34" s="1"/>
  <c r="A9" i="34"/>
  <c r="F9" i="34" s="1"/>
  <c r="A10" i="34"/>
  <c r="G10" i="34" s="1"/>
  <c r="O10" i="34" s="1"/>
  <c r="A11" i="34"/>
  <c r="G11" i="34" s="1"/>
  <c r="O11" i="34" s="1"/>
  <c r="A12" i="34"/>
  <c r="G12" i="34" s="1"/>
  <c r="O12" i="34" s="1"/>
  <c r="A13" i="34"/>
  <c r="G13" i="34" s="1"/>
  <c r="O13" i="34" s="1"/>
  <c r="A14" i="34"/>
  <c r="G14" i="34" s="1"/>
  <c r="O14" i="34" s="1"/>
  <c r="A15" i="34"/>
  <c r="G15" i="34" s="1"/>
  <c r="O15" i="34" s="1"/>
  <c r="A16" i="34"/>
  <c r="F16" i="34" s="1"/>
  <c r="A17" i="34"/>
  <c r="F17" i="34" s="1"/>
  <c r="A18" i="34"/>
  <c r="G18" i="34" s="1"/>
  <c r="O18" i="34" s="1"/>
  <c r="A19" i="34"/>
  <c r="G19" i="34" s="1"/>
  <c r="O19" i="34" s="1"/>
  <c r="A20" i="34"/>
  <c r="G20" i="34" s="1"/>
  <c r="O20" i="34" s="1"/>
  <c r="A21" i="34"/>
  <c r="G21" i="34" s="1"/>
  <c r="O21" i="34" s="1"/>
  <c r="A22" i="34"/>
  <c r="G22" i="34" s="1"/>
  <c r="O22" i="34" s="1"/>
  <c r="A23" i="34"/>
  <c r="G23" i="34" s="1"/>
  <c r="O23" i="34" s="1"/>
  <c r="A24" i="34"/>
  <c r="F24" i="34" s="1"/>
  <c r="A25" i="34"/>
  <c r="F25" i="34" s="1"/>
  <c r="A26" i="34"/>
  <c r="G26" i="34" s="1"/>
  <c r="O26" i="34" s="1"/>
  <c r="A27" i="34"/>
  <c r="G27" i="34" s="1"/>
  <c r="O27" i="34" s="1"/>
  <c r="A28" i="34"/>
  <c r="G28" i="34" s="1"/>
  <c r="O28" i="34" s="1"/>
  <c r="A29" i="34"/>
  <c r="G29" i="34" s="1"/>
  <c r="O29" i="34" s="1"/>
  <c r="A30" i="34"/>
  <c r="G30" i="34" s="1"/>
  <c r="O30" i="34" s="1"/>
  <c r="A31" i="34"/>
  <c r="G31" i="34" s="1"/>
  <c r="O31" i="34" s="1"/>
  <c r="A32" i="34"/>
  <c r="F32" i="34" s="1"/>
  <c r="A33" i="34"/>
  <c r="F33" i="34" s="1"/>
  <c r="A34" i="34"/>
  <c r="G34" i="34" s="1"/>
  <c r="O34" i="34" s="1"/>
  <c r="A35" i="34"/>
  <c r="G35" i="34" s="1"/>
  <c r="O35" i="34" s="1"/>
  <c r="A36" i="34"/>
  <c r="G36" i="34" s="1"/>
  <c r="O36" i="34" s="1"/>
  <c r="A37" i="34"/>
  <c r="G37" i="34" s="1"/>
  <c r="O37" i="34" s="1"/>
  <c r="A38" i="34"/>
  <c r="G38" i="34" s="1"/>
  <c r="A39" i="34"/>
  <c r="G39" i="34" s="1"/>
  <c r="O39" i="34" s="1"/>
  <c r="A40" i="34"/>
  <c r="F40" i="34" s="1"/>
  <c r="A41" i="34"/>
  <c r="F41" i="34" s="1"/>
  <c r="A42" i="34"/>
  <c r="G42" i="34" s="1"/>
  <c r="O42" i="34" s="1"/>
  <c r="A43" i="34"/>
  <c r="G43" i="34" s="1"/>
  <c r="O43" i="34" s="1"/>
  <c r="A44" i="34"/>
  <c r="G44" i="34" s="1"/>
  <c r="O44" i="34" s="1"/>
  <c r="A45" i="34"/>
  <c r="G45" i="34" s="1"/>
  <c r="O45" i="34" s="1"/>
  <c r="A46" i="34"/>
  <c r="G46" i="34" s="1"/>
  <c r="O46" i="34" s="1"/>
  <c r="A47" i="34"/>
  <c r="G47" i="34" s="1"/>
  <c r="O47" i="34" s="1"/>
  <c r="A48" i="34"/>
  <c r="F48" i="34" s="1"/>
  <c r="A49" i="34"/>
  <c r="F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F47" i="34"/>
  <c r="F39" i="34"/>
  <c r="F31" i="34"/>
  <c r="F23" i="34"/>
  <c r="F15" i="34"/>
  <c r="F7" i="34"/>
  <c r="G49" i="34"/>
  <c r="O49" i="34" s="1"/>
  <c r="G41" i="34"/>
  <c r="O41" i="34" s="1"/>
  <c r="G33" i="34"/>
  <c r="O33" i="34" s="1"/>
  <c r="G25" i="34"/>
  <c r="O25" i="34" s="1"/>
  <c r="G17" i="34"/>
  <c r="O17" i="34" s="1"/>
  <c r="G9" i="34"/>
  <c r="F54" i="34"/>
  <c r="F46" i="34"/>
  <c r="F38" i="34"/>
  <c r="C5" i="28" s="1"/>
  <c r="F30" i="34"/>
  <c r="F22" i="34"/>
  <c r="F14" i="34"/>
  <c r="F6" i="34"/>
  <c r="G48" i="34"/>
  <c r="O48" i="34" s="1"/>
  <c r="G40" i="34"/>
  <c r="O40" i="34" s="1"/>
  <c r="G32" i="34"/>
  <c r="O32" i="34" s="1"/>
  <c r="G24" i="34"/>
  <c r="O24" i="34" s="1"/>
  <c r="G16" i="34"/>
  <c r="O16" i="34" s="1"/>
  <c r="G8" i="34"/>
  <c r="O8" i="34" s="1"/>
  <c r="F53" i="34"/>
  <c r="F45" i="34"/>
  <c r="F37" i="34"/>
  <c r="F29" i="34"/>
  <c r="F21" i="34"/>
  <c r="F13" i="34"/>
  <c r="F52" i="34"/>
  <c r="F44" i="34"/>
  <c r="F36" i="34"/>
  <c r="F28" i="34"/>
  <c r="F20" i="34"/>
  <c r="F12" i="34"/>
  <c r="F51" i="34"/>
  <c r="F43" i="34"/>
  <c r="F35" i="34"/>
  <c r="F27" i="34"/>
  <c r="F19" i="34"/>
  <c r="F11" i="34"/>
  <c r="F50" i="34"/>
  <c r="F42" i="34"/>
  <c r="F34" i="34"/>
  <c r="F26" i="34"/>
  <c r="F18" i="34"/>
  <c r="F10" i="34"/>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47"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H5" i="34" l="1"/>
  <c r="I5" i="34" s="1"/>
  <c r="K5" i="34" s="1"/>
  <c r="K14" i="34"/>
  <c r="L14" i="34"/>
  <c r="H18" i="34"/>
  <c r="I18" i="34" s="1"/>
  <c r="H46" i="34"/>
  <c r="I46" i="34" s="1"/>
  <c r="H12" i="34"/>
  <c r="I12" i="34" s="1"/>
  <c r="H16" i="34"/>
  <c r="I16" i="34" s="1"/>
  <c r="H50" i="34"/>
  <c r="H9" i="34"/>
  <c r="I9" i="34" s="1"/>
  <c r="O9" i="34"/>
  <c r="H23" i="34"/>
  <c r="H34" i="34"/>
  <c r="I34" i="34" s="1"/>
  <c r="K25" i="34"/>
  <c r="L25" i="34"/>
  <c r="H10" i="34"/>
  <c r="I10" i="34" s="1"/>
  <c r="H27" i="34"/>
  <c r="I27" i="34" s="1"/>
  <c r="H44" i="34"/>
  <c r="I44" i="34" s="1"/>
  <c r="H22" i="34"/>
  <c r="I22" i="34" s="1"/>
  <c r="I50" i="34"/>
  <c r="I28" i="34"/>
  <c r="I39" i="34"/>
  <c r="I36" i="34"/>
  <c r="I47" i="34"/>
  <c r="I23"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I15" i="26" s="1"/>
  <c r="AD10" i="26"/>
  <c r="S7" i="26"/>
  <c r="V6" i="26"/>
  <c r="L138" i="25"/>
  <c r="M138" i="25" s="1"/>
  <c r="L204" i="25"/>
  <c r="M204" i="25" s="1"/>
  <c r="L263" i="25"/>
  <c r="M263" i="25" s="1"/>
  <c r="J11" i="26"/>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W14" i="26" s="1"/>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P14" i="26" s="1"/>
  <c r="L6" i="26"/>
  <c r="O10" i="26"/>
  <c r="K6" i="26"/>
  <c r="F10" i="26"/>
  <c r="N11" i="26"/>
  <c r="N14" i="26" s="1"/>
  <c r="U10" i="26"/>
  <c r="U14" i="26" s="1"/>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G14" i="26" s="1"/>
  <c r="C6" i="26"/>
  <c r="AB7" i="26"/>
  <c r="R7" i="26"/>
  <c r="M10" i="26"/>
  <c r="M14" i="26" s="1"/>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E14" i="26" s="1"/>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J14" i="26"/>
  <c r="G15"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W15" i="26" l="1"/>
  <c r="AC14" i="26"/>
  <c r="AB15" i="26"/>
  <c r="Q14" i="26"/>
  <c r="AE14" i="26"/>
  <c r="H14" i="26"/>
  <c r="V15" i="26"/>
  <c r="AC15" i="26"/>
  <c r="AA15" i="26"/>
  <c r="D5" i="28"/>
  <c r="E5" i="28" s="1"/>
  <c r="E24" i="28" s="1"/>
  <c r="E16" i="3" s="1"/>
  <c r="E2" i="20"/>
  <c r="F2" i="20" s="1"/>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D17" i="28" l="1"/>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C2" i="5"/>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D2" i="5"/>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E2" i="5"/>
  <c r="C33" i="23"/>
  <c r="D33" i="23" s="1"/>
  <c r="B85" i="28"/>
  <c r="AB134" i="28"/>
  <c r="AC121" i="28"/>
  <c r="AE114" i="28"/>
  <c r="AD128" i="28"/>
  <c r="AE118" i="28"/>
  <c r="AD127" i="28"/>
  <c r="AD120" i="28"/>
  <c r="AC126" i="28"/>
  <c r="AB125" i="28"/>
  <c r="AC119" i="28"/>
  <c r="AC133" i="28"/>
  <c r="AC132" i="28"/>
  <c r="AD116" i="28"/>
  <c r="AC115" i="28"/>
  <c r="AB129" i="28"/>
  <c r="AD117" i="28"/>
  <c r="AC130" i="28"/>
  <c r="AH14" i="26"/>
  <c r="AI10" i="26"/>
  <c r="AI11" i="26"/>
  <c r="AH15"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G17" i="28" l="1"/>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F2" i="5"/>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G2" i="5"/>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23" i="28"/>
  <c r="I15"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H2" i="5"/>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O1250" i="22" s="1"/>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P1253" i="22"/>
  <c r="R1251" i="22"/>
  <c r="J1251" i="22"/>
  <c r="Q1248" i="22"/>
  <c r="I1248" i="22"/>
  <c r="N1247" i="22"/>
  <c r="F1247" i="22"/>
  <c r="K1246" i="22"/>
  <c r="P1245" i="22"/>
  <c r="H1245" i="22"/>
  <c r="M1244" i="22"/>
  <c r="R1243" i="22"/>
  <c r="J1243" i="22"/>
  <c r="O1242" i="22"/>
  <c r="G1242" i="22"/>
  <c r="L1241" i="22"/>
  <c r="Q1240" i="22"/>
  <c r="I1240" i="22"/>
  <c r="N1239" i="22"/>
  <c r="F1239" i="22"/>
  <c r="O1253" i="22"/>
  <c r="G1253" i="22"/>
  <c r="L1252" i="22"/>
  <c r="Q1251" i="22"/>
  <c r="I1251" i="22"/>
  <c r="N1250" i="22"/>
  <c r="F1250" i="22"/>
  <c r="K1249" i="22"/>
  <c r="P1248" i="22"/>
  <c r="H1248" i="22"/>
  <c r="M1247" i="22"/>
  <c r="R1246" i="22"/>
  <c r="J1246" i="22"/>
  <c r="O1245" i="22"/>
  <c r="G1245" i="22"/>
  <c r="L1244" i="22"/>
  <c r="Q1243" i="22"/>
  <c r="I1243" i="22"/>
  <c r="N1242" i="22"/>
  <c r="F1242" i="22"/>
  <c r="K1241" i="22"/>
  <c r="P1240" i="22"/>
  <c r="H1240" i="22"/>
  <c r="M1239" i="22"/>
  <c r="N1253" i="22"/>
  <c r="F1253" i="22"/>
  <c r="K1252" i="22"/>
  <c r="P1251" i="22"/>
  <c r="H1251" i="22"/>
  <c r="M1250" i="22"/>
  <c r="R1249" i="22"/>
  <c r="J1249" i="22"/>
  <c r="O1248" i="22"/>
  <c r="G1248" i="22"/>
  <c r="L1247" i="22"/>
  <c r="Q1246" i="22"/>
  <c r="I1246" i="22"/>
  <c r="N1245" i="22"/>
  <c r="F1245" i="22"/>
  <c r="K1244" i="22"/>
  <c r="P1243" i="22"/>
  <c r="H1243" i="22"/>
  <c r="M1242" i="22"/>
  <c r="R1241" i="22"/>
  <c r="J1241" i="22"/>
  <c r="O1240" i="22"/>
  <c r="G1240" i="22"/>
  <c r="L1239" i="22"/>
  <c r="M1253" i="22"/>
  <c r="R1252" i="22"/>
  <c r="J1252" i="22"/>
  <c r="O1251" i="22"/>
  <c r="G1251" i="22"/>
  <c r="L1250" i="22"/>
  <c r="Q1249" i="22"/>
  <c r="I1249" i="22"/>
  <c r="N1248" i="22"/>
  <c r="F1248" i="22"/>
  <c r="K1247" i="22"/>
  <c r="P1246" i="22"/>
  <c r="H1246" i="22"/>
  <c r="M1245" i="22"/>
  <c r="R1244" i="22"/>
  <c r="J1244" i="22"/>
  <c r="O1243" i="22"/>
  <c r="G1243" i="22"/>
  <c r="L1242" i="22"/>
  <c r="Q1241" i="22"/>
  <c r="I1241" i="22"/>
  <c r="N1240" i="22"/>
  <c r="F1240" i="22"/>
  <c r="K1239" i="22"/>
  <c r="L1253" i="22"/>
  <c r="Q1252" i="22"/>
  <c r="I1252" i="22"/>
  <c r="N1251" i="22"/>
  <c r="F1251" i="22"/>
  <c r="K1250" i="22"/>
  <c r="P1249" i="22"/>
  <c r="H1249" i="22"/>
  <c r="M1248" i="22"/>
  <c r="R1247" i="22"/>
  <c r="J1247" i="22"/>
  <c r="O1246" i="22"/>
  <c r="G1246" i="22"/>
  <c r="L1245" i="22"/>
  <c r="Q1244" i="22"/>
  <c r="I1244" i="22"/>
  <c r="N1243" i="22"/>
  <c r="F1243" i="22"/>
  <c r="K1242" i="22"/>
  <c r="P1241" i="22"/>
  <c r="H1241" i="22"/>
  <c r="M1240" i="22"/>
  <c r="R1239" i="22"/>
  <c r="J1239" i="22"/>
  <c r="K1253" i="22"/>
  <c r="P1252" i="22"/>
  <c r="H1252" i="22"/>
  <c r="M1251" i="22"/>
  <c r="R1250" i="22"/>
  <c r="J1250" i="22"/>
  <c r="O1249" i="22"/>
  <c r="G1249" i="22"/>
  <c r="L1248" i="22"/>
  <c r="Q1247" i="22"/>
  <c r="I1247" i="22"/>
  <c r="N1246" i="22"/>
  <c r="F1246" i="22"/>
  <c r="K1245" i="22"/>
  <c r="P1244" i="22"/>
  <c r="H1244" i="22"/>
  <c r="M1243" i="22"/>
  <c r="R1242" i="22"/>
  <c r="J1242" i="22"/>
  <c r="R1253" i="22"/>
  <c r="J1253" i="22"/>
  <c r="O1252" i="22"/>
  <c r="G1252" i="22"/>
  <c r="L1251" i="22"/>
  <c r="Q1250" i="22"/>
  <c r="I1250" i="22"/>
  <c r="N1249" i="22"/>
  <c r="F1249" i="22"/>
  <c r="K1248" i="22"/>
  <c r="P1247" i="22"/>
  <c r="H1247" i="22"/>
  <c r="M1246" i="22"/>
  <c r="R1245" i="22"/>
  <c r="J1245" i="22"/>
  <c r="O1244" i="22"/>
  <c r="G1244" i="22"/>
  <c r="L1243" i="22"/>
  <c r="Q1242" i="22"/>
  <c r="I1242" i="22"/>
  <c r="N1241" i="22"/>
  <c r="F1241" i="22"/>
  <c r="K1240" i="22"/>
  <c r="P1239" i="22"/>
  <c r="H1239" i="22"/>
  <c r="Q1253" i="22"/>
  <c r="I1253" i="22"/>
  <c r="N1252" i="22"/>
  <c r="F1252" i="22"/>
  <c r="K1251" i="22"/>
  <c r="P1250" i="22"/>
  <c r="H1250" i="22"/>
  <c r="M1249" i="22"/>
  <c r="R1248" i="22"/>
  <c r="J1248" i="22"/>
  <c r="O1247" i="22"/>
  <c r="G1247" i="22"/>
  <c r="L1246" i="22"/>
  <c r="Q1245" i="22"/>
  <c r="I1245" i="22"/>
  <c r="N1244" i="22"/>
  <c r="F1244" i="22"/>
  <c r="K1243" i="22"/>
  <c r="P1242" i="22"/>
  <c r="H1242" i="22"/>
  <c r="M1241" i="22"/>
  <c r="R1240" i="22"/>
  <c r="J1240" i="22"/>
  <c r="O1239" i="22"/>
  <c r="G1239" i="22"/>
  <c r="I1239" i="22"/>
  <c r="O1241" i="22"/>
  <c r="G1241" i="22"/>
  <c r="L1240" i="22"/>
  <c r="Q1239"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I1034" i="22"/>
  <c r="H1040" i="22"/>
  <c r="K1031"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J1160" i="22"/>
  <c r="M1151" i="22"/>
  <c r="L1157"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Q1366" i="22"/>
  <c r="F1363" i="22"/>
  <c r="R1365" i="22"/>
  <c r="Q1362" i="22"/>
  <c r="G1360" i="22"/>
  <c r="O1360"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I1443" i="22"/>
  <c r="O1437" i="22"/>
  <c r="L1447" i="22"/>
  <c r="R1441" i="22"/>
  <c r="P1435" i="22"/>
  <c r="R1444" i="22"/>
  <c r="K1439" i="22"/>
  <c r="M1448" i="22"/>
  <c r="F1443" i="22"/>
  <c r="L1437" i="22"/>
  <c r="I1447" i="22"/>
  <c r="J1442" i="22"/>
  <c r="K1437" i="22"/>
  <c r="O1447" i="22"/>
  <c r="P1442" i="22"/>
  <c r="Q1437" i="22"/>
  <c r="I1448" i="22"/>
  <c r="J1443" i="22"/>
  <c r="K1438" i="22"/>
  <c r="H1447" i="22"/>
  <c r="G1436" i="22"/>
  <c r="L1443"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L1400" i="22"/>
  <c r="I1399" i="22"/>
  <c r="Q1401" i="22"/>
  <c r="K1400" i="22"/>
  <c r="K1396" i="22"/>
  <c r="H1395" i="22"/>
  <c r="L1391" i="22"/>
  <c r="I1390" i="22"/>
  <c r="P1401" i="22"/>
  <c r="J1400" i="22"/>
  <c r="J1396" i="22"/>
  <c r="G1395" i="22"/>
  <c r="K1391" i="22"/>
  <c r="H1390" i="22"/>
  <c r="R1400" i="22"/>
  <c r="M1399" i="22"/>
  <c r="N1395" i="22"/>
  <c r="K1394" i="22"/>
  <c r="O1390" i="22"/>
  <c r="L1389" i="22"/>
  <c r="H1400" i="22"/>
  <c r="P1398" i="22"/>
  <c r="R1394" i="22"/>
  <c r="O1393" i="22"/>
  <c r="F1390" i="22"/>
  <c r="N1403" i="22"/>
  <c r="K1399" i="22"/>
  <c r="R1397" i="22"/>
  <c r="I1394" i="22"/>
  <c r="F1393" i="22"/>
  <c r="J1389" i="22"/>
  <c r="O1402" i="22"/>
  <c r="L1398" i="22"/>
  <c r="H1397" i="22"/>
  <c r="L1393" i="22"/>
  <c r="I1392" i="22"/>
  <c r="J1403" i="22"/>
  <c r="R1401" i="22"/>
  <c r="O1389" i="22"/>
  <c r="J1399" i="22"/>
  <c r="G1399" i="22"/>
  <c r="F1394" i="22"/>
  <c r="M1393" i="22"/>
  <c r="K1401" i="22"/>
  <c r="O1397" i="22"/>
  <c r="P1392" i="22"/>
  <c r="Q1389" i="22"/>
  <c r="R1392"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M1252" i="22" l="1"/>
  <c r="H1253" i="22"/>
  <c r="L1249" i="22"/>
  <c r="G1250"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C64" i="23" s="1"/>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K72" i="23" s="1"/>
  <c r="M733" i="22"/>
  <c r="L738" i="22"/>
  <c r="K743" i="22"/>
  <c r="I731" i="22"/>
  <c r="H736" i="22"/>
  <c r="G741" i="22"/>
  <c r="K740" i="22"/>
  <c r="H733" i="22"/>
  <c r="G738" i="22"/>
  <c r="B62" i="23" s="1"/>
  <c r="F743" i="22"/>
  <c r="H730" i="22"/>
  <c r="G735" i="22"/>
  <c r="B64" i="23" s="1"/>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O764" i="22"/>
  <c r="N769" i="22"/>
  <c r="I759" i="22"/>
  <c r="H764" i="22"/>
  <c r="G769" i="22"/>
  <c r="I764" i="22"/>
  <c r="H769" i="22"/>
  <c r="H1356" i="22"/>
  <c r="O1353" i="22"/>
  <c r="O1345" i="22"/>
  <c r="K1347" i="22"/>
  <c r="J1352" i="22"/>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M70" i="23" s="1"/>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D66" i="23" s="1"/>
  <c r="P761" i="22"/>
  <c r="K763" i="22"/>
  <c r="G762" i="22"/>
  <c r="P760" i="22"/>
  <c r="M765" i="22"/>
  <c r="L770" i="22"/>
  <c r="G73" i="23" s="1"/>
  <c r="I766" i="22"/>
  <c r="H771" i="22"/>
  <c r="K766" i="22"/>
  <c r="J771" i="22"/>
  <c r="L766" i="22"/>
  <c r="K771" i="22"/>
  <c r="R765" i="22"/>
  <c r="Q770" i="22"/>
  <c r="L760" i="22"/>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I2" i="5"/>
  <c r="P729" i="22"/>
  <c r="O734" i="22"/>
  <c r="N739" i="22"/>
  <c r="K732" i="22"/>
  <c r="F68" i="23" s="1"/>
  <c r="J732" i="22"/>
  <c r="I737" i="22"/>
  <c r="H742" i="22"/>
  <c r="F730" i="22"/>
  <c r="R734" i="22"/>
  <c r="Q739" i="22"/>
  <c r="P731" i="22"/>
  <c r="R731" i="22"/>
  <c r="Q736" i="22"/>
  <c r="P741" i="22"/>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K65" i="23"/>
  <c r="K70" i="23"/>
  <c r="H73" i="23"/>
  <c r="AM10" i="26"/>
  <c r="AL14" i="26"/>
  <c r="AL15" i="26"/>
  <c r="AM11" i="26"/>
  <c r="AF93" i="23"/>
  <c r="AG87" i="23"/>
  <c r="AG93" i="23" s="1"/>
  <c r="AF101" i="23"/>
  <c r="AG88" i="23"/>
  <c r="AG101" i="23" s="1"/>
  <c r="AF96" i="23"/>
  <c r="AG82" i="23"/>
  <c r="AG96" i="23" s="1"/>
  <c r="AF100" i="23"/>
  <c r="AF99" i="23"/>
  <c r="AG83" i="23"/>
  <c r="AF92" i="23"/>
  <c r="AG86" i="23"/>
  <c r="AG92" i="23" s="1"/>
  <c r="G60" i="23" l="1"/>
  <c r="E70" i="23"/>
  <c r="B61" i="23"/>
  <c r="H62" i="23"/>
  <c r="C73" i="23"/>
  <c r="I62" i="23"/>
  <c r="M68" i="23"/>
  <c r="M67" i="23"/>
  <c r="D62" i="23"/>
  <c r="G61" i="23"/>
  <c r="H60" i="23"/>
  <c r="C66" i="23"/>
  <c r="L70" i="23"/>
  <c r="B73" i="23"/>
  <c r="G70" i="23"/>
  <c r="L6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J2" i="5"/>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K2" i="5"/>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L2" i="5"/>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M2" i="5"/>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N2" i="5"/>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O2" i="5"/>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P2" i="5"/>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Q2" i="5"/>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R2" i="5"/>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S2" i="5"/>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T2" i="5"/>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U2" i="5"/>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V2" i="5"/>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W2" i="5"/>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X2" i="5"/>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Y2" i="5"/>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Z2" i="5"/>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A2" i="5"/>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B2" i="5"/>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C2" i="5"/>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D2" i="5"/>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AE2" i="5"/>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Olivia Ashmoore</author>
  </authors>
  <commentList>
    <comment ref="O38" authorId="0" shapeId="0" xr:uid="{0196D0CF-B548-460A-AAAB-831544520451}">
      <text>
        <r>
          <rPr>
            <b/>
            <sz val="9"/>
            <color indexed="81"/>
            <rFont val="Tahoma"/>
            <family val="2"/>
          </rPr>
          <t>Olivia Ashmoore:</t>
        </r>
        <r>
          <rPr>
            <sz val="9"/>
            <color indexed="81"/>
            <rFont val="Tahoma"/>
            <family val="2"/>
          </rPr>
          <t xml:space="preserve">
hand adjusted to avoid breaking model</t>
        </r>
      </text>
    </comment>
  </commentList>
</comments>
</file>

<file path=xl/sharedStrings.xml><?xml version="1.0" encoding="utf-8"?>
<sst xmlns="http://schemas.openxmlformats.org/spreadsheetml/2006/main" count="15073" uniqueCount="1076">
  <si>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</si>
  <si>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</si>
  <si>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</si>
  <si>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</si>
  <si>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</si>
  <si>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</si>
  <si>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</si>
  <si>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</si>
  <si>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</si>
  <si>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</si>
  <si>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</si>
  <si>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</si>
  <si>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</si>
  <si>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</si>
  <si>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</si>
  <si>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</si>
  <si>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</si>
  <si>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</si>
  <si>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</si>
  <si>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</si>
  <si>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</si>
  <si>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</si>
  <si>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</si>
  <si>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</si>
  <si>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</si>
  <si>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</si>
  <si>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</si>
  <si>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</si>
  <si>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</si>
  <si>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</si>
  <si>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</si>
  <si>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</si>
  <si>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</si>
  <si>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</si>
  <si>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</si>
  <si>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</si>
  <si>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</si>
  <si>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</si>
  <si>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</si>
  <si>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</si>
  <si>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</si>
  <si>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</si>
  <si>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</si>
  <si>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</si>
  <si>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</si>
  <si>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</si>
  <si>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</si>
  <si>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</si>
  <si>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</si>
  <si>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</si>
  <si>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</si>
  <si>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</si>
  <si>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</si>
  <si>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</si>
  <si>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</si>
  <si>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</si>
  <si>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</si>
  <si>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</si>
  <si>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</si>
  <si>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</si>
  <si>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</si>
  <si>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</si>
  <si>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</si>
  <si>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</si>
  <si>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</si>
  <si>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</si>
  <si>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</si>
  <si>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</si>
  <si>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</si>
  <si>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</si>
  <si>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</si>
  <si>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</si>
  <si>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</si>
  <si>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</si>
  <si>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</si>
  <si>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</si>
  <si>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</si>
  <si>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</si>
  <si>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</si>
  <si>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</si>
  <si>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</si>
  <si>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</si>
  <si>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</si>
  <si>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</si>
  <si>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</si>
  <si>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</si>
  <si>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</si>
  <si>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</si>
  <si>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</si>
  <si>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</si>
  <si>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</si>
  <si>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</si>
  <si>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</si>
  <si>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</si>
  <si>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</si>
  <si>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</si>
  <si>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</si>
  <si>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</si>
  <si>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</si>
  <si>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</si>
  <si>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</si>
  <si>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</si>
  <si>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</si>
  <si>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</si>
  <si>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</si>
  <si>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</si>
  <si>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</si>
  <si>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</si>
  <si>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</si>
  <si>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</si>
  <si>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</si>
  <si>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</si>
  <si>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</si>
  <si>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</si>
  <si>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</si>
  <si>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</si>
  <si>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</si>
  <si>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</si>
  <si>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</si>
  <si>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</si>
  <si>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</si>
  <si>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</si>
  <si>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</si>
  <si>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</si>
  <si>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</si>
  <si>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</si>
  <si>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</si>
  <si>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</si>
  <si>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</si>
  <si>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</si>
  <si>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</si>
  <si>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</si>
  <si>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</si>
  <si>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</si>
  <si>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</si>
  <si>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</si>
  <si>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</si>
  <si>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</si>
  <si>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</si>
  <si>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</si>
  <si>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</si>
  <si>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</si>
  <si>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</si>
  <si>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</si>
  <si>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</si>
  <si>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</si>
  <si>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</si>
  <si>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</si>
  <si>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</si>
  <si>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</si>
  <si>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</si>
  <si>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</si>
  <si>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</si>
  <si>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</si>
  <si>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</si>
  <si>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</si>
  <si>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</si>
  <si>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</si>
  <si>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</si>
  <si>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</si>
  <si>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</si>
  <si>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</si>
  <si>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</si>
  <si>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</si>
  <si>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</si>
  <si>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</si>
  <si>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</si>
  <si>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</si>
  <si>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</si>
  <si>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</si>
  <si>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</si>
  <si>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</si>
  <si>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</si>
  <si>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</si>
  <si>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</si>
  <si>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</si>
  <si>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</si>
  <si>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</si>
  <si>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</si>
  <si>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</si>
  <si>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</si>
  <si>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</si>
  <si>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</si>
  <si>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</si>
  <si>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</si>
  <si>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</si>
  <si>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</si>
  <si>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</si>
  <si>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</si>
  <si>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</si>
  <si>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</si>
  <si>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</si>
  <si>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</si>
  <si>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</si>
  <si>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</si>
  <si>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</si>
  <si>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</si>
  <si>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</si>
  <si>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</si>
  <si>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</si>
  <si>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</si>
  <si>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</si>
  <si>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</si>
  <si>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</si>
  <si>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</si>
  <si>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</si>
  <si>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</si>
  <si>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</si>
  <si>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</si>
  <si>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</si>
  <si>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</si>
  <si>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</si>
  <si>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</si>
  <si>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</si>
  <si>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</si>
  <si>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</si>
  <si>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</si>
  <si>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</si>
  <si>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</si>
  <si>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</si>
  <si>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</si>
  <si>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</si>
  <si>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</si>
  <si>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</si>
  <si>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</si>
  <si>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</si>
  <si>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</si>
  <si>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</si>
  <si>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</si>
  <si>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</si>
  <si>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</si>
  <si>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</si>
  <si>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</si>
  <si>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</si>
  <si>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</si>
  <si>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</si>
  <si>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</si>
  <si>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</si>
  <si>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</si>
  <si>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</si>
  <si>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</si>
  <si>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</si>
  <si>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</si>
  <si>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</si>
  <si>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</si>
  <si>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</si>
  <si>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</si>
  <si>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</si>
  <si>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</si>
  <si>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</si>
  <si>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</si>
  <si>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</si>
  <si>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</si>
  <si>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</si>
  <si>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</si>
  <si>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</si>
  <si>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</si>
  <si>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</si>
  <si>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</si>
  <si>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</si>
  <si>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</si>
  <si>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</si>
  <si>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</si>
  <si>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</si>
  <si>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</si>
  <si>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</si>
  <si>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</si>
  <si>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</si>
  <si>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</si>
  <si>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</si>
  <si>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</si>
  <si>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</si>
  <si>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</si>
  <si>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</si>
  <si>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</si>
  <si>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</si>
  <si>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</si>
  <si>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</si>
  <si>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</si>
  <si>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</si>
  <si>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</si>
  <si>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</si>
  <si>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</si>
  <si>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</si>
  <si>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</si>
  <si>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</si>
  <si>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</si>
  <si>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</si>
  <si>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</si>
  <si>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</si>
  <si>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</si>
  <si>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</si>
  <si>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</si>
  <si>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</si>
  <si>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</si>
  <si>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</si>
  <si>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</si>
  <si>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</si>
  <si>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</si>
  <si>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</si>
  <si>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</si>
  <si>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</si>
  <si>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</si>
  <si>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</si>
  <si>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</si>
  <si>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</si>
  <si>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</si>
  <si>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</si>
  <si>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</si>
  <si>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</si>
  <si>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</si>
  <si>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</si>
  <si>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</si>
  <si>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</si>
  <si>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</si>
  <si>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</si>
  <si>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</si>
  <si>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</si>
  <si>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</si>
  <si>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</si>
  <si>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</si>
  <si>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</si>
  <si>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</si>
  <si>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</si>
  <si>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</si>
  <si>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</si>
  <si>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</si>
  <si>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</si>
  <si>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</si>
  <si>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</si>
  <si>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</si>
  <si>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</si>
  <si>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</si>
  <si>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</si>
  <si>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</si>
  <si>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</si>
  <si>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</si>
  <si>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</si>
  <si>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</si>
  <si>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</si>
  <si>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</si>
  <si>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</si>
  <si>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</si>
  <si>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</si>
  <si>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</si>
  <si>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</si>
  <si>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</si>
  <si>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</si>
  <si>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</si>
  <si>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</si>
  <si>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</si>
  <si>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</si>
  <si>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</si>
  <si>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</si>
  <si>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</si>
  <si>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</si>
  <si>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</si>
  <si>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</si>
  <si>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</si>
  <si>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</si>
  <si>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</si>
  <si>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</si>
  <si>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</si>
  <si>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</si>
  <si>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</si>
  <si>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</si>
  <si>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</si>
  <si>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</si>
  <si>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</si>
  <si>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</si>
  <si>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</si>
  <si>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</si>
  <si>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</si>
  <si>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</si>
  <si>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</si>
  <si>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</si>
  <si>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</si>
  <si>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</si>
  <si>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</si>
  <si>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</si>
  <si>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</si>
  <si>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</si>
  <si>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</si>
  <si>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</si>
  <si>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</si>
  <si>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</si>
  <si>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</si>
  <si>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</si>
  <si>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</si>
  <si>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</si>
  <si>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</si>
  <si>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</si>
  <si>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</si>
  <si>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</si>
  <si>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</si>
  <si>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</si>
  <si>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</si>
  <si>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</si>
  <si>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</si>
  <si>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</si>
  <si>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</si>
  <si>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</si>
  <si>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</si>
  <si>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</si>
  <si>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</si>
  <si>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</si>
  <si>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</si>
  <si>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</si>
  <si>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</si>
  <si>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</si>
  <si>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</si>
  <si>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</si>
  <si>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</si>
  <si>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</si>
  <si>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</si>
  <si>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</si>
  <si>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</si>
  <si>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</si>
  <si>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</si>
  <si>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</si>
  <si>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</si>
  <si>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</si>
  <si>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</si>
  <si>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</si>
  <si>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</si>
  <si>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</si>
  <si>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</si>
  <si>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</si>
  <si>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</si>
  <si>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</si>
  <si>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</si>
  <si>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</si>
  <si>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</si>
  <si>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</si>
  <si>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</si>
  <si>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</si>
  <si>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</si>
  <si>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</si>
  <si>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</si>
  <si>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</si>
  <si>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</si>
  <si>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</si>
  <si>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</si>
  <si>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</si>
  <si>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</si>
  <si>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</si>
  <si>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</si>
  <si>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</si>
  <si>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</si>
  <si>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</si>
  <si>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</si>
  <si>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</si>
  <si>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</si>
  <si>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</si>
  <si>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</si>
  <si>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</si>
  <si>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</si>
  <si>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</si>
  <si>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</si>
  <si>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</si>
  <si>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</si>
  <si>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</si>
  <si>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</si>
  <si>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</si>
  <si>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</si>
  <si>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</si>
  <si>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</si>
  <si>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</si>
  <si>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</si>
  <si>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</si>
  <si>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</si>
  <si>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</si>
  <si>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</si>
  <si>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</si>
  <si>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</si>
  <si>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</si>
  <si>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</si>
  <si>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</si>
  <si>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</si>
  <si>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</si>
  <si>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</si>
  <si>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</si>
  <si>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</si>
  <si>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</si>
  <si>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</si>
  <si>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</si>
  <si>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</si>
  <si>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</si>
  <si>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</si>
  <si>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</si>
  <si>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</si>
  <si>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</si>
  <si>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</si>
  <si>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</si>
  <si>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</si>
  <si>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</si>
  <si>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</si>
  <si>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</si>
  <si>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</si>
  <si>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</si>
  <si>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</si>
  <si>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</si>
  <si>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</si>
  <si>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</si>
  <si>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</si>
  <si>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</si>
  <si>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</si>
  <si>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</si>
  <si>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</si>
  <si>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</si>
  <si>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</si>
  <si>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</si>
  <si>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</si>
  <si>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</si>
  <si>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</si>
  <si>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</si>
  <si>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</si>
  <si>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</si>
  <si>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</si>
  <si>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</si>
  <si>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</si>
  <si>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</si>
  <si>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</si>
  <si>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</si>
  <si>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</si>
  <si>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</si>
  <si>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</si>
  <si>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</si>
  <si>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</si>
  <si>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</si>
  <si>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</si>
  <si>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</si>
  <si>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</si>
  <si>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</si>
  <si>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</si>
  <si>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</si>
  <si>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</si>
  <si>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</si>
  <si>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</si>
  <si>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</si>
  <si>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</si>
  <si>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</si>
  <si>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</si>
  <si>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</si>
  <si>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</si>
  <si>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</si>
  <si>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</si>
  <si>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</si>
  <si>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</si>
  <si>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</si>
  <si>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</si>
  <si>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</si>
  <si>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</si>
  <si>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</si>
  <si>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</si>
  <si>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</si>
  <si>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</si>
  <si>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</si>
  <si>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</si>
  <si>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</si>
  <si>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</si>
  <si>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</si>
  <si>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</si>
  <si>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</si>
  <si>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</si>
  <si>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</si>
  <si>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</si>
  <si>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</si>
  <si>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</si>
  <si>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</si>
  <si>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</si>
  <si>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</si>
  <si>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</si>
  <si>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</si>
  <si>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</si>
  <si>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</si>
  <si>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</si>
  <si>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</si>
  <si>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</si>
  <si>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</si>
  <si>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</si>
  <si>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</si>
  <si>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</si>
  <si>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</si>
  <si>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</si>
  <si>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</si>
  <si>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</si>
  <si>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</si>
  <si>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</si>
  <si>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</si>
  <si>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</si>
  <si>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</si>
  <si>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</si>
  <si>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</si>
  <si>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</si>
  <si>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</si>
  <si>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</si>
  <si>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</si>
  <si>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</si>
  <si>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</si>
  <si>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</si>
  <si>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</si>
  <si>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</si>
  <si>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</si>
  <si>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</si>
  <si>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</si>
  <si>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</si>
  <si>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</si>
  <si>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</si>
  <si>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</si>
  <si>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</si>
  <si>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</si>
  <si>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</si>
  <si>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</si>
  <si>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</si>
  <si>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</si>
  <si>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</si>
  <si>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</si>
  <si>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</si>
  <si>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</si>
  <si>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</si>
  <si>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</si>
  <si>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</si>
  <si>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</si>
  <si>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</si>
  <si>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</si>
  <si>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</si>
  <si>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</si>
  <si>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</si>
  <si>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</si>
  <si>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</si>
  <si>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</si>
  <si>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</si>
  <si>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</si>
  <si>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</si>
  <si>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</si>
  <si>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</si>
  <si>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</si>
  <si>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</si>
  <si>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</si>
  <si>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</si>
  <si>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</si>
  <si>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</si>
  <si>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</si>
  <si>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</si>
  <si>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</si>
  <si>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</si>
  <si>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</si>
  <si>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</si>
  <si>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</si>
  <si>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</si>
  <si>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</si>
  <si>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</si>
  <si>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</si>
  <si>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</si>
  <si>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</si>
  <si>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</si>
  <si>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</si>
  <si>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</si>
  <si>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</si>
  <si>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</si>
  <si>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</si>
  <si>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</si>
  <si>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</si>
  <si>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</si>
  <si>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</si>
  <si>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</si>
  <si>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</si>
  <si>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</si>
  <si>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</si>
  <si>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</si>
  <si>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</si>
  <si>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</si>
  <si>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</si>
  <si>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</si>
  <si>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</si>
  <si>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</si>
  <si>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</si>
  <si>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</si>
  <si>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</si>
  <si>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</si>
  <si>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</si>
  <si>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</si>
  <si>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</si>
  <si>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</si>
  <si>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</si>
  <si>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</si>
  <si>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</si>
  <si>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</si>
  <si>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</si>
  <si>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</si>
  <si>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</si>
  <si>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</si>
  <si>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</si>
  <si>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</si>
  <si>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</si>
  <si>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</si>
  <si>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</si>
  <si>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</si>
  <si>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</si>
  <si>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</si>
  <si>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</si>
  <si>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</si>
  <si>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</si>
  <si>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</si>
  <si>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</si>
  <si>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</si>
  <si>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</si>
  <si>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</si>
  <si>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</si>
  <si>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</si>
  <si>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</si>
  <si>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</si>
  <si>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</si>
  <si>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</si>
  <si>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</si>
  <si>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</si>
  <si>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</si>
  <si>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</si>
  <si>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</si>
  <si>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</si>
  <si>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</si>
  <si>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</si>
  <si>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</si>
  <si>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</si>
  <si>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</si>
  <si>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</si>
  <si>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</si>
  <si>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</si>
  <si>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</si>
  <si>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</si>
  <si>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</si>
  <si>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</si>
  <si>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</si>
  <si>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</si>
  <si>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</si>
  <si>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</si>
  <si>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</si>
  <si>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</si>
  <si>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</si>
  <si>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</si>
  <si>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</si>
  <si>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</si>
  <si>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</si>
  <si>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</si>
  <si>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</si>
  <si>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</si>
  <si>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</si>
  <si>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</si>
  <si>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</si>
  <si>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</si>
  <si>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</si>
  <si>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</si>
  <si>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</si>
  <si>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</si>
  <si>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</si>
  <si>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</si>
  <si>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</si>
  <si>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</si>
  <si>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</si>
  <si>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</si>
  <si>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</si>
  <si>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</si>
  <si>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</si>
  <si>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</si>
  <si>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</si>
  <si>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</si>
  <si>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</si>
  <si>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</si>
  <si>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</si>
  <si>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</si>
  <si>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</si>
  <si>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</si>
  <si>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</si>
  <si>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</si>
  <si>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</si>
  <si>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</si>
  <si>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</si>
  <si>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</si>
  <si>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</si>
  <si>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</si>
  <si>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</si>
  <si>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</si>
  <si>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</si>
  <si>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</si>
  <si>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</si>
  <si>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</si>
  <si>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</si>
  <si>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</si>
  <si>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</si>
  <si>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</si>
  <si>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</si>
  <si>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</si>
  <si>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</si>
  <si>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</si>
  <si>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</si>
  <si>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</si>
  <si>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</si>
  <si>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</si>
  <si>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</si>
  <si>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</si>
  <si>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</si>
  <si>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</si>
  <si>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</si>
  <si>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</si>
  <si>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</si>
  <si>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</si>
  <si>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</si>
  <si>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</si>
  <si>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</si>
  <si>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</si>
  <si>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</si>
  <si>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</si>
  <si>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</si>
  <si>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</si>
  <si>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</si>
  <si>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</si>
  <si>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</si>
  <si>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</si>
  <si>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</si>
  <si>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</si>
  <si>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</si>
  <si>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</si>
  <si>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</si>
  <si>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</si>
  <si>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</si>
  <si>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</si>
  <si>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</si>
  <si>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</si>
  <si>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</si>
  <si>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</si>
  <si>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</si>
  <si>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</si>
  <si>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</si>
  <si>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</si>
  <si>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</si>
  <si>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</si>
  <si>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</si>
  <si>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</si>
  <si>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</si>
  <si>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</si>
  <si>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</si>
  <si>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</si>
  <si>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</si>
  <si>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</si>
  <si>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</si>
  <si>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</si>
  <si>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</si>
  <si>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</si>
  <si>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</si>
  <si>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</si>
  <si>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</si>
  <si>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</si>
  <si>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</si>
  <si>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</si>
  <si>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</si>
  <si>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</si>
  <si>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</si>
  <si>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</si>
  <si>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</si>
  <si>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</si>
  <si>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</si>
  <si>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</si>
  <si>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</si>
  <si>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</si>
  <si>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</si>
  <si>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</si>
  <si>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</si>
  <si>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</si>
  <si>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</si>
  <si>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</si>
  <si>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</si>
  <si>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</si>
  <si>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</si>
  <si>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</si>
  <si>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</si>
  <si>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</si>
  <si>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</si>
  <si>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</si>
  <si>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</si>
  <si>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</si>
  <si>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</si>
  <si>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</si>
  <si>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</si>
  <si>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</si>
  <si>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</si>
  <si>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</si>
  <si>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</si>
  <si>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</si>
  <si>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</si>
  <si>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</si>
  <si>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</si>
  <si>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</si>
  <si>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</si>
  <si>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</si>
  <si>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</si>
  <si>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</si>
  <si>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</si>
  <si>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</si>
  <si>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</si>
  <si>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</si>
  <si>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</si>
  <si>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</si>
  <si>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</si>
  <si>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</si>
  <si>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</si>
  <si>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</si>
  <si>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</si>
  <si>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</si>
  <si>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</si>
  <si>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</si>
  <si>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</si>
  <si>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</si>
  <si>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</si>
  <si>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</si>
  <si>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</si>
  <si>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</si>
  <si>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</si>
  <si>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</si>
  <si>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</si>
  <si>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</si>
  <si>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</si>
  <si>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</si>
  <si>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</si>
  <si>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</si>
  <si>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</si>
  <si>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</si>
  <si>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</si>
  <si>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</si>
  <si>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</si>
  <si>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</si>
  <si>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</si>
  <si>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</si>
  <si>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</si>
  <si>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</si>
  <si>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</si>
  <si>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</si>
  <si>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</si>
  <si>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</si>
  <si>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</si>
  <si>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</si>
  <si>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</si>
  <si>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</si>
  <si>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</si>
  <si>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</si>
  <si>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</si>
  <si>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</si>
  <si>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</si>
  <si>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</si>
  <si>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</si>
  <si>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</si>
  <si>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</si>
  <si>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</si>
  <si>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</si>
  <si>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</si>
  <si>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</si>
  <si>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</si>
  <si>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</si>
  <si>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</si>
  <si>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</si>
  <si>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</si>
  <si>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</si>
  <si>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</si>
  <si>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</si>
  <si>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</si>
  <si>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</si>
  <si>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</si>
  <si>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</si>
  <si>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</si>
  <si>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</si>
  <si>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</si>
  <si>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</si>
  <si>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</si>
  <si>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</si>
  <si>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</si>
  <si>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</si>
  <si>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</si>
  <si>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</si>
  <si>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</si>
  <si>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</si>
  <si>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</si>
  <si>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</si>
  <si>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</si>
  <si>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</si>
  <si>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</si>
  <si>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</si>
  <si>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</si>
  <si>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</si>
  <si>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</si>
  <si>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</si>
  <si>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</si>
  <si>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</si>
  <si>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</si>
  <si>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</si>
  <si>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</si>
  <si>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</si>
  <si>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</si>
  <si>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</si>
  <si>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</si>
  <si>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</si>
  <si>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</si>
  <si>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</si>
  <si>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</si>
  <si>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</si>
  <si>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</si>
  <si>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</si>
  <si>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</si>
  <si>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</si>
  <si>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</si>
  <si>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</si>
  <si>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</si>
  <si>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</si>
  <si>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</si>
  <si>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</si>
  <si>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</si>
  <si>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</si>
  <si>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</si>
  <si>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</si>
  <si>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</si>
  <si>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</si>
  <si>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</si>
  <si>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</si>
  <si>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</si>
  <si>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</si>
  <si>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</si>
  <si>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</si>
  <si>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</si>
  <si>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</si>
  <si>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</si>
  <si>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</si>
  <si>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</si>
  <si>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</si>
  <si>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</si>
  <si>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</si>
  <si>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</si>
  <si>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</si>
  <si>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</si>
  <si>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</si>
  <si>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</si>
  <si>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</si>
  <si>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</si>
  <si>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</si>
  <si>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</si>
  <si>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</si>
  <si>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</si>
  <si>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</si>
  <si>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</si>
  <si>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</si>
  <si>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</si>
  <si>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</si>
  <si>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</si>
  <si>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</si>
  <si>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</si>
  <si>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</si>
  <si>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</si>
  <si>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</si>
  <si>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</si>
  <si>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</si>
  <si>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</si>
  <si>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</si>
  <si>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</si>
  <si>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</si>
  <si>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r>
      <rPr>
        <b/>
        <sz val="6"/>
        <rFont val="Arial"/>
        <family val="2"/>
      </rPr>
      <t xml:space="preserve">Electricity Supply (billion kilowatthours)
</t>
    </r>
    <r>
      <rPr>
        <sz val="6"/>
        <rFont val="Arial"/>
        <family val="2"/>
      </rPr>
      <t xml:space="preserve">Electricity generation (a) ....................           </t>
    </r>
    <r>
      <rPr>
        <b/>
        <sz val="6"/>
        <rFont val="Arial"/>
        <family val="2"/>
      </rPr>
      <t xml:space="preserve">987          984       1,209
</t>
    </r>
    <r>
      <rPr>
        <sz val="6"/>
        <rFont val="Arial"/>
        <family val="2"/>
      </rPr>
      <t xml:space="preserve">Electric power sector .......................          </t>
    </r>
    <r>
      <rPr>
        <b/>
        <sz val="6"/>
        <rFont val="Arial"/>
        <family val="2"/>
      </rPr>
      <t xml:space="preserve">949          947       1,168
</t>
    </r>
    <r>
      <rPr>
        <sz val="6"/>
        <rFont val="Arial"/>
        <family val="2"/>
      </rPr>
      <t xml:space="preserve">Industrial sector ...............................             </t>
    </r>
    <r>
      <rPr>
        <b/>
        <sz val="6"/>
        <rFont val="Arial"/>
        <family val="2"/>
      </rPr>
      <t xml:space="preserve">35            33             36
</t>
    </r>
    <r>
      <rPr>
        <sz val="6"/>
        <rFont val="Arial"/>
        <family val="2"/>
      </rPr>
      <t xml:space="preserve">Commercial sector ..........................               </t>
    </r>
    <r>
      <rPr>
        <b/>
        <sz val="6"/>
        <rFont val="Arial"/>
        <family val="2"/>
      </rPr>
      <t xml:space="preserve">4               4               5
</t>
    </r>
    <r>
      <rPr>
        <sz val="6"/>
        <rFont val="Arial"/>
        <family val="2"/>
      </rPr>
      <t xml:space="preserve">Net imports   .......................................               </t>
    </r>
    <r>
      <rPr>
        <b/>
        <sz val="6"/>
        <rFont val="Arial"/>
        <family val="2"/>
      </rPr>
      <t xml:space="preserve">8               6               3
</t>
    </r>
    <r>
      <rPr>
        <sz val="6"/>
        <rFont val="Arial"/>
        <family val="2"/>
      </rPr>
      <t xml:space="preserve">Total utility-scale power supply ..........           </t>
    </r>
    <r>
      <rPr>
        <b/>
        <sz val="6"/>
        <rFont val="Arial"/>
        <family val="2"/>
      </rPr>
      <t xml:space="preserve">995          990       1,212
</t>
    </r>
    <r>
      <rPr>
        <sz val="6"/>
        <rFont val="Arial"/>
        <family val="2"/>
      </rPr>
      <t xml:space="preserve">Losses and Unaccounted for (b)  .......             </t>
    </r>
    <r>
      <rPr>
        <b/>
        <sz val="6"/>
        <rFont val="Arial"/>
        <family val="2"/>
      </rPr>
      <t xml:space="preserve">42            52             51
</t>
    </r>
    <r>
      <rPr>
        <sz val="6"/>
        <rFont val="Arial"/>
        <family val="2"/>
      </rPr>
      <t xml:space="preserve">Small-scale solar generation (c) ........             </t>
    </r>
    <r>
      <rPr>
        <b/>
        <sz val="6"/>
        <rFont val="Arial"/>
        <family val="2"/>
      </rPr>
      <t xml:space="preserve">14            22             22
</t>
    </r>
    <r>
      <rPr>
        <sz val="6"/>
        <rFont val="Arial"/>
        <family val="2"/>
      </rPr>
      <t xml:space="preserve">Residential sector  ...........................            </t>
    </r>
    <r>
      <rPr>
        <b/>
        <sz val="6"/>
        <rFont val="Arial"/>
        <family val="2"/>
      </rPr>
      <t xml:space="preserve">10            15             15
</t>
    </r>
    <r>
      <rPr>
        <sz val="6"/>
        <rFont val="Arial"/>
        <family val="2"/>
      </rPr>
      <t xml:space="preserve">Commercial sector  .........................               </t>
    </r>
    <r>
      <rPr>
        <b/>
        <sz val="6"/>
        <rFont val="Arial"/>
        <family val="2"/>
      </rPr>
      <t xml:space="preserve">4               6               6
</t>
    </r>
    <r>
      <rPr>
        <sz val="6"/>
        <rFont val="Arial"/>
        <family val="2"/>
      </rPr>
      <t xml:space="preserve">Industrial sector  ..............................               </t>
    </r>
    <r>
      <rPr>
        <b/>
        <sz val="6"/>
        <rFont val="Arial"/>
        <family val="2"/>
      </rPr>
      <t xml:space="preserve">1               1               1
</t>
    </r>
    <r>
      <rPr>
        <b/>
        <sz val="6"/>
        <rFont val="Arial"/>
        <family val="2"/>
      </rPr>
      <t xml:space="preserve">Electricity Consumption (billion kilowatthours unless noted)
</t>
    </r>
    <r>
      <rPr>
        <sz val="6"/>
        <rFont val="Arial"/>
        <family val="2"/>
      </rPr>
      <t xml:space="preserve">Sales to Ultimate Customers .............           </t>
    </r>
    <r>
      <rPr>
        <b/>
        <sz val="6"/>
        <rFont val="Arial"/>
        <family val="2"/>
      </rPr>
      <t xml:space="preserve">919          906       1,124
</t>
    </r>
    <r>
      <rPr>
        <sz val="6"/>
        <rFont val="Arial"/>
        <family val="2"/>
      </rPr>
      <t xml:space="preserve">Residential Sector ...........................           </t>
    </r>
    <r>
      <rPr>
        <b/>
        <sz val="6"/>
        <rFont val="Arial"/>
        <family val="2"/>
      </rPr>
      <t xml:space="preserve">355          319           455
</t>
    </r>
    <r>
      <rPr>
        <sz val="6"/>
        <rFont val="Arial"/>
        <family val="2"/>
      </rPr>
      <t xml:space="preserve">Commercial Sector .........................           </t>
    </r>
    <r>
      <rPr>
        <b/>
        <sz val="6"/>
        <rFont val="Arial"/>
        <family val="2"/>
      </rPr>
      <t xml:space="preserve">322          330           392
</t>
    </r>
    <r>
      <rPr>
        <sz val="6"/>
        <rFont val="Arial"/>
        <family val="2"/>
      </rPr>
      <t xml:space="preserve">Industrial Sector ..............................           </t>
    </r>
    <r>
      <rPr>
        <b/>
        <sz val="6"/>
        <rFont val="Arial"/>
        <family val="2"/>
      </rPr>
      <t xml:space="preserve">239          256           275
</t>
    </r>
    <r>
      <rPr>
        <sz val="6"/>
        <rFont val="Arial"/>
        <family val="2"/>
      </rPr>
      <t xml:space="preserve">Transportation Sector ......................              </t>
    </r>
    <r>
      <rPr>
        <b/>
        <sz val="6"/>
        <rFont val="Arial"/>
        <family val="2"/>
      </rPr>
      <t xml:space="preserve">2               2               2
</t>
    </r>
    <r>
      <rPr>
        <sz val="6"/>
        <rFont val="Arial"/>
        <family val="2"/>
      </rPr>
      <t xml:space="preserve">Direct Use (d) .....................................             </t>
    </r>
    <r>
      <rPr>
        <b/>
        <sz val="6"/>
        <rFont val="Arial"/>
        <family val="2"/>
      </rPr>
      <t xml:space="preserve">34            33             36
</t>
    </r>
    <r>
      <rPr>
        <sz val="6"/>
        <rFont val="Arial"/>
        <family val="2"/>
      </rPr>
      <t xml:space="preserve">Total Consumption  ............................           </t>
    </r>
    <r>
      <rPr>
        <b/>
        <sz val="6"/>
        <rFont val="Arial"/>
        <family val="2"/>
      </rPr>
      <t xml:space="preserve">953          939       1,161
</t>
    </r>
    <r>
      <rPr>
        <sz val="6"/>
        <rFont val="Arial"/>
        <family val="2"/>
      </rPr>
      <t xml:space="preserve">Average residential electricity
</t>
    </r>
    <r>
      <rPr>
        <sz val="6"/>
        <rFont val="Arial"/>
        <family val="2"/>
      </rPr>
      <t xml:space="preserve">usage per customer (kWh) .................       </t>
    </r>
    <r>
      <rPr>
        <b/>
        <sz val="6"/>
        <rFont val="Arial"/>
        <family val="2"/>
      </rPr>
      <t xml:space="preserve">2,530       2,268       3,243
</t>
    </r>
    <r>
      <rPr>
        <b/>
        <sz val="6"/>
        <rFont val="Arial"/>
        <family val="2"/>
      </rPr>
      <t xml:space="preserve">End-of-period Fuel Inventories Held by Electric Power Sector
</t>
    </r>
    <r>
      <rPr>
        <sz val="6"/>
        <rFont val="Arial"/>
        <family val="2"/>
      </rPr>
      <t xml:space="preserve">Coal (mmst) ........................................       </t>
    </r>
    <r>
      <rPr>
        <b/>
        <sz val="6"/>
        <rFont val="Arial"/>
        <family val="2"/>
      </rPr>
      <t xml:space="preserve">109.0       127.7       116.6
</t>
    </r>
    <r>
      <rPr>
        <sz val="6"/>
        <rFont val="Arial"/>
        <family val="2"/>
      </rPr>
      <t xml:space="preserve">Residual Fuel (mmb) ..........................            </t>
    </r>
    <r>
      <rPr>
        <b/>
        <sz val="6"/>
        <rFont val="Arial"/>
        <family val="2"/>
      </rPr>
      <t xml:space="preserve">6.1           6.2           6.4
</t>
    </r>
    <r>
      <rPr>
        <sz val="6"/>
        <rFont val="Arial"/>
        <family val="2"/>
      </rPr>
      <t xml:space="preserve">Distillate Fuel (mmb) ..........................          </t>
    </r>
    <r>
      <rPr>
        <b/>
        <sz val="6"/>
        <rFont val="Arial"/>
        <family val="2"/>
      </rPr>
      <t xml:space="preserve">17.0         16.9         16.1
</t>
    </r>
    <r>
      <rPr>
        <b/>
        <sz val="6"/>
        <rFont val="Arial"/>
        <family val="2"/>
      </rPr>
      <t xml:space="preserve">Prices
</t>
    </r>
    <r>
      <rPr>
        <b/>
        <sz val="6"/>
        <rFont val="Arial"/>
        <family val="2"/>
      </rPr>
      <t xml:space="preserve">Power Generation Fuel Costs (dollars per million Btu)
</t>
    </r>
    <r>
      <rPr>
        <sz val="6"/>
        <rFont val="Arial"/>
        <family val="2"/>
      </rPr>
      <t xml:space="preserve">Coal .................................................          </t>
    </r>
    <r>
      <rPr>
        <b/>
        <sz val="6"/>
        <rFont val="Arial"/>
        <family val="2"/>
      </rPr>
      <t xml:space="preserve">2.57         2.49         2.51
</t>
    </r>
    <r>
      <rPr>
        <sz val="6"/>
        <rFont val="Arial"/>
        <family val="2"/>
      </rPr>
      <t xml:space="preserve">Natural Gas .....................................          </t>
    </r>
    <r>
      <rPr>
        <b/>
        <sz val="6"/>
        <rFont val="Arial"/>
        <family val="2"/>
      </rPr>
      <t xml:space="preserve">4.98         2.60         2.92
</t>
    </r>
    <r>
      <rPr>
        <sz val="6"/>
        <rFont val="Arial"/>
        <family val="2"/>
      </rPr>
      <t xml:space="preserve">Residual Fuel Oil .............................        </t>
    </r>
    <r>
      <rPr>
        <b/>
        <sz val="6"/>
        <rFont val="Arial"/>
        <family val="2"/>
      </rPr>
      <t xml:space="preserve">19.23       17.88       19.17
</t>
    </r>
    <r>
      <rPr>
        <sz val="6"/>
        <rFont val="Arial"/>
        <family val="2"/>
      </rPr>
      <t xml:space="preserve">Distillate Fuel Oil .............................        </t>
    </r>
    <r>
      <rPr>
        <b/>
        <sz val="6"/>
        <rFont val="Arial"/>
        <family val="2"/>
      </rPr>
      <t xml:space="preserve">22.84       19.91       22.08
</t>
    </r>
    <r>
      <rPr>
        <b/>
        <sz val="6"/>
        <rFont val="Arial"/>
        <family val="2"/>
      </rPr>
      <t xml:space="preserve">Prices to Ultimate Customers (cents per kilowatthour)
</t>
    </r>
    <r>
      <rPr>
        <sz val="6"/>
        <rFont val="Arial"/>
        <family val="2"/>
      </rPr>
      <t xml:space="preserve">Residential Sector ...........................        </t>
    </r>
    <r>
      <rPr>
        <b/>
        <sz val="6"/>
        <rFont val="Arial"/>
        <family val="2"/>
      </rPr>
      <t xml:space="preserve">15.77       16.12       16.02
</t>
    </r>
    <r>
      <rPr>
        <sz val="6"/>
        <rFont val="Arial"/>
        <family val="2"/>
      </rPr>
      <t xml:space="preserve">Commercial Sector .........................        </t>
    </r>
    <r>
      <rPr>
        <b/>
        <sz val="6"/>
        <rFont val="Arial"/>
        <family val="2"/>
      </rPr>
      <t xml:space="preserve">12.64       12.45       13.18
</t>
    </r>
    <r>
      <rPr>
        <sz val="6"/>
        <rFont val="Arial"/>
        <family val="2"/>
      </rPr>
      <t xml:space="preserve">Industrial Sector ..............................          </t>
    </r>
    <r>
      <rPr>
        <b/>
        <sz val="6"/>
        <rFont val="Arial"/>
        <family val="2"/>
      </rPr>
      <t xml:space="preserve">8.06         7.74         8.55
</t>
    </r>
    <r>
      <rPr>
        <b/>
        <sz val="6"/>
        <rFont val="Arial"/>
        <family val="2"/>
      </rPr>
      <t xml:space="preserve">Wholesale Electricity Prices (dollars per megawatthour)
</t>
    </r>
    <r>
      <rPr>
        <sz val="6"/>
        <rFont val="Arial"/>
        <family val="2"/>
      </rPr>
      <t xml:space="preserve">ERCOT North hub ...........................        </t>
    </r>
    <r>
      <rPr>
        <b/>
        <sz val="6"/>
        <rFont val="Arial"/>
        <family val="2"/>
      </rPr>
      <t xml:space="preserve">28.05       57.27     188.81
</t>
    </r>
    <r>
      <rPr>
        <sz val="6"/>
        <rFont val="Arial"/>
        <family val="2"/>
      </rPr>
      <t xml:space="preserve">CAISO SP15 zone ..........................        </t>
    </r>
    <r>
      <rPr>
        <b/>
        <sz val="6"/>
        <rFont val="Arial"/>
        <family val="2"/>
      </rPr>
      <t xml:space="preserve">92.54       30.00       67.59
</t>
    </r>
    <r>
      <rPr>
        <sz val="6"/>
        <rFont val="Arial"/>
        <family val="2"/>
      </rPr>
      <t xml:space="preserve">ISO-NE Internal hub ........................        </t>
    </r>
    <r>
      <rPr>
        <b/>
        <sz val="6"/>
        <rFont val="Arial"/>
        <family val="2"/>
      </rPr>
      <t xml:space="preserve">52.63       32.55       40.41
</t>
    </r>
    <r>
      <rPr>
        <sz val="6"/>
        <rFont val="Arial"/>
        <family val="2"/>
      </rPr>
      <t xml:space="preserve">NYISO Hudson Valley zone ............        </t>
    </r>
    <r>
      <rPr>
        <b/>
        <sz val="6"/>
        <rFont val="Arial"/>
        <family val="2"/>
      </rPr>
      <t xml:space="preserve">44.65       31.38       39.45
</t>
    </r>
    <r>
      <rPr>
        <sz val="6"/>
        <rFont val="Arial"/>
        <family val="2"/>
      </rPr>
      <t xml:space="preserve">PJM Western hub ...........................        </t>
    </r>
    <r>
      <rPr>
        <b/>
        <sz val="6"/>
        <rFont val="Arial"/>
        <family val="2"/>
      </rPr>
      <t xml:space="preserve">36.49       35.41       43.27
</t>
    </r>
    <r>
      <rPr>
        <sz val="6"/>
        <rFont val="Arial"/>
        <family val="2"/>
      </rPr>
      <t xml:space="preserve">Midcontinent ISO Illinois hub ...........        </t>
    </r>
    <r>
      <rPr>
        <b/>
        <sz val="6"/>
        <rFont val="Arial"/>
        <family val="2"/>
      </rPr>
      <t xml:space="preserve">31.39       32.13       40.60
</t>
    </r>
    <r>
      <rPr>
        <sz val="6"/>
        <rFont val="Arial"/>
        <family val="2"/>
      </rPr>
      <t xml:space="preserve">SPP ISO South hub ........................        </t>
    </r>
    <r>
      <rPr>
        <b/>
        <sz val="6"/>
        <rFont val="Arial"/>
        <family val="2"/>
      </rPr>
      <t xml:space="preserve">28.96       34.56       46.96
</t>
    </r>
    <r>
      <rPr>
        <sz val="6"/>
        <rFont val="Arial"/>
        <family val="2"/>
      </rPr>
      <t xml:space="preserve">SERC index, Into Southern .............        </t>
    </r>
    <r>
      <rPr>
        <b/>
        <sz val="6"/>
        <rFont val="Arial"/>
        <family val="2"/>
      </rPr>
      <t xml:space="preserve">30.53       31.66       36.45
</t>
    </r>
    <r>
      <rPr>
        <sz val="6"/>
        <rFont val="Arial"/>
        <family val="2"/>
      </rPr>
      <t xml:space="preserve">FRCC index, Florida Reliability .......        </t>
    </r>
    <r>
      <rPr>
        <b/>
        <sz val="6"/>
        <rFont val="Arial"/>
        <family val="2"/>
      </rPr>
      <t xml:space="preserve">30.31       33.06       36.79
</t>
    </r>
    <r>
      <rPr>
        <sz val="6"/>
        <rFont val="Arial"/>
        <family val="2"/>
      </rPr>
      <t xml:space="preserve">Northwest index, Mid-Columbia ......      </t>
    </r>
    <r>
      <rPr>
        <b/>
        <sz val="6"/>
        <rFont val="Arial"/>
        <family val="2"/>
      </rPr>
      <t xml:space="preserve">105.99       58.61       82.36
</t>
    </r>
    <r>
      <rPr>
        <sz val="6"/>
        <rFont val="Arial"/>
        <family val="2"/>
      </rPr>
      <t xml:space="preserve">Southwest index, Palo Verde ..........        </t>
    </r>
    <r>
      <rPr>
        <b/>
        <sz val="6"/>
        <rFont val="Arial"/>
        <family val="2"/>
      </rPr>
      <t>84.19       31.60       71.95</t>
    </r>
  </si>
  <si>
    <r>
      <rPr>
        <b/>
        <sz val="6"/>
        <rFont val="Arial"/>
        <family val="2"/>
      </rPr>
      <t>Q4</t>
    </r>
  </si>
  <si>
    <r>
      <rPr>
        <b/>
        <sz val="6"/>
        <rFont val="Arial"/>
        <family val="2"/>
      </rPr>
      <t>Q3</t>
    </r>
  </si>
  <si>
    <r>
      <rPr>
        <b/>
        <sz val="6"/>
        <rFont val="Arial"/>
        <family val="2"/>
      </rPr>
      <t>Q2</t>
    </r>
  </si>
  <si>
    <r>
      <rPr>
        <b/>
        <sz val="6"/>
        <rFont val="Arial"/>
        <family val="2"/>
      </rPr>
      <t>Q1</t>
    </r>
  </si>
  <si>
    <r>
      <rPr>
        <b/>
        <sz val="6"/>
        <rFont val="Arial"/>
        <family val="2"/>
      </rPr>
      <t>Year</t>
    </r>
  </si>
  <si>
    <r>
      <rPr>
        <b/>
        <sz val="7.5"/>
        <rFont val="Arial"/>
        <family val="2"/>
      </rPr>
      <t xml:space="preserve">Table 7a.  U.S. Electricity Industry Overview
</t>
    </r>
    <r>
      <rPr>
        <sz val="7.5"/>
        <rFont val="Arial"/>
        <family val="2"/>
      </rPr>
      <t>U.S. Energy Information Administration  |  Short-Term Energy Outlook - March 2024</t>
    </r>
  </si>
  <si>
    <t>https://www.eia.gov/outlooks/steo/tables/pdf/7atab.pdf</t>
  </si>
  <si>
    <t>Short-Term Energy Outlook</t>
  </si>
  <si>
    <t>Table 7</t>
  </si>
  <si>
    <t>March 2024</t>
  </si>
  <si>
    <t>2024USD</t>
  </si>
  <si>
    <t>2012 USD/2023 USD</t>
  </si>
  <si>
    <t>2012USD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</si>
</sst>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_(* \(#,##0.00\);_(* &quot;-&quot;??_);_(@_)"/>
    <numFmt numFmtId="164" formatCode="0.0%"/>
    <numFmt numFmtId="165" formatCode="#,##0.0"/>
    <numFmt numFmtId="166" formatCode="0.000"/>
    <numFmt numFmtId="167" formatCode="_(* #,##0_);_(* \(#,##0\);_(* &quot;-&quot;??_);_(@_)"/>
    <numFmt numFmtId="168" formatCode="0.0"/>
  </numFmts>
  <fonts count="61">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sz val="9"/>
      <color indexed="81"/>
      <name val="Tahoma"/>
      <family val="2"/>
    </font>
    <font>
      <b/>
      <sz val="9"/>
      <color indexed="81"/>
      <name val="Tahoma"/>
      <family val="2"/>
    </font>
    <font>
      <b/>
      <sz val="9"/>
      <color theme="1"/>
      <name val="Calibri"/>
      <family val="2"/>
      <scheme val="minor"/>
    </font>
    <font>
      <sz val="10"/>
      <color rgb="FF000000"/>
      <name val="Times New Roman"/>
      <family val="1"/>
    </font>
    <font>
      <sz val="6"/>
      <name val="Arial"/>
      <family val="2"/>
    </font>
    <font>
      <b/>
      <sz val="6"/>
      <name val="Arial"/>
      <family val="2"/>
    </font>
    <font>
      <i/>
      <sz val="6"/>
      <color rgb="FF000000"/>
      <name val="Arial"/>
      <family val="2"/>
    </font>
    <font>
      <b/>
      <sz val="6"/>
      <color rgb="FF000000"/>
      <name val="Arial"/>
      <family val="2"/>
    </font>
    <font>
      <b/>
      <sz val="7.5"/>
      <name val="Arial"/>
      <family val="2"/>
    </font>
    <font>
      <sz val="7.5"/>
      <name val="Arial"/>
      <family val="2"/>
    </font>
    <font>
      <b/>
      <sz val="10"/>
      <color rgb="FF000000"/>
      <name val="Times New Roman"/>
      <family val="1"/>
    </font>
  </fonts>
  <fills count="31">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
      <patternFill patternType="solid">
        <fgColor theme="9"/>
        <bgColor indexed="64"/>
      </patternFill>
    </fill>
  </fills>
  <borders count="23">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
      <left/>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000000"/>
      </left>
      <right/>
      <top/>
      <bottom/>
      <diagonal/>
    </border>
    <border>
      <left/>
      <right style="thin">
        <color rgb="FF000000"/>
      </right>
      <top/>
      <bottom/>
      <diagonal/>
    </border>
    <border>
      <left/>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2" fillId="0" borderId="10" applyNumberFormat="0" applyProtection="0">
      <alignment wrapText="1"/>
    </xf>
    <xf numFmtId="0" fontId="53" fillId="0" borderId="0"/>
  </cellStyleXfs>
  <cellXfs count="271">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167" fontId="49" fillId="3" borderId="0" xfId="10" applyNumberFormat="1" applyFont="1" applyFill="1"/>
    <xf numFmtId="0" fontId="53" fillId="0" borderId="0" xfId="43" applyAlignment="1">
      <alignment horizontal="left" vertical="top"/>
    </xf>
    <xf numFmtId="0" fontId="53" fillId="0" borderId="0" xfId="43" applyAlignment="1">
      <alignment horizontal="left" wrapText="1"/>
    </xf>
    <xf numFmtId="2" fontId="56" fillId="0" borderId="11" xfId="43" applyNumberFormat="1" applyFont="1" applyBorder="1" applyAlignment="1">
      <alignment horizontal="right" vertical="top" shrinkToFit="1"/>
    </xf>
    <xf numFmtId="2" fontId="56" fillId="0" borderId="13" xfId="43" applyNumberFormat="1" applyFont="1" applyBorder="1" applyAlignment="1">
      <alignment horizontal="right" vertical="top" shrinkToFit="1"/>
    </xf>
    <xf numFmtId="2" fontId="57" fillId="0" borderId="11" xfId="43" applyNumberFormat="1" applyFont="1" applyBorder="1" applyAlignment="1">
      <alignment horizontal="right" vertical="top" shrinkToFit="1"/>
    </xf>
    <xf numFmtId="2" fontId="56" fillId="0" borderId="0" xfId="43" applyNumberFormat="1" applyFont="1" applyAlignment="1">
      <alignment horizontal="right" vertical="top" shrinkToFit="1"/>
    </xf>
    <xf numFmtId="2" fontId="57" fillId="0" borderId="14" xfId="43" applyNumberFormat="1" applyFont="1" applyBorder="1" applyAlignment="1">
      <alignment horizontal="right" vertical="top" shrinkToFit="1"/>
    </xf>
    <xf numFmtId="2" fontId="56" fillId="0" borderId="15" xfId="43" applyNumberFormat="1" applyFont="1" applyBorder="1" applyAlignment="1">
      <alignment horizontal="right" vertical="top" shrinkToFit="1"/>
    </xf>
    <xf numFmtId="2" fontId="57" fillId="0" borderId="0" xfId="43" applyNumberFormat="1" applyFont="1" applyAlignment="1">
      <alignment horizontal="right" vertical="top" shrinkToFit="1"/>
    </xf>
    <xf numFmtId="0" fontId="53" fillId="0" borderId="0" xfId="43" applyAlignment="1">
      <alignment horizontal="left" vertical="center" wrapText="1"/>
    </xf>
    <xf numFmtId="2" fontId="56" fillId="0" borderId="0" xfId="43" applyNumberFormat="1" applyFont="1" applyAlignment="1">
      <alignment horizontal="right" vertical="center" shrinkToFit="1"/>
    </xf>
    <xf numFmtId="2" fontId="57" fillId="0" borderId="14" xfId="43" applyNumberFormat="1" applyFont="1" applyBorder="1" applyAlignment="1">
      <alignment horizontal="right" vertical="center" shrinkToFit="1"/>
    </xf>
    <xf numFmtId="2" fontId="56" fillId="0" borderId="15" xfId="43" applyNumberFormat="1" applyFont="1" applyBorder="1" applyAlignment="1">
      <alignment horizontal="right" vertical="center" shrinkToFit="1"/>
    </xf>
    <xf numFmtId="2" fontId="57" fillId="0" borderId="0" xfId="43" applyNumberFormat="1" applyFont="1" applyAlignment="1">
      <alignment horizontal="right" vertical="center" shrinkToFit="1"/>
    </xf>
    <xf numFmtId="168" fontId="56" fillId="0" borderId="0" xfId="43" applyNumberFormat="1" applyFont="1" applyAlignment="1">
      <alignment horizontal="right" vertical="top" shrinkToFit="1"/>
    </xf>
    <xf numFmtId="168" fontId="57" fillId="0" borderId="14" xfId="43" applyNumberFormat="1" applyFont="1" applyBorder="1" applyAlignment="1">
      <alignment horizontal="right" vertical="top" shrinkToFit="1"/>
    </xf>
    <xf numFmtId="168" fontId="56" fillId="0" borderId="15" xfId="43" applyNumberFormat="1" applyFont="1" applyBorder="1" applyAlignment="1">
      <alignment horizontal="right" vertical="top" shrinkToFit="1"/>
    </xf>
    <xf numFmtId="168" fontId="57" fillId="0" borderId="0" xfId="43" applyNumberFormat="1" applyFont="1" applyAlignment="1">
      <alignment horizontal="right" vertical="top" shrinkToFit="1"/>
    </xf>
    <xf numFmtId="168" fontId="56" fillId="0" borderId="0" xfId="43" applyNumberFormat="1" applyFont="1" applyAlignment="1">
      <alignment horizontal="right" vertical="center" shrinkToFit="1"/>
    </xf>
    <xf numFmtId="168" fontId="57" fillId="0" borderId="14" xfId="43" applyNumberFormat="1" applyFont="1" applyBorder="1" applyAlignment="1">
      <alignment horizontal="right" vertical="center" shrinkToFit="1"/>
    </xf>
    <xf numFmtId="168" fontId="56" fillId="0" borderId="15" xfId="43" applyNumberFormat="1" applyFont="1" applyBorder="1" applyAlignment="1">
      <alignment horizontal="right" vertical="center" shrinkToFit="1"/>
    </xf>
    <xf numFmtId="168" fontId="57" fillId="0" borderId="0" xfId="43" applyNumberFormat="1" applyFont="1" applyAlignment="1">
      <alignment horizontal="right" vertical="center" shrinkToFit="1"/>
    </xf>
    <xf numFmtId="3" fontId="56" fillId="0" borderId="0" xfId="43" applyNumberFormat="1" applyFont="1" applyAlignment="1">
      <alignment horizontal="right" vertical="top" shrinkToFit="1"/>
    </xf>
    <xf numFmtId="3" fontId="57" fillId="0" borderId="14" xfId="43" applyNumberFormat="1" applyFont="1" applyBorder="1" applyAlignment="1">
      <alignment horizontal="right" vertical="top" shrinkToFit="1"/>
    </xf>
    <xf numFmtId="3" fontId="56" fillId="0" borderId="15" xfId="43" applyNumberFormat="1" applyFont="1" applyBorder="1" applyAlignment="1">
      <alignment horizontal="right" vertical="top" shrinkToFit="1"/>
    </xf>
    <xf numFmtId="3" fontId="57" fillId="0" borderId="0" xfId="43" applyNumberFormat="1" applyFont="1" applyAlignment="1">
      <alignment horizontal="right" vertical="top" shrinkToFit="1"/>
    </xf>
    <xf numFmtId="1" fontId="56" fillId="0" borderId="15" xfId="43" applyNumberFormat="1" applyFont="1" applyBorder="1" applyAlignment="1">
      <alignment horizontal="right" vertical="top" shrinkToFit="1"/>
    </xf>
    <xf numFmtId="1" fontId="56" fillId="0" borderId="0" xfId="43" applyNumberFormat="1" applyFont="1" applyAlignment="1">
      <alignment horizontal="right" vertical="top" shrinkToFit="1"/>
    </xf>
    <xf numFmtId="1" fontId="57" fillId="0" borderId="0" xfId="43" applyNumberFormat="1" applyFont="1" applyAlignment="1">
      <alignment horizontal="right" vertical="top" shrinkToFit="1"/>
    </xf>
    <xf numFmtId="1" fontId="57" fillId="0" borderId="14" xfId="43" applyNumberFormat="1" applyFont="1" applyBorder="1" applyAlignment="1">
      <alignment horizontal="right" vertical="top" shrinkToFit="1"/>
    </xf>
    <xf numFmtId="3" fontId="56" fillId="0" borderId="0" xfId="43" applyNumberFormat="1" applyFont="1" applyAlignment="1">
      <alignment horizontal="right" vertical="center" shrinkToFit="1"/>
    </xf>
    <xf numFmtId="3" fontId="57" fillId="0" borderId="14" xfId="43" applyNumberFormat="1" applyFont="1" applyBorder="1" applyAlignment="1">
      <alignment horizontal="right" vertical="center" shrinkToFit="1"/>
    </xf>
    <xf numFmtId="1" fontId="56" fillId="0" borderId="15" xfId="43" applyNumberFormat="1" applyFont="1" applyBorder="1" applyAlignment="1">
      <alignment horizontal="right" vertical="center" shrinkToFit="1"/>
    </xf>
    <xf numFmtId="1" fontId="56" fillId="0" borderId="0" xfId="43" applyNumberFormat="1" applyFont="1" applyAlignment="1">
      <alignment horizontal="right" vertical="center" shrinkToFit="1"/>
    </xf>
    <xf numFmtId="1" fontId="57" fillId="0" borderId="0" xfId="43" applyNumberFormat="1" applyFont="1" applyAlignment="1">
      <alignment horizontal="right" vertical="center" shrinkToFit="1"/>
    </xf>
    <xf numFmtId="3" fontId="56" fillId="0" borderId="16" xfId="43" applyNumberFormat="1" applyFont="1" applyBorder="1" applyAlignment="1">
      <alignment horizontal="right" vertical="center" shrinkToFit="1"/>
    </xf>
    <xf numFmtId="3" fontId="57" fillId="0" borderId="17" xfId="43" applyNumberFormat="1" applyFont="1" applyBorder="1" applyAlignment="1">
      <alignment horizontal="right" vertical="center" shrinkToFit="1"/>
    </xf>
    <xf numFmtId="3" fontId="56" fillId="0" borderId="18" xfId="43" applyNumberFormat="1" applyFont="1" applyBorder="1" applyAlignment="1">
      <alignment horizontal="right" vertical="center" shrinkToFit="1"/>
    </xf>
    <xf numFmtId="1" fontId="57" fillId="0" borderId="16" xfId="43" applyNumberFormat="1" applyFont="1" applyBorder="1" applyAlignment="1">
      <alignment horizontal="right" vertical="center" shrinkToFit="1"/>
    </xf>
    <xf numFmtId="1" fontId="57" fillId="0" borderId="19" xfId="43" applyNumberFormat="1" applyFont="1" applyBorder="1" applyAlignment="1">
      <alignment horizontal="left" vertical="top" indent="1" shrinkToFit="1"/>
    </xf>
    <xf numFmtId="1" fontId="57" fillId="0" borderId="20" xfId="43" applyNumberFormat="1" applyFont="1" applyBorder="1" applyAlignment="1">
      <alignment horizontal="left" vertical="top" indent="1" shrinkToFit="1"/>
    </xf>
    <xf numFmtId="0" fontId="55" fillId="0" borderId="20" xfId="43" applyFont="1" applyBorder="1" applyAlignment="1">
      <alignment horizontal="left" vertical="top" wrapText="1" indent="1"/>
    </xf>
    <xf numFmtId="49" fontId="0" fillId="0" borderId="0" xfId="0" applyNumberFormat="1" applyAlignment="1">
      <alignment horizontal="left"/>
    </xf>
    <xf numFmtId="2" fontId="57" fillId="30" borderId="14" xfId="43" applyNumberFormat="1" applyFont="1" applyFill="1" applyBorder="1" applyAlignment="1">
      <alignment horizontal="right" vertical="top" shrinkToFit="1"/>
    </xf>
    <xf numFmtId="2" fontId="56" fillId="30" borderId="0" xfId="43" applyNumberFormat="1" applyFont="1" applyFill="1" applyAlignment="1">
      <alignment horizontal="right" vertical="top" shrinkToFit="1"/>
    </xf>
    <xf numFmtId="2" fontId="57" fillId="30" borderId="12" xfId="43" applyNumberFormat="1" applyFont="1" applyFill="1" applyBorder="1" applyAlignment="1">
      <alignment horizontal="right" vertical="top" shrinkToFit="1"/>
    </xf>
    <xf numFmtId="2" fontId="56" fillId="30" borderId="11" xfId="43" applyNumberFormat="1" applyFont="1" applyFill="1" applyBorder="1" applyAlignment="1">
      <alignment horizontal="right" vertical="top" shrinkToFit="1"/>
    </xf>
    <xf numFmtId="0" fontId="53" fillId="0" borderId="0" xfId="43" applyAlignment="1">
      <alignment vertical="top" wrapText="1"/>
    </xf>
    <xf numFmtId="2" fontId="53" fillId="0" borderId="0" xfId="43" applyNumberFormat="1" applyAlignment="1">
      <alignment horizontal="left" vertical="top"/>
    </xf>
    <xf numFmtId="0" fontId="60" fillId="3" borderId="0" xfId="43" applyFont="1" applyFill="1" applyAlignment="1">
      <alignment vertical="top" wrapText="1"/>
    </xf>
    <xf numFmtId="2" fontId="60" fillId="3" borderId="0" xfId="43" applyNumberFormat="1" applyFont="1" applyFill="1" applyAlignment="1">
      <alignment horizontal="left" vertical="top"/>
    </xf>
    <xf numFmtId="2" fontId="0" fillId="3" borderId="0" xfId="10" applyNumberFormat="1" applyFont="1" applyFill="1"/>
    <xf numFmtId="0" fontId="53" fillId="0" borderId="16" xfId="43" applyBorder="1" applyAlignment="1">
      <alignment horizontal="left" vertical="top" wrapText="1"/>
    </xf>
    <xf numFmtId="0" fontId="53" fillId="0" borderId="0" xfId="43" applyAlignment="1">
      <alignment horizontal="left" vertical="top" wrapText="1"/>
    </xf>
    <xf numFmtId="0" fontId="53" fillId="0" borderId="11" xfId="43" applyBorder="1" applyAlignment="1">
      <alignment horizontal="left" vertical="top" wrapText="1"/>
    </xf>
    <xf numFmtId="0" fontId="53" fillId="0" borderId="18" xfId="43" applyBorder="1" applyAlignment="1">
      <alignment horizontal="left" vertical="center" wrapText="1"/>
    </xf>
    <xf numFmtId="0" fontId="53" fillId="0" borderId="13" xfId="43" applyBorder="1" applyAlignment="1">
      <alignment horizontal="left" vertical="center" wrapText="1"/>
    </xf>
    <xf numFmtId="1" fontId="57" fillId="0" borderId="19" xfId="43" applyNumberFormat="1" applyFont="1" applyBorder="1" applyAlignment="1">
      <alignment horizontal="center" vertical="top" shrinkToFit="1"/>
    </xf>
    <xf numFmtId="1" fontId="57" fillId="0" borderId="21" xfId="43" applyNumberFormat="1" applyFont="1" applyBorder="1" applyAlignment="1">
      <alignment horizontal="center" vertical="top" shrinkToFit="1"/>
    </xf>
    <xf numFmtId="1" fontId="57" fillId="0" borderId="22" xfId="43" applyNumberFormat="1" applyFont="1" applyBorder="1" applyAlignment="1">
      <alignment horizontal="center" vertical="top" shrinkToFit="1"/>
    </xf>
    <xf numFmtId="0" fontId="55" fillId="0" borderId="19" xfId="43" applyFont="1" applyBorder="1" applyAlignment="1">
      <alignment horizontal="center" vertical="top" wrapText="1"/>
    </xf>
    <xf numFmtId="0" fontId="55" fillId="0" borderId="21" xfId="43" applyFont="1" applyBorder="1" applyAlignment="1">
      <alignment horizontal="center" vertical="top" wrapText="1"/>
    </xf>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4.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5.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5"/>
  <sheetViews>
    <sheetView topLeftCell="A53" workbookViewId="0">
      <selection activeCell="A69" sqref="A69"/>
    </sheetView>
  </sheetViews>
  <sheetFormatPr defaultRowHeight="14.75"/>
  <cols>
    <col min="2" max="2" width="70.1328125" customWidth="1"/>
    <col min="3" max="3" width="10.7265625" bestFit="1" customWidth="1"/>
    <col min="13" max="14" width="8.7265625" style="163"/>
  </cols>
  <sheetData>
    <row r="1" spans="1:13">
      <c r="A1" s="1" t="s">
        <v>0</v>
      </c>
      <c r="B1" s="85" t="s">
        <v>486</v>
      </c>
      <c r="C1" s="86">
        <v>45379</v>
      </c>
      <c r="D1" s="87"/>
      <c r="E1" s="87"/>
      <c r="F1" s="87"/>
      <c r="G1" s="87"/>
      <c r="H1" s="87"/>
      <c r="I1" s="87"/>
      <c r="J1" s="87"/>
      <c r="K1" s="85" t="s">
        <v>533</v>
      </c>
      <c r="L1" s="85" t="s">
        <v>535</v>
      </c>
      <c r="M1" s="163" t="s">
        <v>1053</v>
      </c>
    </row>
    <row r="2" spans="1:13">
      <c r="A2" s="1" t="s">
        <v>1</v>
      </c>
      <c r="B2" s="87" t="str">
        <f>LOOKUP(B1,K1:L50,L1:L50)</f>
        <v>WV</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236" t="s">
        <v>1072</v>
      </c>
      <c r="E22" s="87" t="s">
        <v>592</v>
      </c>
      <c r="K22" s="85" t="s">
        <v>500</v>
      </c>
      <c r="L22" s="85" t="s">
        <v>556</v>
      </c>
      <c r="M22" s="163" t="s">
        <v>1053</v>
      </c>
    </row>
    <row r="23" spans="2:13">
      <c r="B23" t="s">
        <v>1070</v>
      </c>
      <c r="E23" s="87">
        <v>2016</v>
      </c>
      <c r="K23" s="85" t="s">
        <v>499</v>
      </c>
      <c r="L23" s="85" t="s">
        <v>557</v>
      </c>
      <c r="M23" s="163" t="s">
        <v>1053</v>
      </c>
    </row>
    <row r="24" spans="2:13">
      <c r="B24" s="4" t="s">
        <v>1069</v>
      </c>
      <c r="E24" s="87" t="s">
        <v>593</v>
      </c>
      <c r="K24" s="85" t="s">
        <v>498</v>
      </c>
      <c r="L24" s="85" t="s">
        <v>558</v>
      </c>
      <c r="M24" s="163" t="s">
        <v>1053</v>
      </c>
    </row>
    <row r="25" spans="2:13">
      <c r="B25" t="s">
        <v>1071</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t="s">
        <v>119</v>
      </c>
      <c r="K43" s="85" t="s">
        <v>491</v>
      </c>
      <c r="L43" s="85" t="s">
        <v>577</v>
      </c>
      <c r="M43" s="163" t="s">
        <v>1053</v>
      </c>
    </row>
    <row r="44" spans="1:13">
      <c r="A44" t="s">
        <v>120</v>
      </c>
      <c r="K44" s="85" t="s">
        <v>490</v>
      </c>
      <c r="L44" s="85" t="s">
        <v>578</v>
      </c>
      <c r="M44" s="163" t="s">
        <v>1053</v>
      </c>
    </row>
    <row r="45" spans="1:13">
      <c r="A45" t="s">
        <v>121</v>
      </c>
      <c r="K45" s="85" t="s">
        <v>489</v>
      </c>
      <c r="L45" s="85" t="s">
        <v>579</v>
      </c>
      <c r="M45" s="163" t="s">
        <v>1053</v>
      </c>
    </row>
    <row r="46" spans="1:13">
      <c r="A46" t="s">
        <v>122</v>
      </c>
      <c r="K46" s="85" t="s">
        <v>488</v>
      </c>
      <c r="L46" s="85" t="s">
        <v>580</v>
      </c>
      <c r="M46" s="163" t="s">
        <v>1053</v>
      </c>
    </row>
    <row r="47" spans="1:13">
      <c r="A47" t="s">
        <v>123</v>
      </c>
      <c r="K47" s="85" t="s">
        <v>487</v>
      </c>
      <c r="L47" s="85" t="s">
        <v>581</v>
      </c>
      <c r="M47" s="163" t="s">
        <v>1053</v>
      </c>
    </row>
    <row r="48" spans="1:13">
      <c r="K48" s="85" t="s">
        <v>486</v>
      </c>
      <c r="L48" s="85" t="s">
        <v>582</v>
      </c>
      <c r="M48" s="163" t="s">
        <v>1053</v>
      </c>
    </row>
    <row r="49" spans="1:13">
      <c r="A49" t="s">
        <v>124</v>
      </c>
      <c r="K49" s="85" t="s">
        <v>485</v>
      </c>
      <c r="L49" s="85" t="s">
        <v>583</v>
      </c>
      <c r="M49" s="163" t="s">
        <v>1053</v>
      </c>
    </row>
    <row r="50" spans="1:13">
      <c r="A50" t="s">
        <v>125</v>
      </c>
      <c r="K50" s="85" t="s">
        <v>484</v>
      </c>
      <c r="L50" s="85" t="s">
        <v>584</v>
      </c>
      <c r="M50" s="163" t="s">
        <v>1053</v>
      </c>
    </row>
    <row r="52" spans="1:13">
      <c r="A52" t="s">
        <v>116</v>
      </c>
    </row>
    <row r="53" spans="1:13">
      <c r="A53" t="s">
        <v>117</v>
      </c>
    </row>
    <row r="54" spans="1:13">
      <c r="A54" t="s">
        <v>118</v>
      </c>
    </row>
    <row r="56" spans="1:13">
      <c r="A56" t="s">
        <v>134</v>
      </c>
    </row>
    <row r="57" spans="1:13">
      <c r="A57" t="s">
        <v>127</v>
      </c>
    </row>
    <row r="58" spans="1:13">
      <c r="A58" t="s">
        <v>126</v>
      </c>
    </row>
    <row r="60" spans="1:13">
      <c r="A60" s="1" t="s">
        <v>269</v>
      </c>
    </row>
    <row r="61" spans="1:13">
      <c r="A61" t="s">
        <v>270</v>
      </c>
    </row>
    <row r="62" spans="1:13">
      <c r="A62" t="s">
        <v>274</v>
      </c>
    </row>
    <row r="63" spans="1:13">
      <c r="A63" t="s">
        <v>271</v>
      </c>
    </row>
    <row r="65" spans="1:2">
      <c r="A65" s="1" t="s">
        <v>276</v>
      </c>
    </row>
    <row r="66" spans="1:2">
      <c r="A66" s="10">
        <v>2.931E-7</v>
      </c>
      <c r="B66" t="s">
        <v>275</v>
      </c>
    </row>
    <row r="67" spans="1:2">
      <c r="A67" s="11">
        <v>0.88711067149387013</v>
      </c>
      <c r="B67" t="s">
        <v>342</v>
      </c>
    </row>
    <row r="68" spans="1:2">
      <c r="A68" s="11">
        <v>0.84730412960844359</v>
      </c>
      <c r="B68" t="s">
        <v>341</v>
      </c>
    </row>
    <row r="69" spans="1:2">
      <c r="A69">
        <v>0.75350342301658668</v>
      </c>
      <c r="B69" t="s">
        <v>1074</v>
      </c>
    </row>
    <row r="70" spans="1:2">
      <c r="A70" s="90" t="s">
        <v>596</v>
      </c>
    </row>
    <row r="71" spans="1:2">
      <c r="A71" s="87" t="s">
        <v>597</v>
      </c>
    </row>
    <row r="72" spans="1:2">
      <c r="A72" s="87" t="s">
        <v>598</v>
      </c>
    </row>
    <row r="73" spans="1:2">
      <c r="A73" s="87"/>
    </row>
    <row r="74" spans="1:2">
      <c r="A74" s="87" t="s">
        <v>599</v>
      </c>
    </row>
    <row r="75" spans="1:2">
      <c r="A75" s="87" t="s">
        <v>600</v>
      </c>
    </row>
    <row r="76" spans="1:2">
      <c r="A76" s="87"/>
    </row>
    <row r="77" spans="1:2">
      <c r="A77" s="90" t="s">
        <v>601</v>
      </c>
    </row>
    <row r="78" spans="1:2">
      <c r="A78" s="87" t="s">
        <v>602</v>
      </c>
    </row>
    <row r="79" spans="1:2">
      <c r="A79" s="85" t="s">
        <v>603</v>
      </c>
    </row>
    <row r="80" spans="1:2">
      <c r="A80" s="87"/>
    </row>
    <row r="81" spans="1:1">
      <c r="A81" s="90" t="s">
        <v>604</v>
      </c>
    </row>
    <row r="82" spans="1:1">
      <c r="A82" s="87"/>
    </row>
    <row r="83" spans="1:1">
      <c r="A83" s="87" t="s">
        <v>605</v>
      </c>
    </row>
    <row r="84" spans="1:1">
      <c r="A84" s="87" t="s">
        <v>606</v>
      </c>
    </row>
    <row r="85" spans="1:1">
      <c r="A85" s="87"/>
    </row>
  </sheetData>
  <phoneticPr fontId="16" type="noConversion"/>
  <conditionalFormatting sqref="L1:M1048576">
    <cfRule type="duplicateValues" dxfId="5"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2BE2D5-5543-4302-B3B1-678A230EB79A}">
  <dimension ref="A1:T46"/>
  <sheetViews>
    <sheetView topLeftCell="A31" workbookViewId="0">
      <selection activeCell="O46" sqref="O46"/>
    </sheetView>
  </sheetViews>
  <sheetFormatPr defaultRowHeight="13.25"/>
  <cols>
    <col min="1" max="1" width="23.2265625" style="194" customWidth="1"/>
    <col min="2" max="2" width="5.26953125" style="194" customWidth="1"/>
    <col min="3" max="4" width="6.26953125" style="194" customWidth="1"/>
    <col min="5" max="5" width="5.26953125" style="194" customWidth="1"/>
    <col min="6" max="6" width="6.26953125" style="194" customWidth="1"/>
    <col min="7" max="7" width="5.26953125" style="194" customWidth="1"/>
    <col min="8" max="8" width="6.26953125" style="194" customWidth="1"/>
    <col min="9" max="9" width="5.26953125" style="194" customWidth="1"/>
    <col min="10" max="10" width="6.26953125" style="194" customWidth="1"/>
    <col min="11" max="11" width="5.26953125" style="194" customWidth="1"/>
    <col min="12" max="12" width="6.26953125" style="194" customWidth="1"/>
    <col min="13" max="13" width="7.86328125" style="194" bestFit="1" customWidth="1"/>
    <col min="14" max="14" width="6.26953125" style="194" customWidth="1"/>
    <col min="15" max="15" width="5.26953125" style="194" customWidth="1"/>
    <col min="16" max="16" width="6.26953125" style="194" customWidth="1"/>
    <col min="17" max="17" width="14.7265625" style="194" customWidth="1"/>
    <col min="18" max="16384" width="8.7265625" style="194"/>
  </cols>
  <sheetData>
    <row r="1" spans="1:17" ht="19.5" customHeight="1">
      <c r="A1" s="247" t="s">
        <v>1068</v>
      </c>
      <c r="B1" s="247"/>
      <c r="C1" s="247"/>
      <c r="D1" s="247"/>
      <c r="E1" s="247"/>
      <c r="F1" s="247"/>
      <c r="G1" s="247"/>
      <c r="H1" s="247"/>
      <c r="I1" s="247"/>
      <c r="J1" s="247"/>
      <c r="K1" s="247"/>
      <c r="L1" s="247"/>
      <c r="M1" s="247"/>
      <c r="N1" s="247"/>
      <c r="O1" s="247"/>
      <c r="P1" s="247"/>
      <c r="Q1" s="247"/>
    </row>
    <row r="2" spans="1:17" ht="10" customHeight="1">
      <c r="A2" s="249"/>
      <c r="B2" s="251">
        <v>2023</v>
      </c>
      <c r="C2" s="252"/>
      <c r="D2" s="252"/>
      <c r="E2" s="253"/>
      <c r="F2" s="251">
        <v>2024</v>
      </c>
      <c r="G2" s="252"/>
      <c r="H2" s="252"/>
      <c r="I2" s="253"/>
      <c r="J2" s="251">
        <v>2025</v>
      </c>
      <c r="K2" s="252"/>
      <c r="L2" s="252"/>
      <c r="M2" s="253"/>
      <c r="N2" s="254" t="s">
        <v>1067</v>
      </c>
      <c r="O2" s="255"/>
      <c r="P2" s="255"/>
      <c r="Q2" s="195"/>
    </row>
    <row r="3" spans="1:17" ht="8.25" customHeight="1">
      <c r="A3" s="250"/>
      <c r="B3" s="235" t="s">
        <v>1066</v>
      </c>
      <c r="C3" s="235" t="s">
        <v>1065</v>
      </c>
      <c r="D3" s="235" t="s">
        <v>1064</v>
      </c>
      <c r="E3" s="235" t="s">
        <v>1063</v>
      </c>
      <c r="F3" s="235" t="s">
        <v>1066</v>
      </c>
      <c r="G3" s="235" t="s">
        <v>1065</v>
      </c>
      <c r="H3" s="235" t="s">
        <v>1064</v>
      </c>
      <c r="I3" s="235" t="s">
        <v>1063</v>
      </c>
      <c r="J3" s="235" t="s">
        <v>1066</v>
      </c>
      <c r="K3" s="235" t="s">
        <v>1065</v>
      </c>
      <c r="L3" s="235" t="s">
        <v>1064</v>
      </c>
      <c r="M3" s="235" t="s">
        <v>1063</v>
      </c>
      <c r="N3" s="234">
        <v>2023</v>
      </c>
      <c r="O3" s="234">
        <v>2024</v>
      </c>
      <c r="P3" s="233">
        <v>2025</v>
      </c>
      <c r="Q3" s="195"/>
    </row>
    <row r="4" spans="1:17" ht="19.5" customHeight="1">
      <c r="A4" s="246" t="s">
        <v>1062</v>
      </c>
      <c r="B4" s="246"/>
      <c r="C4" s="246"/>
      <c r="D4" s="246"/>
      <c r="E4" s="232">
        <v>998</v>
      </c>
      <c r="F4" s="229">
        <v>1027</v>
      </c>
      <c r="G4" s="229">
        <v>1024</v>
      </c>
      <c r="H4" s="229">
        <v>1228</v>
      </c>
      <c r="I4" s="229">
        <v>1005</v>
      </c>
      <c r="J4" s="229">
        <v>1018</v>
      </c>
      <c r="K4" s="229">
        <v>1031</v>
      </c>
      <c r="L4" s="229">
        <v>1237</v>
      </c>
      <c r="M4" s="231">
        <v>1010</v>
      </c>
      <c r="N4" s="230">
        <v>4178</v>
      </c>
      <c r="O4" s="229">
        <v>4285</v>
      </c>
      <c r="P4" s="229">
        <v>4296</v>
      </c>
      <c r="Q4" s="203"/>
    </row>
    <row r="5" spans="1:17" ht="9" customHeight="1">
      <c r="A5" s="247"/>
      <c r="B5" s="247"/>
      <c r="C5" s="247"/>
      <c r="D5" s="247"/>
      <c r="E5" s="222">
        <v>958</v>
      </c>
      <c r="F5" s="221">
        <v>987</v>
      </c>
      <c r="G5" s="221">
        <v>986</v>
      </c>
      <c r="H5" s="216">
        <v>1187</v>
      </c>
      <c r="I5" s="221">
        <v>965</v>
      </c>
      <c r="J5" s="221">
        <v>979</v>
      </c>
      <c r="K5" s="221">
        <v>993</v>
      </c>
      <c r="L5" s="216">
        <v>1195</v>
      </c>
      <c r="M5" s="220">
        <v>970</v>
      </c>
      <c r="N5" s="217">
        <v>4022</v>
      </c>
      <c r="O5" s="216">
        <v>4124</v>
      </c>
      <c r="P5" s="216">
        <v>4136</v>
      </c>
      <c r="Q5" s="195"/>
    </row>
    <row r="6" spans="1:17" ht="9" customHeight="1">
      <c r="A6" s="247"/>
      <c r="B6" s="247"/>
      <c r="C6" s="247"/>
      <c r="D6" s="247"/>
      <c r="E6" s="222">
        <v>36</v>
      </c>
      <c r="F6" s="221">
        <v>36</v>
      </c>
      <c r="G6" s="221">
        <v>34</v>
      </c>
      <c r="H6" s="221">
        <v>37</v>
      </c>
      <c r="I6" s="221">
        <v>36</v>
      </c>
      <c r="J6" s="221">
        <v>35</v>
      </c>
      <c r="K6" s="221">
        <v>34</v>
      </c>
      <c r="L6" s="221">
        <v>37</v>
      </c>
      <c r="M6" s="220">
        <v>36</v>
      </c>
      <c r="N6" s="223">
        <v>139</v>
      </c>
      <c r="O6" s="221">
        <v>143</v>
      </c>
      <c r="P6" s="221">
        <v>142</v>
      </c>
      <c r="Q6" s="195"/>
    </row>
    <row r="7" spans="1:17" ht="9" customHeight="1">
      <c r="A7" s="247"/>
      <c r="B7" s="247"/>
      <c r="C7" s="247"/>
      <c r="D7" s="247"/>
      <c r="E7" s="222">
        <v>4</v>
      </c>
      <c r="F7" s="221">
        <v>4</v>
      </c>
      <c r="G7" s="221">
        <v>4</v>
      </c>
      <c r="H7" s="221">
        <v>5</v>
      </c>
      <c r="I7" s="221">
        <v>5</v>
      </c>
      <c r="J7" s="221">
        <v>4</v>
      </c>
      <c r="K7" s="221">
        <v>4</v>
      </c>
      <c r="L7" s="221">
        <v>5</v>
      </c>
      <c r="M7" s="220">
        <v>4</v>
      </c>
      <c r="N7" s="223">
        <v>17</v>
      </c>
      <c r="O7" s="221">
        <v>18</v>
      </c>
      <c r="P7" s="221">
        <v>18</v>
      </c>
      <c r="Q7" s="195"/>
    </row>
    <row r="8" spans="1:17" ht="8.25" customHeight="1">
      <c r="A8" s="247"/>
      <c r="B8" s="247"/>
      <c r="C8" s="247"/>
      <c r="D8" s="247"/>
      <c r="E8" s="222">
        <v>2</v>
      </c>
      <c r="F8" s="221">
        <v>7</v>
      </c>
      <c r="G8" s="221">
        <v>10</v>
      </c>
      <c r="H8" s="221">
        <v>13</v>
      </c>
      <c r="I8" s="221">
        <v>10</v>
      </c>
      <c r="J8" s="221">
        <v>12</v>
      </c>
      <c r="K8" s="221">
        <v>12</v>
      </c>
      <c r="L8" s="221">
        <v>15</v>
      </c>
      <c r="M8" s="220">
        <v>11</v>
      </c>
      <c r="N8" s="223">
        <v>19</v>
      </c>
      <c r="O8" s="221">
        <v>40</v>
      </c>
      <c r="P8" s="221">
        <v>50</v>
      </c>
      <c r="Q8" s="195"/>
    </row>
    <row r="9" spans="1:17" ht="9" customHeight="1">
      <c r="A9" s="247"/>
      <c r="B9" s="247"/>
      <c r="C9" s="247"/>
      <c r="D9" s="247"/>
      <c r="E9" s="219">
        <v>1000</v>
      </c>
      <c r="F9" s="216">
        <v>1034</v>
      </c>
      <c r="G9" s="216">
        <v>1034</v>
      </c>
      <c r="H9" s="216">
        <v>1242</v>
      </c>
      <c r="I9" s="216">
        <v>1015</v>
      </c>
      <c r="J9" s="216">
        <v>1030</v>
      </c>
      <c r="K9" s="216">
        <v>1044</v>
      </c>
      <c r="L9" s="216">
        <v>1251</v>
      </c>
      <c r="M9" s="218">
        <v>1021</v>
      </c>
      <c r="N9" s="217">
        <v>4197</v>
      </c>
      <c r="O9" s="216">
        <v>4325</v>
      </c>
      <c r="P9" s="216">
        <v>4346</v>
      </c>
      <c r="Q9" s="195"/>
    </row>
    <row r="10" spans="1:17" ht="9" customHeight="1">
      <c r="A10" s="247"/>
      <c r="B10" s="247"/>
      <c r="C10" s="247"/>
      <c r="D10" s="247"/>
      <c r="E10" s="222">
        <v>52</v>
      </c>
      <c r="F10" s="221">
        <v>52</v>
      </c>
      <c r="G10" s="221">
        <v>69</v>
      </c>
      <c r="H10" s="221">
        <v>56</v>
      </c>
      <c r="I10" s="221">
        <v>48</v>
      </c>
      <c r="J10" s="221">
        <v>44</v>
      </c>
      <c r="K10" s="221">
        <v>69</v>
      </c>
      <c r="L10" s="221">
        <v>57</v>
      </c>
      <c r="M10" s="220">
        <v>49</v>
      </c>
      <c r="N10" s="223">
        <v>197</v>
      </c>
      <c r="O10" s="221">
        <v>226</v>
      </c>
      <c r="P10" s="221">
        <v>218</v>
      </c>
      <c r="Q10" s="195"/>
    </row>
    <row r="11" spans="1:17" ht="9" customHeight="1">
      <c r="A11" s="247"/>
      <c r="B11" s="247"/>
      <c r="C11" s="247"/>
      <c r="D11" s="247"/>
      <c r="E11" s="222">
        <v>16</v>
      </c>
      <c r="F11" s="221">
        <v>17</v>
      </c>
      <c r="G11" s="221">
        <v>25</v>
      </c>
      <c r="H11" s="221">
        <v>25</v>
      </c>
      <c r="I11" s="221">
        <v>17</v>
      </c>
      <c r="J11" s="221">
        <v>20</v>
      </c>
      <c r="K11" s="221">
        <v>29</v>
      </c>
      <c r="L11" s="221">
        <v>29</v>
      </c>
      <c r="M11" s="220">
        <v>20</v>
      </c>
      <c r="N11" s="223">
        <v>74</v>
      </c>
      <c r="O11" s="221">
        <v>86</v>
      </c>
      <c r="P11" s="221">
        <v>97</v>
      </c>
      <c r="Q11" s="195"/>
    </row>
    <row r="12" spans="1:17" ht="9" customHeight="1">
      <c r="A12" s="247"/>
      <c r="B12" s="247"/>
      <c r="C12" s="247"/>
      <c r="D12" s="247"/>
      <c r="E12" s="222">
        <v>11</v>
      </c>
      <c r="F12" s="221">
        <v>12</v>
      </c>
      <c r="G12" s="221">
        <v>17</v>
      </c>
      <c r="H12" s="221">
        <v>17</v>
      </c>
      <c r="I12" s="221">
        <v>12</v>
      </c>
      <c r="J12" s="221">
        <v>13</v>
      </c>
      <c r="K12" s="221">
        <v>20</v>
      </c>
      <c r="L12" s="221">
        <v>20</v>
      </c>
      <c r="M12" s="220">
        <v>14</v>
      </c>
      <c r="N12" s="223">
        <v>50</v>
      </c>
      <c r="O12" s="221">
        <v>59</v>
      </c>
      <c r="P12" s="221">
        <v>67</v>
      </c>
      <c r="Q12" s="195"/>
    </row>
    <row r="13" spans="1:17" ht="9" customHeight="1">
      <c r="A13" s="247"/>
      <c r="B13" s="247"/>
      <c r="C13" s="247"/>
      <c r="D13" s="247"/>
      <c r="E13" s="222">
        <v>4</v>
      </c>
      <c r="F13" s="221">
        <v>4</v>
      </c>
      <c r="G13" s="221">
        <v>7</v>
      </c>
      <c r="H13" s="221">
        <v>7</v>
      </c>
      <c r="I13" s="221">
        <v>5</v>
      </c>
      <c r="J13" s="221">
        <v>5</v>
      </c>
      <c r="K13" s="221">
        <v>7</v>
      </c>
      <c r="L13" s="221">
        <v>8</v>
      </c>
      <c r="M13" s="220">
        <v>5</v>
      </c>
      <c r="N13" s="223">
        <v>19</v>
      </c>
      <c r="O13" s="221">
        <v>22</v>
      </c>
      <c r="P13" s="221">
        <v>25</v>
      </c>
      <c r="Q13" s="195"/>
    </row>
    <row r="14" spans="1:17" ht="18" customHeight="1">
      <c r="A14" s="247"/>
      <c r="B14" s="247"/>
      <c r="C14" s="247"/>
      <c r="D14" s="247"/>
      <c r="E14" s="222">
        <v>1</v>
      </c>
      <c r="F14" s="221">
        <v>1</v>
      </c>
      <c r="G14" s="221">
        <v>1</v>
      </c>
      <c r="H14" s="221">
        <v>1</v>
      </c>
      <c r="I14" s="221">
        <v>1</v>
      </c>
      <c r="J14" s="221">
        <v>1</v>
      </c>
      <c r="K14" s="221">
        <v>2</v>
      </c>
      <c r="L14" s="221">
        <v>2</v>
      </c>
      <c r="M14" s="220">
        <v>1</v>
      </c>
      <c r="N14" s="223">
        <v>4</v>
      </c>
      <c r="O14" s="221">
        <v>5</v>
      </c>
      <c r="P14" s="221">
        <v>5</v>
      </c>
      <c r="Q14" s="203"/>
    </row>
    <row r="15" spans="1:17" ht="19.5" customHeight="1">
      <c r="A15" s="247"/>
      <c r="B15" s="247"/>
      <c r="C15" s="247"/>
      <c r="D15" s="247"/>
      <c r="E15" s="228">
        <v>912</v>
      </c>
      <c r="F15" s="227">
        <v>946</v>
      </c>
      <c r="G15" s="227">
        <v>930</v>
      </c>
      <c r="H15" s="224">
        <v>1148</v>
      </c>
      <c r="I15" s="227">
        <v>931</v>
      </c>
      <c r="J15" s="227">
        <v>951</v>
      </c>
      <c r="K15" s="227">
        <v>940</v>
      </c>
      <c r="L15" s="224">
        <v>1158</v>
      </c>
      <c r="M15" s="226">
        <v>937</v>
      </c>
      <c r="N15" s="225">
        <v>3861</v>
      </c>
      <c r="O15" s="224">
        <v>3956</v>
      </c>
      <c r="P15" s="224">
        <v>3985</v>
      </c>
      <c r="Q15" s="203"/>
    </row>
    <row r="16" spans="1:17" ht="9" customHeight="1">
      <c r="A16" s="247"/>
      <c r="B16" s="247"/>
      <c r="C16" s="247"/>
      <c r="D16" s="247"/>
      <c r="E16" s="222">
        <v>325</v>
      </c>
      <c r="F16" s="221">
        <v>372</v>
      </c>
      <c r="G16" s="221">
        <v>333</v>
      </c>
      <c r="H16" s="221">
        <v>470</v>
      </c>
      <c r="I16" s="221">
        <v>336</v>
      </c>
      <c r="J16" s="221">
        <v>375</v>
      </c>
      <c r="K16" s="221">
        <v>337</v>
      </c>
      <c r="L16" s="221">
        <v>474</v>
      </c>
      <c r="M16" s="220">
        <v>337</v>
      </c>
      <c r="N16" s="217">
        <v>1455</v>
      </c>
      <c r="O16" s="216">
        <v>1511</v>
      </c>
      <c r="P16" s="216">
        <v>1522</v>
      </c>
      <c r="Q16" s="195"/>
    </row>
    <row r="17" spans="1:17" ht="9" customHeight="1">
      <c r="A17" s="247"/>
      <c r="B17" s="247"/>
      <c r="C17" s="247"/>
      <c r="D17" s="247"/>
      <c r="E17" s="222">
        <v>331</v>
      </c>
      <c r="F17" s="221">
        <v>330</v>
      </c>
      <c r="G17" s="221">
        <v>337</v>
      </c>
      <c r="H17" s="221">
        <v>396</v>
      </c>
      <c r="I17" s="221">
        <v>334</v>
      </c>
      <c r="J17" s="221">
        <v>327</v>
      </c>
      <c r="K17" s="221">
        <v>336</v>
      </c>
      <c r="L17" s="221">
        <v>395</v>
      </c>
      <c r="M17" s="220">
        <v>333</v>
      </c>
      <c r="N17" s="217">
        <v>1375</v>
      </c>
      <c r="O17" s="216">
        <v>1396</v>
      </c>
      <c r="P17" s="216">
        <v>1391</v>
      </c>
      <c r="Q17" s="195"/>
    </row>
    <row r="18" spans="1:17" ht="9" customHeight="1">
      <c r="A18" s="247"/>
      <c r="B18" s="247"/>
      <c r="C18" s="247"/>
      <c r="D18" s="247"/>
      <c r="E18" s="222">
        <v>254</v>
      </c>
      <c r="F18" s="221">
        <v>243</v>
      </c>
      <c r="G18" s="221">
        <v>259</v>
      </c>
      <c r="H18" s="221">
        <v>280</v>
      </c>
      <c r="I18" s="221">
        <v>260</v>
      </c>
      <c r="J18" s="221">
        <v>247</v>
      </c>
      <c r="K18" s="221">
        <v>266</v>
      </c>
      <c r="L18" s="221">
        <v>287</v>
      </c>
      <c r="M18" s="220">
        <v>265</v>
      </c>
      <c r="N18" s="217">
        <v>1025</v>
      </c>
      <c r="O18" s="216">
        <v>1042</v>
      </c>
      <c r="P18" s="216">
        <v>1066</v>
      </c>
      <c r="Q18" s="195"/>
    </row>
    <row r="19" spans="1:17" ht="9" customHeight="1">
      <c r="A19" s="247"/>
      <c r="B19" s="247"/>
      <c r="C19" s="247"/>
      <c r="D19" s="247"/>
      <c r="E19" s="222">
        <v>2</v>
      </c>
      <c r="F19" s="221">
        <v>2</v>
      </c>
      <c r="G19" s="221">
        <v>2</v>
      </c>
      <c r="H19" s="221">
        <v>2</v>
      </c>
      <c r="I19" s="221">
        <v>2</v>
      </c>
      <c r="J19" s="221">
        <v>2</v>
      </c>
      <c r="K19" s="221">
        <v>2</v>
      </c>
      <c r="L19" s="221">
        <v>2</v>
      </c>
      <c r="M19" s="220">
        <v>2</v>
      </c>
      <c r="N19" s="223">
        <v>7</v>
      </c>
      <c r="O19" s="221">
        <v>7</v>
      </c>
      <c r="P19" s="221">
        <v>7</v>
      </c>
      <c r="Q19" s="195"/>
    </row>
    <row r="20" spans="1:17" ht="9" customHeight="1">
      <c r="A20" s="247"/>
      <c r="B20" s="247"/>
      <c r="C20" s="247"/>
      <c r="D20" s="247"/>
      <c r="E20" s="222">
        <v>36</v>
      </c>
      <c r="F20" s="221">
        <v>36</v>
      </c>
      <c r="G20" s="221">
        <v>35</v>
      </c>
      <c r="H20" s="221">
        <v>37</v>
      </c>
      <c r="I20" s="221">
        <v>36</v>
      </c>
      <c r="J20" s="221">
        <v>35</v>
      </c>
      <c r="K20" s="221">
        <v>34</v>
      </c>
      <c r="L20" s="221">
        <v>37</v>
      </c>
      <c r="M20" s="220">
        <v>36</v>
      </c>
      <c r="N20" s="223">
        <v>139</v>
      </c>
      <c r="O20" s="221">
        <v>143</v>
      </c>
      <c r="P20" s="221">
        <v>143</v>
      </c>
      <c r="Q20" s="195"/>
    </row>
    <row r="21" spans="1:17" ht="12" customHeight="1">
      <c r="A21" s="247"/>
      <c r="B21" s="247"/>
      <c r="C21" s="247"/>
      <c r="D21" s="247"/>
      <c r="E21" s="222">
        <v>948</v>
      </c>
      <c r="F21" s="221">
        <v>982</v>
      </c>
      <c r="G21" s="221">
        <v>965</v>
      </c>
      <c r="H21" s="216">
        <v>1185</v>
      </c>
      <c r="I21" s="221">
        <v>967</v>
      </c>
      <c r="J21" s="221">
        <v>986</v>
      </c>
      <c r="K21" s="221">
        <v>975</v>
      </c>
      <c r="L21" s="216">
        <v>1195</v>
      </c>
      <c r="M21" s="220">
        <v>972</v>
      </c>
      <c r="N21" s="217">
        <v>4000</v>
      </c>
      <c r="O21" s="216">
        <v>4099</v>
      </c>
      <c r="P21" s="216">
        <v>4128</v>
      </c>
      <c r="Q21" s="195"/>
    </row>
    <row r="22" spans="1:17" ht="22" customHeight="1">
      <c r="A22" s="247"/>
      <c r="B22" s="247"/>
      <c r="C22" s="247"/>
      <c r="D22" s="247"/>
      <c r="E22" s="219">
        <v>2316</v>
      </c>
      <c r="F22" s="216">
        <v>2621</v>
      </c>
      <c r="G22" s="216">
        <v>2352</v>
      </c>
      <c r="H22" s="216">
        <v>3317</v>
      </c>
      <c r="I22" s="216">
        <v>2368</v>
      </c>
      <c r="J22" s="216">
        <v>2621</v>
      </c>
      <c r="K22" s="216">
        <v>2355</v>
      </c>
      <c r="L22" s="216">
        <v>3315</v>
      </c>
      <c r="M22" s="218">
        <v>2356</v>
      </c>
      <c r="N22" s="217">
        <v>10357</v>
      </c>
      <c r="O22" s="216">
        <v>10659</v>
      </c>
      <c r="P22" s="216">
        <v>10647</v>
      </c>
      <c r="Q22" s="203"/>
    </row>
    <row r="23" spans="1:17" ht="20.25" customHeight="1">
      <c r="A23" s="247"/>
      <c r="B23" s="247"/>
      <c r="C23" s="247"/>
      <c r="D23" s="247"/>
      <c r="E23" s="215">
        <v>131.4</v>
      </c>
      <c r="F23" s="212">
        <v>138.6</v>
      </c>
      <c r="G23" s="212">
        <v>148.9</v>
      </c>
      <c r="H23" s="212">
        <v>135.1</v>
      </c>
      <c r="I23" s="212">
        <v>140.69999999999999</v>
      </c>
      <c r="J23" s="212">
        <v>141.4</v>
      </c>
      <c r="K23" s="212">
        <v>146.4</v>
      </c>
      <c r="L23" s="212">
        <v>123.1</v>
      </c>
      <c r="M23" s="214">
        <v>127.3</v>
      </c>
      <c r="N23" s="213">
        <v>131.4</v>
      </c>
      <c r="O23" s="212">
        <v>140.69999999999999</v>
      </c>
      <c r="P23" s="212">
        <v>127.3</v>
      </c>
      <c r="Q23" s="203"/>
    </row>
    <row r="24" spans="1:17" ht="9" customHeight="1">
      <c r="A24" s="247"/>
      <c r="B24" s="247"/>
      <c r="C24" s="247"/>
      <c r="D24" s="247"/>
      <c r="E24" s="211">
        <v>6.3</v>
      </c>
      <c r="F24" s="208">
        <v>4.5999999999999996</v>
      </c>
      <c r="G24" s="208">
        <v>4.3</v>
      </c>
      <c r="H24" s="208">
        <v>2.2000000000000002</v>
      </c>
      <c r="I24" s="208">
        <v>2.9</v>
      </c>
      <c r="J24" s="208">
        <v>1.7</v>
      </c>
      <c r="K24" s="208">
        <v>2</v>
      </c>
      <c r="L24" s="208">
        <v>0.3</v>
      </c>
      <c r="M24" s="210">
        <v>1.2</v>
      </c>
      <c r="N24" s="209">
        <v>6.3</v>
      </c>
      <c r="O24" s="208">
        <v>2.9</v>
      </c>
      <c r="P24" s="208">
        <v>1.2</v>
      </c>
      <c r="Q24" s="195"/>
    </row>
    <row r="25" spans="1:17" ht="22" customHeight="1">
      <c r="A25" s="247"/>
      <c r="B25" s="247"/>
      <c r="C25" s="247"/>
      <c r="D25" s="247"/>
      <c r="E25" s="211">
        <v>16.100000000000001</v>
      </c>
      <c r="F25" s="208">
        <v>16</v>
      </c>
      <c r="G25" s="208">
        <v>15.9</v>
      </c>
      <c r="H25" s="208">
        <v>15.8</v>
      </c>
      <c r="I25" s="208">
        <v>16</v>
      </c>
      <c r="J25" s="208">
        <v>15.9</v>
      </c>
      <c r="K25" s="208">
        <v>15.7</v>
      </c>
      <c r="L25" s="208">
        <v>15.7</v>
      </c>
      <c r="M25" s="210">
        <v>15.9</v>
      </c>
      <c r="N25" s="209">
        <v>16.100000000000001</v>
      </c>
      <c r="O25" s="208">
        <v>16</v>
      </c>
      <c r="P25" s="208">
        <v>15.9</v>
      </c>
      <c r="Q25" s="203"/>
    </row>
    <row r="26" spans="1:17" ht="22" customHeight="1">
      <c r="A26" s="247"/>
      <c r="B26" s="247"/>
      <c r="C26" s="247"/>
      <c r="D26" s="247"/>
      <c r="E26" s="207">
        <v>2.5099999999999998</v>
      </c>
      <c r="F26" s="204">
        <v>2.4900000000000002</v>
      </c>
      <c r="G26" s="204">
        <v>2.4700000000000002</v>
      </c>
      <c r="H26" s="204">
        <v>2.46</v>
      </c>
      <c r="I26" s="204">
        <v>2.42</v>
      </c>
      <c r="J26" s="204">
        <v>2.4300000000000002</v>
      </c>
      <c r="K26" s="204">
        <v>2.42</v>
      </c>
      <c r="L26" s="204">
        <v>2.42</v>
      </c>
      <c r="M26" s="206">
        <v>2.38</v>
      </c>
      <c r="N26" s="205">
        <v>2.52</v>
      </c>
      <c r="O26" s="204">
        <v>2.46</v>
      </c>
      <c r="P26" s="204">
        <v>2.41</v>
      </c>
      <c r="Q26" s="203"/>
    </row>
    <row r="27" spans="1:17" ht="9" customHeight="1">
      <c r="A27" s="247"/>
      <c r="B27" s="247"/>
      <c r="C27" s="247"/>
      <c r="D27" s="247"/>
      <c r="E27" s="202">
        <v>3.19</v>
      </c>
      <c r="F27" s="199">
        <v>2.84</v>
      </c>
      <c r="G27" s="199">
        <v>2.06</v>
      </c>
      <c r="H27" s="199">
        <v>2.4500000000000002</v>
      </c>
      <c r="I27" s="199">
        <v>3.12</v>
      </c>
      <c r="J27" s="199">
        <v>3.4</v>
      </c>
      <c r="K27" s="199">
        <v>2.82</v>
      </c>
      <c r="L27" s="199">
        <v>3.05</v>
      </c>
      <c r="M27" s="201">
        <v>3.48</v>
      </c>
      <c r="N27" s="200">
        <v>3.36</v>
      </c>
      <c r="O27" s="199">
        <v>2.6</v>
      </c>
      <c r="P27" s="199">
        <v>3.17</v>
      </c>
      <c r="Q27" s="195"/>
    </row>
    <row r="28" spans="1:17" ht="9" customHeight="1">
      <c r="A28" s="247"/>
      <c r="B28" s="247"/>
      <c r="C28" s="247"/>
      <c r="D28" s="247"/>
      <c r="E28" s="202">
        <v>20.84</v>
      </c>
      <c r="F28" s="199">
        <v>16.72</v>
      </c>
      <c r="G28" s="199">
        <v>16.68</v>
      </c>
      <c r="H28" s="199">
        <v>16.440000000000001</v>
      </c>
      <c r="I28" s="199">
        <v>16.53</v>
      </c>
      <c r="J28" s="199">
        <v>16.77</v>
      </c>
      <c r="K28" s="199">
        <v>17.02</v>
      </c>
      <c r="L28" s="199">
        <v>16.079999999999998</v>
      </c>
      <c r="M28" s="201">
        <v>15.64</v>
      </c>
      <c r="N28" s="200">
        <v>19.32</v>
      </c>
      <c r="O28" s="199">
        <v>16.59</v>
      </c>
      <c r="P28" s="199">
        <v>16.350000000000001</v>
      </c>
      <c r="Q28" s="195"/>
    </row>
    <row r="29" spans="1:17" ht="13" customHeight="1">
      <c r="A29" s="247"/>
      <c r="B29" s="247"/>
      <c r="C29" s="247"/>
      <c r="D29" s="247"/>
      <c r="E29" s="202">
        <v>21.03</v>
      </c>
      <c r="F29" s="199">
        <v>20.41</v>
      </c>
      <c r="G29" s="199">
        <v>20.43</v>
      </c>
      <c r="H29" s="199">
        <v>21.18</v>
      </c>
      <c r="I29" s="199">
        <v>22.26</v>
      </c>
      <c r="J29" s="199">
        <v>22.21</v>
      </c>
      <c r="K29" s="199">
        <v>21.24</v>
      </c>
      <c r="L29" s="199">
        <v>21.05</v>
      </c>
      <c r="M29" s="201">
        <v>20.78</v>
      </c>
      <c r="N29" s="200">
        <v>21.47</v>
      </c>
      <c r="O29" s="199">
        <v>21.1</v>
      </c>
      <c r="P29" s="199">
        <v>21.37</v>
      </c>
      <c r="Q29" s="203"/>
    </row>
    <row r="30" spans="1:17" ht="14" customHeight="1">
      <c r="A30" s="247"/>
      <c r="B30" s="247"/>
      <c r="C30" s="247"/>
      <c r="D30" s="247"/>
      <c r="E30" s="202">
        <v>16.02</v>
      </c>
      <c r="F30" s="199">
        <v>15.64</v>
      </c>
      <c r="G30" s="199">
        <v>15.92</v>
      </c>
      <c r="H30" s="199">
        <v>15.97</v>
      </c>
      <c r="I30" s="199">
        <v>15.94</v>
      </c>
      <c r="J30" s="199">
        <v>15.8</v>
      </c>
      <c r="K30" s="199">
        <v>16.3</v>
      </c>
      <c r="L30" s="199">
        <v>16.41</v>
      </c>
      <c r="M30" s="201">
        <v>16.39</v>
      </c>
      <c r="N30" s="200">
        <v>15.98</v>
      </c>
      <c r="O30" s="199">
        <v>15.87</v>
      </c>
      <c r="P30" s="199">
        <v>16.23</v>
      </c>
      <c r="Q30" s="203"/>
    </row>
    <row r="31" spans="1:17" ht="8.25" customHeight="1">
      <c r="A31" s="247"/>
      <c r="B31" s="247"/>
      <c r="C31" s="247"/>
      <c r="D31" s="247"/>
      <c r="E31" s="202">
        <v>12.63</v>
      </c>
      <c r="F31" s="199">
        <v>12.39</v>
      </c>
      <c r="G31" s="199">
        <v>12.22</v>
      </c>
      <c r="H31" s="199">
        <v>13.16</v>
      </c>
      <c r="I31" s="199">
        <v>12.71</v>
      </c>
      <c r="J31" s="199">
        <v>12.54</v>
      </c>
      <c r="K31" s="199">
        <v>12.59</v>
      </c>
      <c r="L31" s="199">
        <v>13.63</v>
      </c>
      <c r="M31" s="201">
        <v>13.07</v>
      </c>
      <c r="N31" s="200">
        <v>12.74</v>
      </c>
      <c r="O31" s="199">
        <v>12.64</v>
      </c>
      <c r="P31" s="199">
        <v>12.99</v>
      </c>
      <c r="Q31" s="195"/>
    </row>
    <row r="32" spans="1:17" ht="14" customHeight="1">
      <c r="A32" s="247"/>
      <c r="B32" s="247"/>
      <c r="C32" s="247"/>
      <c r="D32" s="247"/>
      <c r="E32" s="202">
        <v>7.83</v>
      </c>
      <c r="F32" s="199">
        <v>7.94</v>
      </c>
      <c r="G32" s="199">
        <v>7.7</v>
      </c>
      <c r="H32" s="199">
        <v>8.4</v>
      </c>
      <c r="I32" s="199">
        <v>7.91</v>
      </c>
      <c r="J32" s="199">
        <v>8.1</v>
      </c>
      <c r="K32" s="199">
        <v>7.78</v>
      </c>
      <c r="L32" s="199">
        <v>8.5500000000000007</v>
      </c>
      <c r="M32" s="201">
        <v>8.0299999999999994</v>
      </c>
      <c r="N32" s="200">
        <v>8.0500000000000007</v>
      </c>
      <c r="O32" s="199">
        <v>8</v>
      </c>
      <c r="P32" s="199">
        <v>8.1199999999999992</v>
      </c>
      <c r="Q32" s="203"/>
    </row>
    <row r="33" spans="1:20" ht="13" customHeight="1">
      <c r="A33" s="247"/>
      <c r="B33" s="247"/>
      <c r="C33" s="247"/>
      <c r="D33" s="247"/>
      <c r="E33" s="202">
        <v>33.85</v>
      </c>
      <c r="F33" s="199">
        <v>32.99</v>
      </c>
      <c r="G33" s="199">
        <v>55.77</v>
      </c>
      <c r="H33" s="199">
        <v>32.82</v>
      </c>
      <c r="I33" s="199">
        <v>28.23</v>
      </c>
      <c r="J33" s="199">
        <v>28.42</v>
      </c>
      <c r="K33" s="199">
        <v>24.63</v>
      </c>
      <c r="L33" s="199">
        <v>34.25</v>
      </c>
      <c r="M33" s="201">
        <v>27.21</v>
      </c>
      <c r="N33" s="237">
        <v>77</v>
      </c>
      <c r="O33" s="238">
        <v>37.450000000000003</v>
      </c>
      <c r="P33" s="238">
        <v>28.63</v>
      </c>
      <c r="Q33" s="203"/>
    </row>
    <row r="34" spans="1:20" ht="9" customHeight="1">
      <c r="A34" s="247"/>
      <c r="B34" s="247"/>
      <c r="C34" s="247"/>
      <c r="D34" s="247"/>
      <c r="E34" s="202">
        <v>50.54</v>
      </c>
      <c r="F34" s="199">
        <v>45.36</v>
      </c>
      <c r="G34" s="199">
        <v>23.88</v>
      </c>
      <c r="H34" s="199">
        <v>45.6</v>
      </c>
      <c r="I34" s="199">
        <v>49.08</v>
      </c>
      <c r="J34" s="199">
        <v>49.65</v>
      </c>
      <c r="K34" s="199">
        <v>26.56</v>
      </c>
      <c r="L34" s="199">
        <v>47.34</v>
      </c>
      <c r="M34" s="201">
        <v>49.76</v>
      </c>
      <c r="N34" s="237">
        <v>60.17</v>
      </c>
      <c r="O34" s="238">
        <v>40.98</v>
      </c>
      <c r="P34" s="238">
        <v>43.33</v>
      </c>
      <c r="Q34" s="195"/>
    </row>
    <row r="35" spans="1:20" ht="9" customHeight="1">
      <c r="A35" s="247"/>
      <c r="B35" s="247"/>
      <c r="C35" s="247"/>
      <c r="D35" s="247"/>
      <c r="E35" s="202">
        <v>39.840000000000003</v>
      </c>
      <c r="F35" s="199">
        <v>51.37</v>
      </c>
      <c r="G35" s="199">
        <v>34.979999999999997</v>
      </c>
      <c r="H35" s="199">
        <v>73.81</v>
      </c>
      <c r="I35" s="199">
        <v>57.22</v>
      </c>
      <c r="J35" s="199">
        <v>66.010000000000005</v>
      </c>
      <c r="K35" s="199">
        <v>39.56</v>
      </c>
      <c r="L35" s="199">
        <v>70.77</v>
      </c>
      <c r="M35" s="201">
        <v>47.72</v>
      </c>
      <c r="N35" s="237">
        <v>41.36</v>
      </c>
      <c r="O35" s="238">
        <v>54.34</v>
      </c>
      <c r="P35" s="238">
        <v>56.01</v>
      </c>
      <c r="Q35" s="195"/>
    </row>
    <row r="36" spans="1:20" ht="9" customHeight="1">
      <c r="A36" s="247"/>
      <c r="B36" s="247"/>
      <c r="C36" s="247"/>
      <c r="D36" s="247"/>
      <c r="E36" s="202">
        <v>36.35</v>
      </c>
      <c r="F36" s="199">
        <v>46.59</v>
      </c>
      <c r="G36" s="199">
        <v>31.27</v>
      </c>
      <c r="H36" s="199">
        <v>59.36</v>
      </c>
      <c r="I36" s="199">
        <v>38.520000000000003</v>
      </c>
      <c r="J36" s="199">
        <v>51</v>
      </c>
      <c r="K36" s="199">
        <v>36.880000000000003</v>
      </c>
      <c r="L36" s="199">
        <v>60.01</v>
      </c>
      <c r="M36" s="201">
        <v>38.770000000000003</v>
      </c>
      <c r="N36" s="237">
        <v>37.96</v>
      </c>
      <c r="O36" s="238">
        <v>43.94</v>
      </c>
      <c r="P36" s="238">
        <v>46.67</v>
      </c>
      <c r="Q36" s="195"/>
    </row>
    <row r="37" spans="1:20" ht="9" customHeight="1">
      <c r="A37" s="247"/>
      <c r="B37" s="247"/>
      <c r="C37" s="247"/>
      <c r="D37" s="247"/>
      <c r="E37" s="202">
        <v>42.17</v>
      </c>
      <c r="F37" s="199">
        <v>38.04</v>
      </c>
      <c r="G37" s="199">
        <v>35.03</v>
      </c>
      <c r="H37" s="199">
        <v>42.83</v>
      </c>
      <c r="I37" s="199">
        <v>39.36</v>
      </c>
      <c r="J37" s="199">
        <v>44.33</v>
      </c>
      <c r="K37" s="199">
        <v>39.47</v>
      </c>
      <c r="L37" s="199">
        <v>47.57</v>
      </c>
      <c r="M37" s="201">
        <v>42.09</v>
      </c>
      <c r="N37" s="237">
        <v>39.340000000000003</v>
      </c>
      <c r="O37" s="238">
        <v>38.81</v>
      </c>
      <c r="P37" s="238">
        <v>43.37</v>
      </c>
      <c r="Q37" s="195"/>
    </row>
    <row r="38" spans="1:20" ht="8.25" customHeight="1">
      <c r="A38" s="247"/>
      <c r="B38" s="247"/>
      <c r="C38" s="247"/>
      <c r="D38" s="247"/>
      <c r="E38" s="202">
        <v>33.58</v>
      </c>
      <c r="F38" s="199">
        <v>35.21</v>
      </c>
      <c r="G38" s="199">
        <v>32.11</v>
      </c>
      <c r="H38" s="199">
        <v>40.200000000000003</v>
      </c>
      <c r="I38" s="199">
        <v>35.83</v>
      </c>
      <c r="J38" s="199">
        <v>42.53</v>
      </c>
      <c r="K38" s="199">
        <v>38.479999999999997</v>
      </c>
      <c r="L38" s="199">
        <v>45.79</v>
      </c>
      <c r="M38" s="201">
        <v>39.56</v>
      </c>
      <c r="N38" s="237">
        <v>34.42</v>
      </c>
      <c r="O38" s="238">
        <v>35.840000000000003</v>
      </c>
      <c r="P38" s="238">
        <v>41.59</v>
      </c>
      <c r="Q38" s="195"/>
    </row>
    <row r="39" spans="1:20" ht="9" customHeight="1">
      <c r="A39" s="247"/>
      <c r="B39" s="247"/>
      <c r="C39" s="247"/>
      <c r="D39" s="247"/>
      <c r="E39" s="202">
        <v>28.5</v>
      </c>
      <c r="F39" s="199">
        <v>35.76</v>
      </c>
      <c r="G39" s="199">
        <v>35.1</v>
      </c>
      <c r="H39" s="199">
        <v>45.51</v>
      </c>
      <c r="I39" s="199">
        <v>38.54</v>
      </c>
      <c r="J39" s="199">
        <v>39.74</v>
      </c>
      <c r="K39" s="199">
        <v>40.39</v>
      </c>
      <c r="L39" s="199">
        <v>51.38</v>
      </c>
      <c r="M39" s="201">
        <v>41.26</v>
      </c>
      <c r="N39" s="237">
        <v>34.74</v>
      </c>
      <c r="O39" s="238">
        <v>38.729999999999997</v>
      </c>
      <c r="P39" s="238">
        <v>43.19</v>
      </c>
      <c r="Q39" s="195"/>
    </row>
    <row r="40" spans="1:20" ht="9" customHeight="1">
      <c r="A40" s="247"/>
      <c r="B40" s="247"/>
      <c r="C40" s="247"/>
      <c r="D40" s="247"/>
      <c r="E40" s="202">
        <v>30.4</v>
      </c>
      <c r="F40" s="199">
        <v>30.28</v>
      </c>
      <c r="G40" s="199">
        <v>29.87</v>
      </c>
      <c r="H40" s="199">
        <v>34.67</v>
      </c>
      <c r="I40" s="199">
        <v>32.57</v>
      </c>
      <c r="J40" s="199">
        <v>35.369999999999997</v>
      </c>
      <c r="K40" s="199">
        <v>32.130000000000003</v>
      </c>
      <c r="L40" s="199">
        <v>37.58</v>
      </c>
      <c r="M40" s="201">
        <v>34.04</v>
      </c>
      <c r="N40" s="237">
        <v>32.26</v>
      </c>
      <c r="O40" s="238">
        <v>31.85</v>
      </c>
      <c r="P40" s="238">
        <v>34.78</v>
      </c>
      <c r="Q40" s="195"/>
    </row>
    <row r="41" spans="1:20" ht="9" customHeight="1">
      <c r="A41" s="247"/>
      <c r="B41" s="247"/>
      <c r="C41" s="247"/>
      <c r="D41" s="247"/>
      <c r="E41" s="202">
        <v>32.049999999999997</v>
      </c>
      <c r="F41" s="199">
        <v>32.880000000000003</v>
      </c>
      <c r="G41" s="199">
        <v>32.909999999999997</v>
      </c>
      <c r="H41" s="199">
        <v>36.47</v>
      </c>
      <c r="I41" s="199">
        <v>35.21</v>
      </c>
      <c r="J41" s="199">
        <v>35.450000000000003</v>
      </c>
      <c r="K41" s="199">
        <v>34.99</v>
      </c>
      <c r="L41" s="199">
        <v>38.869999999999997</v>
      </c>
      <c r="M41" s="201">
        <v>36.11</v>
      </c>
      <c r="N41" s="237">
        <v>33.049999999999997</v>
      </c>
      <c r="O41" s="238">
        <v>34.369999999999997</v>
      </c>
      <c r="P41" s="238">
        <v>36.36</v>
      </c>
      <c r="Q41" s="195"/>
    </row>
    <row r="42" spans="1:20" ht="9" customHeight="1">
      <c r="A42" s="247"/>
      <c r="B42" s="247"/>
      <c r="C42" s="247"/>
      <c r="D42" s="247"/>
      <c r="E42" s="202">
        <v>79.489999999999995</v>
      </c>
      <c r="F42" s="199">
        <v>113.9</v>
      </c>
      <c r="G42" s="199">
        <v>50.47</v>
      </c>
      <c r="H42" s="199">
        <v>64.44</v>
      </c>
      <c r="I42" s="199">
        <v>65.13</v>
      </c>
      <c r="J42" s="199">
        <v>67.97</v>
      </c>
      <c r="K42" s="199">
        <v>40.06</v>
      </c>
      <c r="L42" s="199">
        <v>57.55</v>
      </c>
      <c r="M42" s="201">
        <v>66.319999999999993</v>
      </c>
      <c r="N42" s="237">
        <v>81.61</v>
      </c>
      <c r="O42" s="238">
        <v>73.48</v>
      </c>
      <c r="P42" s="238">
        <v>57.97</v>
      </c>
      <c r="Q42" s="195"/>
    </row>
    <row r="43" spans="1:20" ht="9.5" customHeight="1">
      <c r="A43" s="248"/>
      <c r="B43" s="248"/>
      <c r="C43" s="248"/>
      <c r="D43" s="248"/>
      <c r="E43" s="198">
        <v>50.1</v>
      </c>
      <c r="F43" s="196">
        <v>39.39</v>
      </c>
      <c r="G43" s="196">
        <v>30.54</v>
      </c>
      <c r="H43" s="196">
        <v>42.46</v>
      </c>
      <c r="I43" s="196">
        <v>42.24</v>
      </c>
      <c r="J43" s="196">
        <v>41.44</v>
      </c>
      <c r="K43" s="196">
        <v>30.71</v>
      </c>
      <c r="L43" s="196">
        <v>42.95</v>
      </c>
      <c r="M43" s="197">
        <v>41.41</v>
      </c>
      <c r="N43" s="239">
        <v>59.46</v>
      </c>
      <c r="O43" s="240">
        <v>38.659999999999997</v>
      </c>
      <c r="P43" s="240">
        <v>39.130000000000003</v>
      </c>
      <c r="Q43" s="195"/>
      <c r="R43" s="242"/>
      <c r="S43" s="242"/>
      <c r="T43" s="242"/>
    </row>
    <row r="44" spans="1:20">
      <c r="A44" s="241"/>
      <c r="B44" s="241"/>
      <c r="C44" s="241"/>
      <c r="D44" s="241"/>
      <c r="E44" s="241"/>
      <c r="F44" s="241"/>
      <c r="G44" s="241"/>
      <c r="H44" s="241"/>
      <c r="I44" s="241"/>
      <c r="J44" s="241"/>
      <c r="K44" s="241"/>
      <c r="L44" s="241"/>
      <c r="M44" s="241"/>
      <c r="N44" s="243">
        <v>2023</v>
      </c>
      <c r="O44" s="243">
        <v>2024</v>
      </c>
      <c r="P44" s="243">
        <v>2025</v>
      </c>
      <c r="Q44" s="241"/>
    </row>
    <row r="45" spans="1:20">
      <c r="M45" s="194" t="s">
        <v>1073</v>
      </c>
      <c r="N45" s="244">
        <f>AVERAGE(N33:N43)</f>
        <v>48.306363636363649</v>
      </c>
      <c r="O45" s="244">
        <f t="shared" ref="O45:P45" si="0">AVERAGE(O33:O43)</f>
        <v>42.586363636363643</v>
      </c>
      <c r="P45" s="244">
        <f t="shared" si="0"/>
        <v>42.820909090909097</v>
      </c>
    </row>
    <row r="46" spans="1:20">
      <c r="M46" s="194" t="s">
        <v>1075</v>
      </c>
      <c r="N46" s="194">
        <f>N45*About!$A$69</f>
        <v>36.39901035348398</v>
      </c>
      <c r="O46" s="194">
        <f>O45*About!$A$69</f>
        <v>32.088970773829097</v>
      </c>
      <c r="P46" s="194">
        <f>P45*About!$A$69</f>
        <v>32.265701576682083</v>
      </c>
    </row>
  </sheetData>
  <mergeCells count="7">
    <mergeCell ref="A4:D43"/>
    <mergeCell ref="A1:Q1"/>
    <mergeCell ref="A2:A3"/>
    <mergeCell ref="B2:E2"/>
    <mergeCell ref="F2:I2"/>
    <mergeCell ref="J2:M2"/>
    <mergeCell ref="N2:P2"/>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4.75"/>
  <cols>
    <col min="4" max="4" width="13.5429687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256"/>
      <c r="C112" s="256"/>
      <c r="D112" s="256"/>
      <c r="E112" s="256"/>
      <c r="F112" s="256"/>
      <c r="G112" s="256"/>
      <c r="H112" s="256"/>
      <c r="I112" s="256"/>
      <c r="J112" s="256"/>
      <c r="K112" s="256"/>
      <c r="L112" s="256"/>
      <c r="M112" s="256"/>
      <c r="N112" s="256"/>
      <c r="O112" s="256"/>
      <c r="P112" s="256"/>
      <c r="Q112" s="256"/>
      <c r="R112" s="256"/>
      <c r="S112" s="256"/>
      <c r="T112" s="256"/>
      <c r="U112" s="256"/>
      <c r="V112" s="256"/>
      <c r="W112" s="256"/>
      <c r="X112" s="256"/>
      <c r="Y112" s="256"/>
      <c r="Z112" s="256"/>
      <c r="AA112" s="256"/>
      <c r="AB112" s="256"/>
      <c r="AC112" s="256"/>
      <c r="AD112" s="256"/>
      <c r="AE112" s="256"/>
      <c r="AF112" s="256"/>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256"/>
      <c r="C308" s="256"/>
      <c r="D308" s="256"/>
      <c r="E308" s="256"/>
      <c r="F308" s="256"/>
      <c r="G308" s="256"/>
      <c r="H308" s="256"/>
      <c r="I308" s="256"/>
      <c r="J308" s="256"/>
      <c r="K308" s="256"/>
      <c r="L308" s="256"/>
      <c r="M308" s="256"/>
      <c r="N308" s="256"/>
      <c r="O308" s="256"/>
      <c r="P308" s="256"/>
      <c r="Q308" s="256"/>
      <c r="R308" s="256"/>
      <c r="S308" s="256"/>
      <c r="T308" s="256"/>
      <c r="U308" s="256"/>
      <c r="V308" s="256"/>
      <c r="W308" s="256"/>
      <c r="X308" s="256"/>
      <c r="Y308" s="256"/>
      <c r="Z308" s="256"/>
      <c r="AA308" s="256"/>
      <c r="AB308" s="256"/>
      <c r="AC308" s="256"/>
      <c r="AD308" s="256"/>
      <c r="AE308" s="256"/>
      <c r="AF308" s="25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257"/>
      <c r="C500" s="256"/>
      <c r="D500" s="256"/>
      <c r="E500" s="256"/>
      <c r="F500" s="256"/>
      <c r="G500" s="256"/>
      <c r="H500" s="256"/>
      <c r="I500" s="256"/>
      <c r="J500" s="256"/>
      <c r="K500" s="256"/>
      <c r="L500" s="256"/>
      <c r="M500" s="256"/>
      <c r="N500" s="256"/>
      <c r="O500" s="256"/>
      <c r="P500" s="256"/>
      <c r="Q500" s="256"/>
      <c r="R500" s="256"/>
      <c r="S500" s="256"/>
      <c r="T500" s="256"/>
      <c r="U500" s="256"/>
      <c r="V500" s="256"/>
      <c r="W500" s="256"/>
      <c r="X500" s="256"/>
      <c r="Y500" s="256"/>
      <c r="Z500" s="256"/>
      <c r="AA500" s="256"/>
      <c r="AB500" s="256"/>
      <c r="AC500" s="256"/>
      <c r="AD500" s="256"/>
      <c r="AE500" s="256"/>
      <c r="AF500" s="256"/>
      <c r="AG500" s="256"/>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256"/>
      <c r="C511" s="256"/>
      <c r="D511" s="256"/>
      <c r="E511" s="256"/>
      <c r="F511" s="256"/>
      <c r="G511" s="256"/>
      <c r="H511" s="256"/>
      <c r="I511" s="256"/>
      <c r="J511" s="256"/>
      <c r="K511" s="256"/>
      <c r="L511" s="256"/>
      <c r="M511" s="256"/>
      <c r="N511" s="256"/>
      <c r="O511" s="256"/>
      <c r="P511" s="256"/>
      <c r="Q511" s="256"/>
      <c r="R511" s="256"/>
      <c r="S511" s="256"/>
      <c r="T511" s="256"/>
      <c r="U511" s="256"/>
      <c r="V511" s="256"/>
      <c r="W511" s="256"/>
      <c r="X511" s="256"/>
      <c r="Y511" s="256"/>
      <c r="Z511" s="256"/>
      <c r="AA511" s="256"/>
      <c r="AB511" s="256"/>
      <c r="AC511" s="256"/>
      <c r="AD511" s="256"/>
      <c r="AE511" s="256"/>
      <c r="AF511" s="256"/>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256"/>
      <c r="C712" s="256"/>
      <c r="D712" s="256"/>
      <c r="E712" s="256"/>
      <c r="F712" s="256"/>
      <c r="G712" s="256"/>
      <c r="H712" s="256"/>
      <c r="I712" s="256"/>
      <c r="J712" s="256"/>
      <c r="K712" s="256"/>
      <c r="L712" s="256"/>
      <c r="M712" s="256"/>
      <c r="N712" s="256"/>
      <c r="O712" s="256"/>
      <c r="P712" s="256"/>
      <c r="Q712" s="256"/>
      <c r="R712" s="256"/>
      <c r="S712" s="256"/>
      <c r="T712" s="256"/>
      <c r="U712" s="256"/>
      <c r="V712" s="256"/>
      <c r="W712" s="256"/>
      <c r="X712" s="256"/>
      <c r="Y712" s="256"/>
      <c r="Z712" s="256"/>
      <c r="AA712" s="256"/>
      <c r="AB712" s="256"/>
      <c r="AC712" s="256"/>
      <c r="AD712" s="256"/>
      <c r="AE712" s="256"/>
      <c r="AF712" s="25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256"/>
      <c r="C887" s="256"/>
      <c r="D887" s="256"/>
      <c r="E887" s="256"/>
      <c r="F887" s="256"/>
      <c r="G887" s="256"/>
      <c r="H887" s="256"/>
      <c r="I887" s="256"/>
      <c r="J887" s="256"/>
      <c r="K887" s="256"/>
      <c r="L887" s="256"/>
      <c r="M887" s="256"/>
      <c r="N887" s="256"/>
      <c r="O887" s="256"/>
      <c r="P887" s="256"/>
      <c r="Q887" s="256"/>
      <c r="R887" s="256"/>
      <c r="S887" s="256"/>
      <c r="T887" s="256"/>
      <c r="U887" s="256"/>
      <c r="V887" s="256"/>
      <c r="W887" s="256"/>
      <c r="X887" s="256"/>
      <c r="Y887" s="256"/>
      <c r="Z887" s="256"/>
      <c r="AA887" s="256"/>
      <c r="AB887" s="256"/>
      <c r="AC887" s="256"/>
      <c r="AD887" s="256"/>
      <c r="AE887" s="256"/>
      <c r="AF887" s="25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256"/>
      <c r="C1101" s="256"/>
      <c r="D1101" s="256"/>
      <c r="E1101" s="256"/>
      <c r="F1101" s="256"/>
      <c r="G1101" s="256"/>
      <c r="H1101" s="256"/>
      <c r="I1101" s="256"/>
      <c r="J1101" s="256"/>
      <c r="K1101" s="256"/>
      <c r="L1101" s="256"/>
      <c r="M1101" s="256"/>
      <c r="N1101" s="256"/>
      <c r="O1101" s="256"/>
      <c r="P1101" s="256"/>
      <c r="Q1101" s="256"/>
      <c r="R1101" s="256"/>
      <c r="S1101" s="256"/>
      <c r="T1101" s="256"/>
      <c r="U1101" s="256"/>
      <c r="V1101" s="256"/>
      <c r="W1101" s="256"/>
      <c r="X1101" s="256"/>
      <c r="Y1101" s="256"/>
      <c r="Z1101" s="256"/>
      <c r="AA1101" s="256"/>
      <c r="AB1101" s="256"/>
      <c r="AC1101" s="256"/>
      <c r="AD1101" s="256"/>
      <c r="AE1101" s="256"/>
      <c r="AF1101" s="25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256"/>
      <c r="C1229" s="256"/>
      <c r="D1229" s="256"/>
      <c r="E1229" s="256"/>
      <c r="F1229" s="256"/>
      <c r="G1229" s="256"/>
      <c r="H1229" s="256"/>
      <c r="I1229" s="256"/>
      <c r="J1229" s="256"/>
      <c r="K1229" s="256"/>
      <c r="L1229" s="256"/>
      <c r="M1229" s="256"/>
      <c r="N1229" s="256"/>
      <c r="O1229" s="256"/>
      <c r="P1229" s="256"/>
      <c r="Q1229" s="256"/>
      <c r="R1229" s="256"/>
      <c r="S1229" s="256"/>
      <c r="T1229" s="256"/>
      <c r="U1229" s="256"/>
      <c r="V1229" s="256"/>
      <c r="W1229" s="256"/>
      <c r="X1229" s="256"/>
      <c r="Y1229" s="256"/>
      <c r="Z1229" s="256"/>
      <c r="AA1229" s="256"/>
      <c r="AB1229" s="256"/>
      <c r="AC1229" s="256"/>
      <c r="AD1229" s="256"/>
      <c r="AE1229" s="256"/>
      <c r="AF1229" s="25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256"/>
      <c r="C1390" s="256"/>
      <c r="D1390" s="256"/>
      <c r="E1390" s="256"/>
      <c r="F1390" s="256"/>
      <c r="G1390" s="256"/>
      <c r="H1390" s="256"/>
      <c r="I1390" s="256"/>
      <c r="J1390" s="256"/>
      <c r="K1390" s="256"/>
      <c r="L1390" s="256"/>
      <c r="M1390" s="256"/>
      <c r="N1390" s="256"/>
      <c r="O1390" s="256"/>
      <c r="P1390" s="256"/>
      <c r="Q1390" s="256"/>
      <c r="R1390" s="256"/>
      <c r="S1390" s="256"/>
      <c r="T1390" s="256"/>
      <c r="U1390" s="256"/>
      <c r="V1390" s="256"/>
      <c r="W1390" s="256"/>
      <c r="X1390" s="256"/>
      <c r="Y1390" s="256"/>
      <c r="Z1390" s="256"/>
      <c r="AA1390" s="256"/>
      <c r="AB1390" s="256"/>
      <c r="AC1390" s="256"/>
      <c r="AD1390" s="256"/>
      <c r="AE1390" s="256"/>
      <c r="AF1390" s="25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256"/>
      <c r="C1502" s="256"/>
      <c r="D1502" s="256"/>
      <c r="E1502" s="256"/>
      <c r="F1502" s="256"/>
      <c r="G1502" s="256"/>
      <c r="H1502" s="256"/>
      <c r="I1502" s="256"/>
      <c r="J1502" s="256"/>
      <c r="K1502" s="256"/>
      <c r="L1502" s="256"/>
      <c r="M1502" s="256"/>
      <c r="N1502" s="256"/>
      <c r="O1502" s="256"/>
      <c r="P1502" s="256"/>
      <c r="Q1502" s="256"/>
      <c r="R1502" s="256"/>
      <c r="S1502" s="256"/>
      <c r="T1502" s="256"/>
      <c r="U1502" s="256"/>
      <c r="V1502" s="256"/>
      <c r="W1502" s="256"/>
      <c r="X1502" s="256"/>
      <c r="Y1502" s="256"/>
      <c r="Z1502" s="256"/>
      <c r="AA1502" s="256"/>
      <c r="AB1502" s="256"/>
      <c r="AC1502" s="256"/>
      <c r="AD1502" s="256"/>
      <c r="AE1502" s="256"/>
      <c r="AF1502" s="25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256"/>
      <c r="C1604" s="256"/>
      <c r="D1604" s="256"/>
      <c r="E1604" s="256"/>
      <c r="F1604" s="256"/>
      <c r="G1604" s="256"/>
      <c r="H1604" s="256"/>
      <c r="I1604" s="256"/>
      <c r="J1604" s="256"/>
      <c r="K1604" s="256"/>
      <c r="L1604" s="256"/>
      <c r="M1604" s="256"/>
      <c r="N1604" s="256"/>
      <c r="O1604" s="256"/>
      <c r="P1604" s="256"/>
      <c r="Q1604" s="256"/>
      <c r="R1604" s="256"/>
      <c r="S1604" s="256"/>
      <c r="T1604" s="256"/>
      <c r="U1604" s="256"/>
      <c r="V1604" s="256"/>
      <c r="W1604" s="256"/>
      <c r="X1604" s="256"/>
      <c r="Y1604" s="256"/>
      <c r="Z1604" s="256"/>
      <c r="AA1604" s="256"/>
      <c r="AB1604" s="256"/>
      <c r="AC1604" s="256"/>
      <c r="AD1604" s="256"/>
      <c r="AE1604" s="256"/>
      <c r="AF1604" s="25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256"/>
      <c r="C1699" s="256"/>
      <c r="D1699" s="256"/>
      <c r="E1699" s="256"/>
      <c r="F1699" s="256"/>
      <c r="G1699" s="256"/>
      <c r="H1699" s="256"/>
      <c r="I1699" s="256"/>
      <c r="J1699" s="256"/>
      <c r="K1699" s="256"/>
      <c r="L1699" s="256"/>
      <c r="M1699" s="256"/>
      <c r="N1699" s="256"/>
      <c r="O1699" s="256"/>
      <c r="P1699" s="256"/>
      <c r="Q1699" s="256"/>
      <c r="R1699" s="256"/>
      <c r="S1699" s="256"/>
      <c r="T1699" s="256"/>
      <c r="U1699" s="256"/>
      <c r="V1699" s="256"/>
      <c r="W1699" s="256"/>
      <c r="X1699" s="256"/>
      <c r="Y1699" s="256"/>
      <c r="Z1699" s="256"/>
      <c r="AA1699" s="256"/>
      <c r="AB1699" s="256"/>
      <c r="AC1699" s="256"/>
      <c r="AD1699" s="256"/>
      <c r="AE1699" s="256"/>
      <c r="AF1699" s="25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256"/>
      <c r="C1945" s="256"/>
      <c r="D1945" s="256"/>
      <c r="E1945" s="256"/>
      <c r="F1945" s="256"/>
      <c r="G1945" s="256"/>
      <c r="H1945" s="256"/>
      <c r="I1945" s="256"/>
      <c r="J1945" s="256"/>
      <c r="K1945" s="256"/>
      <c r="L1945" s="256"/>
      <c r="M1945" s="256"/>
      <c r="N1945" s="256"/>
      <c r="O1945" s="256"/>
      <c r="P1945" s="256"/>
      <c r="Q1945" s="256"/>
      <c r="R1945" s="256"/>
      <c r="S1945" s="256"/>
      <c r="T1945" s="256"/>
      <c r="U1945" s="256"/>
      <c r="V1945" s="256"/>
      <c r="W1945" s="256"/>
      <c r="X1945" s="256"/>
      <c r="Y1945" s="256"/>
      <c r="Z1945" s="256"/>
      <c r="AA1945" s="256"/>
      <c r="AB1945" s="256"/>
      <c r="AC1945" s="256"/>
      <c r="AD1945" s="256"/>
      <c r="AE1945" s="256"/>
      <c r="AF1945" s="25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256"/>
      <c r="C2031" s="256"/>
      <c r="D2031" s="256"/>
      <c r="E2031" s="256"/>
      <c r="F2031" s="256"/>
      <c r="G2031" s="256"/>
      <c r="H2031" s="256"/>
      <c r="I2031" s="256"/>
      <c r="J2031" s="256"/>
      <c r="K2031" s="256"/>
      <c r="L2031" s="256"/>
      <c r="M2031" s="256"/>
      <c r="N2031" s="256"/>
      <c r="O2031" s="256"/>
      <c r="P2031" s="256"/>
      <c r="Q2031" s="256"/>
      <c r="R2031" s="256"/>
      <c r="S2031" s="256"/>
      <c r="T2031" s="256"/>
      <c r="U2031" s="256"/>
      <c r="V2031" s="256"/>
      <c r="W2031" s="256"/>
      <c r="X2031" s="256"/>
      <c r="Y2031" s="256"/>
      <c r="Z2031" s="256"/>
      <c r="AA2031" s="256"/>
      <c r="AB2031" s="256"/>
      <c r="AC2031" s="256"/>
      <c r="AD2031" s="256"/>
      <c r="AE2031" s="256"/>
      <c r="AF2031" s="25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256"/>
      <c r="C2153" s="256"/>
      <c r="D2153" s="256"/>
      <c r="E2153" s="256"/>
      <c r="F2153" s="256"/>
      <c r="G2153" s="256"/>
      <c r="H2153" s="256"/>
      <c r="I2153" s="256"/>
      <c r="J2153" s="256"/>
      <c r="K2153" s="256"/>
      <c r="L2153" s="256"/>
      <c r="M2153" s="256"/>
      <c r="N2153" s="256"/>
      <c r="O2153" s="256"/>
      <c r="P2153" s="256"/>
      <c r="Q2153" s="256"/>
      <c r="R2153" s="256"/>
      <c r="S2153" s="256"/>
      <c r="T2153" s="256"/>
      <c r="U2153" s="256"/>
      <c r="V2153" s="256"/>
      <c r="W2153" s="256"/>
      <c r="X2153" s="256"/>
      <c r="Y2153" s="256"/>
      <c r="Z2153" s="256"/>
      <c r="AA2153" s="256"/>
      <c r="AB2153" s="256"/>
      <c r="AC2153" s="256"/>
      <c r="AD2153" s="256"/>
      <c r="AE2153" s="256"/>
      <c r="AF2153" s="25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256"/>
      <c r="C2317" s="256"/>
      <c r="D2317" s="256"/>
      <c r="E2317" s="256"/>
      <c r="F2317" s="256"/>
      <c r="G2317" s="256"/>
      <c r="H2317" s="256"/>
      <c r="I2317" s="256"/>
      <c r="J2317" s="256"/>
      <c r="K2317" s="256"/>
      <c r="L2317" s="256"/>
      <c r="M2317" s="256"/>
      <c r="N2317" s="256"/>
      <c r="O2317" s="256"/>
      <c r="P2317" s="256"/>
      <c r="Q2317" s="256"/>
      <c r="R2317" s="256"/>
      <c r="S2317" s="256"/>
      <c r="T2317" s="256"/>
      <c r="U2317" s="256"/>
      <c r="V2317" s="256"/>
      <c r="W2317" s="256"/>
      <c r="X2317" s="256"/>
      <c r="Y2317" s="256"/>
      <c r="Z2317" s="256"/>
      <c r="AA2317" s="256"/>
      <c r="AB2317" s="256"/>
      <c r="AC2317" s="256"/>
      <c r="AD2317" s="256"/>
      <c r="AE2317" s="256"/>
      <c r="AF2317" s="25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256"/>
      <c r="C2419" s="256"/>
      <c r="D2419" s="256"/>
      <c r="E2419" s="256"/>
      <c r="F2419" s="256"/>
      <c r="G2419" s="256"/>
      <c r="H2419" s="256"/>
      <c r="I2419" s="256"/>
      <c r="J2419" s="256"/>
      <c r="K2419" s="256"/>
      <c r="L2419" s="256"/>
      <c r="M2419" s="256"/>
      <c r="N2419" s="256"/>
      <c r="O2419" s="256"/>
      <c r="P2419" s="256"/>
      <c r="Q2419" s="256"/>
      <c r="R2419" s="256"/>
      <c r="S2419" s="256"/>
      <c r="T2419" s="256"/>
      <c r="U2419" s="256"/>
      <c r="V2419" s="256"/>
      <c r="W2419" s="256"/>
      <c r="X2419" s="256"/>
      <c r="Y2419" s="256"/>
      <c r="Z2419" s="256"/>
      <c r="AA2419" s="256"/>
      <c r="AB2419" s="256"/>
      <c r="AC2419" s="256"/>
      <c r="AD2419" s="256"/>
      <c r="AE2419" s="256"/>
      <c r="AF2419" s="25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256"/>
      <c r="C2509" s="256"/>
      <c r="D2509" s="256"/>
      <c r="E2509" s="256"/>
      <c r="F2509" s="256"/>
      <c r="G2509" s="256"/>
      <c r="H2509" s="256"/>
      <c r="I2509" s="256"/>
      <c r="J2509" s="256"/>
      <c r="K2509" s="256"/>
      <c r="L2509" s="256"/>
      <c r="M2509" s="256"/>
      <c r="N2509" s="256"/>
      <c r="O2509" s="256"/>
      <c r="P2509" s="256"/>
      <c r="Q2509" s="256"/>
      <c r="R2509" s="256"/>
      <c r="S2509" s="256"/>
      <c r="T2509" s="256"/>
      <c r="U2509" s="256"/>
      <c r="V2509" s="256"/>
      <c r="W2509" s="256"/>
      <c r="X2509" s="256"/>
      <c r="Y2509" s="256"/>
      <c r="Z2509" s="256"/>
      <c r="AA2509" s="256"/>
      <c r="AB2509" s="256"/>
      <c r="AC2509" s="256"/>
      <c r="AD2509" s="256"/>
      <c r="AE2509" s="256"/>
      <c r="AF2509" s="25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256"/>
      <c r="C2598" s="256"/>
      <c r="D2598" s="256"/>
      <c r="E2598" s="256"/>
      <c r="F2598" s="256"/>
      <c r="G2598" s="256"/>
      <c r="H2598" s="256"/>
      <c r="I2598" s="256"/>
      <c r="J2598" s="256"/>
      <c r="K2598" s="256"/>
      <c r="L2598" s="256"/>
      <c r="M2598" s="256"/>
      <c r="N2598" s="256"/>
      <c r="O2598" s="256"/>
      <c r="P2598" s="256"/>
      <c r="Q2598" s="256"/>
      <c r="R2598" s="256"/>
      <c r="S2598" s="256"/>
      <c r="T2598" s="256"/>
      <c r="U2598" s="256"/>
      <c r="V2598" s="256"/>
      <c r="W2598" s="256"/>
      <c r="X2598" s="256"/>
      <c r="Y2598" s="256"/>
      <c r="Z2598" s="256"/>
      <c r="AA2598" s="256"/>
      <c r="AB2598" s="256"/>
      <c r="AC2598" s="256"/>
      <c r="AD2598" s="256"/>
      <c r="AE2598" s="256"/>
      <c r="AF2598" s="25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256"/>
      <c r="C2719" s="256"/>
      <c r="D2719" s="256"/>
      <c r="E2719" s="256"/>
      <c r="F2719" s="256"/>
      <c r="G2719" s="256"/>
      <c r="H2719" s="256"/>
      <c r="I2719" s="256"/>
      <c r="J2719" s="256"/>
      <c r="K2719" s="256"/>
      <c r="L2719" s="256"/>
      <c r="M2719" s="256"/>
      <c r="N2719" s="256"/>
      <c r="O2719" s="256"/>
      <c r="P2719" s="256"/>
      <c r="Q2719" s="256"/>
      <c r="R2719" s="256"/>
      <c r="S2719" s="256"/>
      <c r="T2719" s="256"/>
      <c r="U2719" s="256"/>
      <c r="V2719" s="256"/>
      <c r="W2719" s="256"/>
      <c r="X2719" s="256"/>
      <c r="Y2719" s="256"/>
      <c r="Z2719" s="256"/>
      <c r="AA2719" s="256"/>
      <c r="AB2719" s="256"/>
      <c r="AC2719" s="256"/>
      <c r="AD2719" s="256"/>
      <c r="AE2719" s="256"/>
      <c r="AF2719" s="25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256"/>
      <c r="C2837" s="256"/>
      <c r="D2837" s="256"/>
      <c r="E2837" s="256"/>
      <c r="F2837" s="256"/>
      <c r="G2837" s="256"/>
      <c r="H2837" s="256"/>
      <c r="I2837" s="256"/>
      <c r="J2837" s="256"/>
      <c r="K2837" s="256"/>
      <c r="L2837" s="256"/>
      <c r="M2837" s="256"/>
      <c r="N2837" s="256"/>
      <c r="O2837" s="256"/>
      <c r="P2837" s="256"/>
      <c r="Q2837" s="256"/>
      <c r="R2837" s="256"/>
      <c r="S2837" s="256"/>
      <c r="T2837" s="256"/>
      <c r="U2837" s="256"/>
      <c r="V2837" s="256"/>
      <c r="W2837" s="256"/>
      <c r="X2837" s="256"/>
      <c r="Y2837" s="256"/>
      <c r="Z2837" s="256"/>
      <c r="AA2837" s="256"/>
      <c r="AB2837" s="256"/>
      <c r="AC2837" s="256"/>
      <c r="AD2837" s="256"/>
      <c r="AE2837" s="256"/>
      <c r="AF2837" s="256"/>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258"/>
      <c r="C112" s="258"/>
      <c r="D112" s="258"/>
      <c r="E112" s="258"/>
      <c r="F112" s="258"/>
      <c r="G112" s="258"/>
      <c r="H112" s="258"/>
      <c r="I112" s="258"/>
      <c r="J112" s="258"/>
      <c r="K112" s="258"/>
      <c r="L112" s="258"/>
      <c r="M112" s="258"/>
      <c r="N112" s="258"/>
      <c r="O112" s="258"/>
      <c r="P112" s="258"/>
      <c r="Q112" s="258"/>
      <c r="R112" s="258"/>
      <c r="S112" s="258"/>
      <c r="T112" s="258"/>
      <c r="U112" s="258"/>
      <c r="V112" s="258"/>
      <c r="W112" s="258"/>
      <c r="X112" s="258"/>
      <c r="Y112" s="258"/>
      <c r="Z112" s="258"/>
      <c r="AA112" s="258"/>
      <c r="AB112" s="258"/>
      <c r="AC112" s="258"/>
      <c r="AD112" s="258"/>
      <c r="AE112" s="258"/>
      <c r="AF112" s="258"/>
      <c r="AG112" s="258"/>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258"/>
      <c r="C308" s="258"/>
      <c r="D308" s="258"/>
      <c r="E308" s="258"/>
      <c r="F308" s="258"/>
      <c r="G308" s="258"/>
      <c r="H308" s="258"/>
      <c r="I308" s="258"/>
      <c r="J308" s="258"/>
      <c r="K308" s="258"/>
      <c r="L308" s="258"/>
      <c r="M308" s="258"/>
      <c r="N308" s="258"/>
      <c r="O308" s="258"/>
      <c r="P308" s="258"/>
      <c r="Q308" s="258"/>
      <c r="R308" s="258"/>
      <c r="S308" s="258"/>
      <c r="T308" s="258"/>
      <c r="U308" s="258"/>
      <c r="V308" s="258"/>
      <c r="W308" s="258"/>
      <c r="X308" s="258"/>
      <c r="Y308" s="258"/>
      <c r="Z308" s="258"/>
      <c r="AA308" s="258"/>
      <c r="AB308" s="258"/>
      <c r="AC308" s="258"/>
      <c r="AD308" s="258"/>
      <c r="AE308" s="258"/>
      <c r="AF308" s="258"/>
      <c r="AG308" s="25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258"/>
      <c r="C511" s="258"/>
      <c r="D511" s="258"/>
      <c r="E511" s="258"/>
      <c r="F511" s="258"/>
      <c r="G511" s="258"/>
      <c r="H511" s="258"/>
      <c r="I511" s="258"/>
      <c r="J511" s="258"/>
      <c r="K511" s="258"/>
      <c r="L511" s="258"/>
      <c r="M511" s="258"/>
      <c r="N511" s="258"/>
      <c r="O511" s="258"/>
      <c r="P511" s="258"/>
      <c r="Q511" s="258"/>
      <c r="R511" s="258"/>
      <c r="S511" s="258"/>
      <c r="T511" s="258"/>
      <c r="U511" s="258"/>
      <c r="V511" s="258"/>
      <c r="W511" s="258"/>
      <c r="X511" s="258"/>
      <c r="Y511" s="258"/>
      <c r="Z511" s="258"/>
      <c r="AA511" s="258"/>
      <c r="AB511" s="258"/>
      <c r="AC511" s="258"/>
      <c r="AD511" s="258"/>
      <c r="AE511" s="258"/>
      <c r="AF511" s="258"/>
      <c r="AG511" s="25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258"/>
      <c r="C712" s="258"/>
      <c r="D712" s="258"/>
      <c r="E712" s="258"/>
      <c r="F712" s="258"/>
      <c r="G712" s="258"/>
      <c r="H712" s="258"/>
      <c r="I712" s="258"/>
      <c r="J712" s="258"/>
      <c r="K712" s="258"/>
      <c r="L712" s="258"/>
      <c r="M712" s="258"/>
      <c r="N712" s="258"/>
      <c r="O712" s="258"/>
      <c r="P712" s="258"/>
      <c r="Q712" s="258"/>
      <c r="R712" s="258"/>
      <c r="S712" s="258"/>
      <c r="T712" s="258"/>
      <c r="U712" s="258"/>
      <c r="V712" s="258"/>
      <c r="W712" s="258"/>
      <c r="X712" s="258"/>
      <c r="Y712" s="258"/>
      <c r="Z712" s="258"/>
      <c r="AA712" s="258"/>
      <c r="AB712" s="258"/>
      <c r="AC712" s="258"/>
      <c r="AD712" s="258"/>
      <c r="AE712" s="258"/>
      <c r="AF712" s="258"/>
      <c r="AG712" s="25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258"/>
      <c r="C887" s="258"/>
      <c r="D887" s="258"/>
      <c r="E887" s="258"/>
      <c r="F887" s="258"/>
      <c r="G887" s="258"/>
      <c r="H887" s="258"/>
      <c r="I887" s="258"/>
      <c r="J887" s="258"/>
      <c r="K887" s="258"/>
      <c r="L887" s="258"/>
      <c r="M887" s="258"/>
      <c r="N887" s="258"/>
      <c r="O887" s="258"/>
      <c r="P887" s="258"/>
      <c r="Q887" s="258"/>
      <c r="R887" s="258"/>
      <c r="S887" s="258"/>
      <c r="T887" s="258"/>
      <c r="U887" s="258"/>
      <c r="V887" s="258"/>
      <c r="W887" s="258"/>
      <c r="X887" s="258"/>
      <c r="Y887" s="258"/>
      <c r="Z887" s="258"/>
      <c r="AA887" s="258"/>
      <c r="AB887" s="258"/>
      <c r="AC887" s="258"/>
      <c r="AD887" s="258"/>
      <c r="AE887" s="258"/>
      <c r="AF887" s="258"/>
      <c r="AG887" s="25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258"/>
      <c r="C1100" s="258"/>
      <c r="D1100" s="258"/>
      <c r="E1100" s="258"/>
      <c r="F1100" s="258"/>
      <c r="G1100" s="258"/>
      <c r="H1100" s="258"/>
      <c r="I1100" s="258"/>
      <c r="J1100" s="258"/>
      <c r="K1100" s="258"/>
      <c r="L1100" s="258"/>
      <c r="M1100" s="258"/>
      <c r="N1100" s="258"/>
      <c r="O1100" s="258"/>
      <c r="P1100" s="258"/>
      <c r="Q1100" s="258"/>
      <c r="R1100" s="258"/>
      <c r="S1100" s="258"/>
      <c r="T1100" s="258"/>
      <c r="U1100" s="258"/>
      <c r="V1100" s="258"/>
      <c r="W1100" s="258"/>
      <c r="X1100" s="258"/>
      <c r="Y1100" s="258"/>
      <c r="Z1100" s="258"/>
      <c r="AA1100" s="258"/>
      <c r="AB1100" s="258"/>
      <c r="AC1100" s="258"/>
      <c r="AD1100" s="258"/>
      <c r="AE1100" s="258"/>
      <c r="AF1100" s="258"/>
      <c r="AG1100" s="25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258"/>
      <c r="C1227" s="258"/>
      <c r="D1227" s="258"/>
      <c r="E1227" s="258"/>
      <c r="F1227" s="258"/>
      <c r="G1227" s="258"/>
      <c r="H1227" s="258"/>
      <c r="I1227" s="258"/>
      <c r="J1227" s="258"/>
      <c r="K1227" s="258"/>
      <c r="L1227" s="258"/>
      <c r="M1227" s="258"/>
      <c r="N1227" s="258"/>
      <c r="O1227" s="258"/>
      <c r="P1227" s="258"/>
      <c r="Q1227" s="258"/>
      <c r="R1227" s="258"/>
      <c r="S1227" s="258"/>
      <c r="T1227" s="258"/>
      <c r="U1227" s="258"/>
      <c r="V1227" s="258"/>
      <c r="W1227" s="258"/>
      <c r="X1227" s="258"/>
      <c r="Y1227" s="258"/>
      <c r="Z1227" s="258"/>
      <c r="AA1227" s="258"/>
      <c r="AB1227" s="258"/>
      <c r="AC1227" s="258"/>
      <c r="AD1227" s="258"/>
      <c r="AE1227" s="258"/>
      <c r="AF1227" s="258"/>
      <c r="AG1227" s="25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258"/>
      <c r="C1390" s="258"/>
      <c r="D1390" s="258"/>
      <c r="E1390" s="258"/>
      <c r="F1390" s="258"/>
      <c r="G1390" s="258"/>
      <c r="H1390" s="258"/>
      <c r="I1390" s="258"/>
      <c r="J1390" s="258"/>
      <c r="K1390" s="258"/>
      <c r="L1390" s="258"/>
      <c r="M1390" s="258"/>
      <c r="N1390" s="258"/>
      <c r="O1390" s="258"/>
      <c r="P1390" s="258"/>
      <c r="Q1390" s="258"/>
      <c r="R1390" s="258"/>
      <c r="S1390" s="258"/>
      <c r="T1390" s="258"/>
      <c r="U1390" s="258"/>
      <c r="V1390" s="258"/>
      <c r="W1390" s="258"/>
      <c r="X1390" s="258"/>
      <c r="Y1390" s="258"/>
      <c r="Z1390" s="258"/>
      <c r="AA1390" s="258"/>
      <c r="AB1390" s="258"/>
      <c r="AC1390" s="258"/>
      <c r="AD1390" s="258"/>
      <c r="AE1390" s="258"/>
      <c r="AF1390" s="258"/>
      <c r="AG1390" s="25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258"/>
      <c r="C1502" s="258"/>
      <c r="D1502" s="258"/>
      <c r="E1502" s="258"/>
      <c r="F1502" s="258"/>
      <c r="G1502" s="258"/>
      <c r="H1502" s="258"/>
      <c r="I1502" s="258"/>
      <c r="J1502" s="258"/>
      <c r="K1502" s="258"/>
      <c r="L1502" s="258"/>
      <c r="M1502" s="258"/>
      <c r="N1502" s="258"/>
      <c r="O1502" s="258"/>
      <c r="P1502" s="258"/>
      <c r="Q1502" s="258"/>
      <c r="R1502" s="258"/>
      <c r="S1502" s="258"/>
      <c r="T1502" s="258"/>
      <c r="U1502" s="258"/>
      <c r="V1502" s="258"/>
      <c r="W1502" s="258"/>
      <c r="X1502" s="258"/>
      <c r="Y1502" s="258"/>
      <c r="Z1502" s="258"/>
      <c r="AA1502" s="258"/>
      <c r="AB1502" s="258"/>
      <c r="AC1502" s="258"/>
      <c r="AD1502" s="258"/>
      <c r="AE1502" s="258"/>
      <c r="AF1502" s="258"/>
      <c r="AG1502" s="25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258"/>
      <c r="C1604" s="258"/>
      <c r="D1604" s="258"/>
      <c r="E1604" s="258"/>
      <c r="F1604" s="258"/>
      <c r="G1604" s="258"/>
      <c r="H1604" s="258"/>
      <c r="I1604" s="258"/>
      <c r="J1604" s="258"/>
      <c r="K1604" s="258"/>
      <c r="L1604" s="258"/>
      <c r="M1604" s="258"/>
      <c r="N1604" s="258"/>
      <c r="O1604" s="258"/>
      <c r="P1604" s="258"/>
      <c r="Q1604" s="258"/>
      <c r="R1604" s="258"/>
      <c r="S1604" s="258"/>
      <c r="T1604" s="258"/>
      <c r="U1604" s="258"/>
      <c r="V1604" s="258"/>
      <c r="W1604" s="258"/>
      <c r="X1604" s="258"/>
      <c r="Y1604" s="258"/>
      <c r="Z1604" s="258"/>
      <c r="AA1604" s="258"/>
      <c r="AB1604" s="258"/>
      <c r="AC1604" s="258"/>
      <c r="AD1604" s="258"/>
      <c r="AE1604" s="258"/>
      <c r="AF1604" s="258"/>
      <c r="AG1604" s="25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258"/>
      <c r="C1698" s="258"/>
      <c r="D1698" s="258"/>
      <c r="E1698" s="258"/>
      <c r="F1698" s="258"/>
      <c r="G1698" s="258"/>
      <c r="H1698" s="258"/>
      <c r="I1698" s="258"/>
      <c r="J1698" s="258"/>
      <c r="K1698" s="258"/>
      <c r="L1698" s="258"/>
      <c r="M1698" s="258"/>
      <c r="N1698" s="258"/>
      <c r="O1698" s="258"/>
      <c r="P1698" s="258"/>
      <c r="Q1698" s="258"/>
      <c r="R1698" s="258"/>
      <c r="S1698" s="258"/>
      <c r="T1698" s="258"/>
      <c r="U1698" s="258"/>
      <c r="V1698" s="258"/>
      <c r="W1698" s="258"/>
      <c r="X1698" s="258"/>
      <c r="Y1698" s="258"/>
      <c r="Z1698" s="258"/>
      <c r="AA1698" s="258"/>
      <c r="AB1698" s="258"/>
      <c r="AC1698" s="258"/>
      <c r="AD1698" s="258"/>
      <c r="AE1698" s="258"/>
      <c r="AF1698" s="258"/>
      <c r="AG1698" s="25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258"/>
      <c r="C1945" s="258"/>
      <c r="D1945" s="258"/>
      <c r="E1945" s="258"/>
      <c r="F1945" s="258"/>
      <c r="G1945" s="258"/>
      <c r="H1945" s="258"/>
      <c r="I1945" s="258"/>
      <c r="J1945" s="258"/>
      <c r="K1945" s="258"/>
      <c r="L1945" s="258"/>
      <c r="M1945" s="258"/>
      <c r="N1945" s="258"/>
      <c r="O1945" s="258"/>
      <c r="P1945" s="258"/>
      <c r="Q1945" s="258"/>
      <c r="R1945" s="258"/>
      <c r="S1945" s="258"/>
      <c r="T1945" s="258"/>
      <c r="U1945" s="258"/>
      <c r="V1945" s="258"/>
      <c r="W1945" s="258"/>
      <c r="X1945" s="258"/>
      <c r="Y1945" s="258"/>
      <c r="Z1945" s="258"/>
      <c r="AA1945" s="258"/>
      <c r="AB1945" s="258"/>
      <c r="AC1945" s="258"/>
      <c r="AD1945" s="258"/>
      <c r="AE1945" s="258"/>
      <c r="AF1945" s="258"/>
      <c r="AG1945" s="25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258"/>
      <c r="C2031" s="258"/>
      <c r="D2031" s="258"/>
      <c r="E2031" s="258"/>
      <c r="F2031" s="258"/>
      <c r="G2031" s="258"/>
      <c r="H2031" s="258"/>
      <c r="I2031" s="258"/>
      <c r="J2031" s="258"/>
      <c r="K2031" s="258"/>
      <c r="L2031" s="258"/>
      <c r="M2031" s="258"/>
      <c r="N2031" s="258"/>
      <c r="O2031" s="258"/>
      <c r="P2031" s="258"/>
      <c r="Q2031" s="258"/>
      <c r="R2031" s="258"/>
      <c r="S2031" s="258"/>
      <c r="T2031" s="258"/>
      <c r="U2031" s="258"/>
      <c r="V2031" s="258"/>
      <c r="W2031" s="258"/>
      <c r="X2031" s="258"/>
      <c r="Y2031" s="258"/>
      <c r="Z2031" s="258"/>
      <c r="AA2031" s="258"/>
      <c r="AB2031" s="258"/>
      <c r="AC2031" s="258"/>
      <c r="AD2031" s="258"/>
      <c r="AE2031" s="258"/>
      <c r="AF2031" s="258"/>
      <c r="AG2031" s="25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258"/>
      <c r="C2153" s="258"/>
      <c r="D2153" s="258"/>
      <c r="E2153" s="258"/>
      <c r="F2153" s="258"/>
      <c r="G2153" s="258"/>
      <c r="H2153" s="258"/>
      <c r="I2153" s="258"/>
      <c r="J2153" s="258"/>
      <c r="K2153" s="258"/>
      <c r="L2153" s="258"/>
      <c r="M2153" s="258"/>
      <c r="N2153" s="258"/>
      <c r="O2153" s="258"/>
      <c r="P2153" s="258"/>
      <c r="Q2153" s="258"/>
      <c r="R2153" s="258"/>
      <c r="S2153" s="258"/>
      <c r="T2153" s="258"/>
      <c r="U2153" s="258"/>
      <c r="V2153" s="258"/>
      <c r="W2153" s="258"/>
      <c r="X2153" s="258"/>
      <c r="Y2153" s="258"/>
      <c r="Z2153" s="258"/>
      <c r="AA2153" s="258"/>
      <c r="AB2153" s="258"/>
      <c r="AC2153" s="258"/>
      <c r="AD2153" s="258"/>
      <c r="AE2153" s="258"/>
      <c r="AF2153" s="258"/>
      <c r="AG2153" s="25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258"/>
      <c r="C2317" s="258"/>
      <c r="D2317" s="258"/>
      <c r="E2317" s="258"/>
      <c r="F2317" s="258"/>
      <c r="G2317" s="258"/>
      <c r="H2317" s="258"/>
      <c r="I2317" s="258"/>
      <c r="J2317" s="258"/>
      <c r="K2317" s="258"/>
      <c r="L2317" s="258"/>
      <c r="M2317" s="258"/>
      <c r="N2317" s="258"/>
      <c r="O2317" s="258"/>
      <c r="P2317" s="258"/>
      <c r="Q2317" s="258"/>
      <c r="R2317" s="258"/>
      <c r="S2317" s="258"/>
      <c r="T2317" s="258"/>
      <c r="U2317" s="258"/>
      <c r="V2317" s="258"/>
      <c r="W2317" s="258"/>
      <c r="X2317" s="258"/>
      <c r="Y2317" s="258"/>
      <c r="Z2317" s="258"/>
      <c r="AA2317" s="258"/>
      <c r="AB2317" s="258"/>
      <c r="AC2317" s="258"/>
      <c r="AD2317" s="258"/>
      <c r="AE2317" s="258"/>
      <c r="AF2317" s="258"/>
      <c r="AG2317" s="25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258"/>
      <c r="C2419" s="258"/>
      <c r="D2419" s="258"/>
      <c r="E2419" s="258"/>
      <c r="F2419" s="258"/>
      <c r="G2419" s="258"/>
      <c r="H2419" s="258"/>
      <c r="I2419" s="258"/>
      <c r="J2419" s="258"/>
      <c r="K2419" s="258"/>
      <c r="L2419" s="258"/>
      <c r="M2419" s="258"/>
      <c r="N2419" s="258"/>
      <c r="O2419" s="258"/>
      <c r="P2419" s="258"/>
      <c r="Q2419" s="258"/>
      <c r="R2419" s="258"/>
      <c r="S2419" s="258"/>
      <c r="T2419" s="258"/>
      <c r="U2419" s="258"/>
      <c r="V2419" s="258"/>
      <c r="W2419" s="258"/>
      <c r="X2419" s="258"/>
      <c r="Y2419" s="258"/>
      <c r="Z2419" s="258"/>
      <c r="AA2419" s="258"/>
      <c r="AB2419" s="258"/>
      <c r="AC2419" s="258"/>
      <c r="AD2419" s="258"/>
      <c r="AE2419" s="258"/>
      <c r="AF2419" s="258"/>
      <c r="AG2419" s="25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258"/>
      <c r="C2509" s="258"/>
      <c r="D2509" s="258"/>
      <c r="E2509" s="258"/>
      <c r="F2509" s="258"/>
      <c r="G2509" s="258"/>
      <c r="H2509" s="258"/>
      <c r="I2509" s="258"/>
      <c r="J2509" s="258"/>
      <c r="K2509" s="258"/>
      <c r="L2509" s="258"/>
      <c r="M2509" s="258"/>
      <c r="N2509" s="258"/>
      <c r="O2509" s="258"/>
      <c r="P2509" s="258"/>
      <c r="Q2509" s="258"/>
      <c r="R2509" s="258"/>
      <c r="S2509" s="258"/>
      <c r="T2509" s="258"/>
      <c r="U2509" s="258"/>
      <c r="V2509" s="258"/>
      <c r="W2509" s="258"/>
      <c r="X2509" s="258"/>
      <c r="Y2509" s="258"/>
      <c r="Z2509" s="258"/>
      <c r="AA2509" s="258"/>
      <c r="AB2509" s="258"/>
      <c r="AC2509" s="258"/>
      <c r="AD2509" s="258"/>
      <c r="AE2509" s="258"/>
      <c r="AF2509" s="258"/>
      <c r="AG2509" s="25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258"/>
      <c r="C2598" s="258"/>
      <c r="D2598" s="258"/>
      <c r="E2598" s="258"/>
      <c r="F2598" s="258"/>
      <c r="G2598" s="258"/>
      <c r="H2598" s="258"/>
      <c r="I2598" s="258"/>
      <c r="J2598" s="258"/>
      <c r="K2598" s="258"/>
      <c r="L2598" s="258"/>
      <c r="M2598" s="258"/>
      <c r="N2598" s="258"/>
      <c r="O2598" s="258"/>
      <c r="P2598" s="258"/>
      <c r="Q2598" s="258"/>
      <c r="R2598" s="258"/>
      <c r="S2598" s="258"/>
      <c r="T2598" s="258"/>
      <c r="U2598" s="258"/>
      <c r="V2598" s="258"/>
      <c r="W2598" s="258"/>
      <c r="X2598" s="258"/>
      <c r="Y2598" s="258"/>
      <c r="Z2598" s="258"/>
      <c r="AA2598" s="258"/>
      <c r="AB2598" s="258"/>
      <c r="AC2598" s="258"/>
      <c r="AD2598" s="258"/>
      <c r="AE2598" s="258"/>
      <c r="AF2598" s="258"/>
      <c r="AG2598" s="25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258"/>
      <c r="C2719" s="258"/>
      <c r="D2719" s="258"/>
      <c r="E2719" s="258"/>
      <c r="F2719" s="258"/>
      <c r="G2719" s="258"/>
      <c r="H2719" s="258"/>
      <c r="I2719" s="258"/>
      <c r="J2719" s="258"/>
      <c r="K2719" s="258"/>
      <c r="L2719" s="258"/>
      <c r="M2719" s="258"/>
      <c r="N2719" s="258"/>
      <c r="O2719" s="258"/>
      <c r="P2719" s="258"/>
      <c r="Q2719" s="258"/>
      <c r="R2719" s="258"/>
      <c r="S2719" s="258"/>
      <c r="T2719" s="258"/>
      <c r="U2719" s="258"/>
      <c r="V2719" s="258"/>
      <c r="W2719" s="258"/>
      <c r="X2719" s="258"/>
      <c r="Y2719" s="258"/>
      <c r="Z2719" s="258"/>
      <c r="AA2719" s="258"/>
      <c r="AB2719" s="258"/>
      <c r="AC2719" s="258"/>
      <c r="AD2719" s="258"/>
      <c r="AE2719" s="258"/>
      <c r="AF2719" s="258"/>
      <c r="AG2719" s="25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258"/>
      <c r="C2837" s="258"/>
      <c r="D2837" s="258"/>
      <c r="E2837" s="258"/>
      <c r="F2837" s="258"/>
      <c r="G2837" s="258"/>
      <c r="H2837" s="258"/>
      <c r="I2837" s="258"/>
      <c r="J2837" s="258"/>
      <c r="K2837" s="258"/>
      <c r="L2837" s="258"/>
      <c r="M2837" s="258"/>
      <c r="N2837" s="258"/>
      <c r="O2837" s="258"/>
      <c r="P2837" s="258"/>
      <c r="Q2837" s="258"/>
      <c r="R2837" s="258"/>
      <c r="S2837" s="258"/>
      <c r="T2837" s="258"/>
      <c r="U2837" s="258"/>
      <c r="V2837" s="258"/>
      <c r="W2837" s="258"/>
      <c r="X2837" s="258"/>
      <c r="Y2837" s="258"/>
      <c r="Z2837" s="258"/>
      <c r="AA2837" s="258"/>
      <c r="AB2837" s="258"/>
      <c r="AC2837" s="258"/>
      <c r="AD2837" s="258"/>
      <c r="AE2837" s="258"/>
      <c r="AF2837" s="258"/>
      <c r="AG2837" s="258"/>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69531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ht="14.75">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ht="14.75">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ht="14.75">
      <c r="B34" s="16" t="s">
        <v>24</v>
      </c>
    </row>
    <row r="35" spans="1:34" ht="14.75">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ht="14.75">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ht="14.75">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5" thickBot="1"/>
    <row r="39" spans="1:34" ht="14.75">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ht="14.75">
      <c r="B40" s="7" t="s">
        <v>307</v>
      </c>
    </row>
    <row r="41" spans="1:34" ht="14.75">
      <c r="B41" s="7" t="s">
        <v>280</v>
      </c>
    </row>
    <row r="42" spans="1:34" ht="14.75">
      <c r="B42" s="7" t="s">
        <v>31</v>
      </c>
    </row>
    <row r="43" spans="1:34" ht="14.75">
      <c r="B43" s="7" t="s">
        <v>30</v>
      </c>
    </row>
    <row r="44" spans="1:34" ht="14.75">
      <c r="B44" s="7" t="s">
        <v>308</v>
      </c>
    </row>
    <row r="45" spans="1:34" ht="14.75">
      <c r="B45" s="7" t="s">
        <v>309</v>
      </c>
    </row>
    <row r="46" spans="1:34" ht="14.75">
      <c r="B46" s="7" t="s">
        <v>310</v>
      </c>
    </row>
    <row r="112" spans="2:34" ht="15" customHeight="1">
      <c r="B112" s="258"/>
      <c r="C112" s="258"/>
      <c r="D112" s="258"/>
      <c r="E112" s="258"/>
      <c r="F112" s="258"/>
      <c r="G112" s="258"/>
      <c r="H112" s="258"/>
      <c r="I112" s="258"/>
      <c r="J112" s="258"/>
      <c r="K112" s="258"/>
      <c r="L112" s="258"/>
      <c r="M112" s="258"/>
      <c r="N112" s="258"/>
      <c r="O112" s="258"/>
      <c r="P112" s="258"/>
      <c r="Q112" s="258"/>
      <c r="R112" s="258"/>
      <c r="S112" s="258"/>
      <c r="T112" s="258"/>
      <c r="U112" s="258"/>
      <c r="V112" s="258"/>
      <c r="W112" s="258"/>
      <c r="X112" s="258"/>
      <c r="Y112" s="258"/>
      <c r="Z112" s="258"/>
      <c r="AA112" s="258"/>
      <c r="AB112" s="258"/>
      <c r="AC112" s="258"/>
      <c r="AD112" s="258"/>
      <c r="AE112" s="258"/>
      <c r="AF112" s="258"/>
      <c r="AG112" s="258"/>
      <c r="AH112" s="258"/>
    </row>
    <row r="308" spans="2:34" ht="15" customHeight="1">
      <c r="B308" s="258"/>
      <c r="C308" s="258"/>
      <c r="D308" s="258"/>
      <c r="E308" s="258"/>
      <c r="F308" s="258"/>
      <c r="G308" s="258"/>
      <c r="H308" s="258"/>
      <c r="I308" s="258"/>
      <c r="J308" s="258"/>
      <c r="K308" s="258"/>
      <c r="L308" s="258"/>
      <c r="M308" s="258"/>
      <c r="N308" s="258"/>
      <c r="O308" s="258"/>
      <c r="P308" s="258"/>
      <c r="Q308" s="258"/>
      <c r="R308" s="258"/>
      <c r="S308" s="258"/>
      <c r="T308" s="258"/>
      <c r="U308" s="258"/>
      <c r="V308" s="258"/>
      <c r="W308" s="258"/>
      <c r="X308" s="258"/>
      <c r="Y308" s="258"/>
      <c r="Z308" s="258"/>
      <c r="AA308" s="258"/>
      <c r="AB308" s="258"/>
      <c r="AC308" s="258"/>
      <c r="AD308" s="258"/>
      <c r="AE308" s="258"/>
      <c r="AF308" s="258"/>
      <c r="AG308" s="258"/>
      <c r="AH308" s="258"/>
    </row>
    <row r="500" spans="2:34" ht="15" customHeight="1">
      <c r="B500" s="259"/>
      <c r="C500" s="258"/>
      <c r="D500" s="258"/>
      <c r="E500" s="258"/>
      <c r="F500" s="258"/>
      <c r="G500" s="258"/>
      <c r="H500" s="258"/>
      <c r="I500" s="258"/>
      <c r="J500" s="258"/>
      <c r="K500" s="258"/>
      <c r="L500" s="258"/>
      <c r="M500" s="258"/>
      <c r="N500" s="258"/>
      <c r="O500" s="258"/>
      <c r="P500" s="258"/>
      <c r="Q500" s="258"/>
      <c r="R500" s="258"/>
      <c r="S500" s="258"/>
      <c r="T500" s="258"/>
      <c r="U500" s="258"/>
      <c r="V500" s="258"/>
      <c r="W500" s="258"/>
      <c r="X500" s="258"/>
      <c r="Y500" s="258"/>
      <c r="Z500" s="258"/>
      <c r="AA500" s="258"/>
      <c r="AB500" s="258"/>
      <c r="AC500" s="258"/>
      <c r="AD500" s="258"/>
      <c r="AE500" s="258"/>
      <c r="AF500" s="258"/>
      <c r="AG500" s="258"/>
    </row>
    <row r="511" spans="2:34" ht="15" customHeight="1">
      <c r="B511" s="258"/>
      <c r="C511" s="258"/>
      <c r="D511" s="258"/>
      <c r="E511" s="258"/>
      <c r="F511" s="258"/>
      <c r="G511" s="258"/>
      <c r="H511" s="258"/>
      <c r="I511" s="258"/>
      <c r="J511" s="258"/>
      <c r="K511" s="258"/>
      <c r="L511" s="258"/>
      <c r="M511" s="258"/>
      <c r="N511" s="258"/>
      <c r="O511" s="258"/>
      <c r="P511" s="258"/>
      <c r="Q511" s="258"/>
      <c r="R511" s="258"/>
      <c r="S511" s="258"/>
      <c r="T511" s="258"/>
      <c r="U511" s="258"/>
      <c r="V511" s="258"/>
      <c r="W511" s="258"/>
      <c r="X511" s="258"/>
      <c r="Y511" s="258"/>
      <c r="Z511" s="258"/>
      <c r="AA511" s="258"/>
      <c r="AB511" s="258"/>
      <c r="AC511" s="258"/>
      <c r="AD511" s="258"/>
      <c r="AE511" s="258"/>
      <c r="AF511" s="258"/>
      <c r="AG511" s="258"/>
      <c r="AH511" s="258"/>
    </row>
    <row r="712" spans="2:34" ht="15" customHeight="1">
      <c r="B712" s="258"/>
      <c r="C712" s="258"/>
      <c r="D712" s="258"/>
      <c r="E712" s="258"/>
      <c r="F712" s="258"/>
      <c r="G712" s="258"/>
      <c r="H712" s="258"/>
      <c r="I712" s="258"/>
      <c r="J712" s="258"/>
      <c r="K712" s="258"/>
      <c r="L712" s="258"/>
      <c r="M712" s="258"/>
      <c r="N712" s="258"/>
      <c r="O712" s="258"/>
      <c r="P712" s="258"/>
      <c r="Q712" s="258"/>
      <c r="R712" s="258"/>
      <c r="S712" s="258"/>
      <c r="T712" s="258"/>
      <c r="U712" s="258"/>
      <c r="V712" s="258"/>
      <c r="W712" s="258"/>
      <c r="X712" s="258"/>
      <c r="Y712" s="258"/>
      <c r="Z712" s="258"/>
      <c r="AA712" s="258"/>
      <c r="AB712" s="258"/>
      <c r="AC712" s="258"/>
      <c r="AD712" s="258"/>
      <c r="AE712" s="258"/>
      <c r="AF712" s="258"/>
      <c r="AG712" s="258"/>
      <c r="AH712" s="258"/>
    </row>
    <row r="887" spans="2:34" ht="15" customHeight="1">
      <c r="B887" s="258"/>
      <c r="C887" s="258"/>
      <c r="D887" s="258"/>
      <c r="E887" s="258"/>
      <c r="F887" s="258"/>
      <c r="G887" s="258"/>
      <c r="H887" s="258"/>
      <c r="I887" s="258"/>
      <c r="J887" s="258"/>
      <c r="K887" s="258"/>
      <c r="L887" s="258"/>
      <c r="M887" s="258"/>
      <c r="N887" s="258"/>
      <c r="O887" s="258"/>
      <c r="P887" s="258"/>
      <c r="Q887" s="258"/>
      <c r="R887" s="258"/>
      <c r="S887" s="258"/>
      <c r="T887" s="258"/>
      <c r="U887" s="258"/>
      <c r="V887" s="258"/>
      <c r="W887" s="258"/>
      <c r="X887" s="258"/>
      <c r="Y887" s="258"/>
      <c r="Z887" s="258"/>
      <c r="AA887" s="258"/>
      <c r="AB887" s="258"/>
      <c r="AC887" s="258"/>
      <c r="AD887" s="258"/>
      <c r="AE887" s="258"/>
      <c r="AF887" s="258"/>
      <c r="AG887" s="258"/>
      <c r="AH887" s="258"/>
    </row>
    <row r="1100" spans="2:34" ht="15" customHeight="1">
      <c r="B1100" s="258"/>
      <c r="C1100" s="258"/>
      <c r="D1100" s="258"/>
      <c r="E1100" s="258"/>
      <c r="F1100" s="258"/>
      <c r="G1100" s="258"/>
      <c r="H1100" s="258"/>
      <c r="I1100" s="258"/>
      <c r="J1100" s="258"/>
      <c r="K1100" s="258"/>
      <c r="L1100" s="258"/>
      <c r="M1100" s="258"/>
      <c r="N1100" s="258"/>
      <c r="O1100" s="258"/>
      <c r="P1100" s="258"/>
      <c r="Q1100" s="258"/>
      <c r="R1100" s="258"/>
      <c r="S1100" s="258"/>
      <c r="T1100" s="258"/>
      <c r="U1100" s="258"/>
      <c r="V1100" s="258"/>
      <c r="W1100" s="258"/>
      <c r="X1100" s="258"/>
      <c r="Y1100" s="258"/>
      <c r="Z1100" s="258"/>
      <c r="AA1100" s="258"/>
      <c r="AB1100" s="258"/>
      <c r="AC1100" s="258"/>
      <c r="AD1100" s="258"/>
      <c r="AE1100" s="258"/>
      <c r="AF1100" s="258"/>
      <c r="AG1100" s="258"/>
      <c r="AH1100" s="258"/>
    </row>
    <row r="1227" spans="2:34" ht="15" customHeight="1">
      <c r="B1227" s="258"/>
      <c r="C1227" s="258"/>
      <c r="D1227" s="258"/>
      <c r="E1227" s="258"/>
      <c r="F1227" s="258"/>
      <c r="G1227" s="258"/>
      <c r="H1227" s="258"/>
      <c r="I1227" s="258"/>
      <c r="J1227" s="258"/>
      <c r="K1227" s="258"/>
      <c r="L1227" s="258"/>
      <c r="M1227" s="258"/>
      <c r="N1227" s="258"/>
      <c r="O1227" s="258"/>
      <c r="P1227" s="258"/>
      <c r="Q1227" s="258"/>
      <c r="R1227" s="258"/>
      <c r="S1227" s="258"/>
      <c r="T1227" s="258"/>
      <c r="U1227" s="258"/>
      <c r="V1227" s="258"/>
      <c r="W1227" s="258"/>
      <c r="X1227" s="258"/>
      <c r="Y1227" s="258"/>
      <c r="Z1227" s="258"/>
      <c r="AA1227" s="258"/>
      <c r="AB1227" s="258"/>
      <c r="AC1227" s="258"/>
      <c r="AD1227" s="258"/>
      <c r="AE1227" s="258"/>
      <c r="AF1227" s="258"/>
      <c r="AG1227" s="258"/>
      <c r="AH1227" s="258"/>
    </row>
    <row r="1390" spans="2:34" ht="15" customHeight="1">
      <c r="B1390" s="258"/>
      <c r="C1390" s="258"/>
      <c r="D1390" s="258"/>
      <c r="E1390" s="258"/>
      <c r="F1390" s="258"/>
      <c r="G1390" s="258"/>
      <c r="H1390" s="258"/>
      <c r="I1390" s="258"/>
      <c r="J1390" s="258"/>
      <c r="K1390" s="258"/>
      <c r="L1390" s="258"/>
      <c r="M1390" s="258"/>
      <c r="N1390" s="258"/>
      <c r="O1390" s="258"/>
      <c r="P1390" s="258"/>
      <c r="Q1390" s="258"/>
      <c r="R1390" s="258"/>
      <c r="S1390" s="258"/>
      <c r="T1390" s="258"/>
      <c r="U1390" s="258"/>
      <c r="V1390" s="258"/>
      <c r="W1390" s="258"/>
      <c r="X1390" s="258"/>
      <c r="Y1390" s="258"/>
      <c r="Z1390" s="258"/>
      <c r="AA1390" s="258"/>
      <c r="AB1390" s="258"/>
      <c r="AC1390" s="258"/>
      <c r="AD1390" s="258"/>
      <c r="AE1390" s="258"/>
      <c r="AF1390" s="258"/>
      <c r="AG1390" s="258"/>
      <c r="AH1390" s="258"/>
    </row>
    <row r="1502" spans="2:34" ht="15" customHeight="1">
      <c r="B1502" s="258"/>
      <c r="C1502" s="258"/>
      <c r="D1502" s="258"/>
      <c r="E1502" s="258"/>
      <c r="F1502" s="258"/>
      <c r="G1502" s="258"/>
      <c r="H1502" s="258"/>
      <c r="I1502" s="258"/>
      <c r="J1502" s="258"/>
      <c r="K1502" s="258"/>
      <c r="L1502" s="258"/>
      <c r="M1502" s="258"/>
      <c r="N1502" s="258"/>
      <c r="O1502" s="258"/>
      <c r="P1502" s="258"/>
      <c r="Q1502" s="258"/>
      <c r="R1502" s="258"/>
      <c r="S1502" s="258"/>
      <c r="T1502" s="258"/>
      <c r="U1502" s="258"/>
      <c r="V1502" s="258"/>
      <c r="W1502" s="258"/>
      <c r="X1502" s="258"/>
      <c r="Y1502" s="258"/>
      <c r="Z1502" s="258"/>
      <c r="AA1502" s="258"/>
      <c r="AB1502" s="258"/>
      <c r="AC1502" s="258"/>
      <c r="AD1502" s="258"/>
      <c r="AE1502" s="258"/>
      <c r="AF1502" s="258"/>
      <c r="AG1502" s="258"/>
      <c r="AH1502" s="258"/>
    </row>
    <row r="1604" spans="2:34" ht="15" customHeight="1">
      <c r="B1604" s="258"/>
      <c r="C1604" s="258"/>
      <c r="D1604" s="258"/>
      <c r="E1604" s="258"/>
      <c r="F1604" s="258"/>
      <c r="G1604" s="258"/>
      <c r="H1604" s="258"/>
      <c r="I1604" s="258"/>
      <c r="J1604" s="258"/>
      <c r="K1604" s="258"/>
      <c r="L1604" s="258"/>
      <c r="M1604" s="258"/>
      <c r="N1604" s="258"/>
      <c r="O1604" s="258"/>
      <c r="P1604" s="258"/>
      <c r="Q1604" s="258"/>
      <c r="R1604" s="258"/>
      <c r="S1604" s="258"/>
      <c r="T1604" s="258"/>
      <c r="U1604" s="258"/>
      <c r="V1604" s="258"/>
      <c r="W1604" s="258"/>
      <c r="X1604" s="258"/>
      <c r="Y1604" s="258"/>
      <c r="Z1604" s="258"/>
      <c r="AA1604" s="258"/>
      <c r="AB1604" s="258"/>
      <c r="AC1604" s="258"/>
      <c r="AD1604" s="258"/>
      <c r="AE1604" s="258"/>
      <c r="AF1604" s="258"/>
      <c r="AG1604" s="258"/>
      <c r="AH1604" s="258"/>
    </row>
    <row r="1698" spans="2:34" ht="15" customHeight="1">
      <c r="B1698" s="258"/>
      <c r="C1698" s="258"/>
      <c r="D1698" s="258"/>
      <c r="E1698" s="258"/>
      <c r="F1698" s="258"/>
      <c r="G1698" s="258"/>
      <c r="H1698" s="258"/>
      <c r="I1698" s="258"/>
      <c r="J1698" s="258"/>
      <c r="K1698" s="258"/>
      <c r="L1698" s="258"/>
      <c r="M1698" s="258"/>
      <c r="N1698" s="258"/>
      <c r="O1698" s="258"/>
      <c r="P1698" s="258"/>
      <c r="Q1698" s="258"/>
      <c r="R1698" s="258"/>
      <c r="S1698" s="258"/>
      <c r="T1698" s="258"/>
      <c r="U1698" s="258"/>
      <c r="V1698" s="258"/>
      <c r="W1698" s="258"/>
      <c r="X1698" s="258"/>
      <c r="Y1698" s="258"/>
      <c r="Z1698" s="258"/>
      <c r="AA1698" s="258"/>
      <c r="AB1698" s="258"/>
      <c r="AC1698" s="258"/>
      <c r="AD1698" s="258"/>
      <c r="AE1698" s="258"/>
      <c r="AF1698" s="258"/>
      <c r="AG1698" s="258"/>
      <c r="AH1698" s="258"/>
    </row>
    <row r="1945" spans="2:34" ht="15" customHeight="1">
      <c r="B1945" s="258"/>
      <c r="C1945" s="258"/>
      <c r="D1945" s="258"/>
      <c r="E1945" s="258"/>
      <c r="F1945" s="258"/>
      <c r="G1945" s="258"/>
      <c r="H1945" s="258"/>
      <c r="I1945" s="258"/>
      <c r="J1945" s="258"/>
      <c r="K1945" s="258"/>
      <c r="L1945" s="258"/>
      <c r="M1945" s="258"/>
      <c r="N1945" s="258"/>
      <c r="O1945" s="258"/>
      <c r="P1945" s="258"/>
      <c r="Q1945" s="258"/>
      <c r="R1945" s="258"/>
      <c r="S1945" s="258"/>
      <c r="T1945" s="258"/>
      <c r="U1945" s="258"/>
      <c r="V1945" s="258"/>
      <c r="W1945" s="258"/>
      <c r="X1945" s="258"/>
      <c r="Y1945" s="258"/>
      <c r="Z1945" s="258"/>
      <c r="AA1945" s="258"/>
      <c r="AB1945" s="258"/>
      <c r="AC1945" s="258"/>
      <c r="AD1945" s="258"/>
      <c r="AE1945" s="258"/>
      <c r="AF1945" s="258"/>
      <c r="AG1945" s="258"/>
      <c r="AH1945" s="258"/>
    </row>
    <row r="2031" spans="2:34" ht="15" customHeight="1">
      <c r="B2031" s="258"/>
      <c r="C2031" s="258"/>
      <c r="D2031" s="258"/>
      <c r="E2031" s="258"/>
      <c r="F2031" s="258"/>
      <c r="G2031" s="258"/>
      <c r="H2031" s="258"/>
      <c r="I2031" s="258"/>
      <c r="J2031" s="258"/>
      <c r="K2031" s="258"/>
      <c r="L2031" s="258"/>
      <c r="M2031" s="258"/>
      <c r="N2031" s="258"/>
      <c r="O2031" s="258"/>
      <c r="P2031" s="258"/>
      <c r="Q2031" s="258"/>
      <c r="R2031" s="258"/>
      <c r="S2031" s="258"/>
      <c r="T2031" s="258"/>
      <c r="U2031" s="258"/>
      <c r="V2031" s="258"/>
      <c r="W2031" s="258"/>
      <c r="X2031" s="258"/>
      <c r="Y2031" s="258"/>
      <c r="Z2031" s="258"/>
      <c r="AA2031" s="258"/>
      <c r="AB2031" s="258"/>
      <c r="AC2031" s="258"/>
      <c r="AD2031" s="258"/>
      <c r="AE2031" s="258"/>
      <c r="AF2031" s="258"/>
      <c r="AG2031" s="258"/>
      <c r="AH2031" s="258"/>
    </row>
    <row r="2153" spans="2:34" ht="15" customHeight="1">
      <c r="B2153" s="258"/>
      <c r="C2153" s="258"/>
      <c r="D2153" s="258"/>
      <c r="E2153" s="258"/>
      <c r="F2153" s="258"/>
      <c r="G2153" s="258"/>
      <c r="H2153" s="258"/>
      <c r="I2153" s="258"/>
      <c r="J2153" s="258"/>
      <c r="K2153" s="258"/>
      <c r="L2153" s="258"/>
      <c r="M2153" s="258"/>
      <c r="N2153" s="258"/>
      <c r="O2153" s="258"/>
      <c r="P2153" s="258"/>
      <c r="Q2153" s="258"/>
      <c r="R2153" s="258"/>
      <c r="S2153" s="258"/>
      <c r="T2153" s="258"/>
      <c r="U2153" s="258"/>
      <c r="V2153" s="258"/>
      <c r="W2153" s="258"/>
      <c r="X2153" s="258"/>
      <c r="Y2153" s="258"/>
      <c r="Z2153" s="258"/>
      <c r="AA2153" s="258"/>
      <c r="AB2153" s="258"/>
      <c r="AC2153" s="258"/>
      <c r="AD2153" s="258"/>
      <c r="AE2153" s="258"/>
      <c r="AF2153" s="258"/>
      <c r="AG2153" s="258"/>
      <c r="AH2153" s="258"/>
    </row>
    <row r="2317" spans="2:34" ht="15" customHeight="1">
      <c r="B2317" s="258"/>
      <c r="C2317" s="258"/>
      <c r="D2317" s="258"/>
      <c r="E2317" s="258"/>
      <c r="F2317" s="258"/>
      <c r="G2317" s="258"/>
      <c r="H2317" s="258"/>
      <c r="I2317" s="258"/>
      <c r="J2317" s="258"/>
      <c r="K2317" s="258"/>
      <c r="L2317" s="258"/>
      <c r="M2317" s="258"/>
      <c r="N2317" s="258"/>
      <c r="O2317" s="258"/>
      <c r="P2317" s="258"/>
      <c r="Q2317" s="258"/>
      <c r="R2317" s="258"/>
      <c r="S2317" s="258"/>
      <c r="T2317" s="258"/>
      <c r="U2317" s="258"/>
      <c r="V2317" s="258"/>
      <c r="W2317" s="258"/>
      <c r="X2317" s="258"/>
      <c r="Y2317" s="258"/>
      <c r="Z2317" s="258"/>
      <c r="AA2317" s="258"/>
      <c r="AB2317" s="258"/>
      <c r="AC2317" s="258"/>
      <c r="AD2317" s="258"/>
      <c r="AE2317" s="258"/>
      <c r="AF2317" s="258"/>
      <c r="AG2317" s="258"/>
      <c r="AH2317" s="258"/>
    </row>
    <row r="2419" spans="2:34" ht="15" customHeight="1">
      <c r="B2419" s="258"/>
      <c r="C2419" s="258"/>
      <c r="D2419" s="258"/>
      <c r="E2419" s="258"/>
      <c r="F2419" s="258"/>
      <c r="G2419" s="258"/>
      <c r="H2419" s="258"/>
      <c r="I2419" s="258"/>
      <c r="J2419" s="258"/>
      <c r="K2419" s="258"/>
      <c r="L2419" s="258"/>
      <c r="M2419" s="258"/>
      <c r="N2419" s="258"/>
      <c r="O2419" s="258"/>
      <c r="P2419" s="258"/>
      <c r="Q2419" s="258"/>
      <c r="R2419" s="258"/>
      <c r="S2419" s="258"/>
      <c r="T2419" s="258"/>
      <c r="U2419" s="258"/>
      <c r="V2419" s="258"/>
      <c r="W2419" s="258"/>
      <c r="X2419" s="258"/>
      <c r="Y2419" s="258"/>
      <c r="Z2419" s="258"/>
      <c r="AA2419" s="258"/>
      <c r="AB2419" s="258"/>
      <c r="AC2419" s="258"/>
      <c r="AD2419" s="258"/>
      <c r="AE2419" s="258"/>
      <c r="AF2419" s="258"/>
      <c r="AG2419" s="258"/>
      <c r="AH2419" s="258"/>
    </row>
    <row r="2509" spans="2:34" ht="15" customHeight="1">
      <c r="B2509" s="258"/>
      <c r="C2509" s="258"/>
      <c r="D2509" s="258"/>
      <c r="E2509" s="258"/>
      <c r="F2509" s="258"/>
      <c r="G2509" s="258"/>
      <c r="H2509" s="258"/>
      <c r="I2509" s="258"/>
      <c r="J2509" s="258"/>
      <c r="K2509" s="258"/>
      <c r="L2509" s="258"/>
      <c r="M2509" s="258"/>
      <c r="N2509" s="258"/>
      <c r="O2509" s="258"/>
      <c r="P2509" s="258"/>
      <c r="Q2509" s="258"/>
      <c r="R2509" s="258"/>
      <c r="S2509" s="258"/>
      <c r="T2509" s="258"/>
      <c r="U2509" s="258"/>
      <c r="V2509" s="258"/>
      <c r="W2509" s="258"/>
      <c r="X2509" s="258"/>
      <c r="Y2509" s="258"/>
      <c r="Z2509" s="258"/>
      <c r="AA2509" s="258"/>
      <c r="AB2509" s="258"/>
      <c r="AC2509" s="258"/>
      <c r="AD2509" s="258"/>
      <c r="AE2509" s="258"/>
      <c r="AF2509" s="258"/>
      <c r="AG2509" s="258"/>
      <c r="AH2509" s="258"/>
    </row>
    <row r="2598" spans="2:34" ht="15" customHeight="1">
      <c r="B2598" s="258"/>
      <c r="C2598" s="258"/>
      <c r="D2598" s="258"/>
      <c r="E2598" s="258"/>
      <c r="F2598" s="258"/>
      <c r="G2598" s="258"/>
      <c r="H2598" s="258"/>
      <c r="I2598" s="258"/>
      <c r="J2598" s="258"/>
      <c r="K2598" s="258"/>
      <c r="L2598" s="258"/>
      <c r="M2598" s="258"/>
      <c r="N2598" s="258"/>
      <c r="O2598" s="258"/>
      <c r="P2598" s="258"/>
      <c r="Q2598" s="258"/>
      <c r="R2598" s="258"/>
      <c r="S2598" s="258"/>
      <c r="T2598" s="258"/>
      <c r="U2598" s="258"/>
      <c r="V2598" s="258"/>
      <c r="W2598" s="258"/>
      <c r="X2598" s="258"/>
      <c r="Y2598" s="258"/>
      <c r="Z2598" s="258"/>
      <c r="AA2598" s="258"/>
      <c r="AB2598" s="258"/>
      <c r="AC2598" s="258"/>
      <c r="AD2598" s="258"/>
      <c r="AE2598" s="258"/>
      <c r="AF2598" s="258"/>
      <c r="AG2598" s="258"/>
      <c r="AH2598" s="258"/>
    </row>
    <row r="2719" spans="2:34" ht="15" customHeight="1">
      <c r="B2719" s="258"/>
      <c r="C2719" s="258"/>
      <c r="D2719" s="258"/>
      <c r="E2719" s="258"/>
      <c r="F2719" s="258"/>
      <c r="G2719" s="258"/>
      <c r="H2719" s="258"/>
      <c r="I2719" s="258"/>
      <c r="J2719" s="258"/>
      <c r="K2719" s="258"/>
      <c r="L2719" s="258"/>
      <c r="M2719" s="258"/>
      <c r="N2719" s="258"/>
      <c r="O2719" s="258"/>
      <c r="P2719" s="258"/>
      <c r="Q2719" s="258"/>
      <c r="R2719" s="258"/>
      <c r="S2719" s="258"/>
      <c r="T2719" s="258"/>
      <c r="U2719" s="258"/>
      <c r="V2719" s="258"/>
      <c r="W2719" s="258"/>
      <c r="X2719" s="258"/>
      <c r="Y2719" s="258"/>
      <c r="Z2719" s="258"/>
      <c r="AA2719" s="258"/>
      <c r="AB2719" s="258"/>
      <c r="AC2719" s="258"/>
      <c r="AD2719" s="258"/>
      <c r="AE2719" s="258"/>
      <c r="AF2719" s="258"/>
      <c r="AG2719" s="258"/>
      <c r="AH2719" s="258"/>
    </row>
    <row r="2837" spans="2:34" ht="15" customHeight="1">
      <c r="B2837" s="258"/>
      <c r="C2837" s="258"/>
      <c r="D2837" s="258"/>
      <c r="E2837" s="258"/>
      <c r="F2837" s="258"/>
      <c r="G2837" s="258"/>
      <c r="H2837" s="258"/>
      <c r="I2837" s="258"/>
      <c r="J2837" s="258"/>
      <c r="K2837" s="258"/>
      <c r="L2837" s="258"/>
      <c r="M2837" s="258"/>
      <c r="N2837" s="258"/>
      <c r="O2837" s="258"/>
      <c r="P2837" s="258"/>
      <c r="Q2837" s="258"/>
      <c r="R2837" s="258"/>
      <c r="S2837" s="258"/>
      <c r="T2837" s="258"/>
      <c r="U2837" s="258"/>
      <c r="V2837" s="258"/>
      <c r="W2837" s="258"/>
      <c r="X2837" s="258"/>
      <c r="Y2837" s="258"/>
      <c r="Z2837" s="258"/>
      <c r="AA2837" s="258"/>
      <c r="AB2837" s="258"/>
      <c r="AC2837" s="258"/>
      <c r="AD2837" s="258"/>
      <c r="AE2837" s="258"/>
      <c r="AF2837" s="258"/>
      <c r="AG2837" s="258"/>
      <c r="AH2837" s="258"/>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4.75"/>
  <cols>
    <col min="1" max="1" width="26.26953125" customWidth="1"/>
  </cols>
  <sheetData>
    <row r="1" spans="1:47" ht="21">
      <c r="A1" s="34" t="s">
        <v>329</v>
      </c>
    </row>
    <row r="2" spans="1:47" ht="21">
      <c r="A2" s="34" t="s">
        <v>37</v>
      </c>
    </row>
    <row r="3" spans="1:47" ht="21">
      <c r="A3" s="34" t="s">
        <v>330</v>
      </c>
    </row>
    <row r="4" spans="1:47" ht="21">
      <c r="A4" s="34" t="s">
        <v>38</v>
      </c>
    </row>
    <row r="7" spans="1:47" ht="18.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328125" defaultRowHeight="14.75"/>
  <cols>
    <col min="1" max="1" width="28.7265625" customWidth="1"/>
    <col min="2" max="13" width="15.7265625" customWidth="1"/>
    <col min="14" max="14" width="27.406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4.7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60" t="s">
        <v>408</v>
      </c>
      <c r="C146" s="261"/>
      <c r="D146" s="261"/>
      <c r="E146" s="261"/>
      <c r="F146" s="261"/>
      <c r="G146" s="261"/>
      <c r="H146" s="261"/>
      <c r="I146" s="261"/>
      <c r="J146" s="261"/>
      <c r="K146" s="261"/>
      <c r="L146" s="261"/>
      <c r="M146" s="261"/>
      <c r="N146" s="261"/>
      <c r="O146" s="261"/>
      <c r="P146" s="261"/>
      <c r="Q146" s="261"/>
      <c r="R146" s="261"/>
      <c r="S146" s="261"/>
      <c r="T146" s="261"/>
      <c r="U146" s="261"/>
      <c r="V146" s="261"/>
      <c r="W146" s="261"/>
      <c r="X146" s="261"/>
      <c r="Y146" s="261"/>
      <c r="Z146" s="261"/>
      <c r="AA146" s="261"/>
      <c r="AB146" s="261"/>
      <c r="AC146" s="261"/>
      <c r="AD146" s="261"/>
      <c r="AE146" s="261"/>
      <c r="AF146" s="261"/>
      <c r="AG146" s="261"/>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256"/>
      <c r="C308" s="256"/>
      <c r="D308" s="256"/>
      <c r="E308" s="256"/>
      <c r="F308" s="256"/>
      <c r="G308" s="256"/>
      <c r="H308" s="256"/>
      <c r="I308" s="256"/>
      <c r="J308" s="256"/>
      <c r="K308" s="256"/>
      <c r="L308" s="256"/>
      <c r="M308" s="256"/>
      <c r="N308" s="256"/>
      <c r="O308" s="256"/>
      <c r="P308" s="256"/>
      <c r="Q308" s="256"/>
      <c r="R308" s="256"/>
      <c r="S308" s="256"/>
      <c r="T308" s="256"/>
      <c r="U308" s="256"/>
      <c r="V308" s="256"/>
      <c r="W308" s="256"/>
      <c r="X308" s="256"/>
      <c r="Y308" s="256"/>
      <c r="Z308" s="256"/>
      <c r="AA308" s="256"/>
      <c r="AB308" s="256"/>
      <c r="AC308" s="256"/>
      <c r="AD308" s="256"/>
      <c r="AE308" s="256"/>
      <c r="AF308" s="25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256"/>
      <c r="C511" s="256"/>
      <c r="D511" s="256"/>
      <c r="E511" s="256"/>
      <c r="F511" s="256"/>
      <c r="G511" s="256"/>
      <c r="H511" s="256"/>
      <c r="I511" s="256"/>
      <c r="J511" s="256"/>
      <c r="K511" s="256"/>
      <c r="L511" s="256"/>
      <c r="M511" s="256"/>
      <c r="N511" s="256"/>
      <c r="O511" s="256"/>
      <c r="P511" s="256"/>
      <c r="Q511" s="256"/>
      <c r="R511" s="256"/>
      <c r="S511" s="256"/>
      <c r="T511" s="256"/>
      <c r="U511" s="256"/>
      <c r="V511" s="256"/>
      <c r="W511" s="256"/>
      <c r="X511" s="256"/>
      <c r="Y511" s="256"/>
      <c r="Z511" s="256"/>
      <c r="AA511" s="256"/>
      <c r="AB511" s="256"/>
      <c r="AC511" s="256"/>
      <c r="AD511" s="256"/>
      <c r="AE511" s="256"/>
      <c r="AF511" s="256"/>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256"/>
      <c r="C712" s="256"/>
      <c r="D712" s="256"/>
      <c r="E712" s="256"/>
      <c r="F712" s="256"/>
      <c r="G712" s="256"/>
      <c r="H712" s="256"/>
      <c r="I712" s="256"/>
      <c r="J712" s="256"/>
      <c r="K712" s="256"/>
      <c r="L712" s="256"/>
      <c r="M712" s="256"/>
      <c r="N712" s="256"/>
      <c r="O712" s="256"/>
      <c r="P712" s="256"/>
      <c r="Q712" s="256"/>
      <c r="R712" s="256"/>
      <c r="S712" s="256"/>
      <c r="T712" s="256"/>
      <c r="U712" s="256"/>
      <c r="V712" s="256"/>
      <c r="W712" s="256"/>
      <c r="X712" s="256"/>
      <c r="Y712" s="256"/>
      <c r="Z712" s="256"/>
      <c r="AA712" s="256"/>
      <c r="AB712" s="256"/>
      <c r="AC712" s="256"/>
      <c r="AD712" s="256"/>
      <c r="AE712" s="256"/>
      <c r="AF712" s="25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256"/>
      <c r="C887" s="256"/>
      <c r="D887" s="256"/>
      <c r="E887" s="256"/>
      <c r="F887" s="256"/>
      <c r="G887" s="256"/>
      <c r="H887" s="256"/>
      <c r="I887" s="256"/>
      <c r="J887" s="256"/>
      <c r="K887" s="256"/>
      <c r="L887" s="256"/>
      <c r="M887" s="256"/>
      <c r="N887" s="256"/>
      <c r="O887" s="256"/>
      <c r="P887" s="256"/>
      <c r="Q887" s="256"/>
      <c r="R887" s="256"/>
      <c r="S887" s="256"/>
      <c r="T887" s="256"/>
      <c r="U887" s="256"/>
      <c r="V887" s="256"/>
      <c r="W887" s="256"/>
      <c r="X887" s="256"/>
      <c r="Y887" s="256"/>
      <c r="Z887" s="256"/>
      <c r="AA887" s="256"/>
      <c r="AB887" s="256"/>
      <c r="AC887" s="256"/>
      <c r="AD887" s="256"/>
      <c r="AE887" s="256"/>
      <c r="AF887" s="25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256"/>
      <c r="C1101" s="256"/>
      <c r="D1101" s="256"/>
      <c r="E1101" s="256"/>
      <c r="F1101" s="256"/>
      <c r="G1101" s="256"/>
      <c r="H1101" s="256"/>
      <c r="I1101" s="256"/>
      <c r="J1101" s="256"/>
      <c r="K1101" s="256"/>
      <c r="L1101" s="256"/>
      <c r="M1101" s="256"/>
      <c r="N1101" s="256"/>
      <c r="O1101" s="256"/>
      <c r="P1101" s="256"/>
      <c r="Q1101" s="256"/>
      <c r="R1101" s="256"/>
      <c r="S1101" s="256"/>
      <c r="T1101" s="256"/>
      <c r="U1101" s="256"/>
      <c r="V1101" s="256"/>
      <c r="W1101" s="256"/>
      <c r="X1101" s="256"/>
      <c r="Y1101" s="256"/>
      <c r="Z1101" s="256"/>
      <c r="AA1101" s="256"/>
      <c r="AB1101" s="256"/>
      <c r="AC1101" s="256"/>
      <c r="AD1101" s="256"/>
      <c r="AE1101" s="256"/>
      <c r="AF1101" s="25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256"/>
      <c r="C1229" s="256"/>
      <c r="D1229" s="256"/>
      <c r="E1229" s="256"/>
      <c r="F1229" s="256"/>
      <c r="G1229" s="256"/>
      <c r="H1229" s="256"/>
      <c r="I1229" s="256"/>
      <c r="J1229" s="256"/>
      <c r="K1229" s="256"/>
      <c r="L1229" s="256"/>
      <c r="M1229" s="256"/>
      <c r="N1229" s="256"/>
      <c r="O1229" s="256"/>
      <c r="P1229" s="256"/>
      <c r="Q1229" s="256"/>
      <c r="R1229" s="256"/>
      <c r="S1229" s="256"/>
      <c r="T1229" s="256"/>
      <c r="U1229" s="256"/>
      <c r="V1229" s="256"/>
      <c r="W1229" s="256"/>
      <c r="X1229" s="256"/>
      <c r="Y1229" s="256"/>
      <c r="Z1229" s="256"/>
      <c r="AA1229" s="256"/>
      <c r="AB1229" s="256"/>
      <c r="AC1229" s="256"/>
      <c r="AD1229" s="256"/>
      <c r="AE1229" s="256"/>
      <c r="AF1229" s="25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256"/>
      <c r="C1390" s="256"/>
      <c r="D1390" s="256"/>
      <c r="E1390" s="256"/>
      <c r="F1390" s="256"/>
      <c r="G1390" s="256"/>
      <c r="H1390" s="256"/>
      <c r="I1390" s="256"/>
      <c r="J1390" s="256"/>
      <c r="K1390" s="256"/>
      <c r="L1390" s="256"/>
      <c r="M1390" s="256"/>
      <c r="N1390" s="256"/>
      <c r="O1390" s="256"/>
      <c r="P1390" s="256"/>
      <c r="Q1390" s="256"/>
      <c r="R1390" s="256"/>
      <c r="S1390" s="256"/>
      <c r="T1390" s="256"/>
      <c r="U1390" s="256"/>
      <c r="V1390" s="256"/>
      <c r="W1390" s="256"/>
      <c r="X1390" s="256"/>
      <c r="Y1390" s="256"/>
      <c r="Z1390" s="256"/>
      <c r="AA1390" s="256"/>
      <c r="AB1390" s="256"/>
      <c r="AC1390" s="256"/>
      <c r="AD1390" s="256"/>
      <c r="AE1390" s="256"/>
      <c r="AF1390" s="25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256"/>
      <c r="C1502" s="256"/>
      <c r="D1502" s="256"/>
      <c r="E1502" s="256"/>
      <c r="F1502" s="256"/>
      <c r="G1502" s="256"/>
      <c r="H1502" s="256"/>
      <c r="I1502" s="256"/>
      <c r="J1502" s="256"/>
      <c r="K1502" s="256"/>
      <c r="L1502" s="256"/>
      <c r="M1502" s="256"/>
      <c r="N1502" s="256"/>
      <c r="O1502" s="256"/>
      <c r="P1502" s="256"/>
      <c r="Q1502" s="256"/>
      <c r="R1502" s="256"/>
      <c r="S1502" s="256"/>
      <c r="T1502" s="256"/>
      <c r="U1502" s="256"/>
      <c r="V1502" s="256"/>
      <c r="W1502" s="256"/>
      <c r="X1502" s="256"/>
      <c r="Y1502" s="256"/>
      <c r="Z1502" s="256"/>
      <c r="AA1502" s="256"/>
      <c r="AB1502" s="256"/>
      <c r="AC1502" s="256"/>
      <c r="AD1502" s="256"/>
      <c r="AE1502" s="256"/>
      <c r="AF1502" s="25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256"/>
      <c r="C1604" s="256"/>
      <c r="D1604" s="256"/>
      <c r="E1604" s="256"/>
      <c r="F1604" s="256"/>
      <c r="G1604" s="256"/>
      <c r="H1604" s="256"/>
      <c r="I1604" s="256"/>
      <c r="J1604" s="256"/>
      <c r="K1604" s="256"/>
      <c r="L1604" s="256"/>
      <c r="M1604" s="256"/>
      <c r="N1604" s="256"/>
      <c r="O1604" s="256"/>
      <c r="P1604" s="256"/>
      <c r="Q1604" s="256"/>
      <c r="R1604" s="256"/>
      <c r="S1604" s="256"/>
      <c r="T1604" s="256"/>
      <c r="U1604" s="256"/>
      <c r="V1604" s="256"/>
      <c r="W1604" s="256"/>
      <c r="X1604" s="256"/>
      <c r="Y1604" s="256"/>
      <c r="Z1604" s="256"/>
      <c r="AA1604" s="256"/>
      <c r="AB1604" s="256"/>
      <c r="AC1604" s="256"/>
      <c r="AD1604" s="256"/>
      <c r="AE1604" s="256"/>
      <c r="AF1604" s="25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256"/>
      <c r="C1699" s="256"/>
      <c r="D1699" s="256"/>
      <c r="E1699" s="256"/>
      <c r="F1699" s="256"/>
      <c r="G1699" s="256"/>
      <c r="H1699" s="256"/>
      <c r="I1699" s="256"/>
      <c r="J1699" s="256"/>
      <c r="K1699" s="256"/>
      <c r="L1699" s="256"/>
      <c r="M1699" s="256"/>
      <c r="N1699" s="256"/>
      <c r="O1699" s="256"/>
      <c r="P1699" s="256"/>
      <c r="Q1699" s="256"/>
      <c r="R1699" s="256"/>
      <c r="S1699" s="256"/>
      <c r="T1699" s="256"/>
      <c r="U1699" s="256"/>
      <c r="V1699" s="256"/>
      <c r="W1699" s="256"/>
      <c r="X1699" s="256"/>
      <c r="Y1699" s="256"/>
      <c r="Z1699" s="256"/>
      <c r="AA1699" s="256"/>
      <c r="AB1699" s="256"/>
      <c r="AC1699" s="256"/>
      <c r="AD1699" s="256"/>
      <c r="AE1699" s="256"/>
      <c r="AF1699" s="25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256"/>
      <c r="C1945" s="256"/>
      <c r="D1945" s="256"/>
      <c r="E1945" s="256"/>
      <c r="F1945" s="256"/>
      <c r="G1945" s="256"/>
      <c r="H1945" s="256"/>
      <c r="I1945" s="256"/>
      <c r="J1945" s="256"/>
      <c r="K1945" s="256"/>
      <c r="L1945" s="256"/>
      <c r="M1945" s="256"/>
      <c r="N1945" s="256"/>
      <c r="O1945" s="256"/>
      <c r="P1945" s="256"/>
      <c r="Q1945" s="256"/>
      <c r="R1945" s="256"/>
      <c r="S1945" s="256"/>
      <c r="T1945" s="256"/>
      <c r="U1945" s="256"/>
      <c r="V1945" s="256"/>
      <c r="W1945" s="256"/>
      <c r="X1945" s="256"/>
      <c r="Y1945" s="256"/>
      <c r="Z1945" s="256"/>
      <c r="AA1945" s="256"/>
      <c r="AB1945" s="256"/>
      <c r="AC1945" s="256"/>
      <c r="AD1945" s="256"/>
      <c r="AE1945" s="256"/>
      <c r="AF1945" s="25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256"/>
      <c r="C2031" s="256"/>
      <c r="D2031" s="256"/>
      <c r="E2031" s="256"/>
      <c r="F2031" s="256"/>
      <c r="G2031" s="256"/>
      <c r="H2031" s="256"/>
      <c r="I2031" s="256"/>
      <c r="J2031" s="256"/>
      <c r="K2031" s="256"/>
      <c r="L2031" s="256"/>
      <c r="M2031" s="256"/>
      <c r="N2031" s="256"/>
      <c r="O2031" s="256"/>
      <c r="P2031" s="256"/>
      <c r="Q2031" s="256"/>
      <c r="R2031" s="256"/>
      <c r="S2031" s="256"/>
      <c r="T2031" s="256"/>
      <c r="U2031" s="256"/>
      <c r="V2031" s="256"/>
      <c r="W2031" s="256"/>
      <c r="X2031" s="256"/>
      <c r="Y2031" s="256"/>
      <c r="Z2031" s="256"/>
      <c r="AA2031" s="256"/>
      <c r="AB2031" s="256"/>
      <c r="AC2031" s="256"/>
      <c r="AD2031" s="256"/>
      <c r="AE2031" s="256"/>
      <c r="AF2031" s="25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256"/>
      <c r="C2153" s="256"/>
      <c r="D2153" s="256"/>
      <c r="E2153" s="256"/>
      <c r="F2153" s="256"/>
      <c r="G2153" s="256"/>
      <c r="H2153" s="256"/>
      <c r="I2153" s="256"/>
      <c r="J2153" s="256"/>
      <c r="K2153" s="256"/>
      <c r="L2153" s="256"/>
      <c r="M2153" s="256"/>
      <c r="N2153" s="256"/>
      <c r="O2153" s="256"/>
      <c r="P2153" s="256"/>
      <c r="Q2153" s="256"/>
      <c r="R2153" s="256"/>
      <c r="S2153" s="256"/>
      <c r="T2153" s="256"/>
      <c r="U2153" s="256"/>
      <c r="V2153" s="256"/>
      <c r="W2153" s="256"/>
      <c r="X2153" s="256"/>
      <c r="Y2153" s="256"/>
      <c r="Z2153" s="256"/>
      <c r="AA2153" s="256"/>
      <c r="AB2153" s="256"/>
      <c r="AC2153" s="256"/>
      <c r="AD2153" s="256"/>
      <c r="AE2153" s="256"/>
      <c r="AF2153" s="25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256"/>
      <c r="C2317" s="256"/>
      <c r="D2317" s="256"/>
      <c r="E2317" s="256"/>
      <c r="F2317" s="256"/>
      <c r="G2317" s="256"/>
      <c r="H2317" s="256"/>
      <c r="I2317" s="256"/>
      <c r="J2317" s="256"/>
      <c r="K2317" s="256"/>
      <c r="L2317" s="256"/>
      <c r="M2317" s="256"/>
      <c r="N2317" s="256"/>
      <c r="O2317" s="256"/>
      <c r="P2317" s="256"/>
      <c r="Q2317" s="256"/>
      <c r="R2317" s="256"/>
      <c r="S2317" s="256"/>
      <c r="T2317" s="256"/>
      <c r="U2317" s="256"/>
      <c r="V2317" s="256"/>
      <c r="W2317" s="256"/>
      <c r="X2317" s="256"/>
      <c r="Y2317" s="256"/>
      <c r="Z2317" s="256"/>
      <c r="AA2317" s="256"/>
      <c r="AB2317" s="256"/>
      <c r="AC2317" s="256"/>
      <c r="AD2317" s="256"/>
      <c r="AE2317" s="256"/>
      <c r="AF2317" s="25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256"/>
      <c r="C2419" s="256"/>
      <c r="D2419" s="256"/>
      <c r="E2419" s="256"/>
      <c r="F2419" s="256"/>
      <c r="G2419" s="256"/>
      <c r="H2419" s="256"/>
      <c r="I2419" s="256"/>
      <c r="J2419" s="256"/>
      <c r="K2419" s="256"/>
      <c r="L2419" s="256"/>
      <c r="M2419" s="256"/>
      <c r="N2419" s="256"/>
      <c r="O2419" s="256"/>
      <c r="P2419" s="256"/>
      <c r="Q2419" s="256"/>
      <c r="R2419" s="256"/>
      <c r="S2419" s="256"/>
      <c r="T2419" s="256"/>
      <c r="U2419" s="256"/>
      <c r="V2419" s="256"/>
      <c r="W2419" s="256"/>
      <c r="X2419" s="256"/>
      <c r="Y2419" s="256"/>
      <c r="Z2419" s="256"/>
      <c r="AA2419" s="256"/>
      <c r="AB2419" s="256"/>
      <c r="AC2419" s="256"/>
      <c r="AD2419" s="256"/>
      <c r="AE2419" s="256"/>
      <c r="AF2419" s="25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256"/>
      <c r="C2509" s="256"/>
      <c r="D2509" s="256"/>
      <c r="E2509" s="256"/>
      <c r="F2509" s="256"/>
      <c r="G2509" s="256"/>
      <c r="H2509" s="256"/>
      <c r="I2509" s="256"/>
      <c r="J2509" s="256"/>
      <c r="K2509" s="256"/>
      <c r="L2509" s="256"/>
      <c r="M2509" s="256"/>
      <c r="N2509" s="256"/>
      <c r="O2509" s="256"/>
      <c r="P2509" s="256"/>
      <c r="Q2509" s="256"/>
      <c r="R2509" s="256"/>
      <c r="S2509" s="256"/>
      <c r="T2509" s="256"/>
      <c r="U2509" s="256"/>
      <c r="V2509" s="256"/>
      <c r="W2509" s="256"/>
      <c r="X2509" s="256"/>
      <c r="Y2509" s="256"/>
      <c r="Z2509" s="256"/>
      <c r="AA2509" s="256"/>
      <c r="AB2509" s="256"/>
      <c r="AC2509" s="256"/>
      <c r="AD2509" s="256"/>
      <c r="AE2509" s="256"/>
      <c r="AF2509" s="25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256"/>
      <c r="C2598" s="256"/>
      <c r="D2598" s="256"/>
      <c r="E2598" s="256"/>
      <c r="F2598" s="256"/>
      <c r="G2598" s="256"/>
      <c r="H2598" s="256"/>
      <c r="I2598" s="256"/>
      <c r="J2598" s="256"/>
      <c r="K2598" s="256"/>
      <c r="L2598" s="256"/>
      <c r="M2598" s="256"/>
      <c r="N2598" s="256"/>
      <c r="O2598" s="256"/>
      <c r="P2598" s="256"/>
      <c r="Q2598" s="256"/>
      <c r="R2598" s="256"/>
      <c r="S2598" s="256"/>
      <c r="T2598" s="256"/>
      <c r="U2598" s="256"/>
      <c r="V2598" s="256"/>
      <c r="W2598" s="256"/>
      <c r="X2598" s="256"/>
      <c r="Y2598" s="256"/>
      <c r="Z2598" s="256"/>
      <c r="AA2598" s="256"/>
      <c r="AB2598" s="256"/>
      <c r="AC2598" s="256"/>
      <c r="AD2598" s="256"/>
      <c r="AE2598" s="256"/>
      <c r="AF2598" s="25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256"/>
      <c r="C2719" s="256"/>
      <c r="D2719" s="256"/>
      <c r="E2719" s="256"/>
      <c r="F2719" s="256"/>
      <c r="G2719" s="256"/>
      <c r="H2719" s="256"/>
      <c r="I2719" s="256"/>
      <c r="J2719" s="256"/>
      <c r="K2719" s="256"/>
      <c r="L2719" s="256"/>
      <c r="M2719" s="256"/>
      <c r="N2719" s="256"/>
      <c r="O2719" s="256"/>
      <c r="P2719" s="256"/>
      <c r="Q2719" s="256"/>
      <c r="R2719" s="256"/>
      <c r="S2719" s="256"/>
      <c r="T2719" s="256"/>
      <c r="U2719" s="256"/>
      <c r="V2719" s="256"/>
      <c r="W2719" s="256"/>
      <c r="X2719" s="256"/>
      <c r="Y2719" s="256"/>
      <c r="Z2719" s="256"/>
      <c r="AA2719" s="256"/>
      <c r="AB2719" s="256"/>
      <c r="AC2719" s="256"/>
      <c r="AD2719" s="256"/>
      <c r="AE2719" s="256"/>
      <c r="AF2719" s="25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256"/>
      <c r="C2837" s="256"/>
      <c r="D2837" s="256"/>
      <c r="E2837" s="256"/>
      <c r="F2837" s="256"/>
      <c r="G2837" s="256"/>
      <c r="H2837" s="256"/>
      <c r="I2837" s="256"/>
      <c r="J2837" s="256"/>
      <c r="K2837" s="256"/>
      <c r="L2837" s="256"/>
      <c r="M2837" s="256"/>
      <c r="N2837" s="256"/>
      <c r="O2837" s="256"/>
      <c r="P2837" s="256"/>
      <c r="Q2837" s="256"/>
      <c r="R2837" s="256"/>
      <c r="S2837" s="256"/>
      <c r="T2837" s="256"/>
      <c r="U2837" s="256"/>
      <c r="V2837" s="256"/>
      <c r="W2837" s="256"/>
      <c r="X2837" s="256"/>
      <c r="Y2837" s="256"/>
      <c r="Z2837" s="256"/>
      <c r="AA2837" s="256"/>
      <c r="AB2837" s="256"/>
      <c r="AC2837" s="256"/>
      <c r="AD2837" s="256"/>
      <c r="AE2837" s="256"/>
      <c r="AF2837" s="256"/>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5" thickBot="1"/>
    <row r="146" spans="2:2" ht="2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258"/>
      <c r="C308" s="258"/>
      <c r="D308" s="258"/>
      <c r="E308" s="258"/>
      <c r="F308" s="258"/>
      <c r="G308" s="258"/>
      <c r="H308" s="258"/>
      <c r="I308" s="258"/>
      <c r="J308" s="258"/>
      <c r="K308" s="258"/>
      <c r="L308" s="258"/>
      <c r="M308" s="258"/>
      <c r="N308" s="258"/>
      <c r="O308" s="258"/>
      <c r="P308" s="258"/>
      <c r="Q308" s="258"/>
      <c r="R308" s="258"/>
      <c r="S308" s="258"/>
      <c r="T308" s="258"/>
      <c r="U308" s="258"/>
      <c r="V308" s="258"/>
      <c r="W308" s="258"/>
      <c r="X308" s="258"/>
      <c r="Y308" s="258"/>
      <c r="Z308" s="258"/>
      <c r="AA308" s="258"/>
      <c r="AB308" s="258"/>
      <c r="AC308" s="258"/>
      <c r="AD308" s="258"/>
      <c r="AE308" s="258"/>
      <c r="AF308" s="258"/>
      <c r="AG308" s="25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258"/>
      <c r="C511" s="258"/>
      <c r="D511" s="258"/>
      <c r="E511" s="258"/>
      <c r="F511" s="258"/>
      <c r="G511" s="258"/>
      <c r="H511" s="258"/>
      <c r="I511" s="258"/>
      <c r="J511" s="258"/>
      <c r="K511" s="258"/>
      <c r="L511" s="258"/>
      <c r="M511" s="258"/>
      <c r="N511" s="258"/>
      <c r="O511" s="258"/>
      <c r="P511" s="258"/>
      <c r="Q511" s="258"/>
      <c r="R511" s="258"/>
      <c r="S511" s="258"/>
      <c r="T511" s="258"/>
      <c r="U511" s="258"/>
      <c r="V511" s="258"/>
      <c r="W511" s="258"/>
      <c r="X511" s="258"/>
      <c r="Y511" s="258"/>
      <c r="Z511" s="258"/>
      <c r="AA511" s="258"/>
      <c r="AB511" s="258"/>
      <c r="AC511" s="258"/>
      <c r="AD511" s="258"/>
      <c r="AE511" s="258"/>
      <c r="AF511" s="258"/>
      <c r="AG511" s="25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258"/>
      <c r="C712" s="258"/>
      <c r="D712" s="258"/>
      <c r="E712" s="258"/>
      <c r="F712" s="258"/>
      <c r="G712" s="258"/>
      <c r="H712" s="258"/>
      <c r="I712" s="258"/>
      <c r="J712" s="258"/>
      <c r="K712" s="258"/>
      <c r="L712" s="258"/>
      <c r="M712" s="258"/>
      <c r="N712" s="258"/>
      <c r="O712" s="258"/>
      <c r="P712" s="258"/>
      <c r="Q712" s="258"/>
      <c r="R712" s="258"/>
      <c r="S712" s="258"/>
      <c r="T712" s="258"/>
      <c r="U712" s="258"/>
      <c r="V712" s="258"/>
      <c r="W712" s="258"/>
      <c r="X712" s="258"/>
      <c r="Y712" s="258"/>
      <c r="Z712" s="258"/>
      <c r="AA712" s="258"/>
      <c r="AB712" s="258"/>
      <c r="AC712" s="258"/>
      <c r="AD712" s="258"/>
      <c r="AE712" s="258"/>
      <c r="AF712" s="258"/>
      <c r="AG712" s="25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258"/>
      <c r="C887" s="258"/>
      <c r="D887" s="258"/>
      <c r="E887" s="258"/>
      <c r="F887" s="258"/>
      <c r="G887" s="258"/>
      <c r="H887" s="258"/>
      <c r="I887" s="258"/>
      <c r="J887" s="258"/>
      <c r="K887" s="258"/>
      <c r="L887" s="258"/>
      <c r="M887" s="258"/>
      <c r="N887" s="258"/>
      <c r="O887" s="258"/>
      <c r="P887" s="258"/>
      <c r="Q887" s="258"/>
      <c r="R887" s="258"/>
      <c r="S887" s="258"/>
      <c r="T887" s="258"/>
      <c r="U887" s="258"/>
      <c r="V887" s="258"/>
      <c r="W887" s="258"/>
      <c r="X887" s="258"/>
      <c r="Y887" s="258"/>
      <c r="Z887" s="258"/>
      <c r="AA887" s="258"/>
      <c r="AB887" s="258"/>
      <c r="AC887" s="258"/>
      <c r="AD887" s="258"/>
      <c r="AE887" s="258"/>
      <c r="AF887" s="258"/>
      <c r="AG887" s="25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258"/>
      <c r="C1100" s="258"/>
      <c r="D1100" s="258"/>
      <c r="E1100" s="258"/>
      <c r="F1100" s="258"/>
      <c r="G1100" s="258"/>
      <c r="H1100" s="258"/>
      <c r="I1100" s="258"/>
      <c r="J1100" s="258"/>
      <c r="K1100" s="258"/>
      <c r="L1100" s="258"/>
      <c r="M1100" s="258"/>
      <c r="N1100" s="258"/>
      <c r="O1100" s="258"/>
      <c r="P1100" s="258"/>
      <c r="Q1100" s="258"/>
      <c r="R1100" s="258"/>
      <c r="S1100" s="258"/>
      <c r="T1100" s="258"/>
      <c r="U1100" s="258"/>
      <c r="V1100" s="258"/>
      <c r="W1100" s="258"/>
      <c r="X1100" s="258"/>
      <c r="Y1100" s="258"/>
      <c r="Z1100" s="258"/>
      <c r="AA1100" s="258"/>
      <c r="AB1100" s="258"/>
      <c r="AC1100" s="258"/>
      <c r="AD1100" s="258"/>
      <c r="AE1100" s="258"/>
      <c r="AF1100" s="258"/>
      <c r="AG1100" s="25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258"/>
      <c r="C1227" s="258"/>
      <c r="D1227" s="258"/>
      <c r="E1227" s="258"/>
      <c r="F1227" s="258"/>
      <c r="G1227" s="258"/>
      <c r="H1227" s="258"/>
      <c r="I1227" s="258"/>
      <c r="J1227" s="258"/>
      <c r="K1227" s="258"/>
      <c r="L1227" s="258"/>
      <c r="M1227" s="258"/>
      <c r="N1227" s="258"/>
      <c r="O1227" s="258"/>
      <c r="P1227" s="258"/>
      <c r="Q1227" s="258"/>
      <c r="R1227" s="258"/>
      <c r="S1227" s="258"/>
      <c r="T1227" s="258"/>
      <c r="U1227" s="258"/>
      <c r="V1227" s="258"/>
      <c r="W1227" s="258"/>
      <c r="X1227" s="258"/>
      <c r="Y1227" s="258"/>
      <c r="Z1227" s="258"/>
      <c r="AA1227" s="258"/>
      <c r="AB1227" s="258"/>
      <c r="AC1227" s="258"/>
      <c r="AD1227" s="258"/>
      <c r="AE1227" s="258"/>
      <c r="AF1227" s="258"/>
      <c r="AG1227" s="25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258"/>
      <c r="C1390" s="258"/>
      <c r="D1390" s="258"/>
      <c r="E1390" s="258"/>
      <c r="F1390" s="258"/>
      <c r="G1390" s="258"/>
      <c r="H1390" s="258"/>
      <c r="I1390" s="258"/>
      <c r="J1390" s="258"/>
      <c r="K1390" s="258"/>
      <c r="L1390" s="258"/>
      <c r="M1390" s="258"/>
      <c r="N1390" s="258"/>
      <c r="O1390" s="258"/>
      <c r="P1390" s="258"/>
      <c r="Q1390" s="258"/>
      <c r="R1390" s="258"/>
      <c r="S1390" s="258"/>
      <c r="T1390" s="258"/>
      <c r="U1390" s="258"/>
      <c r="V1390" s="258"/>
      <c r="W1390" s="258"/>
      <c r="X1390" s="258"/>
      <c r="Y1390" s="258"/>
      <c r="Z1390" s="258"/>
      <c r="AA1390" s="258"/>
      <c r="AB1390" s="258"/>
      <c r="AC1390" s="258"/>
      <c r="AD1390" s="258"/>
      <c r="AE1390" s="258"/>
      <c r="AF1390" s="258"/>
      <c r="AG1390" s="25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258"/>
      <c r="C1502" s="258"/>
      <c r="D1502" s="258"/>
      <c r="E1502" s="258"/>
      <c r="F1502" s="258"/>
      <c r="G1502" s="258"/>
      <c r="H1502" s="258"/>
      <c r="I1502" s="258"/>
      <c r="J1502" s="258"/>
      <c r="K1502" s="258"/>
      <c r="L1502" s="258"/>
      <c r="M1502" s="258"/>
      <c r="N1502" s="258"/>
      <c r="O1502" s="258"/>
      <c r="P1502" s="258"/>
      <c r="Q1502" s="258"/>
      <c r="R1502" s="258"/>
      <c r="S1502" s="258"/>
      <c r="T1502" s="258"/>
      <c r="U1502" s="258"/>
      <c r="V1502" s="258"/>
      <c r="W1502" s="258"/>
      <c r="X1502" s="258"/>
      <c r="Y1502" s="258"/>
      <c r="Z1502" s="258"/>
      <c r="AA1502" s="258"/>
      <c r="AB1502" s="258"/>
      <c r="AC1502" s="258"/>
      <c r="AD1502" s="258"/>
      <c r="AE1502" s="258"/>
      <c r="AF1502" s="258"/>
      <c r="AG1502" s="25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258"/>
      <c r="C1604" s="258"/>
      <c r="D1604" s="258"/>
      <c r="E1604" s="258"/>
      <c r="F1604" s="258"/>
      <c r="G1604" s="258"/>
      <c r="H1604" s="258"/>
      <c r="I1604" s="258"/>
      <c r="J1604" s="258"/>
      <c r="K1604" s="258"/>
      <c r="L1604" s="258"/>
      <c r="M1604" s="258"/>
      <c r="N1604" s="258"/>
      <c r="O1604" s="258"/>
      <c r="P1604" s="258"/>
      <c r="Q1604" s="258"/>
      <c r="R1604" s="258"/>
      <c r="S1604" s="258"/>
      <c r="T1604" s="258"/>
      <c r="U1604" s="258"/>
      <c r="V1604" s="258"/>
      <c r="W1604" s="258"/>
      <c r="X1604" s="258"/>
      <c r="Y1604" s="258"/>
      <c r="Z1604" s="258"/>
      <c r="AA1604" s="258"/>
      <c r="AB1604" s="258"/>
      <c r="AC1604" s="258"/>
      <c r="AD1604" s="258"/>
      <c r="AE1604" s="258"/>
      <c r="AF1604" s="258"/>
      <c r="AG1604" s="25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258"/>
      <c r="C1698" s="258"/>
      <c r="D1698" s="258"/>
      <c r="E1698" s="258"/>
      <c r="F1698" s="258"/>
      <c r="G1698" s="258"/>
      <c r="H1698" s="258"/>
      <c r="I1698" s="258"/>
      <c r="J1698" s="258"/>
      <c r="K1698" s="258"/>
      <c r="L1698" s="258"/>
      <c r="M1698" s="258"/>
      <c r="N1698" s="258"/>
      <c r="O1698" s="258"/>
      <c r="P1698" s="258"/>
      <c r="Q1698" s="258"/>
      <c r="R1698" s="258"/>
      <c r="S1698" s="258"/>
      <c r="T1698" s="258"/>
      <c r="U1698" s="258"/>
      <c r="V1698" s="258"/>
      <c r="W1698" s="258"/>
      <c r="X1698" s="258"/>
      <c r="Y1698" s="258"/>
      <c r="Z1698" s="258"/>
      <c r="AA1698" s="258"/>
      <c r="AB1698" s="258"/>
      <c r="AC1698" s="258"/>
      <c r="AD1698" s="258"/>
      <c r="AE1698" s="258"/>
      <c r="AF1698" s="258"/>
      <c r="AG1698" s="25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258"/>
      <c r="C1945" s="258"/>
      <c r="D1945" s="258"/>
      <c r="E1945" s="258"/>
      <c r="F1945" s="258"/>
      <c r="G1945" s="258"/>
      <c r="H1945" s="258"/>
      <c r="I1945" s="258"/>
      <c r="J1945" s="258"/>
      <c r="K1945" s="258"/>
      <c r="L1945" s="258"/>
      <c r="M1945" s="258"/>
      <c r="N1945" s="258"/>
      <c r="O1945" s="258"/>
      <c r="P1945" s="258"/>
      <c r="Q1945" s="258"/>
      <c r="R1945" s="258"/>
      <c r="S1945" s="258"/>
      <c r="T1945" s="258"/>
      <c r="U1945" s="258"/>
      <c r="V1945" s="258"/>
      <c r="W1945" s="258"/>
      <c r="X1945" s="258"/>
      <c r="Y1945" s="258"/>
      <c r="Z1945" s="258"/>
      <c r="AA1945" s="258"/>
      <c r="AB1945" s="258"/>
      <c r="AC1945" s="258"/>
      <c r="AD1945" s="258"/>
      <c r="AE1945" s="258"/>
      <c r="AF1945" s="258"/>
      <c r="AG1945" s="25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258"/>
      <c r="C2031" s="258"/>
      <c r="D2031" s="258"/>
      <c r="E2031" s="258"/>
      <c r="F2031" s="258"/>
      <c r="G2031" s="258"/>
      <c r="H2031" s="258"/>
      <c r="I2031" s="258"/>
      <c r="J2031" s="258"/>
      <c r="K2031" s="258"/>
      <c r="L2031" s="258"/>
      <c r="M2031" s="258"/>
      <c r="N2031" s="258"/>
      <c r="O2031" s="258"/>
      <c r="P2031" s="258"/>
      <c r="Q2031" s="258"/>
      <c r="R2031" s="258"/>
      <c r="S2031" s="258"/>
      <c r="T2031" s="258"/>
      <c r="U2031" s="258"/>
      <c r="V2031" s="258"/>
      <c r="W2031" s="258"/>
      <c r="X2031" s="258"/>
      <c r="Y2031" s="258"/>
      <c r="Z2031" s="258"/>
      <c r="AA2031" s="258"/>
      <c r="AB2031" s="258"/>
      <c r="AC2031" s="258"/>
      <c r="AD2031" s="258"/>
      <c r="AE2031" s="258"/>
      <c r="AF2031" s="258"/>
      <c r="AG2031" s="25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258"/>
      <c r="C2153" s="258"/>
      <c r="D2153" s="258"/>
      <c r="E2153" s="258"/>
      <c r="F2153" s="258"/>
      <c r="G2153" s="258"/>
      <c r="H2153" s="258"/>
      <c r="I2153" s="258"/>
      <c r="J2153" s="258"/>
      <c r="K2153" s="258"/>
      <c r="L2153" s="258"/>
      <c r="M2153" s="258"/>
      <c r="N2153" s="258"/>
      <c r="O2153" s="258"/>
      <c r="P2153" s="258"/>
      <c r="Q2153" s="258"/>
      <c r="R2153" s="258"/>
      <c r="S2153" s="258"/>
      <c r="T2153" s="258"/>
      <c r="U2153" s="258"/>
      <c r="V2153" s="258"/>
      <c r="W2153" s="258"/>
      <c r="X2153" s="258"/>
      <c r="Y2153" s="258"/>
      <c r="Z2153" s="258"/>
      <c r="AA2153" s="258"/>
      <c r="AB2153" s="258"/>
      <c r="AC2153" s="258"/>
      <c r="AD2153" s="258"/>
      <c r="AE2153" s="258"/>
      <c r="AF2153" s="258"/>
      <c r="AG2153" s="25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258"/>
      <c r="C2317" s="258"/>
      <c r="D2317" s="258"/>
      <c r="E2317" s="258"/>
      <c r="F2317" s="258"/>
      <c r="G2317" s="258"/>
      <c r="H2317" s="258"/>
      <c r="I2317" s="258"/>
      <c r="J2317" s="258"/>
      <c r="K2317" s="258"/>
      <c r="L2317" s="258"/>
      <c r="M2317" s="258"/>
      <c r="N2317" s="258"/>
      <c r="O2317" s="258"/>
      <c r="P2317" s="258"/>
      <c r="Q2317" s="258"/>
      <c r="R2317" s="258"/>
      <c r="S2317" s="258"/>
      <c r="T2317" s="258"/>
      <c r="U2317" s="258"/>
      <c r="V2317" s="258"/>
      <c r="W2317" s="258"/>
      <c r="X2317" s="258"/>
      <c r="Y2317" s="258"/>
      <c r="Z2317" s="258"/>
      <c r="AA2317" s="258"/>
      <c r="AB2317" s="258"/>
      <c r="AC2317" s="258"/>
      <c r="AD2317" s="258"/>
      <c r="AE2317" s="258"/>
      <c r="AF2317" s="258"/>
      <c r="AG2317" s="25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258"/>
      <c r="C2419" s="258"/>
      <c r="D2419" s="258"/>
      <c r="E2419" s="258"/>
      <c r="F2419" s="258"/>
      <c r="G2419" s="258"/>
      <c r="H2419" s="258"/>
      <c r="I2419" s="258"/>
      <c r="J2419" s="258"/>
      <c r="K2419" s="258"/>
      <c r="L2419" s="258"/>
      <c r="M2419" s="258"/>
      <c r="N2419" s="258"/>
      <c r="O2419" s="258"/>
      <c r="P2419" s="258"/>
      <c r="Q2419" s="258"/>
      <c r="R2419" s="258"/>
      <c r="S2419" s="258"/>
      <c r="T2419" s="258"/>
      <c r="U2419" s="258"/>
      <c r="V2419" s="258"/>
      <c r="W2419" s="258"/>
      <c r="X2419" s="258"/>
      <c r="Y2419" s="258"/>
      <c r="Z2419" s="258"/>
      <c r="AA2419" s="258"/>
      <c r="AB2419" s="258"/>
      <c r="AC2419" s="258"/>
      <c r="AD2419" s="258"/>
      <c r="AE2419" s="258"/>
      <c r="AF2419" s="258"/>
      <c r="AG2419" s="25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258"/>
      <c r="C2509" s="258"/>
      <c r="D2509" s="258"/>
      <c r="E2509" s="258"/>
      <c r="F2509" s="258"/>
      <c r="G2509" s="258"/>
      <c r="H2509" s="258"/>
      <c r="I2509" s="258"/>
      <c r="J2509" s="258"/>
      <c r="K2509" s="258"/>
      <c r="L2509" s="258"/>
      <c r="M2509" s="258"/>
      <c r="N2509" s="258"/>
      <c r="O2509" s="258"/>
      <c r="P2509" s="258"/>
      <c r="Q2509" s="258"/>
      <c r="R2509" s="258"/>
      <c r="S2509" s="258"/>
      <c r="T2509" s="258"/>
      <c r="U2509" s="258"/>
      <c r="V2509" s="258"/>
      <c r="W2509" s="258"/>
      <c r="X2509" s="258"/>
      <c r="Y2509" s="258"/>
      <c r="Z2509" s="258"/>
      <c r="AA2509" s="258"/>
      <c r="AB2509" s="258"/>
      <c r="AC2509" s="258"/>
      <c r="AD2509" s="258"/>
      <c r="AE2509" s="258"/>
      <c r="AF2509" s="258"/>
      <c r="AG2509" s="25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258"/>
      <c r="C2598" s="258"/>
      <c r="D2598" s="258"/>
      <c r="E2598" s="258"/>
      <c r="F2598" s="258"/>
      <c r="G2598" s="258"/>
      <c r="H2598" s="258"/>
      <c r="I2598" s="258"/>
      <c r="J2598" s="258"/>
      <c r="K2598" s="258"/>
      <c r="L2598" s="258"/>
      <c r="M2598" s="258"/>
      <c r="N2598" s="258"/>
      <c r="O2598" s="258"/>
      <c r="P2598" s="258"/>
      <c r="Q2598" s="258"/>
      <c r="R2598" s="258"/>
      <c r="S2598" s="258"/>
      <c r="T2598" s="258"/>
      <c r="U2598" s="258"/>
      <c r="V2598" s="258"/>
      <c r="W2598" s="258"/>
      <c r="X2598" s="258"/>
      <c r="Y2598" s="258"/>
      <c r="Z2598" s="258"/>
      <c r="AA2598" s="258"/>
      <c r="AB2598" s="258"/>
      <c r="AC2598" s="258"/>
      <c r="AD2598" s="258"/>
      <c r="AE2598" s="258"/>
      <c r="AF2598" s="258"/>
      <c r="AG2598" s="25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258"/>
      <c r="C2719" s="258"/>
      <c r="D2719" s="258"/>
      <c r="E2719" s="258"/>
      <c r="F2719" s="258"/>
      <c r="G2719" s="258"/>
      <c r="H2719" s="258"/>
      <c r="I2719" s="258"/>
      <c r="J2719" s="258"/>
      <c r="K2719" s="258"/>
      <c r="L2719" s="258"/>
      <c r="M2719" s="258"/>
      <c r="N2719" s="258"/>
      <c r="O2719" s="258"/>
      <c r="P2719" s="258"/>
      <c r="Q2719" s="258"/>
      <c r="R2719" s="258"/>
      <c r="S2719" s="258"/>
      <c r="T2719" s="258"/>
      <c r="U2719" s="258"/>
      <c r="V2719" s="258"/>
      <c r="W2719" s="258"/>
      <c r="X2719" s="258"/>
      <c r="Y2719" s="258"/>
      <c r="Z2719" s="258"/>
      <c r="AA2719" s="258"/>
      <c r="AB2719" s="258"/>
      <c r="AC2719" s="258"/>
      <c r="AD2719" s="258"/>
      <c r="AE2719" s="258"/>
      <c r="AF2719" s="258"/>
      <c r="AG2719" s="25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258"/>
      <c r="C2837" s="258"/>
      <c r="D2837" s="258"/>
      <c r="E2837" s="258"/>
      <c r="F2837" s="258"/>
      <c r="G2837" s="258"/>
      <c r="H2837" s="258"/>
      <c r="I2837" s="258"/>
      <c r="J2837" s="258"/>
      <c r="K2837" s="258"/>
      <c r="L2837" s="258"/>
      <c r="M2837" s="258"/>
      <c r="N2837" s="258"/>
      <c r="O2837" s="258"/>
      <c r="P2837" s="258"/>
      <c r="Q2837" s="258"/>
      <c r="R2837" s="258"/>
      <c r="S2837" s="258"/>
      <c r="T2837" s="258"/>
      <c r="U2837" s="258"/>
      <c r="V2837" s="258"/>
      <c r="W2837" s="258"/>
      <c r="X2837" s="258"/>
      <c r="Y2837" s="258"/>
      <c r="Z2837" s="258"/>
      <c r="AA2837" s="258"/>
      <c r="AB2837" s="258"/>
      <c r="AC2837" s="258"/>
      <c r="AD2837" s="258"/>
      <c r="AE2837" s="258"/>
      <c r="AF2837" s="258"/>
      <c r="AG2837" s="258"/>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63281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ht="14.75">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ht="14.75">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ht="14.75">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ht="14.75">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ht="14.75">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ht="14.75">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ht="14.75">
      <c r="B38" s="16" t="s">
        <v>170</v>
      </c>
    </row>
    <row r="39" spans="1:34" ht="14.75">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ht="14.75">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ht="14.75">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ht="14.75">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ht="14.75">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ht="14.75">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ht="14.75">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ht="14.75">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ht="14.75">
      <c r="B48" s="16" t="s">
        <v>184</v>
      </c>
    </row>
    <row r="49" spans="1:34" ht="14.75">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ht="14.75">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ht="14.75">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ht="14.75">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ht="14.75">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ht="14.75">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ht="14.75">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62" t="s">
        <v>182</v>
      </c>
      <c r="C112" s="263">
        <v>12.999203</v>
      </c>
      <c r="D112" s="263">
        <v>13.756338</v>
      </c>
      <c r="E112" s="263">
        <v>14.272468</v>
      </c>
      <c r="F112" s="263">
        <v>13.87274</v>
      </c>
      <c r="G112" s="263">
        <v>13.379066999999999</v>
      </c>
      <c r="H112" s="263">
        <v>13.404615</v>
      </c>
      <c r="I112" s="263">
        <v>13.498896999999999</v>
      </c>
      <c r="J112" s="263">
        <v>13.628196000000001</v>
      </c>
      <c r="K112" s="263">
        <v>13.736962</v>
      </c>
      <c r="L112" s="263">
        <v>13.932218000000001</v>
      </c>
      <c r="M112" s="263">
        <v>14.950908999999999</v>
      </c>
      <c r="N112" s="263">
        <v>15.044097000000001</v>
      </c>
      <c r="O112" s="263">
        <v>15.321702</v>
      </c>
      <c r="P112" s="263">
        <v>15.516894000000001</v>
      </c>
      <c r="Q112" s="263">
        <v>15.691060999999999</v>
      </c>
      <c r="R112" s="263">
        <v>15.773815000000001</v>
      </c>
      <c r="S112" s="263">
        <v>15.950137</v>
      </c>
      <c r="T112" s="263">
        <v>16.117809000000001</v>
      </c>
      <c r="U112" s="263">
        <v>16.291615</v>
      </c>
      <c r="V112" s="263">
        <v>16.466549000000001</v>
      </c>
      <c r="W112" s="263">
        <v>16.700437999999998</v>
      </c>
      <c r="X112" s="263">
        <v>16.943705000000001</v>
      </c>
      <c r="Y112" s="263">
        <v>17.277073000000001</v>
      </c>
      <c r="Z112" s="263">
        <v>17.574244</v>
      </c>
      <c r="AA112" s="263">
        <v>17.982026999999999</v>
      </c>
      <c r="AB112" s="263">
        <v>18.336407000000001</v>
      </c>
      <c r="AC112" s="263">
        <v>18.741672999999999</v>
      </c>
      <c r="AD112" s="263">
        <v>19.208071</v>
      </c>
      <c r="AE112" s="263">
        <v>19.600466000000001</v>
      </c>
      <c r="AF112" s="263">
        <v>20.057380999999999</v>
      </c>
      <c r="AG112" s="263">
        <v>20.632099</v>
      </c>
      <c r="AH112" s="264">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ht="14.75">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ht="14.75">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ht="14.75">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5" thickBot="1"/>
    <row r="146" spans="2:34" ht="14.75">
      <c r="B146" s="265" t="s">
        <v>305</v>
      </c>
      <c r="C146" s="266"/>
      <c r="D146" s="266"/>
      <c r="E146" s="266"/>
      <c r="F146" s="266"/>
      <c r="G146" s="266"/>
      <c r="H146" s="266"/>
      <c r="I146" s="266"/>
      <c r="J146" s="266"/>
      <c r="K146" s="266"/>
      <c r="L146" s="266"/>
      <c r="M146" s="266"/>
      <c r="N146" s="266"/>
      <c r="O146" s="266"/>
      <c r="P146" s="266"/>
      <c r="Q146" s="266"/>
      <c r="R146" s="266"/>
      <c r="S146" s="266"/>
      <c r="T146" s="266"/>
      <c r="U146" s="266"/>
      <c r="V146" s="266"/>
      <c r="W146" s="266"/>
      <c r="X146" s="266"/>
      <c r="Y146" s="266"/>
      <c r="Z146" s="266"/>
      <c r="AA146" s="266"/>
      <c r="AB146" s="266"/>
      <c r="AC146" s="266"/>
      <c r="AD146" s="266"/>
      <c r="AE146" s="266"/>
      <c r="AF146" s="266"/>
      <c r="AG146" s="266"/>
      <c r="AH146" s="30"/>
    </row>
    <row r="147" spans="2:34" ht="14.75">
      <c r="B147" s="7" t="s">
        <v>284</v>
      </c>
    </row>
    <row r="148" spans="2:34" ht="14.75">
      <c r="B148" s="7" t="s">
        <v>285</v>
      </c>
    </row>
    <row r="149" spans="2:34" ht="14.75">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258"/>
      <c r="C308" s="258"/>
      <c r="D308" s="258"/>
      <c r="E308" s="258"/>
      <c r="F308" s="258"/>
      <c r="G308" s="258"/>
      <c r="H308" s="258"/>
      <c r="I308" s="258"/>
      <c r="J308" s="258"/>
      <c r="K308" s="258"/>
      <c r="L308" s="258"/>
      <c r="M308" s="258"/>
      <c r="N308" s="258"/>
      <c r="O308" s="258"/>
      <c r="P308" s="258"/>
      <c r="Q308" s="258"/>
      <c r="R308" s="258"/>
      <c r="S308" s="258"/>
      <c r="T308" s="258"/>
      <c r="U308" s="258"/>
      <c r="V308" s="258"/>
      <c r="W308" s="258"/>
      <c r="X308" s="258"/>
      <c r="Y308" s="258"/>
      <c r="Z308" s="258"/>
      <c r="AA308" s="258"/>
      <c r="AB308" s="258"/>
      <c r="AC308" s="258"/>
      <c r="AD308" s="258"/>
      <c r="AE308" s="258"/>
      <c r="AF308" s="258"/>
      <c r="AG308" s="258"/>
      <c r="AH308" s="258"/>
    </row>
    <row r="511" spans="2:34" ht="15" customHeight="1">
      <c r="B511" s="258"/>
      <c r="C511" s="258"/>
      <c r="D511" s="258"/>
      <c r="E511" s="258"/>
      <c r="F511" s="258"/>
      <c r="G511" s="258"/>
      <c r="H511" s="258"/>
      <c r="I511" s="258"/>
      <c r="J511" s="258"/>
      <c r="K511" s="258"/>
      <c r="L511" s="258"/>
      <c r="M511" s="258"/>
      <c r="N511" s="258"/>
      <c r="O511" s="258"/>
      <c r="P511" s="258"/>
      <c r="Q511" s="258"/>
      <c r="R511" s="258"/>
      <c r="S511" s="258"/>
      <c r="T511" s="258"/>
      <c r="U511" s="258"/>
      <c r="V511" s="258"/>
      <c r="W511" s="258"/>
      <c r="X511" s="258"/>
      <c r="Y511" s="258"/>
      <c r="Z511" s="258"/>
      <c r="AA511" s="258"/>
      <c r="AB511" s="258"/>
      <c r="AC511" s="258"/>
      <c r="AD511" s="258"/>
      <c r="AE511" s="258"/>
      <c r="AF511" s="258"/>
      <c r="AG511" s="258"/>
      <c r="AH511" s="258"/>
    </row>
    <row r="712" spans="2:34" ht="15" customHeight="1">
      <c r="B712" s="258"/>
      <c r="C712" s="258"/>
      <c r="D712" s="258"/>
      <c r="E712" s="258"/>
      <c r="F712" s="258"/>
      <c r="G712" s="258"/>
      <c r="H712" s="258"/>
      <c r="I712" s="258"/>
      <c r="J712" s="258"/>
      <c r="K712" s="258"/>
      <c r="L712" s="258"/>
      <c r="M712" s="258"/>
      <c r="N712" s="258"/>
      <c r="O712" s="258"/>
      <c r="P712" s="258"/>
      <c r="Q712" s="258"/>
      <c r="R712" s="258"/>
      <c r="S712" s="258"/>
      <c r="T712" s="258"/>
      <c r="U712" s="258"/>
      <c r="V712" s="258"/>
      <c r="W712" s="258"/>
      <c r="X712" s="258"/>
      <c r="Y712" s="258"/>
      <c r="Z712" s="258"/>
      <c r="AA712" s="258"/>
      <c r="AB712" s="258"/>
      <c r="AC712" s="258"/>
      <c r="AD712" s="258"/>
      <c r="AE712" s="258"/>
      <c r="AF712" s="258"/>
      <c r="AG712" s="258"/>
      <c r="AH712" s="258"/>
    </row>
    <row r="887" spans="2:34" ht="15" customHeight="1">
      <c r="B887" s="258"/>
      <c r="C887" s="258"/>
      <c r="D887" s="258"/>
      <c r="E887" s="258"/>
      <c r="F887" s="258"/>
      <c r="G887" s="258"/>
      <c r="H887" s="258"/>
      <c r="I887" s="258"/>
      <c r="J887" s="258"/>
      <c r="K887" s="258"/>
      <c r="L887" s="258"/>
      <c r="M887" s="258"/>
      <c r="N887" s="258"/>
      <c r="O887" s="258"/>
      <c r="P887" s="258"/>
      <c r="Q887" s="258"/>
      <c r="R887" s="258"/>
      <c r="S887" s="258"/>
      <c r="T887" s="258"/>
      <c r="U887" s="258"/>
      <c r="V887" s="258"/>
      <c r="W887" s="258"/>
      <c r="X887" s="258"/>
      <c r="Y887" s="258"/>
      <c r="Z887" s="258"/>
      <c r="AA887" s="258"/>
      <c r="AB887" s="258"/>
      <c r="AC887" s="258"/>
      <c r="AD887" s="258"/>
      <c r="AE887" s="258"/>
      <c r="AF887" s="258"/>
      <c r="AG887" s="258"/>
      <c r="AH887" s="258"/>
    </row>
    <row r="1100" spans="2:34" ht="15" customHeight="1">
      <c r="B1100" s="258"/>
      <c r="C1100" s="258"/>
      <c r="D1100" s="258"/>
      <c r="E1100" s="258"/>
      <c r="F1100" s="258"/>
      <c r="G1100" s="258"/>
      <c r="H1100" s="258"/>
      <c r="I1100" s="258"/>
      <c r="J1100" s="258"/>
      <c r="K1100" s="258"/>
      <c r="L1100" s="258"/>
      <c r="M1100" s="258"/>
      <c r="N1100" s="258"/>
      <c r="O1100" s="258"/>
      <c r="P1100" s="258"/>
      <c r="Q1100" s="258"/>
      <c r="R1100" s="258"/>
      <c r="S1100" s="258"/>
      <c r="T1100" s="258"/>
      <c r="U1100" s="258"/>
      <c r="V1100" s="258"/>
      <c r="W1100" s="258"/>
      <c r="X1100" s="258"/>
      <c r="Y1100" s="258"/>
      <c r="Z1100" s="258"/>
      <c r="AA1100" s="258"/>
      <c r="AB1100" s="258"/>
      <c r="AC1100" s="258"/>
      <c r="AD1100" s="258"/>
      <c r="AE1100" s="258"/>
      <c r="AF1100" s="258"/>
      <c r="AG1100" s="258"/>
      <c r="AH1100" s="258"/>
    </row>
    <row r="1227" spans="2:34" ht="15" customHeight="1">
      <c r="B1227" s="258"/>
      <c r="C1227" s="258"/>
      <c r="D1227" s="258"/>
      <c r="E1227" s="258"/>
      <c r="F1227" s="258"/>
      <c r="G1227" s="258"/>
      <c r="H1227" s="258"/>
      <c r="I1227" s="258"/>
      <c r="J1227" s="258"/>
      <c r="K1227" s="258"/>
      <c r="L1227" s="258"/>
      <c r="M1227" s="258"/>
      <c r="N1227" s="258"/>
      <c r="O1227" s="258"/>
      <c r="P1227" s="258"/>
      <c r="Q1227" s="258"/>
      <c r="R1227" s="258"/>
      <c r="S1227" s="258"/>
      <c r="T1227" s="258"/>
      <c r="U1227" s="258"/>
      <c r="V1227" s="258"/>
      <c r="W1227" s="258"/>
      <c r="X1227" s="258"/>
      <c r="Y1227" s="258"/>
      <c r="Z1227" s="258"/>
      <c r="AA1227" s="258"/>
      <c r="AB1227" s="258"/>
      <c r="AC1227" s="258"/>
      <c r="AD1227" s="258"/>
      <c r="AE1227" s="258"/>
      <c r="AF1227" s="258"/>
      <c r="AG1227" s="258"/>
      <c r="AH1227" s="258"/>
    </row>
    <row r="1390" spans="2:34" ht="15" customHeight="1">
      <c r="B1390" s="258"/>
      <c r="C1390" s="258"/>
      <c r="D1390" s="258"/>
      <c r="E1390" s="258"/>
      <c r="F1390" s="258"/>
      <c r="G1390" s="258"/>
      <c r="H1390" s="258"/>
      <c r="I1390" s="258"/>
      <c r="J1390" s="258"/>
      <c r="K1390" s="258"/>
      <c r="L1390" s="258"/>
      <c r="M1390" s="258"/>
      <c r="N1390" s="258"/>
      <c r="O1390" s="258"/>
      <c r="P1390" s="258"/>
      <c r="Q1390" s="258"/>
      <c r="R1390" s="258"/>
      <c r="S1390" s="258"/>
      <c r="T1390" s="258"/>
      <c r="U1390" s="258"/>
      <c r="V1390" s="258"/>
      <c r="W1390" s="258"/>
      <c r="X1390" s="258"/>
      <c r="Y1390" s="258"/>
      <c r="Z1390" s="258"/>
      <c r="AA1390" s="258"/>
      <c r="AB1390" s="258"/>
      <c r="AC1390" s="258"/>
      <c r="AD1390" s="258"/>
      <c r="AE1390" s="258"/>
      <c r="AF1390" s="258"/>
      <c r="AG1390" s="258"/>
      <c r="AH1390" s="258"/>
    </row>
    <row r="1502" spans="2:34" ht="15" customHeight="1">
      <c r="B1502" s="258"/>
      <c r="C1502" s="258"/>
      <c r="D1502" s="258"/>
      <c r="E1502" s="258"/>
      <c r="F1502" s="258"/>
      <c r="G1502" s="258"/>
      <c r="H1502" s="258"/>
      <c r="I1502" s="258"/>
      <c r="J1502" s="258"/>
      <c r="K1502" s="258"/>
      <c r="L1502" s="258"/>
      <c r="M1502" s="258"/>
      <c r="N1502" s="258"/>
      <c r="O1502" s="258"/>
      <c r="P1502" s="258"/>
      <c r="Q1502" s="258"/>
      <c r="R1502" s="258"/>
      <c r="S1502" s="258"/>
      <c r="T1502" s="258"/>
      <c r="U1502" s="258"/>
      <c r="V1502" s="258"/>
      <c r="W1502" s="258"/>
      <c r="X1502" s="258"/>
      <c r="Y1502" s="258"/>
      <c r="Z1502" s="258"/>
      <c r="AA1502" s="258"/>
      <c r="AB1502" s="258"/>
      <c r="AC1502" s="258"/>
      <c r="AD1502" s="258"/>
      <c r="AE1502" s="258"/>
      <c r="AF1502" s="258"/>
      <c r="AG1502" s="258"/>
      <c r="AH1502" s="258"/>
    </row>
    <row r="1604" spans="2:34" ht="15" customHeight="1">
      <c r="B1604" s="258"/>
      <c r="C1604" s="258"/>
      <c r="D1604" s="258"/>
      <c r="E1604" s="258"/>
      <c r="F1604" s="258"/>
      <c r="G1604" s="258"/>
      <c r="H1604" s="258"/>
      <c r="I1604" s="258"/>
      <c r="J1604" s="258"/>
      <c r="K1604" s="258"/>
      <c r="L1604" s="258"/>
      <c r="M1604" s="258"/>
      <c r="N1604" s="258"/>
      <c r="O1604" s="258"/>
      <c r="P1604" s="258"/>
      <c r="Q1604" s="258"/>
      <c r="R1604" s="258"/>
      <c r="S1604" s="258"/>
      <c r="T1604" s="258"/>
      <c r="U1604" s="258"/>
      <c r="V1604" s="258"/>
      <c r="W1604" s="258"/>
      <c r="X1604" s="258"/>
      <c r="Y1604" s="258"/>
      <c r="Z1604" s="258"/>
      <c r="AA1604" s="258"/>
      <c r="AB1604" s="258"/>
      <c r="AC1604" s="258"/>
      <c r="AD1604" s="258"/>
      <c r="AE1604" s="258"/>
      <c r="AF1604" s="258"/>
      <c r="AG1604" s="258"/>
      <c r="AH1604" s="258"/>
    </row>
    <row r="1698" spans="2:34" ht="15" customHeight="1">
      <c r="B1698" s="258"/>
      <c r="C1698" s="258"/>
      <c r="D1698" s="258"/>
      <c r="E1698" s="258"/>
      <c r="F1698" s="258"/>
      <c r="G1698" s="258"/>
      <c r="H1698" s="258"/>
      <c r="I1698" s="258"/>
      <c r="J1698" s="258"/>
      <c r="K1698" s="258"/>
      <c r="L1698" s="258"/>
      <c r="M1698" s="258"/>
      <c r="N1698" s="258"/>
      <c r="O1698" s="258"/>
      <c r="P1698" s="258"/>
      <c r="Q1698" s="258"/>
      <c r="R1698" s="258"/>
      <c r="S1698" s="258"/>
      <c r="T1698" s="258"/>
      <c r="U1698" s="258"/>
      <c r="V1698" s="258"/>
      <c r="W1698" s="258"/>
      <c r="X1698" s="258"/>
      <c r="Y1698" s="258"/>
      <c r="Z1698" s="258"/>
      <c r="AA1698" s="258"/>
      <c r="AB1698" s="258"/>
      <c r="AC1698" s="258"/>
      <c r="AD1698" s="258"/>
      <c r="AE1698" s="258"/>
      <c r="AF1698" s="258"/>
      <c r="AG1698" s="258"/>
      <c r="AH1698" s="258"/>
    </row>
    <row r="1945" spans="2:34" ht="15" customHeight="1">
      <c r="B1945" s="258"/>
      <c r="C1945" s="258"/>
      <c r="D1945" s="258"/>
      <c r="E1945" s="258"/>
      <c r="F1945" s="258"/>
      <c r="G1945" s="258"/>
      <c r="H1945" s="258"/>
      <c r="I1945" s="258"/>
      <c r="J1945" s="258"/>
      <c r="K1945" s="258"/>
      <c r="L1945" s="258"/>
      <c r="M1945" s="258"/>
      <c r="N1945" s="258"/>
      <c r="O1945" s="258"/>
      <c r="P1945" s="258"/>
      <c r="Q1945" s="258"/>
      <c r="R1945" s="258"/>
      <c r="S1945" s="258"/>
      <c r="T1945" s="258"/>
      <c r="U1945" s="258"/>
      <c r="V1945" s="258"/>
      <c r="W1945" s="258"/>
      <c r="X1945" s="258"/>
      <c r="Y1945" s="258"/>
      <c r="Z1945" s="258"/>
      <c r="AA1945" s="258"/>
      <c r="AB1945" s="258"/>
      <c r="AC1945" s="258"/>
      <c r="AD1945" s="258"/>
      <c r="AE1945" s="258"/>
      <c r="AF1945" s="258"/>
      <c r="AG1945" s="258"/>
      <c r="AH1945" s="258"/>
    </row>
    <row r="2031" spans="2:34" ht="15" customHeight="1">
      <c r="B2031" s="258"/>
      <c r="C2031" s="258"/>
      <c r="D2031" s="258"/>
      <c r="E2031" s="258"/>
      <c r="F2031" s="258"/>
      <c r="G2031" s="258"/>
      <c r="H2031" s="258"/>
      <c r="I2031" s="258"/>
      <c r="J2031" s="258"/>
      <c r="K2031" s="258"/>
      <c r="L2031" s="258"/>
      <c r="M2031" s="258"/>
      <c r="N2031" s="258"/>
      <c r="O2031" s="258"/>
      <c r="P2031" s="258"/>
      <c r="Q2031" s="258"/>
      <c r="R2031" s="258"/>
      <c r="S2031" s="258"/>
      <c r="T2031" s="258"/>
      <c r="U2031" s="258"/>
      <c r="V2031" s="258"/>
      <c r="W2031" s="258"/>
      <c r="X2031" s="258"/>
      <c r="Y2031" s="258"/>
      <c r="Z2031" s="258"/>
      <c r="AA2031" s="258"/>
      <c r="AB2031" s="258"/>
      <c r="AC2031" s="258"/>
      <c r="AD2031" s="258"/>
      <c r="AE2031" s="258"/>
      <c r="AF2031" s="258"/>
      <c r="AG2031" s="258"/>
      <c r="AH2031" s="258"/>
    </row>
    <row r="2153" spans="2:34" ht="15" customHeight="1">
      <c r="B2153" s="258"/>
      <c r="C2153" s="258"/>
      <c r="D2153" s="258"/>
      <c r="E2153" s="258"/>
      <c r="F2153" s="258"/>
      <c r="G2153" s="258"/>
      <c r="H2153" s="258"/>
      <c r="I2153" s="258"/>
      <c r="J2153" s="258"/>
      <c r="K2153" s="258"/>
      <c r="L2153" s="258"/>
      <c r="M2153" s="258"/>
      <c r="N2153" s="258"/>
      <c r="O2153" s="258"/>
      <c r="P2153" s="258"/>
      <c r="Q2153" s="258"/>
      <c r="R2153" s="258"/>
      <c r="S2153" s="258"/>
      <c r="T2153" s="258"/>
      <c r="U2153" s="258"/>
      <c r="V2153" s="258"/>
      <c r="W2153" s="258"/>
      <c r="X2153" s="258"/>
      <c r="Y2153" s="258"/>
      <c r="Z2153" s="258"/>
      <c r="AA2153" s="258"/>
      <c r="AB2153" s="258"/>
      <c r="AC2153" s="258"/>
      <c r="AD2153" s="258"/>
      <c r="AE2153" s="258"/>
      <c r="AF2153" s="258"/>
      <c r="AG2153" s="258"/>
      <c r="AH2153" s="258"/>
    </row>
    <row r="2317" spans="2:34" ht="15" customHeight="1">
      <c r="B2317" s="258"/>
      <c r="C2317" s="258"/>
      <c r="D2317" s="258"/>
      <c r="E2317" s="258"/>
      <c r="F2317" s="258"/>
      <c r="G2317" s="258"/>
      <c r="H2317" s="258"/>
      <c r="I2317" s="258"/>
      <c r="J2317" s="258"/>
      <c r="K2317" s="258"/>
      <c r="L2317" s="258"/>
      <c r="M2317" s="258"/>
      <c r="N2317" s="258"/>
      <c r="O2317" s="258"/>
      <c r="P2317" s="258"/>
      <c r="Q2317" s="258"/>
      <c r="R2317" s="258"/>
      <c r="S2317" s="258"/>
      <c r="T2317" s="258"/>
      <c r="U2317" s="258"/>
      <c r="V2317" s="258"/>
      <c r="W2317" s="258"/>
      <c r="X2317" s="258"/>
      <c r="Y2317" s="258"/>
      <c r="Z2317" s="258"/>
      <c r="AA2317" s="258"/>
      <c r="AB2317" s="258"/>
      <c r="AC2317" s="258"/>
      <c r="AD2317" s="258"/>
      <c r="AE2317" s="258"/>
      <c r="AF2317" s="258"/>
      <c r="AG2317" s="258"/>
      <c r="AH2317" s="258"/>
    </row>
    <row r="2419" spans="2:34" ht="15" customHeight="1">
      <c r="B2419" s="258"/>
      <c r="C2419" s="258"/>
      <c r="D2419" s="258"/>
      <c r="E2419" s="258"/>
      <c r="F2419" s="258"/>
      <c r="G2419" s="258"/>
      <c r="H2419" s="258"/>
      <c r="I2419" s="258"/>
      <c r="J2419" s="258"/>
      <c r="K2419" s="258"/>
      <c r="L2419" s="258"/>
      <c r="M2419" s="258"/>
      <c r="N2419" s="258"/>
      <c r="O2419" s="258"/>
      <c r="P2419" s="258"/>
      <c r="Q2419" s="258"/>
      <c r="R2419" s="258"/>
      <c r="S2419" s="258"/>
      <c r="T2419" s="258"/>
      <c r="U2419" s="258"/>
      <c r="V2419" s="258"/>
      <c r="W2419" s="258"/>
      <c r="X2419" s="258"/>
      <c r="Y2419" s="258"/>
      <c r="Z2419" s="258"/>
      <c r="AA2419" s="258"/>
      <c r="AB2419" s="258"/>
      <c r="AC2419" s="258"/>
      <c r="AD2419" s="258"/>
      <c r="AE2419" s="258"/>
      <c r="AF2419" s="258"/>
      <c r="AG2419" s="258"/>
      <c r="AH2419" s="258"/>
    </row>
    <row r="2509" spans="2:34" ht="15" customHeight="1">
      <c r="B2509" s="258"/>
      <c r="C2509" s="258"/>
      <c r="D2509" s="258"/>
      <c r="E2509" s="258"/>
      <c r="F2509" s="258"/>
      <c r="G2509" s="258"/>
      <c r="H2509" s="258"/>
      <c r="I2509" s="258"/>
      <c r="J2509" s="258"/>
      <c r="K2509" s="258"/>
      <c r="L2509" s="258"/>
      <c r="M2509" s="258"/>
      <c r="N2509" s="258"/>
      <c r="O2509" s="258"/>
      <c r="P2509" s="258"/>
      <c r="Q2509" s="258"/>
      <c r="R2509" s="258"/>
      <c r="S2509" s="258"/>
      <c r="T2509" s="258"/>
      <c r="U2509" s="258"/>
      <c r="V2509" s="258"/>
      <c r="W2509" s="258"/>
      <c r="X2509" s="258"/>
      <c r="Y2509" s="258"/>
      <c r="Z2509" s="258"/>
      <c r="AA2509" s="258"/>
      <c r="AB2509" s="258"/>
      <c r="AC2509" s="258"/>
      <c r="AD2509" s="258"/>
      <c r="AE2509" s="258"/>
      <c r="AF2509" s="258"/>
      <c r="AG2509" s="258"/>
      <c r="AH2509" s="258"/>
    </row>
    <row r="2598" spans="2:34" ht="15" customHeight="1">
      <c r="B2598" s="258"/>
      <c r="C2598" s="258"/>
      <c r="D2598" s="258"/>
      <c r="E2598" s="258"/>
      <c r="F2598" s="258"/>
      <c r="G2598" s="258"/>
      <c r="H2598" s="258"/>
      <c r="I2598" s="258"/>
      <c r="J2598" s="258"/>
      <c r="K2598" s="258"/>
      <c r="L2598" s="258"/>
      <c r="M2598" s="258"/>
      <c r="N2598" s="258"/>
      <c r="O2598" s="258"/>
      <c r="P2598" s="258"/>
      <c r="Q2598" s="258"/>
      <c r="R2598" s="258"/>
      <c r="S2598" s="258"/>
      <c r="T2598" s="258"/>
      <c r="U2598" s="258"/>
      <c r="V2598" s="258"/>
      <c r="W2598" s="258"/>
      <c r="X2598" s="258"/>
      <c r="Y2598" s="258"/>
      <c r="Z2598" s="258"/>
      <c r="AA2598" s="258"/>
      <c r="AB2598" s="258"/>
      <c r="AC2598" s="258"/>
      <c r="AD2598" s="258"/>
      <c r="AE2598" s="258"/>
      <c r="AF2598" s="258"/>
      <c r="AG2598" s="258"/>
      <c r="AH2598" s="258"/>
    </row>
    <row r="2719" spans="2:34" ht="15" customHeight="1">
      <c r="B2719" s="258"/>
      <c r="C2719" s="258"/>
      <c r="D2719" s="258"/>
      <c r="E2719" s="258"/>
      <c r="F2719" s="258"/>
      <c r="G2719" s="258"/>
      <c r="H2719" s="258"/>
      <c r="I2719" s="258"/>
      <c r="J2719" s="258"/>
      <c r="K2719" s="258"/>
      <c r="L2719" s="258"/>
      <c r="M2719" s="258"/>
      <c r="N2719" s="258"/>
      <c r="O2719" s="258"/>
      <c r="P2719" s="258"/>
      <c r="Q2719" s="258"/>
      <c r="R2719" s="258"/>
      <c r="S2719" s="258"/>
      <c r="T2719" s="258"/>
      <c r="U2719" s="258"/>
      <c r="V2719" s="258"/>
      <c r="W2719" s="258"/>
      <c r="X2719" s="258"/>
      <c r="Y2719" s="258"/>
      <c r="Z2719" s="258"/>
      <c r="AA2719" s="258"/>
      <c r="AB2719" s="258"/>
      <c r="AC2719" s="258"/>
      <c r="AD2719" s="258"/>
      <c r="AE2719" s="258"/>
      <c r="AF2719" s="258"/>
      <c r="AG2719" s="258"/>
      <c r="AH2719" s="258"/>
    </row>
    <row r="2837" spans="2:34" ht="15" customHeight="1">
      <c r="B2837" s="258"/>
      <c r="C2837" s="258"/>
      <c r="D2837" s="258"/>
      <c r="E2837" s="258"/>
      <c r="F2837" s="258"/>
      <c r="G2837" s="258"/>
      <c r="H2837" s="258"/>
      <c r="I2837" s="258"/>
      <c r="J2837" s="258"/>
      <c r="K2837" s="258"/>
      <c r="L2837" s="258"/>
      <c r="M2837" s="258"/>
      <c r="N2837" s="258"/>
      <c r="O2837" s="258"/>
      <c r="P2837" s="258"/>
      <c r="Q2837" s="258"/>
      <c r="R2837" s="258"/>
      <c r="S2837" s="258"/>
      <c r="T2837" s="258"/>
      <c r="U2837" s="258"/>
      <c r="V2837" s="258"/>
      <c r="W2837" s="258"/>
      <c r="X2837" s="258"/>
      <c r="Y2837" s="258"/>
      <c r="Z2837" s="258"/>
      <c r="AA2837" s="258"/>
      <c r="AB2837" s="258"/>
      <c r="AC2837" s="258"/>
      <c r="AD2837" s="258"/>
      <c r="AE2837" s="258"/>
      <c r="AF2837" s="258"/>
      <c r="AG2837" s="258"/>
      <c r="AH2837" s="258"/>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4.75"/>
  <cols>
    <col min="1" max="1" width="8.726562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4.75"/>
  <cols>
    <col min="2" max="2" width="28.40625" customWidth="1"/>
    <col min="3" max="3" width="14.8632812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4.75"/>
  <cols>
    <col min="2" max="2" width="12.40625" customWidth="1"/>
    <col min="23" max="23" width="15.86328125" bestFit="1" customWidth="1"/>
  </cols>
  <sheetData>
    <row r="1" spans="1:30" ht="15.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0625" defaultRowHeight="15" customHeight="1"/>
  <cols>
    <col min="1" max="1" width="7.86328125" style="92" customWidth="1"/>
    <col min="2" max="2" width="14.40625" style="92"/>
    <col min="3" max="3" width="21.86328125" style="92" customWidth="1"/>
    <col min="4" max="4" width="14.40625" style="92"/>
    <col min="5" max="5" width="25.26953125" style="92" customWidth="1"/>
    <col min="6" max="6" width="20.7265625" style="92" customWidth="1"/>
    <col min="7" max="9" width="14.40625" style="92"/>
    <col min="10" max="10" width="24.7265625" style="92" customWidth="1"/>
    <col min="11" max="16384" width="14.40625" style="92"/>
  </cols>
  <sheetData>
    <row r="1" spans="1:33" ht="14.75">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67" t="s">
        <v>608</v>
      </c>
      <c r="B3" s="268"/>
      <c r="C3" s="268"/>
      <c r="D3" s="268"/>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6">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ht="14.75">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ht="14.75">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ht="14.75">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ht="14.75">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ht="14.75">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ht="14.75">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ht="14.75">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ht="14.75">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ht="14.75">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ht="14.75">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ht="14.75">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ht="14.75">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ht="14.75">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ht="14.75">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ht="14.75">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ht="14.75">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ht="14.75">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ht="14.75">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ht="14.75">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ht="14.75">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ht="14.75">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ht="14.75">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ht="14.75">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ht="14.75">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ht="14.75">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ht="14.75">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ht="14.75">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ht="14.75">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ht="14.75">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ht="14.75">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ht="14.75">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ht="14.75">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ht="14.75">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ht="14.75">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ht="14.75">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ht="14.75">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ht="14.75">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ht="14.75">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ht="14.75">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ht="14.75">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ht="14.75">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ht="14.75">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ht="14.75">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ht="14.75">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ht="14.75">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ht="14.75">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ht="14.75">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ht="14.75">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ht="14.75">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ht="14.75">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ht="14.75">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ht="14.75">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ht="14.75">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ht="14.75">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ht="14.75">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ht="14.75">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ht="14.75">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ht="14.75">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ht="14.75">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ht="14.75">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ht="14.75">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ht="14.75">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ht="14.75">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ht="14.75">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ht="14.75">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ht="14.75">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ht="14.75">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ht="14.75">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ht="14.75">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ht="14.75">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ht="14.75">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ht="14.75">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ht="14.75">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ht="14.75">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ht="14.75">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ht="14.75">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ht="14.75">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ht="14.75">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ht="14.75">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ht="14.75">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ht="14.75">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ht="14.75">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ht="14.75">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ht="14.75">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ht="14.75">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ht="14.75">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ht="14.75">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ht="14.75">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ht="14.75">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ht="14.75">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ht="14.75">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ht="14.75">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ht="14.75">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ht="14.75">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ht="14.75">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ht="14.75">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ht="14.75">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ht="14.75">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ht="14.75">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ht="14.75">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ht="14.75">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ht="14.75">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ht="14.75">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ht="14.75">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ht="14.75">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ht="14.75">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ht="14.75">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ht="14.75">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ht="14.75">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ht="14.75">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ht="14.75">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ht="14.75">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ht="14.75">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ht="14.75">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ht="14.75">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ht="14.75">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ht="14.75">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ht="14.75">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ht="14.75">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ht="14.75">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ht="14.75">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ht="14.75">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ht="14.75">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ht="14.75">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ht="14.75">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ht="14.75">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ht="14.75">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ht="14.75">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ht="14.75">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ht="14.75">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ht="14.75">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ht="14.75">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ht="14.75">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ht="14.75">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ht="14.75">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ht="14.75">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ht="14.75">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ht="14.75">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ht="14.75">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ht="14.75">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ht="14.75">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ht="14.75">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ht="14.75">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ht="14.75">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ht="14.75">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ht="14.75">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ht="14.75">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ht="14.75">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ht="14.75">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ht="14.75">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ht="14.75">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ht="14.75">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ht="14.75">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ht="14.75">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ht="14.75">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ht="14.75">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ht="14.75">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ht="14.75">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ht="14.75">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ht="14.75">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ht="14.75">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ht="14.75">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ht="14.75">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ht="14.75">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ht="14.75">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ht="14.75">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ht="14.75">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ht="14.75">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ht="14.75">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ht="14.75">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ht="14.75">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ht="14.75">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ht="14.75">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ht="14.75">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ht="14.75">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ht="14.75">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ht="14.75">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ht="14.75">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ht="14.75">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ht="14.75">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ht="14.75">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ht="14.75">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ht="14.75">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ht="14.75">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ht="14.75">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ht="14.75">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ht="14.75">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ht="14.75">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ht="14.75">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ht="14.75">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ht="14.75">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ht="14.75">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ht="14.75">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ht="14.75">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ht="14.75">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ht="14.75">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ht="14.75">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ht="14.75">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ht="14.75">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ht="14.75">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ht="14.75">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ht="14.75">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ht="14.75">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ht="14.75">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ht="14.75">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ht="14.75">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ht="14.75">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ht="14.75">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ht="14.75">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ht="14.75">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ht="14.75">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ht="14.75">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ht="14.75">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ht="14.75">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ht="14.75">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ht="14.75">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ht="14.75">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ht="14.75">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ht="14.75">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ht="14.75">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ht="14.75">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ht="14.75">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ht="14.75">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ht="14.75">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ht="14.75">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ht="14.75">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ht="14.75">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ht="14.75">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ht="14.75">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ht="14.75">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ht="14.75">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ht="14.75">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ht="14.75">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ht="14.75">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ht="14.75">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ht="14.75">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ht="14.75">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ht="14.75">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ht="14.75">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ht="14.75">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ht="14.75">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ht="14.75">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ht="14.75">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ht="14.75">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ht="14.75">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ht="14.75">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ht="14.75">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ht="14.75">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ht="14.75">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ht="14.75">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ht="14.75">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ht="14.75">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ht="14.75">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ht="14.75">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ht="14.75">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ht="14.75">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ht="14.75">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ht="14.75">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ht="14.75">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ht="14.75">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ht="14.75">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ht="14.75">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ht="14.75">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ht="14.75">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ht="14.75">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ht="14.75">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ht="14.75">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ht="14.75">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ht="14.75">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ht="14.75">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ht="14.75">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ht="14.75">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ht="14.75">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ht="14.75">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ht="14.75">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ht="14.75">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ht="14.75">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ht="14.75">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ht="14.75">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ht="14.75">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ht="14.75">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ht="14.75">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ht="14.75">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ht="14.75">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ht="14.75">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ht="14.75">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ht="14.75">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ht="14.75">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ht="14.75">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ht="14.75">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ht="14.75">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ht="14.75">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ht="14.75">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ht="14.75">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ht="14.75">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ht="14.75">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ht="14.75">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ht="14.75">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ht="14.75">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ht="14.75">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ht="14.75">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ht="14.75">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ht="14.75">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ht="14.75">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ht="14.75">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ht="14.75">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ht="14.75">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ht="14.75">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ht="14.75">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ht="14.75">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ht="14.75">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ht="14.75">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ht="14.75">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ht="14.75">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ht="14.75">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ht="14.75">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ht="14.75">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ht="14.75">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ht="14.75">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ht="14.75">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ht="14.75">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ht="14.75">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ht="14.75">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ht="14.75">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ht="14.75">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ht="14.75">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ht="14.75">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ht="14.75">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ht="14.75">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ht="14.75">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ht="14.75">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ht="14.75">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ht="14.75">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ht="14.75">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ht="14.75">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ht="14.75">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ht="14.75">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ht="14.75">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ht="14.75">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ht="14.75">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ht="14.75">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ht="14.75">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ht="14.75">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ht="14.75">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ht="14.75">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ht="14.75">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ht="14.75">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ht="14.75">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ht="14.75">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ht="14.75">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ht="14.75">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ht="14.75">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ht="14.75">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ht="14.75">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ht="14.75">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ht="14.75">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ht="14.75">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ht="14.75">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ht="14.75">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ht="14.75">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ht="14.75">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ht="14.75">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ht="14.75">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ht="14.75">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ht="14.75">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ht="14.75">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ht="14.75">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ht="14.75">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ht="14.75">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ht="14.75">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ht="14.75">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ht="14.75">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ht="14.75">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ht="14.75">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ht="14.75">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ht="14.75">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ht="14.75">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ht="14.75">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ht="14.75">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ht="14.75">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ht="14.75">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ht="14.75">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ht="14.75">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ht="14.75">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ht="14.75">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ht="14.75">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ht="14.75">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ht="14.75">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ht="14.75">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ht="14.75">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ht="14.75">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ht="14.75">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ht="14.75">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ht="14.75">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ht="14.75">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ht="14.75">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ht="14.75">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ht="14.75">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ht="14.75">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ht="14.75">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ht="14.75">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ht="14.75">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ht="14.75">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ht="14.75">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ht="14.75">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ht="14.75">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ht="14.75">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ht="14.75">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ht="14.75">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ht="14.75">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ht="14.75">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ht="14.75">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ht="14.75">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ht="14.75">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ht="14.75">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ht="14.75">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ht="14.75">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ht="14.75">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ht="14.75">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ht="14.75">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ht="14.75">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ht="14.75">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ht="14.75">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ht="14.75">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ht="14.75">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ht="14.75">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ht="14.75">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ht="14.75">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ht="14.75">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ht="14.75">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ht="14.75">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ht="14.75">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ht="14.75">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ht="14.75">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ht="14.75">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ht="14.75">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ht="14.75">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ht="14.75">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ht="14.75">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ht="14.75">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ht="14.75">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ht="14.75">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ht="14.75">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ht="14.75">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ht="14.75">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ht="14.75">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ht="14.75">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ht="14.75">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ht="14.75">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ht="14.75">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ht="14.75">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ht="14.75">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ht="14.75">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ht="14.75">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ht="14.75">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ht="14.75">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ht="14.75">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ht="14.75">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ht="14.75">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ht="14.75">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ht="14.75">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ht="14.75">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ht="14.75">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ht="14.75">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ht="14.75">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ht="14.75">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ht="14.75">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ht="14.75">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ht="14.75">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ht="14.75">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ht="14.75">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ht="14.75">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ht="14.75">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ht="14.75">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ht="14.75">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ht="14.75">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ht="14.75">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ht="14.75">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ht="14.75">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ht="14.75">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ht="14.75">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ht="14.75">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ht="14.75">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ht="14.75">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ht="14.75">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ht="14.75">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ht="14.75">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ht="14.75">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ht="14.75">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ht="14.75">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ht="14.75">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ht="14.75">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ht="14.75">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ht="14.75">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ht="14.75">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ht="14.75">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ht="14.75">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ht="14.75">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ht="14.75">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ht="14.75">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ht="14.75">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ht="14.75">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ht="14.75">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ht="14.75">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ht="14.75">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ht="14.75">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ht="14.75">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ht="14.75">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ht="14.75">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ht="14.75">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ht="14.75">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ht="14.75">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ht="14.75">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ht="14.75">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ht="14.75">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ht="14.75">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ht="14.75">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ht="14.75">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ht="14.75">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ht="14.75">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ht="14.75">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ht="14.75">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ht="14.75">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ht="14.75">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ht="14.75">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ht="14.75">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ht="14.75">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ht="14.75">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ht="14.75">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ht="14.75">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ht="14.75">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ht="14.75">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ht="14.75">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ht="14.75">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ht="14.75">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ht="14.75">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ht="14.75">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ht="14.75">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ht="14.75">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ht="14.75">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ht="14.75">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ht="14.75">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ht="14.75">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ht="14.75">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ht="14.75">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ht="14.75">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ht="14.75">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ht="14.75">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ht="14.75">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ht="14.75">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ht="14.75">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ht="14.75">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ht="14.75">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ht="14.75">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ht="14.75">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ht="14.75">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ht="14.75">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ht="14.75">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ht="14.75">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ht="14.75">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ht="14.75">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ht="14.75">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ht="14.75">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ht="14.75">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ht="14.75">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ht="14.75">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ht="14.75">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ht="14.75">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ht="14.75">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ht="14.75">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ht="14.75">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ht="14.75">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ht="14.75">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ht="14.75">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ht="14.75">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ht="14.75">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ht="14.75">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ht="14.75">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ht="14.75">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ht="14.75">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ht="14.75">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ht="14.75">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ht="14.75">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ht="14.75">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ht="14.75">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ht="14.75">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ht="14.75">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ht="14.75">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ht="14.75">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ht="14.75">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ht="14.75">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ht="14.75">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ht="14.75">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ht="14.75">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ht="14.75">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ht="14.75">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ht="14.75">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ht="14.75">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ht="14.75">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ht="14.75">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ht="14.75">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ht="14.75">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ht="14.75">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ht="14.75">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ht="14.75">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ht="14.75">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ht="14.75">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ht="14.75">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ht="14.75">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ht="14.75">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ht="14.75">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ht="14.75">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ht="14.75">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ht="14.75">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ht="14.75">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ht="14.75">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ht="14.75">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ht="14.75">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ht="14.75">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ht="14.75">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ht="14.75">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ht="14.75">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ht="14.75">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ht="14.75">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ht="14.75">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ht="14.75">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ht="14.75">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ht="14.75">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ht="14.75">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ht="14.75">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ht="14.75">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ht="14.75">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ht="14.75">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ht="14.75">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ht="14.75">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ht="14.75">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ht="14.75">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ht="14.75">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ht="14.75">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ht="14.75">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ht="14.75">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ht="14.75">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ht="14.75">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ht="14.75">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ht="14.75">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ht="14.75">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ht="14.75">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ht="14.75">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ht="14.75">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ht="14.75">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ht="14.75">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ht="14.75">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ht="14.75">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ht="14.75">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ht="14.75">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ht="14.75">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ht="14.75">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ht="14.75">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ht="14.75">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ht="14.75">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ht="14.75">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ht="14.75">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ht="14.75">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ht="14.75">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ht="14.75">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ht="14.75">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ht="14.75">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ht="14.75">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ht="14.75">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ht="14.75">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ht="14.75">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ht="14.75">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ht="14.75">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ht="14.75">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ht="14.75">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ht="14.75">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ht="14.75">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ht="14.75">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ht="14.75">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ht="14.75">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ht="14.75">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ht="14.75">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ht="14.75">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ht="14.75">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ht="14.75">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ht="14.75">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ht="14.75">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ht="14.75">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ht="14.75">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ht="14.75">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ht="14.75">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ht="14.75">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ht="14.75">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ht="14.75">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ht="14.75">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ht="14.75">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ht="14.75">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ht="14.75">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ht="14.75">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ht="14.75">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ht="14.75">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ht="14.75">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ht="14.75">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ht="14.75">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ht="14.75">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ht="14.75">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ht="14.75">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ht="14.75">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ht="14.75">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ht="14.75">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ht="14.75">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ht="14.75">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ht="14.75">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ht="14.75">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ht="14.75">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ht="14.75">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ht="14.75">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ht="14.75">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ht="14.75">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ht="14.75">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ht="14.75">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ht="14.75">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ht="14.75">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ht="14.75">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ht="14.75">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ht="14.75">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ht="14.75">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ht="14.75">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ht="14.75">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ht="14.75">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ht="14.75">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ht="14.75">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ht="14.75">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ht="14.75">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ht="14.75">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ht="14.75">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ht="14.75">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ht="14.75">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ht="14.75">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ht="14.75">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ht="14.75">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ht="14.75">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ht="14.75">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ht="14.75">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ht="14.75">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ht="14.75">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ht="14.75">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ht="14.75">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ht="14.75">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ht="14.75">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ht="14.75">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ht="14.75">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ht="14.75">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ht="14.75">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ht="14.75">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ht="14.75">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ht="14.75">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ht="14.75">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ht="14.75">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ht="14.75">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ht="14.75">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ht="14.75">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ht="14.75">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ht="14.75">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ht="14.75">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ht="14.75">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ht="14.75">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ht="14.75">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ht="14.75">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ht="14.75">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ht="14.75">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ht="14.75">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ht="14.75">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ht="14.75">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ht="14.75">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ht="14.75">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ht="14.75">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ht="14.75">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ht="14.75">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ht="14.75">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ht="14.75">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ht="14.75">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ht="14.75">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ht="14.75">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ht="14.75">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ht="14.75">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ht="14.75">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ht="14.75">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ht="14.75">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ht="14.75">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ht="14.75">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ht="14.75">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ht="14.75">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ht="14.75">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ht="14.75">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ht="14.75">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ht="14.75">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ht="14.75">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ht="14.75">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ht="14.75">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ht="14.75">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ht="14.75">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ht="14.75">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ht="14.75">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ht="14.75">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ht="14.75">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ht="14.75">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ht="14.75">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ht="14.75">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ht="14.75">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ht="14.75">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ht="14.75">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ht="14.75">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ht="14.75">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ht="14.75">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ht="14.75">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ht="14.75">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ht="14.75">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ht="14.75">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ht="14.75">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ht="14.75">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ht="14.75">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ht="14.75">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ht="14.75">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ht="14.75">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ht="14.75">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ht="14.75">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ht="14.75">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ht="14.75">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ht="14.75">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ht="14.75">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ht="14.75">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ht="14.75">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ht="14.75">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ht="14.75">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ht="14.75">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ht="14.75">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ht="14.75">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ht="14.75">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ht="14.75">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ht="14.75">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ht="14.75">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ht="14.75">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ht="14.75">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ht="14.75">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ht="14.75">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ht="14.75">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ht="14.75">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ht="14.75">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ht="14.75">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ht="14.75">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ht="14.75">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ht="14.75">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ht="14.75">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ht="14.75">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ht="14.75">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ht="14.75">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ht="14.75">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ht="14.75">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ht="14.75">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ht="14.75">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ht="14.75">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ht="14.75">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ht="14.75">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ht="14.75">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ht="14.75">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ht="14.75">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ht="14.75">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ht="14.75">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ht="14.75">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ht="14.75">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ht="14.75">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ht="14.75">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ht="14.75">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ht="14.75">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ht="14.75">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ht="14.75">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ht="14.75">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ht="14.75">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ht="14.75">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ht="14.75">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ht="14.75">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ht="14.75">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ht="14.75">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ht="14.75">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ht="14.75">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ht="14.75">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ht="14.75">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ht="14.75">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ht="14.75">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ht="14.75">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ht="14.75">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ht="14.75">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ht="14.75">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ht="14.75">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ht="14.75">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ht="14.75">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ht="14.75">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ht="14.75">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ht="14.75">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ht="14.75">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ht="14.75">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ht="14.75">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ht="14.75">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ht="14.75">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ht="14.75">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ht="14.75">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ht="14.75">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0625" defaultRowHeight="15" customHeight="1"/>
  <cols>
    <col min="1" max="63" width="11.40625" style="92" customWidth="1"/>
    <col min="64" max="16384" width="14.40625" style="92"/>
  </cols>
  <sheetData>
    <row r="1" spans="1:63" ht="14.75">
      <c r="A1" s="95" t="s">
        <v>844</v>
      </c>
    </row>
    <row r="2" spans="1:63" ht="14.75">
      <c r="A2" s="91" t="s">
        <v>845</v>
      </c>
    </row>
    <row r="3" spans="1:63" ht="14.75">
      <c r="A3" s="119" t="s">
        <v>846</v>
      </c>
      <c r="B3" s="119"/>
      <c r="C3" s="119"/>
    </row>
    <row r="5" spans="1:63" ht="14.75">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ht="14.75">
      <c r="A6" s="91" t="s">
        <v>847</v>
      </c>
      <c r="B6" s="91" t="str">
        <f>About!B2</f>
        <v>WV</v>
      </c>
      <c r="C6" s="91">
        <f t="shared" ref="C6:AE6" si="1">SUMIFS(C$20:C$119,$B$20:$B$119,$B$6,$A$20:$A$119,$A$6)</f>
        <v>0</v>
      </c>
      <c r="D6" s="91">
        <f t="shared" si="1"/>
        <v>0</v>
      </c>
      <c r="E6" s="91">
        <f t="shared" si="1"/>
        <v>0</v>
      </c>
      <c r="F6" s="91">
        <f t="shared" si="1"/>
        <v>0</v>
      </c>
      <c r="G6" s="91">
        <f t="shared" si="1"/>
        <v>0</v>
      </c>
      <c r="H6" s="91">
        <f t="shared" si="1"/>
        <v>0</v>
      </c>
      <c r="I6" s="91">
        <f t="shared" si="1"/>
        <v>0</v>
      </c>
      <c r="J6" s="91">
        <f t="shared" si="1"/>
        <v>0</v>
      </c>
      <c r="K6" s="91">
        <f t="shared" si="1"/>
        <v>0</v>
      </c>
      <c r="L6" s="91">
        <f t="shared" si="1"/>
        <v>0</v>
      </c>
      <c r="M6" s="91">
        <f t="shared" si="1"/>
        <v>0</v>
      </c>
      <c r="N6" s="91">
        <f t="shared" si="1"/>
        <v>0</v>
      </c>
      <c r="O6" s="91">
        <f t="shared" si="1"/>
        <v>0</v>
      </c>
      <c r="P6" s="91">
        <f t="shared" si="1"/>
        <v>0</v>
      </c>
      <c r="Q6" s="91">
        <f t="shared" si="1"/>
        <v>0</v>
      </c>
      <c r="R6" s="91">
        <f t="shared" si="1"/>
        <v>0</v>
      </c>
      <c r="S6" s="91">
        <f t="shared" si="1"/>
        <v>0</v>
      </c>
      <c r="T6" s="91">
        <f t="shared" si="1"/>
        <v>0</v>
      </c>
      <c r="U6" s="91">
        <f t="shared" si="1"/>
        <v>0</v>
      </c>
      <c r="V6" s="91">
        <f t="shared" si="1"/>
        <v>0</v>
      </c>
      <c r="W6" s="91">
        <f t="shared" si="1"/>
        <v>0</v>
      </c>
      <c r="X6" s="91">
        <f t="shared" si="1"/>
        <v>0</v>
      </c>
      <c r="Y6" s="91">
        <f t="shared" si="1"/>
        <v>0</v>
      </c>
      <c r="Z6" s="91">
        <f t="shared" si="1"/>
        <v>0</v>
      </c>
      <c r="AA6" s="91">
        <f t="shared" si="1"/>
        <v>0</v>
      </c>
      <c r="AB6" s="91">
        <f t="shared" si="1"/>
        <v>0</v>
      </c>
      <c r="AC6" s="91">
        <f t="shared" si="1"/>
        <v>0</v>
      </c>
      <c r="AD6" s="91">
        <f t="shared" si="1"/>
        <v>0</v>
      </c>
      <c r="AE6" s="91">
        <f t="shared" si="1"/>
        <v>0</v>
      </c>
      <c r="AF6" s="119">
        <f t="shared" ref="AF6:BK7" si="2">AE6</f>
        <v>0</v>
      </c>
      <c r="AG6" s="119">
        <f t="shared" si="2"/>
        <v>0</v>
      </c>
      <c r="AH6" s="119">
        <f t="shared" si="2"/>
        <v>0</v>
      </c>
      <c r="AI6" s="119">
        <f t="shared" si="2"/>
        <v>0</v>
      </c>
      <c r="AJ6" s="119">
        <f t="shared" si="2"/>
        <v>0</v>
      </c>
      <c r="AK6" s="119">
        <f t="shared" si="2"/>
        <v>0</v>
      </c>
      <c r="AL6" s="119">
        <f t="shared" si="2"/>
        <v>0</v>
      </c>
      <c r="AM6" s="119">
        <f t="shared" si="2"/>
        <v>0</v>
      </c>
      <c r="AN6" s="119">
        <f t="shared" si="2"/>
        <v>0</v>
      </c>
      <c r="AO6" s="119">
        <f t="shared" si="2"/>
        <v>0</v>
      </c>
      <c r="AP6" s="119">
        <f t="shared" si="2"/>
        <v>0</v>
      </c>
      <c r="AQ6" s="119">
        <f t="shared" si="2"/>
        <v>0</v>
      </c>
      <c r="AR6" s="119">
        <f t="shared" si="2"/>
        <v>0</v>
      </c>
      <c r="AS6" s="119">
        <f t="shared" si="2"/>
        <v>0</v>
      </c>
      <c r="AT6" s="119">
        <f t="shared" si="2"/>
        <v>0</v>
      </c>
      <c r="AU6" s="119">
        <f t="shared" si="2"/>
        <v>0</v>
      </c>
      <c r="AV6" s="119">
        <f t="shared" si="2"/>
        <v>0</v>
      </c>
      <c r="AW6" s="119">
        <f t="shared" si="2"/>
        <v>0</v>
      </c>
      <c r="AX6" s="119">
        <f t="shared" si="2"/>
        <v>0</v>
      </c>
      <c r="AY6" s="119">
        <f t="shared" si="2"/>
        <v>0</v>
      </c>
      <c r="AZ6" s="119">
        <f t="shared" si="2"/>
        <v>0</v>
      </c>
      <c r="BA6" s="119">
        <f t="shared" si="2"/>
        <v>0</v>
      </c>
      <c r="BB6" s="119">
        <f t="shared" si="2"/>
        <v>0</v>
      </c>
      <c r="BC6" s="119">
        <f t="shared" si="2"/>
        <v>0</v>
      </c>
      <c r="BD6" s="119">
        <f t="shared" si="2"/>
        <v>0</v>
      </c>
      <c r="BE6" s="119">
        <f t="shared" si="2"/>
        <v>0</v>
      </c>
      <c r="BF6" s="119">
        <f t="shared" si="2"/>
        <v>0</v>
      </c>
      <c r="BG6" s="119">
        <f t="shared" si="2"/>
        <v>0</v>
      </c>
      <c r="BH6" s="119">
        <f t="shared" si="2"/>
        <v>0</v>
      </c>
      <c r="BI6" s="119">
        <f t="shared" si="2"/>
        <v>0</v>
      </c>
      <c r="BJ6" s="119">
        <f t="shared" si="2"/>
        <v>0</v>
      </c>
      <c r="BK6" s="119">
        <f t="shared" si="2"/>
        <v>0</v>
      </c>
    </row>
    <row r="7" spans="1:63" ht="14.75">
      <c r="A7" s="91" t="s">
        <v>848</v>
      </c>
      <c r="B7" s="91" t="str">
        <f>About!B2</f>
        <v>WV</v>
      </c>
      <c r="C7" s="91">
        <f t="shared" ref="C7:AE7" si="3">SUMIFS(C$20:C$119,$B$20:$B$119,$B$7,$A$20:$A$119,$A$7)</f>
        <v>53623093</v>
      </c>
      <c r="D7" s="91">
        <f t="shared" si="3"/>
        <v>46961239</v>
      </c>
      <c r="E7" s="91">
        <f t="shared" si="3"/>
        <v>48340675</v>
      </c>
      <c r="F7" s="91">
        <f t="shared" si="3"/>
        <v>47209794</v>
      </c>
      <c r="G7" s="91">
        <f t="shared" si="3"/>
        <v>53640349</v>
      </c>
      <c r="H7" s="91">
        <f t="shared" si="3"/>
        <v>51295732</v>
      </c>
      <c r="I7" s="91">
        <f t="shared" si="3"/>
        <v>57895225</v>
      </c>
      <c r="J7" s="91">
        <f t="shared" si="3"/>
        <v>62109699</v>
      </c>
      <c r="K7" s="91">
        <f t="shared" si="3"/>
        <v>63208614</v>
      </c>
      <c r="L7" s="91">
        <f t="shared" si="3"/>
        <v>64171644</v>
      </c>
      <c r="M7" s="91">
        <f t="shared" si="3"/>
        <v>61816671</v>
      </c>
      <c r="N7" s="91">
        <f t="shared" si="3"/>
        <v>51213230</v>
      </c>
      <c r="O7" s="91">
        <f t="shared" si="3"/>
        <v>63078305</v>
      </c>
      <c r="P7" s="91">
        <f t="shared" si="3"/>
        <v>63204176</v>
      </c>
      <c r="Q7" s="91">
        <f t="shared" si="3"/>
        <v>57282012</v>
      </c>
      <c r="R7" s="91">
        <f t="shared" si="3"/>
        <v>60019313</v>
      </c>
      <c r="S7" s="91">
        <f t="shared" si="3"/>
        <v>57861944</v>
      </c>
      <c r="T7" s="91">
        <f t="shared" si="3"/>
        <v>56496420</v>
      </c>
      <c r="U7" s="91">
        <f t="shared" si="3"/>
        <v>53754335</v>
      </c>
      <c r="V7" s="91">
        <f t="shared" si="3"/>
        <v>37939920</v>
      </c>
      <c r="W7" s="91">
        <f t="shared" si="3"/>
        <v>46051539</v>
      </c>
      <c r="X7" s="91">
        <f t="shared" si="3"/>
        <v>45120516</v>
      </c>
      <c r="Y7" s="91">
        <f t="shared" si="3"/>
        <v>39904841</v>
      </c>
      <c r="Z7" s="91">
        <f t="shared" si="3"/>
        <v>41745993</v>
      </c>
      <c r="AA7" s="91">
        <f t="shared" si="3"/>
        <v>45541237</v>
      </c>
      <c r="AB7" s="91">
        <f t="shared" si="3"/>
        <v>37228456</v>
      </c>
      <c r="AC7" s="91">
        <f t="shared" si="3"/>
        <v>41385191</v>
      </c>
      <c r="AD7" s="91">
        <f t="shared" si="3"/>
        <v>39070517</v>
      </c>
      <c r="AE7" s="91">
        <f t="shared" si="3"/>
        <v>31217329</v>
      </c>
      <c r="AF7" s="119">
        <f>AVERAGE(U7:AE7)</f>
        <v>41723624.909090906</v>
      </c>
      <c r="AG7" s="119">
        <f t="shared" si="2"/>
        <v>41723624.909090906</v>
      </c>
      <c r="AH7" s="119">
        <f t="shared" si="2"/>
        <v>41723624.909090906</v>
      </c>
      <c r="AI7" s="119">
        <f t="shared" si="2"/>
        <v>41723624.909090906</v>
      </c>
      <c r="AJ7" s="119">
        <f t="shared" si="2"/>
        <v>41723624.909090906</v>
      </c>
      <c r="AK7" s="119">
        <f t="shared" si="2"/>
        <v>41723624.909090906</v>
      </c>
      <c r="AL7" s="119">
        <f t="shared" si="2"/>
        <v>41723624.909090906</v>
      </c>
      <c r="AM7" s="119">
        <f t="shared" si="2"/>
        <v>41723624.909090906</v>
      </c>
      <c r="AN7" s="119">
        <f t="shared" si="2"/>
        <v>41723624.909090906</v>
      </c>
      <c r="AO7" s="119">
        <f t="shared" si="2"/>
        <v>41723624.909090906</v>
      </c>
      <c r="AP7" s="119">
        <f t="shared" si="2"/>
        <v>41723624.909090906</v>
      </c>
      <c r="AQ7" s="119">
        <f t="shared" si="2"/>
        <v>41723624.909090906</v>
      </c>
      <c r="AR7" s="119">
        <f t="shared" si="2"/>
        <v>41723624.909090906</v>
      </c>
      <c r="AS7" s="119">
        <f t="shared" si="2"/>
        <v>41723624.909090906</v>
      </c>
      <c r="AT7" s="119">
        <f t="shared" si="2"/>
        <v>41723624.909090906</v>
      </c>
      <c r="AU7" s="119">
        <f t="shared" si="2"/>
        <v>41723624.909090906</v>
      </c>
      <c r="AV7" s="119">
        <f t="shared" si="2"/>
        <v>41723624.909090906</v>
      </c>
      <c r="AW7" s="119">
        <f t="shared" si="2"/>
        <v>41723624.909090906</v>
      </c>
      <c r="AX7" s="119">
        <f t="shared" si="2"/>
        <v>41723624.909090906</v>
      </c>
      <c r="AY7" s="119">
        <f t="shared" si="2"/>
        <v>41723624.909090906</v>
      </c>
      <c r="AZ7" s="119">
        <f t="shared" si="2"/>
        <v>41723624.909090906</v>
      </c>
      <c r="BA7" s="119">
        <f t="shared" si="2"/>
        <v>41723624.909090906</v>
      </c>
      <c r="BB7" s="119">
        <f t="shared" si="2"/>
        <v>41723624.909090906</v>
      </c>
      <c r="BC7" s="119">
        <f t="shared" si="2"/>
        <v>41723624.909090906</v>
      </c>
      <c r="BD7" s="119">
        <f t="shared" si="2"/>
        <v>41723624.909090906</v>
      </c>
      <c r="BE7" s="119">
        <f t="shared" si="2"/>
        <v>41723624.909090906</v>
      </c>
      <c r="BF7" s="119">
        <f t="shared" si="2"/>
        <v>41723624.909090906</v>
      </c>
      <c r="BG7" s="119">
        <f t="shared" si="2"/>
        <v>41723624.909090906</v>
      </c>
      <c r="BH7" s="119">
        <f t="shared" si="2"/>
        <v>41723624.909090906</v>
      </c>
      <c r="BI7" s="119">
        <f t="shared" si="2"/>
        <v>41723624.909090906</v>
      </c>
      <c r="BJ7" s="119">
        <f t="shared" si="2"/>
        <v>41723624.909090906</v>
      </c>
      <c r="BK7" s="119">
        <f t="shared" si="2"/>
        <v>41723624.909090906</v>
      </c>
    </row>
    <row r="9" spans="1:63" ht="14.75">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6.75">
      <c r="A10" s="91" t="s">
        <v>847</v>
      </c>
      <c r="B10" s="144" t="str">
        <f>About!B2</f>
        <v>WV</v>
      </c>
      <c r="C10" s="91">
        <f t="shared" ref="C10:AE10" si="5">SUMIFS(C$122:C$219,$B$122:$B$219,$B$6,$A$122:$A$219,$A$6)</f>
        <v>0</v>
      </c>
      <c r="D10" s="91">
        <f t="shared" si="5"/>
        <v>0</v>
      </c>
      <c r="E10" s="91">
        <f t="shared" si="5"/>
        <v>0</v>
      </c>
      <c r="F10" s="91">
        <f t="shared" si="5"/>
        <v>0</v>
      </c>
      <c r="G10" s="91">
        <f t="shared" si="5"/>
        <v>0</v>
      </c>
      <c r="H10" s="91">
        <f t="shared" si="5"/>
        <v>0</v>
      </c>
      <c r="I10" s="91">
        <f t="shared" si="5"/>
        <v>0</v>
      </c>
      <c r="J10" s="91">
        <f t="shared" si="5"/>
        <v>0</v>
      </c>
      <c r="K10" s="91">
        <f t="shared" si="5"/>
        <v>0</v>
      </c>
      <c r="L10" s="91">
        <f t="shared" si="5"/>
        <v>0</v>
      </c>
      <c r="M10" s="91">
        <f t="shared" si="5"/>
        <v>0</v>
      </c>
      <c r="N10" s="91">
        <f t="shared" si="5"/>
        <v>0</v>
      </c>
      <c r="O10" s="91">
        <f t="shared" si="5"/>
        <v>0</v>
      </c>
      <c r="P10" s="91">
        <f t="shared" si="5"/>
        <v>0</v>
      </c>
      <c r="Q10" s="91">
        <f t="shared" si="5"/>
        <v>0</v>
      </c>
      <c r="R10" s="91">
        <f t="shared" si="5"/>
        <v>0</v>
      </c>
      <c r="S10" s="91">
        <f t="shared" si="5"/>
        <v>0</v>
      </c>
      <c r="T10" s="91">
        <f t="shared" si="5"/>
        <v>0</v>
      </c>
      <c r="U10" s="91">
        <f t="shared" si="5"/>
        <v>0</v>
      </c>
      <c r="V10" s="91">
        <f t="shared" si="5"/>
        <v>0</v>
      </c>
      <c r="W10" s="91">
        <f t="shared" si="5"/>
        <v>0</v>
      </c>
      <c r="X10" s="91">
        <f t="shared" si="5"/>
        <v>0</v>
      </c>
      <c r="Y10" s="91">
        <f t="shared" si="5"/>
        <v>0</v>
      </c>
      <c r="Z10" s="91">
        <f t="shared" si="5"/>
        <v>0</v>
      </c>
      <c r="AA10" s="91">
        <f t="shared" si="5"/>
        <v>0</v>
      </c>
      <c r="AB10" s="91">
        <f t="shared" si="5"/>
        <v>0</v>
      </c>
      <c r="AC10" s="91">
        <f t="shared" si="5"/>
        <v>0</v>
      </c>
      <c r="AD10" s="91">
        <f t="shared" si="5"/>
        <v>397</v>
      </c>
      <c r="AE10" s="91">
        <f t="shared" si="5"/>
        <v>8784</v>
      </c>
      <c r="AF10" s="119">
        <f t="shared" ref="AF10:BK11" si="6">AE10</f>
        <v>8784</v>
      </c>
      <c r="AG10" s="119">
        <f t="shared" si="6"/>
        <v>8784</v>
      </c>
      <c r="AH10" s="119">
        <f t="shared" si="6"/>
        <v>8784</v>
      </c>
      <c r="AI10" s="119">
        <f t="shared" si="6"/>
        <v>8784</v>
      </c>
      <c r="AJ10" s="119">
        <f t="shared" si="6"/>
        <v>8784</v>
      </c>
      <c r="AK10" s="119">
        <f t="shared" si="6"/>
        <v>8784</v>
      </c>
      <c r="AL10" s="119">
        <f t="shared" si="6"/>
        <v>8784</v>
      </c>
      <c r="AM10" s="119">
        <f t="shared" si="6"/>
        <v>8784</v>
      </c>
      <c r="AN10" s="119">
        <f t="shared" si="6"/>
        <v>8784</v>
      </c>
      <c r="AO10" s="119">
        <f t="shared" si="6"/>
        <v>8784</v>
      </c>
      <c r="AP10" s="119">
        <f t="shared" si="6"/>
        <v>8784</v>
      </c>
      <c r="AQ10" s="119">
        <f t="shared" si="6"/>
        <v>8784</v>
      </c>
      <c r="AR10" s="119">
        <f t="shared" si="6"/>
        <v>8784</v>
      </c>
      <c r="AS10" s="119">
        <f t="shared" si="6"/>
        <v>8784</v>
      </c>
      <c r="AT10" s="119">
        <f t="shared" si="6"/>
        <v>8784</v>
      </c>
      <c r="AU10" s="119">
        <f t="shared" si="6"/>
        <v>8784</v>
      </c>
      <c r="AV10" s="119">
        <f t="shared" si="6"/>
        <v>8784</v>
      </c>
      <c r="AW10" s="119">
        <f t="shared" si="6"/>
        <v>8784</v>
      </c>
      <c r="AX10" s="119">
        <f t="shared" si="6"/>
        <v>8784</v>
      </c>
      <c r="AY10" s="119">
        <f t="shared" si="6"/>
        <v>8784</v>
      </c>
      <c r="AZ10" s="119">
        <f t="shared" si="6"/>
        <v>8784</v>
      </c>
      <c r="BA10" s="119">
        <f t="shared" si="6"/>
        <v>8784</v>
      </c>
      <c r="BB10" s="119">
        <f t="shared" si="6"/>
        <v>8784</v>
      </c>
      <c r="BC10" s="119">
        <f t="shared" si="6"/>
        <v>8784</v>
      </c>
      <c r="BD10" s="119">
        <f t="shared" si="6"/>
        <v>8784</v>
      </c>
      <c r="BE10" s="119">
        <f t="shared" si="6"/>
        <v>8784</v>
      </c>
      <c r="BF10" s="119">
        <f t="shared" si="6"/>
        <v>8784</v>
      </c>
      <c r="BG10" s="119">
        <f t="shared" si="6"/>
        <v>8784</v>
      </c>
      <c r="BH10" s="119">
        <f t="shared" si="6"/>
        <v>8784</v>
      </c>
      <c r="BI10" s="119">
        <f t="shared" si="6"/>
        <v>8784</v>
      </c>
      <c r="BJ10" s="119">
        <f t="shared" si="6"/>
        <v>8784</v>
      </c>
      <c r="BK10" s="119">
        <f t="shared" si="6"/>
        <v>8784</v>
      </c>
    </row>
    <row r="11" spans="1:63" ht="14.75">
      <c r="A11" s="91" t="s">
        <v>848</v>
      </c>
      <c r="B11" s="91" t="str">
        <f>About!B2</f>
        <v>WV</v>
      </c>
      <c r="C11" s="91">
        <f t="shared" ref="C11:AE11" si="7">SUMIFS(C$122:C$219,$B$122:$B$219,$B$7,$A$122:$A$219,$A$7)</f>
        <v>0</v>
      </c>
      <c r="D11" s="91">
        <f t="shared" si="7"/>
        <v>0</v>
      </c>
      <c r="E11" s="91">
        <f t="shared" si="7"/>
        <v>0</v>
      </c>
      <c r="F11" s="91">
        <f t="shared" si="7"/>
        <v>0</v>
      </c>
      <c r="G11" s="91">
        <f t="shared" si="7"/>
        <v>0</v>
      </c>
      <c r="H11" s="91">
        <f t="shared" si="7"/>
        <v>0</v>
      </c>
      <c r="I11" s="91">
        <f t="shared" si="7"/>
        <v>0</v>
      </c>
      <c r="J11" s="91">
        <f t="shared" si="7"/>
        <v>0</v>
      </c>
      <c r="K11" s="91">
        <f t="shared" si="7"/>
        <v>0</v>
      </c>
      <c r="L11" s="91">
        <f t="shared" si="7"/>
        <v>0</v>
      </c>
      <c r="M11" s="91">
        <f t="shared" si="7"/>
        <v>0</v>
      </c>
      <c r="N11" s="91">
        <f t="shared" si="7"/>
        <v>0</v>
      </c>
      <c r="O11" s="91">
        <f t="shared" si="7"/>
        <v>0</v>
      </c>
      <c r="P11" s="91">
        <f t="shared" si="7"/>
        <v>0</v>
      </c>
      <c r="Q11" s="91">
        <f t="shared" si="7"/>
        <v>0</v>
      </c>
      <c r="R11" s="91">
        <f t="shared" si="7"/>
        <v>0</v>
      </c>
      <c r="S11" s="91">
        <f t="shared" si="7"/>
        <v>0</v>
      </c>
      <c r="T11" s="91">
        <f t="shared" si="7"/>
        <v>0</v>
      </c>
      <c r="U11" s="91">
        <f t="shared" si="7"/>
        <v>0</v>
      </c>
      <c r="V11" s="91">
        <f t="shared" si="7"/>
        <v>0</v>
      </c>
      <c r="W11" s="91">
        <f t="shared" si="7"/>
        <v>0</v>
      </c>
      <c r="X11" s="91">
        <f t="shared" si="7"/>
        <v>0</v>
      </c>
      <c r="Y11" s="91">
        <f t="shared" si="7"/>
        <v>0</v>
      </c>
      <c r="Z11" s="91">
        <f t="shared" si="7"/>
        <v>0</v>
      </c>
      <c r="AA11" s="91">
        <f t="shared" si="7"/>
        <v>0</v>
      </c>
      <c r="AB11" s="91">
        <f t="shared" si="7"/>
        <v>0</v>
      </c>
      <c r="AC11" s="91">
        <f t="shared" si="7"/>
        <v>0</v>
      </c>
      <c r="AD11" s="91">
        <f t="shared" si="7"/>
        <v>10</v>
      </c>
      <c r="AE11" s="91">
        <f t="shared" si="7"/>
        <v>246</v>
      </c>
      <c r="AF11" s="119">
        <f>AVERAGE(W11:AE11)</f>
        <v>28.444444444444443</v>
      </c>
      <c r="AG11" s="119">
        <f t="shared" si="6"/>
        <v>28.444444444444443</v>
      </c>
      <c r="AH11" s="119">
        <f t="shared" si="6"/>
        <v>28.444444444444443</v>
      </c>
      <c r="AI11" s="119">
        <f t="shared" si="6"/>
        <v>28.444444444444443</v>
      </c>
      <c r="AJ11" s="119">
        <f t="shared" si="6"/>
        <v>28.444444444444443</v>
      </c>
      <c r="AK11" s="119">
        <f t="shared" si="6"/>
        <v>28.444444444444443</v>
      </c>
      <c r="AL11" s="119">
        <f t="shared" si="6"/>
        <v>28.444444444444443</v>
      </c>
      <c r="AM11" s="119">
        <f t="shared" si="6"/>
        <v>28.444444444444443</v>
      </c>
      <c r="AN11" s="119">
        <f t="shared" si="6"/>
        <v>28.444444444444443</v>
      </c>
      <c r="AO11" s="119">
        <f t="shared" si="6"/>
        <v>28.444444444444443</v>
      </c>
      <c r="AP11" s="119">
        <f t="shared" si="6"/>
        <v>28.444444444444443</v>
      </c>
      <c r="AQ11" s="119">
        <f t="shared" si="6"/>
        <v>28.444444444444443</v>
      </c>
      <c r="AR11" s="119">
        <f t="shared" si="6"/>
        <v>28.444444444444443</v>
      </c>
      <c r="AS11" s="119">
        <f t="shared" si="6"/>
        <v>28.444444444444443</v>
      </c>
      <c r="AT11" s="119">
        <f t="shared" si="6"/>
        <v>28.444444444444443</v>
      </c>
      <c r="AU11" s="119">
        <f t="shared" si="6"/>
        <v>28.444444444444443</v>
      </c>
      <c r="AV11" s="119">
        <f t="shared" si="6"/>
        <v>28.444444444444443</v>
      </c>
      <c r="AW11" s="119">
        <f t="shared" si="6"/>
        <v>28.444444444444443</v>
      </c>
      <c r="AX11" s="119">
        <f t="shared" si="6"/>
        <v>28.444444444444443</v>
      </c>
      <c r="AY11" s="119">
        <f t="shared" si="6"/>
        <v>28.444444444444443</v>
      </c>
      <c r="AZ11" s="119">
        <f t="shared" si="6"/>
        <v>28.444444444444443</v>
      </c>
      <c r="BA11" s="119">
        <f t="shared" si="6"/>
        <v>28.444444444444443</v>
      </c>
      <c r="BB11" s="119">
        <f t="shared" si="6"/>
        <v>28.444444444444443</v>
      </c>
      <c r="BC11" s="119">
        <f t="shared" si="6"/>
        <v>28.444444444444443</v>
      </c>
      <c r="BD11" s="119">
        <f t="shared" si="6"/>
        <v>28.444444444444443</v>
      </c>
      <c r="BE11" s="119">
        <f t="shared" si="6"/>
        <v>28.444444444444443</v>
      </c>
      <c r="BF11" s="119">
        <f t="shared" si="6"/>
        <v>28.444444444444443</v>
      </c>
      <c r="BG11" s="119">
        <f t="shared" si="6"/>
        <v>28.444444444444443</v>
      </c>
      <c r="BH11" s="119">
        <f t="shared" si="6"/>
        <v>28.444444444444443</v>
      </c>
      <c r="BI11" s="119">
        <f t="shared" si="6"/>
        <v>28.444444444444443</v>
      </c>
      <c r="BJ11" s="119">
        <f t="shared" si="6"/>
        <v>28.444444444444443</v>
      </c>
      <c r="BK11" s="119">
        <f t="shared" si="6"/>
        <v>28.444444444444443</v>
      </c>
    </row>
    <row r="13" spans="1:63" ht="14.75">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ht="14.75">
      <c r="A14" s="91" t="s">
        <v>847</v>
      </c>
      <c r="B14" s="91" t="str">
        <f>About!B2</f>
        <v>WV</v>
      </c>
      <c r="C14" s="91">
        <f t="shared" ref="C14:BK14" si="9">IF(C10&gt;C11,C10-C11,0)</f>
        <v>0</v>
      </c>
      <c r="D14" s="91">
        <f t="shared" si="9"/>
        <v>0</v>
      </c>
      <c r="E14" s="91">
        <f t="shared" si="9"/>
        <v>0</v>
      </c>
      <c r="F14" s="91">
        <f t="shared" si="9"/>
        <v>0</v>
      </c>
      <c r="G14" s="91">
        <f t="shared" si="9"/>
        <v>0</v>
      </c>
      <c r="H14" s="91">
        <f t="shared" si="9"/>
        <v>0</v>
      </c>
      <c r="I14" s="91">
        <f t="shared" si="9"/>
        <v>0</v>
      </c>
      <c r="J14" s="91">
        <f t="shared" si="9"/>
        <v>0</v>
      </c>
      <c r="K14" s="91">
        <f t="shared" si="9"/>
        <v>0</v>
      </c>
      <c r="L14" s="91">
        <f t="shared" si="9"/>
        <v>0</v>
      </c>
      <c r="M14" s="91">
        <f t="shared" si="9"/>
        <v>0</v>
      </c>
      <c r="N14" s="91">
        <f t="shared" si="9"/>
        <v>0</v>
      </c>
      <c r="O14" s="91">
        <f t="shared" si="9"/>
        <v>0</v>
      </c>
      <c r="P14" s="91">
        <f t="shared" si="9"/>
        <v>0</v>
      </c>
      <c r="Q14" s="91">
        <f t="shared" si="9"/>
        <v>0</v>
      </c>
      <c r="R14" s="91">
        <f t="shared" si="9"/>
        <v>0</v>
      </c>
      <c r="S14" s="91">
        <f t="shared" si="9"/>
        <v>0</v>
      </c>
      <c r="T14" s="91">
        <f t="shared" si="9"/>
        <v>0</v>
      </c>
      <c r="U14" s="91">
        <f t="shared" si="9"/>
        <v>0</v>
      </c>
      <c r="V14" s="91">
        <f t="shared" si="9"/>
        <v>0</v>
      </c>
      <c r="W14" s="91">
        <f t="shared" si="9"/>
        <v>0</v>
      </c>
      <c r="X14" s="91">
        <f t="shared" si="9"/>
        <v>0</v>
      </c>
      <c r="Y14" s="91">
        <f t="shared" si="9"/>
        <v>0</v>
      </c>
      <c r="Z14" s="91">
        <f t="shared" si="9"/>
        <v>0</v>
      </c>
      <c r="AA14" s="91">
        <f t="shared" si="9"/>
        <v>0</v>
      </c>
      <c r="AB14" s="91">
        <f t="shared" si="9"/>
        <v>0</v>
      </c>
      <c r="AC14" s="91">
        <f t="shared" si="9"/>
        <v>0</v>
      </c>
      <c r="AD14" s="91">
        <f t="shared" si="9"/>
        <v>387</v>
      </c>
      <c r="AE14" s="91">
        <f t="shared" si="9"/>
        <v>8538</v>
      </c>
      <c r="AF14" s="91">
        <f t="shared" si="9"/>
        <v>8755.5555555555547</v>
      </c>
      <c r="AG14" s="91">
        <f t="shared" si="9"/>
        <v>8755.5555555555547</v>
      </c>
      <c r="AH14" s="91">
        <f t="shared" si="9"/>
        <v>8755.5555555555547</v>
      </c>
      <c r="AI14" s="91">
        <f t="shared" si="9"/>
        <v>8755.5555555555547</v>
      </c>
      <c r="AJ14" s="91">
        <f t="shared" si="9"/>
        <v>8755.5555555555547</v>
      </c>
      <c r="AK14" s="91">
        <f t="shared" si="9"/>
        <v>8755.5555555555547</v>
      </c>
      <c r="AL14" s="91">
        <f t="shared" si="9"/>
        <v>8755.5555555555547</v>
      </c>
      <c r="AM14" s="91">
        <f t="shared" si="9"/>
        <v>8755.5555555555547</v>
      </c>
      <c r="AN14" s="91">
        <f t="shared" si="9"/>
        <v>8755.5555555555547</v>
      </c>
      <c r="AO14" s="91">
        <f t="shared" si="9"/>
        <v>8755.5555555555547</v>
      </c>
      <c r="AP14" s="91">
        <f t="shared" si="9"/>
        <v>8755.5555555555547</v>
      </c>
      <c r="AQ14" s="91">
        <f t="shared" si="9"/>
        <v>8755.5555555555547</v>
      </c>
      <c r="AR14" s="91">
        <f t="shared" si="9"/>
        <v>8755.5555555555547</v>
      </c>
      <c r="AS14" s="91">
        <f t="shared" si="9"/>
        <v>8755.5555555555547</v>
      </c>
      <c r="AT14" s="91">
        <f t="shared" si="9"/>
        <v>8755.5555555555547</v>
      </c>
      <c r="AU14" s="91">
        <f t="shared" si="9"/>
        <v>8755.5555555555547</v>
      </c>
      <c r="AV14" s="91">
        <f t="shared" si="9"/>
        <v>8755.5555555555547</v>
      </c>
      <c r="AW14" s="91">
        <f t="shared" si="9"/>
        <v>8755.5555555555547</v>
      </c>
      <c r="AX14" s="91">
        <f t="shared" si="9"/>
        <v>8755.5555555555547</v>
      </c>
      <c r="AY14" s="91">
        <f t="shared" si="9"/>
        <v>8755.5555555555547</v>
      </c>
      <c r="AZ14" s="91">
        <f t="shared" si="9"/>
        <v>8755.5555555555547</v>
      </c>
      <c r="BA14" s="91">
        <f t="shared" si="9"/>
        <v>8755.5555555555547</v>
      </c>
      <c r="BB14" s="91">
        <f t="shared" si="9"/>
        <v>8755.5555555555547</v>
      </c>
      <c r="BC14" s="91">
        <f t="shared" si="9"/>
        <v>8755.5555555555547</v>
      </c>
      <c r="BD14" s="91">
        <f t="shared" si="9"/>
        <v>8755.5555555555547</v>
      </c>
      <c r="BE14" s="91">
        <f t="shared" si="9"/>
        <v>8755.5555555555547</v>
      </c>
      <c r="BF14" s="91">
        <f t="shared" si="9"/>
        <v>8755.5555555555547</v>
      </c>
      <c r="BG14" s="91">
        <f t="shared" si="9"/>
        <v>8755.5555555555547</v>
      </c>
      <c r="BH14" s="91">
        <f t="shared" si="9"/>
        <v>8755.5555555555547</v>
      </c>
      <c r="BI14" s="91">
        <f t="shared" si="9"/>
        <v>8755.5555555555547</v>
      </c>
      <c r="BJ14" s="91">
        <f t="shared" si="9"/>
        <v>8755.5555555555547</v>
      </c>
      <c r="BK14" s="91">
        <f t="shared" si="9"/>
        <v>8755.5555555555547</v>
      </c>
    </row>
    <row r="15" spans="1:63" ht="14.75">
      <c r="A15" s="91" t="s">
        <v>848</v>
      </c>
      <c r="B15" s="91" t="str">
        <f>About!B2</f>
        <v>WV</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0</v>
      </c>
      <c r="P15" s="91">
        <f t="shared" si="10"/>
        <v>0</v>
      </c>
      <c r="Q15" s="91">
        <f t="shared" si="10"/>
        <v>0</v>
      </c>
      <c r="R15" s="91">
        <f t="shared" si="10"/>
        <v>0</v>
      </c>
      <c r="S15" s="91">
        <f t="shared" si="10"/>
        <v>0</v>
      </c>
      <c r="T15" s="91">
        <f t="shared" si="10"/>
        <v>0</v>
      </c>
      <c r="U15" s="91">
        <f t="shared" si="10"/>
        <v>0</v>
      </c>
      <c r="V15" s="91">
        <f t="shared" si="10"/>
        <v>0</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ht="14.75">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ht="14.75">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0625" defaultRowHeight="15" customHeight="1"/>
  <cols>
    <col min="1" max="3" width="8.7265625" style="92" customWidth="1"/>
    <col min="4" max="4" width="27" style="92" customWidth="1"/>
    <col min="5" max="5" width="37.54296875" style="92" customWidth="1"/>
    <col min="6" max="20" width="8.7265625" style="92" customWidth="1"/>
    <col min="21" max="21" width="15.54296875" style="92" customWidth="1"/>
    <col min="22" max="42" width="8.7265625" style="92" customWidth="1"/>
    <col min="43" max="16384" width="14.40625" style="92"/>
  </cols>
  <sheetData>
    <row r="1" spans="1:42" ht="14.75">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ht="14.75">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ht="14.75">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ht="14.75">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ht="14.75">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ht="14.75">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ht="14.75">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ht="14.75">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ht="14.75">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ht="14.75">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ht="14.75">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ht="14.75">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ht="14.75">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ht="14.75">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ht="14.75">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ht="14.75">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ht="14.75">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ht="14.75">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ht="14.75">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ht="14.75">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538</v>
      </c>
      <c r="C752" s="107" t="s">
        <v>448</v>
      </c>
      <c r="D752" s="107" t="s">
        <v>645</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538</v>
      </c>
      <c r="C753" s="107" t="s">
        <v>448</v>
      </c>
      <c r="D753" s="107" t="s">
        <v>646</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538</v>
      </c>
      <c r="C756" s="107" t="s">
        <v>448</v>
      </c>
      <c r="D756" s="107" t="s">
        <v>649</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547</v>
      </c>
      <c r="C895" s="107" t="s">
        <v>448</v>
      </c>
      <c r="D895" s="107" t="s">
        <v>639</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547</v>
      </c>
      <c r="C901" s="107" t="s">
        <v>448</v>
      </c>
      <c r="D901" s="107" t="s">
        <v>644</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547</v>
      </c>
      <c r="C902" s="107" t="s">
        <v>448</v>
      </c>
      <c r="D902" s="107" t="s">
        <v>645</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547</v>
      </c>
      <c r="C903" s="107" t="s">
        <v>448</v>
      </c>
      <c r="D903" s="107" t="s">
        <v>646</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547</v>
      </c>
      <c r="C906" s="107" t="s">
        <v>448</v>
      </c>
      <c r="D906" s="107" t="s">
        <v>649</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561</v>
      </c>
      <c r="C1126" s="107" t="s">
        <v>448</v>
      </c>
      <c r="D1126" s="107" t="s">
        <v>644</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561</v>
      </c>
      <c r="C1127" s="107" t="s">
        <v>448</v>
      </c>
      <c r="D1127" s="107" t="s">
        <v>645</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561</v>
      </c>
      <c r="C1128" s="107" t="s">
        <v>448</v>
      </c>
      <c r="D1128" s="107" t="s">
        <v>646</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561</v>
      </c>
      <c r="C1131" s="107" t="s">
        <v>448</v>
      </c>
      <c r="D1131" s="107" t="s">
        <v>649</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3.9724330627814143E-5</v>
      </c>
      <c r="H1254" s="107">
        <f>H528/SUMIFS(H$3:H$722,$B$3:$B$722,$B1254)*SUMIFS(Calculations!$E$3:$E$53,Calculations!$A$3:$A$53,$B1254)</f>
        <v>7.6311492418073759E-5</v>
      </c>
      <c r="I1254" s="107">
        <f>I528/SUMIFS(I$3:I$722,$B$3:$B$722,$B1254)*SUMIFS(Calculations!$E$3:$E$53,Calculations!$A$3:$A$53,$B1254)</f>
        <v>4.1371125343996061E-5</v>
      </c>
      <c r="J1254" s="107">
        <f>J528/SUMIFS(J$3:J$722,$B$3:$B$722,$B1254)*SUMIFS(Calculations!$E$3:$E$53,Calculations!$A$3:$A$53,$B1254)</f>
        <v>5.1828945579552918E-6</v>
      </c>
      <c r="K1254" s="107">
        <f>K528/SUMIFS(K$3:K$722,$B$3:$B$722,$B1254)*SUMIFS(Calculations!$E$3:$E$53,Calculations!$A$3:$A$53,$B1254)</f>
        <v>2.6367351311219162E-6</v>
      </c>
      <c r="L1254" s="107">
        <f>L528/SUMIFS(L$3:L$722,$B$3:$B$722,$B1254)*SUMIFS(Calculations!$E$3:$E$53,Calculations!$A$3:$A$53,$B1254)</f>
        <v>0</v>
      </c>
      <c r="M1254" s="107">
        <f>M528/SUMIFS(M$3:M$722,$B$3:$B$722,$B1254)*SUMIFS(Calculations!$E$3:$E$53,Calculations!$A$3:$A$53,$B1254)</f>
        <v>2.6679778229873316E-6</v>
      </c>
      <c r="N1254" s="107">
        <f>N528/SUMIFS(N$3:N$722,$B$3:$B$722,$B1254)*SUMIFS(Calculations!$E$3:$E$53,Calculations!$A$3:$A$53,$B1254)</f>
        <v>5.3050064655514456E-6</v>
      </c>
      <c r="O1254" s="107">
        <f>O528/SUMIFS(O$3:O$722,$B$3:$B$722,$B1254)*SUMIFS(Calculations!$E$3:$E$53,Calculations!$A$3:$A$53,$B1254)</f>
        <v>2.6604857737778792E-6</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0.23879413385205253</v>
      </c>
      <c r="G1255" s="107">
        <f>G529/SUMIFS(G$3:G$722,$B$3:$B$722,$B1255)*SUMIFS(Calculations!$E$3:$E$53,Calculations!$A$3:$A$53,$B1255)</f>
        <v>0.21136231343935794</v>
      </c>
      <c r="H1255" s="107">
        <f>H529/SUMIFS(H$3:H$722,$B$3:$B$722,$B1255)*SUMIFS(Calculations!$E$3:$E$53,Calculations!$A$3:$A$53,$B1255)</f>
        <v>0.18609687949047546</v>
      </c>
      <c r="I1255" s="107">
        <f>I529/SUMIFS(I$3:I$722,$B$3:$B$722,$B1255)*SUMIFS(Calculations!$E$3:$E$53,Calculations!$A$3:$A$53,$B1255)</f>
        <v>0.19571341199676284</v>
      </c>
      <c r="J1255" s="107">
        <f>J529/SUMIFS(J$3:J$722,$B$3:$B$722,$B1255)*SUMIFS(Calculations!$E$3:$E$53,Calculations!$A$3:$A$53,$B1255)</f>
        <v>0.20567339029238796</v>
      </c>
      <c r="K1255" s="107">
        <f>K529/SUMIFS(K$3:K$722,$B$3:$B$722,$B1255)*SUMIFS(Calculations!$E$3:$E$53,Calculations!$A$3:$A$53,$B1255)</f>
        <v>0.21106386217892323</v>
      </c>
      <c r="L1255" s="107">
        <f>L529/SUMIFS(L$3:L$722,$B$3:$B$722,$B1255)*SUMIFS(Calculations!$E$3:$E$53,Calculations!$A$3:$A$53,$B1255)</f>
        <v>0.21664609180946495</v>
      </c>
      <c r="M1255" s="107">
        <f>M529/SUMIFS(M$3:M$722,$B$3:$B$722,$B1255)*SUMIFS(Calculations!$E$3:$E$53,Calculations!$A$3:$A$53,$B1255)</f>
        <v>0.21168288485808509</v>
      </c>
      <c r="N1255" s="107">
        <f>N529/SUMIFS(N$3:N$722,$B$3:$B$722,$B1255)*SUMIFS(Calculations!$E$3:$E$53,Calculations!$A$3:$A$53,$B1255)</f>
        <v>0.20677725229360336</v>
      </c>
      <c r="O1255" s="107">
        <f>O529/SUMIFS(O$3:O$722,$B$3:$B$722,$B1255)*SUMIFS(Calculations!$E$3:$E$53,Calculations!$A$3:$A$53,$B1255)</f>
        <v>0.20409370476949243</v>
      </c>
      <c r="P1255" s="107">
        <f>P529/SUMIFS(P$3:P$722,$B$3:$B$722,$B1255)*SUMIFS(Calculations!$E$3:$E$53,Calculations!$A$3:$A$53,$B1255)</f>
        <v>0.20139395655675835</v>
      </c>
      <c r="Q1255" s="107">
        <f>Q529/SUMIFS(Q$3:Q$722,$B$3:$B$722,$B1255)*SUMIFS(Calculations!$E$3:$E$53,Calculations!$A$3:$A$53,$B1255)</f>
        <v>0.20534987475058791</v>
      </c>
      <c r="R1255" s="107">
        <f>R529/SUMIFS(R$3:R$722,$B$3:$B$722,$B1255)*SUMIFS(Calculations!$E$3:$E$53,Calculations!$A$3:$A$53,$B1255)</f>
        <v>0.2093193921468918</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1.0752637594393859E-2</v>
      </c>
      <c r="G1258" s="107">
        <f>G532/SUMIFS(G$3:G$722,$B$3:$B$722,$B1258)*SUMIFS(Calculations!$E$3:$E$53,Calculations!$A$3:$A$53,$B1258)</f>
        <v>1.0737251033901369E-2</v>
      </c>
      <c r="H1258" s="107">
        <f>H532/SUMIFS(H$3:H$722,$B$3:$B$722,$B1258)*SUMIFS(Calculations!$E$3:$E$53,Calculations!$A$3:$A$53,$B1258)</f>
        <v>1.0723079603716457E-2</v>
      </c>
      <c r="I1258" s="107">
        <f>I532/SUMIFS(I$3:I$722,$B$3:$B$722,$B1258)*SUMIFS(Calculations!$E$3:$E$53,Calculations!$A$3:$A$53,$B1258)</f>
        <v>1.0907182347865496E-2</v>
      </c>
      <c r="J1258" s="107">
        <f>J532/SUMIFS(J$3:J$722,$B$3:$B$722,$B1258)*SUMIFS(Calculations!$E$3:$E$53,Calculations!$A$3:$A$53,$B1258)</f>
        <v>1.1097860155556635E-2</v>
      </c>
      <c r="K1258" s="107">
        <f>K532/SUMIFS(K$3:K$722,$B$3:$B$722,$B1258)*SUMIFS(Calculations!$E$3:$E$53,Calculations!$A$3:$A$53,$B1258)</f>
        <v>1.1295968959482993E-2</v>
      </c>
      <c r="L1258" s="107">
        <f>L532/SUMIFS(L$3:L$722,$B$3:$B$722,$B1258)*SUMIFS(Calculations!$E$3:$E$53,Calculations!$A$3:$A$53,$B1258)</f>
        <v>1.1501125179314372E-2</v>
      </c>
      <c r="M1258" s="107">
        <f>M532/SUMIFS(M$3:M$722,$B$3:$B$722,$B1258)*SUMIFS(Calculations!$E$3:$E$53,Calculations!$A$3:$A$53,$B1258)</f>
        <v>1.143402810779221E-2</v>
      </c>
      <c r="N1258" s="107">
        <f>N532/SUMIFS(N$3:N$722,$B$3:$B$722,$B1258)*SUMIFS(Calculations!$E$3:$E$53,Calculations!$A$3:$A$53,$B1258)</f>
        <v>1.1367709378336661E-2</v>
      </c>
      <c r="O1258" s="107">
        <f>O532/SUMIFS(O$3:O$722,$B$3:$B$722,$B1258)*SUMIFS(Calculations!$E$3:$E$53,Calculations!$A$3:$A$53,$B1258)</f>
        <v>1.1401919781962902E-2</v>
      </c>
      <c r="P1258" s="107">
        <f>P532/SUMIFS(P$3:P$722,$B$3:$B$722,$B1258)*SUMIFS(Calculations!$E$3:$E$53,Calculations!$A$3:$A$53,$B1258)</f>
        <v>1.1436336715226441E-2</v>
      </c>
      <c r="Q1258" s="107">
        <f>Q532/SUMIFS(Q$3:Q$722,$B$3:$B$722,$B1258)*SUMIFS(Calculations!$E$3:$E$53,Calculations!$A$3:$A$53,$B1258)</f>
        <v>1.1455960249704274E-2</v>
      </c>
      <c r="R1258" s="107">
        <f>R532/SUMIFS(R$3:R$722,$B$3:$B$722,$B1258)*SUMIFS(Calculations!$E$3:$E$53,Calculations!$A$3:$A$53,$B1258)</f>
        <v>1.147565124372135E-2</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1.8872181260163226E-2</v>
      </c>
      <c r="G1260" s="107">
        <f>G534/SUMIFS(G$3:G$722,$B$3:$B$722,$B1260)*SUMIFS(Calculations!$E$3:$E$53,Calculations!$A$3:$A$53,$B1260)</f>
        <v>2.1405916835295344E-2</v>
      </c>
      <c r="H1260" s="107">
        <f>H534/SUMIFS(H$3:H$722,$B$3:$B$722,$B1260)*SUMIFS(Calculations!$E$3:$E$53,Calculations!$A$3:$A$53,$B1260)</f>
        <v>2.3739554481443294E-2</v>
      </c>
      <c r="I1260" s="107">
        <f>I534/SUMIFS(I$3:I$722,$B$3:$B$722,$B1260)*SUMIFS(Calculations!$E$3:$E$53,Calculations!$A$3:$A$53,$B1260)</f>
        <v>2.9085963234868114E-2</v>
      </c>
      <c r="J1260" s="107">
        <f>J534/SUMIFS(J$3:J$722,$B$3:$B$722,$B1260)*SUMIFS(Calculations!$E$3:$E$53,Calculations!$A$3:$A$53,$B1260)</f>
        <v>3.4623314157233978E-2</v>
      </c>
      <c r="K1260" s="107">
        <f>K534/SUMIFS(K$3:K$722,$B$3:$B$722,$B1260)*SUMIFS(Calculations!$E$3:$E$53,Calculations!$A$3:$A$53,$B1260)</f>
        <v>3.5228387447752946E-2</v>
      </c>
      <c r="L1260" s="107">
        <f>L534/SUMIFS(L$3:L$722,$B$3:$B$722,$B1260)*SUMIFS(Calculations!$E$3:$E$53,Calculations!$A$3:$A$53,$B1260)</f>
        <v>3.5854985289663847E-2</v>
      </c>
      <c r="M1260" s="107">
        <f>M534/SUMIFS(M$3:M$722,$B$3:$B$722,$B1260)*SUMIFS(Calculations!$E$3:$E$53,Calculations!$A$3:$A$53,$B1260)</f>
        <v>5.0096666927515771E-2</v>
      </c>
      <c r="N1260" s="107">
        <f>N534/SUMIFS(N$3:N$722,$B$3:$B$722,$B1260)*SUMIFS(Calculations!$E$3:$E$53,Calculations!$A$3:$A$53,$B1260)</f>
        <v>6.4173141654447291E-2</v>
      </c>
      <c r="O1260" s="107">
        <f>O534/SUMIFS(O$3:O$722,$B$3:$B$722,$B1260)*SUMIFS(Calculations!$E$3:$E$53,Calculations!$A$3:$A$53,$B1260)</f>
        <v>6.4366187485784265E-2</v>
      </c>
      <c r="P1260" s="107">
        <f>P534/SUMIFS(P$3:P$722,$B$3:$B$722,$B1260)*SUMIFS(Calculations!$E$3:$E$53,Calculations!$A$3:$A$53,$B1260)</f>
        <v>6.4560398742877764E-2</v>
      </c>
      <c r="Q1260" s="107">
        <f>Q534/SUMIFS(Q$3:Q$722,$B$3:$B$722,$B1260)*SUMIFS(Calculations!$E$3:$E$53,Calculations!$A$3:$A$53,$B1260)</f>
        <v>6.4671181045775017E-2</v>
      </c>
      <c r="R1260" s="107">
        <f>R534/SUMIFS(R$3:R$722,$B$3:$B$722,$B1260)*SUMIFS(Calculations!$E$3:$E$53,Calculations!$A$3:$A$53,$B1260)</f>
        <v>6.4782344183384688E-2</v>
      </c>
    </row>
    <row r="1261" spans="2:18" ht="15.75" customHeight="1">
      <c r="B1261" s="107" t="s">
        <v>572</v>
      </c>
      <c r="C1261" s="107" t="s">
        <v>448</v>
      </c>
      <c r="D1261" s="107" t="s">
        <v>644</v>
      </c>
      <c r="E1261" s="107" t="str">
        <f t="shared" si="308"/>
        <v>natural gas nonpeaker</v>
      </c>
      <c r="F1261" s="107">
        <f>F535/SUMIFS(F$3:F$722,$B$3:$B$722,$B1261)*SUMIFS(Calculations!$E$3:$E$53,Calculations!$A$3:$A$53,$B1261)</f>
        <v>0.45714368658337434</v>
      </c>
      <c r="G1261" s="107">
        <f>G535/SUMIFS(G$3:G$722,$B$3:$B$722,$B1261)*SUMIFS(Calculations!$E$3:$E$53,Calculations!$A$3:$A$53,$B1261)</f>
        <v>0.50695086076507068</v>
      </c>
      <c r="H1261" s="107">
        <f>H535/SUMIFS(H$3:H$722,$B$3:$B$722,$B1261)*SUMIFS(Calculations!$E$3:$E$53,Calculations!$A$3:$A$53,$B1261)</f>
        <v>0.55282458881287377</v>
      </c>
      <c r="I1261" s="107">
        <f>I535/SUMIFS(I$3:I$722,$B$3:$B$722,$B1261)*SUMIFS(Calculations!$E$3:$E$53,Calculations!$A$3:$A$53,$B1261)</f>
        <v>0.56327671018015513</v>
      </c>
      <c r="J1261" s="107">
        <f>J535/SUMIFS(J$3:J$722,$B$3:$B$722,$B1261)*SUMIFS(Calculations!$E$3:$E$53,Calculations!$A$3:$A$53,$B1261)</f>
        <v>0.57410211963967694</v>
      </c>
      <c r="K1261" s="107">
        <f>K535/SUMIFS(K$3:K$722,$B$3:$B$722,$B1261)*SUMIFS(Calculations!$E$3:$E$53,Calculations!$A$3:$A$53,$B1261)</f>
        <v>0.56417008658782697</v>
      </c>
      <c r="L1261" s="107">
        <f>L535/SUMIFS(L$3:L$722,$B$3:$B$722,$B1261)*SUMIFS(Calculations!$E$3:$E$53,Calculations!$A$3:$A$53,$B1261)</f>
        <v>0.55388473674080396</v>
      </c>
      <c r="M1261" s="107">
        <f>M535/SUMIFS(M$3:M$722,$B$3:$B$722,$B1261)*SUMIFS(Calculations!$E$3:$E$53,Calculations!$A$3:$A$53,$B1261)</f>
        <v>0.54485531392884812</v>
      </c>
      <c r="N1261" s="107">
        <f>N535/SUMIFS(N$3:N$722,$B$3:$B$722,$B1261)*SUMIFS(Calculations!$E$3:$E$53,Calculations!$A$3:$A$53,$B1261)</f>
        <v>0.53593063457964429</v>
      </c>
      <c r="O1261" s="107">
        <f>O535/SUMIFS(O$3:O$722,$B$3:$B$722,$B1261)*SUMIFS(Calculations!$E$3:$E$53,Calculations!$A$3:$A$53,$B1261)</f>
        <v>0.53677203520977013</v>
      </c>
      <c r="P1261" s="107">
        <f>P535/SUMIFS(P$3:P$722,$B$3:$B$722,$B1261)*SUMIFS(Calculations!$E$3:$E$53,Calculations!$A$3:$A$53,$B1261)</f>
        <v>0.53761851541068562</v>
      </c>
      <c r="Q1261" s="107">
        <f>Q535/SUMIFS(Q$3:Q$722,$B$3:$B$722,$B1261)*SUMIFS(Calculations!$E$3:$E$53,Calculations!$A$3:$A$53,$B1261)</f>
        <v>0.53188828447481395</v>
      </c>
      <c r="R1261" s="107">
        <f>R535/SUMIFS(R$3:R$722,$B$3:$B$722,$B1261)*SUMIFS(Calculations!$E$3:$E$53,Calculations!$A$3:$A$53,$B1261)</f>
        <v>0.52613835480734494</v>
      </c>
    </row>
    <row r="1262" spans="2:18" ht="15.75" customHeight="1">
      <c r="B1262" s="107" t="s">
        <v>572</v>
      </c>
      <c r="C1262" s="107" t="s">
        <v>448</v>
      </c>
      <c r="D1262" s="107" t="s">
        <v>645</v>
      </c>
      <c r="E1262" s="107" t="str">
        <f t="shared" si="308"/>
        <v>natural gas peaker</v>
      </c>
      <c r="F1262" s="107">
        <f>F536/SUMIFS(F$3:F$722,$B$3:$B$722,$B1262)*SUMIFS(Calculations!$E$3:$E$53,Calculations!$A$3:$A$53,$B1262)</f>
        <v>2.5057490931375149E-3</v>
      </c>
      <c r="G1262" s="107">
        <f>G536/SUMIFS(G$3:G$722,$B$3:$B$722,$B1262)*SUMIFS(Calculations!$E$3:$E$53,Calculations!$A$3:$A$53,$B1262)</f>
        <v>1.9731941660586136E-3</v>
      </c>
      <c r="H1262" s="107">
        <f>H536/SUMIFS(H$3:H$722,$B$3:$B$722,$B1262)*SUMIFS(Calculations!$E$3:$E$53,Calculations!$A$3:$A$53,$B1262)</f>
        <v>1.4826969576401299E-3</v>
      </c>
      <c r="I1262" s="107">
        <f>I536/SUMIFS(I$3:I$722,$B$3:$B$722,$B1262)*SUMIFS(Calculations!$E$3:$E$53,Calculations!$A$3:$A$53,$B1262)</f>
        <v>1.4744141220108518E-3</v>
      </c>
      <c r="J1262" s="107">
        <f>J536/SUMIFS(J$3:J$722,$B$3:$B$722,$B1262)*SUMIFS(Calculations!$E$3:$E$53,Calculations!$A$3:$A$53,$B1262)</f>
        <v>1.4658354723738954E-3</v>
      </c>
      <c r="K1262" s="107">
        <f>K536/SUMIFS(K$3:K$722,$B$3:$B$722,$B1262)*SUMIFS(Calculations!$E$3:$E$53,Calculations!$A$3:$A$53,$B1262)</f>
        <v>1.4914522544243042E-3</v>
      </c>
      <c r="L1262" s="107">
        <f>L536/SUMIFS(L$3:L$722,$B$3:$B$722,$B1262)*SUMIFS(Calculations!$E$3:$E$53,Calculations!$A$3:$A$53,$B1262)</f>
        <v>1.5179803140841861E-3</v>
      </c>
      <c r="M1262" s="107">
        <f>M536/SUMIFS(M$3:M$722,$B$3:$B$722,$B1262)*SUMIFS(Calculations!$E$3:$E$53,Calculations!$A$3:$A$53,$B1262)</f>
        <v>1.499342824612107E-3</v>
      </c>
      <c r="N1262" s="107">
        <f>N536/SUMIFS(N$3:N$722,$B$3:$B$722,$B1262)*SUMIFS(Calculations!$E$3:$E$53,Calculations!$A$3:$A$53,$B1262)</f>
        <v>1.4809215344724735E-3</v>
      </c>
      <c r="O1262" s="107">
        <f>O536/SUMIFS(O$3:O$722,$B$3:$B$722,$B1262)*SUMIFS(Calculations!$E$3:$E$53,Calculations!$A$3:$A$53,$B1262)</f>
        <v>1.4853782743262953E-3</v>
      </c>
      <c r="P1262" s="107">
        <f>P536/SUMIFS(P$3:P$722,$B$3:$B$722,$B1262)*SUMIFS(Calculations!$E$3:$E$53,Calculations!$A$3:$A$53,$B1262)</f>
        <v>1.4898619197049857E-3</v>
      </c>
      <c r="Q1262" s="107">
        <f>Q536/SUMIFS(Q$3:Q$722,$B$3:$B$722,$B1262)*SUMIFS(Calculations!$E$3:$E$53,Calculations!$A$3:$A$53,$B1262)</f>
        <v>1.4924183639123006E-3</v>
      </c>
      <c r="R1262" s="107">
        <f>R536/SUMIFS(R$3:R$722,$B$3:$B$722,$B1262)*SUMIFS(Calculations!$E$3:$E$53,Calculations!$A$3:$A$53,$B1262)</f>
        <v>1.4949835963707083E-3</v>
      </c>
    </row>
    <row r="1263" spans="2:18" ht="15.75" customHeight="1">
      <c r="B1263" s="107" t="s">
        <v>572</v>
      </c>
      <c r="C1263" s="107" t="s">
        <v>448</v>
      </c>
      <c r="D1263" s="107" t="s">
        <v>646</v>
      </c>
      <c r="E1263" s="107" t="str">
        <f t="shared" si="308"/>
        <v>nuclear</v>
      </c>
      <c r="F1263" s="107">
        <f>F537/SUMIFS(F$3:F$722,$B$3:$B$722,$B1263)*SUMIFS(Calculations!$E$3:$E$53,Calculations!$A$3:$A$53,$B1263)</f>
        <v>0.26131645378304319</v>
      </c>
      <c r="G1263" s="107">
        <f>G537/SUMIFS(G$3:G$722,$B$3:$B$722,$B1263)*SUMIFS(Calculations!$E$3:$E$53,Calculations!$A$3:$A$53,$B1263)</f>
        <v>0.23688299613711328</v>
      </c>
      <c r="H1263" s="107">
        <f>H537/SUMIFS(H$3:H$722,$B$3:$B$722,$B1263)*SUMIFS(Calculations!$E$3:$E$53,Calculations!$A$3:$A$53,$B1263)</f>
        <v>0.21437913379736198</v>
      </c>
      <c r="I1263" s="107">
        <f>I537/SUMIFS(I$3:I$722,$B$3:$B$722,$B1263)*SUMIFS(Calculations!$E$3:$E$53,Calculations!$A$3:$A$53,$B1263)</f>
        <v>0.18800495561898692</v>
      </c>
      <c r="J1263" s="107">
        <f>J537/SUMIFS(J$3:J$722,$B$3:$B$722,$B1263)*SUMIFS(Calculations!$E$3:$E$53,Calculations!$A$3:$A$53,$B1263)</f>
        <v>0.16068884744279963</v>
      </c>
      <c r="K1263" s="107">
        <f>K537/SUMIFS(K$3:K$722,$B$3:$B$722,$B1263)*SUMIFS(Calculations!$E$3:$E$53,Calculations!$A$3:$A$53,$B1263)</f>
        <v>0.16349702834744598</v>
      </c>
      <c r="L1263" s="107">
        <f>L537/SUMIFS(L$3:L$722,$B$3:$B$722,$B1263)*SUMIFS(Calculations!$E$3:$E$53,Calculations!$A$3:$A$53,$B1263)</f>
        <v>0.16640510596732833</v>
      </c>
      <c r="M1263" s="107">
        <f>M537/SUMIFS(M$3:M$722,$B$3:$B$722,$B1263)*SUMIFS(Calculations!$E$3:$E$53,Calculations!$A$3:$A$53,$B1263)</f>
        <v>0.16543430570886106</v>
      </c>
      <c r="N1263" s="107">
        <f>N537/SUMIFS(N$3:N$722,$B$3:$B$722,$B1263)*SUMIFS(Calculations!$E$3:$E$53,Calculations!$A$3:$A$53,$B1263)</f>
        <v>0.16447476696542421</v>
      </c>
      <c r="O1263" s="107">
        <f>O537/SUMIFS(O$3:O$722,$B$3:$B$722,$B1263)*SUMIFS(Calculations!$E$3:$E$53,Calculations!$A$3:$A$53,$B1263)</f>
        <v>0.16496974339180454</v>
      </c>
      <c r="P1263" s="107">
        <f>P537/SUMIFS(P$3:P$722,$B$3:$B$722,$B1263)*SUMIFS(Calculations!$E$3:$E$53,Calculations!$A$3:$A$53,$B1263)</f>
        <v>0.16546770801156976</v>
      </c>
      <c r="Q1263" s="107">
        <f>Q537/SUMIFS(Q$3:Q$722,$B$3:$B$722,$B1263)*SUMIFS(Calculations!$E$3:$E$53,Calculations!$A$3:$A$53,$B1263)</f>
        <v>0.16575163295659259</v>
      </c>
      <c r="R1263" s="107">
        <f>R537/SUMIFS(R$3:R$722,$B$3:$B$722,$B1263)*SUMIFS(Calculations!$E$3:$E$53,Calculations!$A$3:$A$53,$B1263)</f>
        <v>0.16603653394627202</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8.0307656604386192E-3</v>
      </c>
      <c r="G1265" s="107">
        <f>G539/SUMIFS(G$3:G$722,$B$3:$B$722,$B1265)*SUMIFS(Calculations!$E$3:$E$53,Calculations!$A$3:$A$53,$B1265)</f>
        <v>7.6426990848691666E-3</v>
      </c>
      <c r="H1265" s="107">
        <f>H539/SUMIFS(H$3:H$722,$B$3:$B$722,$B1265)*SUMIFS(Calculations!$E$3:$E$53,Calculations!$A$3:$A$53,$B1265)</f>
        <v>7.2852794792683017E-3</v>
      </c>
      <c r="I1265" s="107">
        <f>I539/SUMIFS(I$3:I$722,$B$3:$B$722,$B1265)*SUMIFS(Calculations!$E$3:$E$53,Calculations!$A$3:$A$53,$B1265)</f>
        <v>7.469701091363393E-3</v>
      </c>
      <c r="J1265" s="107">
        <f>J539/SUMIFS(J$3:J$722,$B$3:$B$722,$B1265)*SUMIFS(Calculations!$E$3:$E$53,Calculations!$A$3:$A$53,$B1265)</f>
        <v>7.660709155081824E-3</v>
      </c>
      <c r="K1265" s="107">
        <f>K539/SUMIFS(K$3:K$722,$B$3:$B$722,$B1265)*SUMIFS(Calculations!$E$3:$E$53,Calculations!$A$3:$A$53,$B1265)</f>
        <v>7.7945868790664213E-3</v>
      </c>
      <c r="L1265" s="107">
        <f>L539/SUMIFS(L$3:L$722,$B$3:$B$722,$B1265)*SUMIFS(Calculations!$E$3:$E$53,Calculations!$A$3:$A$53,$B1265)</f>
        <v>7.9332270971080102E-3</v>
      </c>
      <c r="M1265" s="107">
        <f>M539/SUMIFS(M$3:M$722,$B$3:$B$722,$B1265)*SUMIFS(Calculations!$E$3:$E$53,Calculations!$A$3:$A$53,$B1265)</f>
        <v>7.8869449901282866E-3</v>
      </c>
      <c r="N1265" s="107">
        <f>N539/SUMIFS(N$3:N$722,$B$3:$B$722,$B1265)*SUMIFS(Calculations!$E$3:$E$53,Calculations!$A$3:$A$53,$B1265)</f>
        <v>7.8411997666514733E-3</v>
      </c>
      <c r="O1265" s="107">
        <f>O539/SUMIFS(O$3:O$722,$B$3:$B$722,$B1265)*SUMIFS(Calculations!$E$3:$E$53,Calculations!$A$3:$A$53,$B1265)</f>
        <v>7.8580546271172173E-3</v>
      </c>
      <c r="P1265" s="107">
        <f>P539/SUMIFS(P$3:P$722,$B$3:$B$722,$B1265)*SUMIFS(Calculations!$E$3:$E$53,Calculations!$A$3:$A$53,$B1265)</f>
        <v>7.8750112410804242E-3</v>
      </c>
      <c r="Q1265" s="107">
        <f>Q539/SUMIFS(Q$3:Q$722,$B$3:$B$722,$B1265)*SUMIFS(Calculations!$E$3:$E$53,Calculations!$A$3:$A$53,$B1265)</f>
        <v>7.9236860389550242E-3</v>
      </c>
      <c r="R1265" s="107">
        <f>R539/SUMIFS(R$3:R$722,$B$3:$B$722,$B1265)*SUMIFS(Calculations!$E$3:$E$53,Calculations!$A$3:$A$53,$B1265)</f>
        <v>7.9725281654747741E-3</v>
      </c>
    </row>
    <row r="1266" spans="2:18" ht="15.75" customHeight="1">
      <c r="B1266" s="107" t="s">
        <v>572</v>
      </c>
      <c r="C1266" s="107" t="s">
        <v>448</v>
      </c>
      <c r="D1266" s="107" t="s">
        <v>649</v>
      </c>
      <c r="E1266" s="107" t="str">
        <f t="shared" si="308"/>
        <v>solar PV</v>
      </c>
      <c r="F1266" s="107">
        <f>F540/SUMIFS(F$3:F$722,$B$3:$B$722,$B1266)*SUMIFS(Calculations!$E$3:$E$53,Calculations!$A$3:$A$53,$B1266)</f>
        <v>2.2277939999713128E-3</v>
      </c>
      <c r="G1266" s="107">
        <f>G540/SUMIFS(G$3:G$722,$B$3:$B$722,$B1266)*SUMIFS(Calculations!$E$3:$E$53,Calculations!$A$3:$A$53,$B1266)</f>
        <v>2.6631022900949694E-3</v>
      </c>
      <c r="H1266" s="107">
        <f>H540/SUMIFS(H$3:H$722,$B$3:$B$722,$B1266)*SUMIFS(Calculations!$E$3:$E$53,Calculations!$A$3:$A$53,$B1266)</f>
        <v>3.0640327674041055E-3</v>
      </c>
      <c r="I1266" s="107">
        <f>I540/SUMIFS(I$3:I$722,$B$3:$B$722,$B1266)*SUMIFS(Calculations!$E$3:$E$53,Calculations!$A$3:$A$53,$B1266)</f>
        <v>3.6920816728518964E-3</v>
      </c>
      <c r="J1266" s="107">
        <f>J540/SUMIFS(J$3:J$722,$B$3:$B$722,$B1266)*SUMIFS(Calculations!$E$3:$E$53,Calculations!$A$3:$A$53,$B1266)</f>
        <v>4.3425607787834098E-3</v>
      </c>
      <c r="K1266" s="107">
        <f>K540/SUMIFS(K$3:K$722,$B$3:$B$722,$B1266)*SUMIFS(Calculations!$E$3:$E$53,Calculations!$A$3:$A$53,$B1266)</f>
        <v>5.1115930567800488E-3</v>
      </c>
      <c r="L1266" s="107">
        <f>L540/SUMIFS(L$3:L$722,$B$3:$B$722,$B1266)*SUMIFS(Calculations!$E$3:$E$53,Calculations!$A$3:$A$53,$B1266)</f>
        <v>5.9079824748937138E-3</v>
      </c>
      <c r="M1266" s="107">
        <f>M540/SUMIFS(M$3:M$722,$B$3:$B$722,$B1266)*SUMIFS(Calculations!$E$3:$E$53,Calculations!$A$3:$A$53,$B1266)</f>
        <v>6.762844990281308E-3</v>
      </c>
      <c r="N1266" s="107">
        <f>N540/SUMIFS(N$3:N$722,$B$3:$B$722,$B1266)*SUMIFS(Calculations!$E$3:$E$53,Calculations!$A$3:$A$53,$B1266)</f>
        <v>7.6077908961686988E-3</v>
      </c>
      <c r="O1266" s="107">
        <f>O540/SUMIFS(O$3:O$722,$B$3:$B$722,$B1266)*SUMIFS(Calculations!$E$3:$E$53,Calculations!$A$3:$A$53,$B1266)</f>
        <v>8.7097186007405614E-3</v>
      </c>
      <c r="P1266" s="107">
        <f>P540/SUMIFS(P$3:P$722,$B$3:$B$722,$B1266)*SUMIFS(Calculations!$E$3:$E$53,Calculations!$A$3:$A$53,$B1266)</f>
        <v>9.8182986889451315E-3</v>
      </c>
      <c r="Q1266" s="107">
        <f>Q540/SUMIFS(Q$3:Q$722,$B$3:$B$722,$B1266)*SUMIFS(Calculations!$E$3:$E$53,Calculations!$A$3:$A$53,$B1266)</f>
        <v>1.1128163646320169E-2</v>
      </c>
      <c r="R1266" s="107">
        <f>R540/SUMIFS(R$3:R$722,$B$3:$B$722,$B1266)*SUMIFS(Calculations!$E$3:$E$53,Calculations!$A$3:$A$53,$B1266)</f>
        <v>1.2442531507419847E-2</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3.5659817342524358E-4</v>
      </c>
      <c r="G1268" s="107">
        <f>G542/SUMIFS(G$3:G$722,$B$3:$B$722,$B1268)*SUMIFS(Calculations!$E$3:$E$53,Calculations!$A$3:$A$53,$B1268)</f>
        <v>3.419419176109376E-4</v>
      </c>
      <c r="H1268" s="107">
        <f>H542/SUMIFS(H$3:H$722,$B$3:$B$722,$B1268)*SUMIFS(Calculations!$E$3:$E$53,Calculations!$A$3:$A$53,$B1268)</f>
        <v>3.2844311739850567E-4</v>
      </c>
      <c r="I1268" s="107">
        <f>I542/SUMIFS(I$3:I$722,$B$3:$B$722,$B1268)*SUMIFS(Calculations!$E$3:$E$53,Calculations!$A$3:$A$53,$B1268)</f>
        <v>3.342086097914328E-4</v>
      </c>
      <c r="J1268" s="107">
        <f>J542/SUMIFS(J$3:J$722,$B$3:$B$722,$B1268)*SUMIFS(Calculations!$E$3:$E$53,Calculations!$A$3:$A$53,$B1268)</f>
        <v>3.4018001154768955E-4</v>
      </c>
      <c r="K1268" s="107">
        <f>K542/SUMIFS(K$3:K$722,$B$3:$B$722,$B1268)*SUMIFS(Calculations!$E$3:$E$53,Calculations!$A$3:$A$53,$B1268)</f>
        <v>3.4439755316597118E-4</v>
      </c>
      <c r="L1268" s="107">
        <f>L542/SUMIFS(L$3:L$722,$B$3:$B$722,$B1268)*SUMIFS(Calculations!$E$3:$E$53,Calculations!$A$3:$A$53,$B1268)</f>
        <v>3.4876512733854451E-4</v>
      </c>
      <c r="M1268" s="107">
        <f>M542/SUMIFS(M$3:M$722,$B$3:$B$722,$B1268)*SUMIFS(Calculations!$E$3:$E$53,Calculations!$A$3:$A$53,$B1268)</f>
        <v>3.4499968605285501E-4</v>
      </c>
      <c r="N1268" s="107">
        <f>N542/SUMIFS(N$3:N$722,$B$3:$B$722,$B1268)*SUMIFS(Calculations!$E$3:$E$53,Calculations!$A$3:$A$53,$B1268)</f>
        <v>3.4127792478606226E-4</v>
      </c>
      <c r="O1268" s="107">
        <f>O542/SUMIFS(O$3:O$722,$B$3:$B$722,$B1268)*SUMIFS(Calculations!$E$3:$E$53,Calculations!$A$3:$A$53,$B1268)</f>
        <v>3.405973732280517E-4</v>
      </c>
      <c r="P1268" s="107">
        <f>P542/SUMIFS(P$3:P$722,$B$3:$B$722,$B1268)*SUMIFS(Calculations!$E$3:$E$53,Calculations!$A$3:$A$53,$B1268)</f>
        <v>3.3991271315182627E-4</v>
      </c>
      <c r="Q1268" s="107">
        <f>Q542/SUMIFS(Q$3:Q$722,$B$3:$B$722,$B1268)*SUMIFS(Calculations!$E$3:$E$53,Calculations!$A$3:$A$53,$B1268)</f>
        <v>3.3879847333887912E-4</v>
      </c>
      <c r="R1268" s="107">
        <f>R542/SUMIFS(R$3:R$722,$B$3:$B$722,$B1268)*SUMIFS(Calculations!$E$3:$E$53,Calculations!$A$3:$A$53,$B1268)</f>
        <v>3.3768040311992295E-4</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578</v>
      </c>
      <c r="C1345" s="107" t="s">
        <v>448</v>
      </c>
      <c r="D1345" s="107" t="s">
        <v>639</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578</v>
      </c>
      <c r="C1348" s="107" t="s">
        <v>448</v>
      </c>
      <c r="D1348" s="107" t="s">
        <v>642</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578</v>
      </c>
      <c r="C1351" s="107" t="s">
        <v>448</v>
      </c>
      <c r="D1351" s="107" t="s">
        <v>644</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578</v>
      </c>
      <c r="C1352" s="107" t="s">
        <v>448</v>
      </c>
      <c r="D1352" s="107" t="s">
        <v>645</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578</v>
      </c>
      <c r="C1356" s="107" t="s">
        <v>448</v>
      </c>
      <c r="D1356" s="107" t="s">
        <v>649</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582</v>
      </c>
      <c r="C1427" s="107" t="s">
        <v>448</v>
      </c>
      <c r="D1427" s="107" t="s">
        <v>645</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582</v>
      </c>
      <c r="C1431" s="107" t="s">
        <v>448</v>
      </c>
      <c r="D1431" s="107" t="s">
        <v>649</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584</v>
      </c>
      <c r="C1441" s="107" t="s">
        <v>448</v>
      </c>
      <c r="D1441" s="107" t="s">
        <v>644</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617</v>
      </c>
      <c r="F1449" s="95">
        <f t="shared" ref="F1449:R1449" si="312">SUM(F729:F1448)</f>
        <v>0.99999999999999978</v>
      </c>
      <c r="G1449" s="95">
        <f t="shared" si="312"/>
        <v>1</v>
      </c>
      <c r="H1449" s="95">
        <f t="shared" si="312"/>
        <v>1</v>
      </c>
      <c r="I1449" s="95">
        <f t="shared" si="312"/>
        <v>0.99999999999999989</v>
      </c>
      <c r="J1449" s="95">
        <f t="shared" si="312"/>
        <v>0.99999999999999989</v>
      </c>
      <c r="K1449" s="95">
        <f t="shared" si="312"/>
        <v>0.99999999999999978</v>
      </c>
      <c r="L1449" s="95">
        <f t="shared" si="312"/>
        <v>0.99999999999999989</v>
      </c>
      <c r="M1449" s="95">
        <f t="shared" si="312"/>
        <v>0.99999999999999989</v>
      </c>
      <c r="N1449" s="95">
        <f t="shared" si="312"/>
        <v>1</v>
      </c>
      <c r="O1449" s="95">
        <f t="shared" si="312"/>
        <v>1</v>
      </c>
      <c r="P1449" s="95">
        <f t="shared" si="312"/>
        <v>1.0000000000000004</v>
      </c>
      <c r="Q1449" s="95">
        <f t="shared" si="312"/>
        <v>1.0000000000000002</v>
      </c>
      <c r="R1449" s="95">
        <f t="shared" si="312"/>
        <v>1</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0625" defaultRowHeight="15" customHeight="1"/>
  <cols>
    <col min="1" max="10" width="8.7265625" style="92" customWidth="1"/>
    <col min="11" max="11" width="17.54296875" style="92" customWidth="1"/>
    <col min="12" max="16" width="8.7265625" style="92" customWidth="1"/>
    <col min="17" max="17" width="34.1328125" style="92" customWidth="1"/>
    <col min="18" max="18" width="14.86328125" style="92" customWidth="1"/>
    <col min="19" max="33" width="8.7265625" style="92" customWidth="1"/>
    <col min="34" max="16384" width="14.406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WV</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0</v>
      </c>
      <c r="R7" s="91">
        <f t="shared" si="2"/>
        <v>0</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0</v>
      </c>
      <c r="R13" s="91">
        <f t="shared" si="2"/>
        <v>0</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0</v>
      </c>
      <c r="R15" s="91">
        <f t="shared" si="2"/>
        <v>0</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0</v>
      </c>
      <c r="R16" s="91">
        <f t="shared" si="2"/>
        <v>0</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0</v>
      </c>
      <c r="R18" s="91">
        <f t="shared" si="2"/>
        <v>0</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2996.277</v>
      </c>
      <c r="R20" s="91">
        <f t="shared" si="2"/>
        <v>0.12270142574946891</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3075.1460000000002</v>
      </c>
      <c r="R23" s="91">
        <f t="shared" si="2"/>
        <v>0.1259312134985438</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0</v>
      </c>
      <c r="R28" s="91">
        <f t="shared" si="2"/>
        <v>0</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0</v>
      </c>
      <c r="R30" s="91">
        <f t="shared" si="2"/>
        <v>0</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0</v>
      </c>
      <c r="R31" s="91">
        <f t="shared" si="2"/>
        <v>0</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0</v>
      </c>
      <c r="R35" s="91">
        <f t="shared" si="2"/>
        <v>0</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590.52950350000003</v>
      </c>
      <c r="R36" s="91">
        <f t="shared" si="2"/>
        <v>2.4182948381132982E-2</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4583.473</v>
      </c>
      <c r="R38" s="91">
        <f t="shared" si="2"/>
        <v>0.18769915865061723</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2492.509978</v>
      </c>
      <c r="R41" s="91">
        <f t="shared" si="2"/>
        <v>0.10207151341327166</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0</v>
      </c>
      <c r="R45" s="91">
        <f t="shared" si="2"/>
        <v>0</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0</v>
      </c>
      <c r="R47" s="91">
        <f t="shared" si="2"/>
        <v>0</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10681.316224</v>
      </c>
      <c r="R49" s="91">
        <f t="shared" si="2"/>
        <v>0.43741374030696545</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0</v>
      </c>
      <c r="R51" s="91">
        <f t="shared" si="2"/>
        <v>0</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0</v>
      </c>
      <c r="R53" s="91">
        <f t="shared" si="2"/>
        <v>0</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24419.251705499999</v>
      </c>
      <c r="R54" s="149">
        <f>SUM(R3:R53)</f>
        <v>1</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f t="shared" si="8"/>
        <v>590.52950350000003</v>
      </c>
      <c r="M245" s="91" t="str">
        <f t="shared" si="9"/>
        <v>NC</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f t="shared" si="8"/>
        <v>1319.0288889999999</v>
      </c>
      <c r="M249" s="91" t="str">
        <f t="shared" si="9"/>
        <v>VA</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f t="shared" si="10"/>
        <v>2996.277</v>
      </c>
      <c r="M269" s="91" t="str">
        <f t="shared" si="11"/>
        <v>KY</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f t="shared" si="10"/>
        <v>1130.114</v>
      </c>
      <c r="M273" s="91" t="str">
        <f t="shared" si="11"/>
        <v>OH</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f t="shared" si="10"/>
        <v>2407.7620000000002</v>
      </c>
      <c r="M278" s="91" t="str">
        <f t="shared" si="11"/>
        <v>OH</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f t="shared" si="10"/>
        <v>1045.597</v>
      </c>
      <c r="M279" s="91" t="str">
        <f t="shared" si="11"/>
        <v>OH</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f t="shared" si="10"/>
        <v>2196.172</v>
      </c>
      <c r="M281" s="91" t="str">
        <f t="shared" si="11"/>
        <v>PA</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f t="shared" si="10"/>
        <v>425.40309999999999</v>
      </c>
      <c r="M284" s="91" t="str">
        <f t="shared" si="11"/>
        <v>VA</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f t="shared" si="10"/>
        <v>296.33797800000002</v>
      </c>
      <c r="M285" s="91" t="str">
        <f t="shared" si="11"/>
        <v>PA</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f t="shared" si="10"/>
        <v>3075.1460000000002</v>
      </c>
      <c r="M286" s="91" t="str">
        <f t="shared" si="11"/>
        <v>MD</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f t="shared" si="10"/>
        <v>8936.8842349999995</v>
      </c>
      <c r="M287" s="91" t="str">
        <f t="shared" si="11"/>
        <v>VA</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24419.251705499999</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0625" defaultRowHeight="15" customHeight="1"/>
  <cols>
    <col min="1" max="1" width="9.86328125" style="92" customWidth="1"/>
    <col min="2" max="2" width="42.7265625" style="92" customWidth="1"/>
    <col min="3" max="35" width="8.7265625" style="92" customWidth="1"/>
    <col min="36" max="16384" width="14.406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69" t="s">
        <v>677</v>
      </c>
      <c r="C146" s="270"/>
      <c r="D146" s="270"/>
      <c r="E146" s="270"/>
      <c r="F146" s="270"/>
      <c r="G146" s="270"/>
      <c r="H146" s="270"/>
      <c r="I146" s="270"/>
      <c r="J146" s="270"/>
      <c r="K146" s="270"/>
      <c r="L146" s="270"/>
      <c r="M146" s="270"/>
      <c r="N146" s="270"/>
      <c r="O146" s="270"/>
      <c r="P146" s="270"/>
      <c r="Q146" s="270"/>
      <c r="R146" s="270"/>
      <c r="S146" s="270"/>
      <c r="T146" s="270"/>
      <c r="U146" s="270"/>
      <c r="V146" s="270"/>
      <c r="W146" s="270"/>
      <c r="X146" s="270"/>
      <c r="Y146" s="270"/>
      <c r="Z146" s="270"/>
      <c r="AA146" s="270"/>
      <c r="AB146" s="270"/>
      <c r="AC146" s="270"/>
      <c r="AD146" s="270"/>
      <c r="AE146" s="270"/>
      <c r="AF146" s="270"/>
      <c r="AG146" s="270"/>
      <c r="AH146" s="270"/>
      <c r="AI146" s="270"/>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0625" defaultRowHeight="15" customHeight="1"/>
  <cols>
    <col min="1" max="1" width="27.54296875" style="92" customWidth="1"/>
    <col min="2" max="2" width="16.7265625" style="92" customWidth="1"/>
    <col min="3" max="3" width="21.86328125" style="92" customWidth="1"/>
    <col min="4" max="4" width="15" style="92" customWidth="1"/>
    <col min="5" max="5" width="14.40625" style="92"/>
    <col min="6" max="52" width="8.7265625" style="92" customWidth="1"/>
    <col min="53" max="53" width="9.86328125" style="92" customWidth="1"/>
    <col min="54" max="54" width="15.54296875" style="92" customWidth="1"/>
    <col min="55" max="16384" width="14.40625" style="92"/>
  </cols>
  <sheetData>
    <row r="2" spans="1:5" ht="14.75">
      <c r="A2" s="112" t="s">
        <v>654</v>
      </c>
      <c r="B2" s="91" t="s">
        <v>655</v>
      </c>
      <c r="C2" s="91" t="s">
        <v>656</v>
      </c>
      <c r="D2" s="91" t="s">
        <v>657</v>
      </c>
      <c r="E2" s="91" t="s">
        <v>658</v>
      </c>
    </row>
    <row r="3" spans="1:5" ht="14.7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ht="14.7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ht="14.75">
      <c r="A5" s="111" t="s">
        <v>538</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ht="14.7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ht="14.7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ht="14.7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ht="14.7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ht="14.7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ht="14.7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ht="14.7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ht="14.75">
      <c r="A13" s="111" t="s">
        <v>544</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ht="14.7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ht="14.75">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ht="14.75">
      <c r="A16" s="111" t="s">
        <v>546</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ht="14.75">
      <c r="A17" s="111" t="s">
        <v>547</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ht="14.7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ht="14.7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ht="14.75">
      <c r="A20" s="111" t="s">
        <v>551</v>
      </c>
      <c r="B20" s="91">
        <f>IF(SUMIFS('EIA SEDS data'!$AE$20:$AE$119,'EIA SEDS data'!$B$20:$B$119,A20,'EIA SEDS data'!$A$20:$A$119,"exports")&gt;0, 1, 0)</f>
        <v>0</v>
      </c>
      <c r="C20" s="91">
        <f>SUMIFS('Cross border connections'!$R$4:$R$53,'Cross border connections'!$P$4:$P$53,Calculations!A20)</f>
        <v>0.12270142574946891</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0.1259312134985438</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2.4182948381132982E-2</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0.18769915865061723</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0.10207151341327166</v>
      </c>
      <c r="D41" s="91">
        <f t="shared" si="0"/>
        <v>0.10207151341327166</v>
      </c>
      <c r="E41" s="91">
        <f t="shared" si="1"/>
        <v>1</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580</v>
      </c>
      <c r="B48" s="91">
        <f>IF(SUMIFS('EIA SEDS data'!$AE$20:$AE$119,'EIA SEDS data'!$B$20:$B$119,A48,'EIA SEDS data'!$A$20:$A$119,"exports")&gt;0, 1, 0)</f>
        <v>0</v>
      </c>
      <c r="C48" s="91">
        <f>SUMIFS('Cross border connections'!$R$4:$R$53,'Cross border connections'!$P$4:$P$53,Calculations!A48)</f>
        <v>0.43741374030696545</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584</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617</v>
      </c>
      <c r="B54" s="95">
        <f>SUM(B3:B53)</f>
        <v>25</v>
      </c>
      <c r="C54" s="95">
        <f>SUM(C3:C53)</f>
        <v>1</v>
      </c>
      <c r="D54" s="95">
        <f>SUM(D3:D53)</f>
        <v>0.10207151341327166</v>
      </c>
      <c r="E54" s="95">
        <f>SUM(E3:E53)</f>
        <v>1</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0.21136231343935794</v>
      </c>
      <c r="C60" s="91">
        <f>SUMIFS('ReEDs Generation Data'!H$729:H$1448,'ReEDs Generation Data'!$E$729:$E$1448,Calculations!$A60)</f>
        <v>0.18609687949047546</v>
      </c>
      <c r="D60" s="91">
        <f>SUMIFS('ReEDs Generation Data'!I$729:I$1448,'ReEDs Generation Data'!$E$729:$E$1448,Calculations!$A60)</f>
        <v>0.19571341199676284</v>
      </c>
      <c r="E60" s="91">
        <f>SUMIFS('ReEDs Generation Data'!J$729:J$1448,'ReEDs Generation Data'!$E$729:$E$1448,Calculations!$A60)</f>
        <v>0.20567339029238796</v>
      </c>
      <c r="F60" s="91">
        <f>SUMIFS('ReEDs Generation Data'!K$729:K$1448,'ReEDs Generation Data'!$E$729:$E$1448,Calculations!$A60)</f>
        <v>0.21106386217892323</v>
      </c>
      <c r="G60" s="91">
        <f>SUMIFS('ReEDs Generation Data'!L$729:L$1448,'ReEDs Generation Data'!$E$729:$E$1448,Calculations!$A60)</f>
        <v>0.21664609180946495</v>
      </c>
      <c r="H60" s="91">
        <f>SUMIFS('ReEDs Generation Data'!M$729:M$1448,'ReEDs Generation Data'!$E$729:$E$1448,Calculations!$A60)</f>
        <v>0.21168288485808509</v>
      </c>
      <c r="I60" s="91">
        <f>SUMIFS('ReEDs Generation Data'!N$729:N$1448,'ReEDs Generation Data'!$E$729:$E$1448,Calculations!$A60)</f>
        <v>0.20677725229360336</v>
      </c>
      <c r="J60" s="91">
        <f>SUMIFS('ReEDs Generation Data'!O$729:O$1448,'ReEDs Generation Data'!$E$729:$E$1448,Calculations!$A60)</f>
        <v>0.20409370476949243</v>
      </c>
      <c r="K60" s="91">
        <f>SUMIFS('ReEDs Generation Data'!P$729:P$1448,'ReEDs Generation Data'!$E$729:$E$1448,Calculations!$A60)</f>
        <v>0.20139395655675835</v>
      </c>
      <c r="L60" s="91">
        <f>SUMIFS('ReEDs Generation Data'!Q$729:Q$1448,'ReEDs Generation Data'!$E$729:$E$1448,Calculations!$A60)</f>
        <v>0.20534987475058791</v>
      </c>
      <c r="M60" s="91">
        <f>SUMIFS('ReEDs Generation Data'!R$729:R$1448,'ReEDs Generation Data'!$E$729:$E$1448,Calculations!$A60)</f>
        <v>0.2093193921468918</v>
      </c>
    </row>
    <row r="61" spans="1:33" ht="15.75" customHeight="1">
      <c r="A61" s="111" t="s">
        <v>633</v>
      </c>
      <c r="B61" s="91">
        <f>SUMIFS('ReEDs Generation Data'!G$729:G$1448,'ReEDs Generation Data'!$E$729:$E$1448,Calculations!$A61)</f>
        <v>0.50695086076507068</v>
      </c>
      <c r="C61" s="91">
        <f>SUMIFS('ReEDs Generation Data'!H$729:H$1448,'ReEDs Generation Data'!$E$729:$E$1448,Calculations!$A61)</f>
        <v>0.55282458881287377</v>
      </c>
      <c r="D61" s="91">
        <f>SUMIFS('ReEDs Generation Data'!I$729:I$1448,'ReEDs Generation Data'!$E$729:$E$1448,Calculations!$A61)</f>
        <v>0.56327671018015513</v>
      </c>
      <c r="E61" s="91">
        <f>SUMIFS('ReEDs Generation Data'!J$729:J$1448,'ReEDs Generation Data'!$E$729:$E$1448,Calculations!$A61)</f>
        <v>0.57410211963967694</v>
      </c>
      <c r="F61" s="91">
        <f>SUMIFS('ReEDs Generation Data'!K$729:K$1448,'ReEDs Generation Data'!$E$729:$E$1448,Calculations!$A61)</f>
        <v>0.56417008658782697</v>
      </c>
      <c r="G61" s="91">
        <f>SUMIFS('ReEDs Generation Data'!L$729:L$1448,'ReEDs Generation Data'!$E$729:$E$1448,Calculations!$A61)</f>
        <v>0.55388473674080396</v>
      </c>
      <c r="H61" s="91">
        <f>SUMIFS('ReEDs Generation Data'!M$729:M$1448,'ReEDs Generation Data'!$E$729:$E$1448,Calculations!$A61)</f>
        <v>0.54485531392884812</v>
      </c>
      <c r="I61" s="91">
        <f>SUMIFS('ReEDs Generation Data'!N$729:N$1448,'ReEDs Generation Data'!$E$729:$E$1448,Calculations!$A61)</f>
        <v>0.53593063457964429</v>
      </c>
      <c r="J61" s="91">
        <f>SUMIFS('ReEDs Generation Data'!O$729:O$1448,'ReEDs Generation Data'!$E$729:$E$1448,Calculations!$A61)</f>
        <v>0.53677203520977013</v>
      </c>
      <c r="K61" s="91">
        <f>SUMIFS('ReEDs Generation Data'!P$729:P$1448,'ReEDs Generation Data'!$E$729:$E$1448,Calculations!$A61)</f>
        <v>0.53761851541068562</v>
      </c>
      <c r="L61" s="91">
        <f>SUMIFS('ReEDs Generation Data'!Q$729:Q$1448,'ReEDs Generation Data'!$E$729:$E$1448,Calculations!$A61)</f>
        <v>0.53188828447481395</v>
      </c>
      <c r="M61" s="91">
        <f>SUMIFS('ReEDs Generation Data'!R$729:R$1448,'ReEDs Generation Data'!$E$729:$E$1448,Calculations!$A61)</f>
        <v>0.52613835480734494</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0.23688299613711328</v>
      </c>
      <c r="C62" s="91">
        <f>SUMIFS('ReEDs Generation Data'!H$729:H$1448,'ReEDs Generation Data'!$E$729:$E$1448,Calculations!$A62)</f>
        <v>0.21437913379736198</v>
      </c>
      <c r="D62" s="91">
        <f>SUMIFS('ReEDs Generation Data'!I$729:I$1448,'ReEDs Generation Data'!$E$729:$E$1448,Calculations!$A62)</f>
        <v>0.18800495561898692</v>
      </c>
      <c r="E62" s="91">
        <f>SUMIFS('ReEDs Generation Data'!J$729:J$1448,'ReEDs Generation Data'!$E$729:$E$1448,Calculations!$A62)</f>
        <v>0.16068884744279963</v>
      </c>
      <c r="F62" s="91">
        <f>SUMIFS('ReEDs Generation Data'!K$729:K$1448,'ReEDs Generation Data'!$E$729:$E$1448,Calculations!$A62)</f>
        <v>0.16349702834744598</v>
      </c>
      <c r="G62" s="91">
        <f>SUMIFS('ReEDs Generation Data'!L$729:L$1448,'ReEDs Generation Data'!$E$729:$E$1448,Calculations!$A62)</f>
        <v>0.16640510596732833</v>
      </c>
      <c r="H62" s="91">
        <f>SUMIFS('ReEDs Generation Data'!M$729:M$1448,'ReEDs Generation Data'!$E$729:$E$1448,Calculations!$A62)</f>
        <v>0.16543430570886106</v>
      </c>
      <c r="I62" s="91">
        <f>SUMIFS('ReEDs Generation Data'!N$729:N$1448,'ReEDs Generation Data'!$E$729:$E$1448,Calculations!$A62)</f>
        <v>0.16447476696542421</v>
      </c>
      <c r="J62" s="91">
        <f>SUMIFS('ReEDs Generation Data'!O$729:O$1448,'ReEDs Generation Data'!$E$729:$E$1448,Calculations!$A62)</f>
        <v>0.16496974339180454</v>
      </c>
      <c r="K62" s="91">
        <f>SUMIFS('ReEDs Generation Data'!P$729:P$1448,'ReEDs Generation Data'!$E$729:$E$1448,Calculations!$A62)</f>
        <v>0.16546770801156976</v>
      </c>
      <c r="L62" s="91">
        <f>SUMIFS('ReEDs Generation Data'!Q$729:Q$1448,'ReEDs Generation Data'!$E$729:$E$1448,Calculations!$A62)</f>
        <v>0.16575163295659259</v>
      </c>
      <c r="M62" s="91">
        <f>SUMIFS('ReEDs Generation Data'!R$729:R$1448,'ReEDs Generation Data'!$E$729:$E$1448,Calculations!$A62)</f>
        <v>0.16603653394627202</v>
      </c>
    </row>
    <row r="63" spans="1:33" ht="15.75" customHeight="1">
      <c r="A63" s="111" t="s">
        <v>101</v>
      </c>
      <c r="B63" s="91">
        <f>SUMIFS('ReEDs Generation Data'!G$729:G$1448,'ReEDs Generation Data'!$E$729:$E$1448,Calculations!$A63)</f>
        <v>1.0737251033901369E-2</v>
      </c>
      <c r="C63" s="91">
        <f>SUMIFS('ReEDs Generation Data'!H$729:H$1448,'ReEDs Generation Data'!$E$729:$E$1448,Calculations!$A63)</f>
        <v>1.0723079603716457E-2</v>
      </c>
      <c r="D63" s="91">
        <f>SUMIFS('ReEDs Generation Data'!I$729:I$1448,'ReEDs Generation Data'!$E$729:$E$1448,Calculations!$A63)</f>
        <v>1.0907182347865496E-2</v>
      </c>
      <c r="E63" s="91">
        <f>SUMIFS('ReEDs Generation Data'!J$729:J$1448,'ReEDs Generation Data'!$E$729:$E$1448,Calculations!$A63)</f>
        <v>1.1097860155556635E-2</v>
      </c>
      <c r="F63" s="91">
        <f>SUMIFS('ReEDs Generation Data'!K$729:K$1448,'ReEDs Generation Data'!$E$729:$E$1448,Calculations!$A63)</f>
        <v>1.1295968959482993E-2</v>
      </c>
      <c r="G63" s="91">
        <f>SUMIFS('ReEDs Generation Data'!L$729:L$1448,'ReEDs Generation Data'!$E$729:$E$1448,Calculations!$A63)</f>
        <v>1.1501125179314372E-2</v>
      </c>
      <c r="H63" s="91">
        <f>SUMIFS('ReEDs Generation Data'!M$729:M$1448,'ReEDs Generation Data'!$E$729:$E$1448,Calculations!$A63)</f>
        <v>1.143402810779221E-2</v>
      </c>
      <c r="I63" s="91">
        <f>SUMIFS('ReEDs Generation Data'!N$729:N$1448,'ReEDs Generation Data'!$E$729:$E$1448,Calculations!$A63)</f>
        <v>1.1367709378336661E-2</v>
      </c>
      <c r="J63" s="91">
        <f>SUMIFS('ReEDs Generation Data'!O$729:O$1448,'ReEDs Generation Data'!$E$729:$E$1448,Calculations!$A63)</f>
        <v>1.1401919781962902E-2</v>
      </c>
      <c r="K63" s="91">
        <f>SUMIFS('ReEDs Generation Data'!P$729:P$1448,'ReEDs Generation Data'!$E$729:$E$1448,Calculations!$A63)</f>
        <v>1.1436336715226441E-2</v>
      </c>
      <c r="L63" s="91">
        <f>SUMIFS('ReEDs Generation Data'!Q$729:Q$1448,'ReEDs Generation Data'!$E$729:$E$1448,Calculations!$A63)</f>
        <v>1.1455960249704274E-2</v>
      </c>
      <c r="M63" s="91">
        <f>SUMIFS('ReEDs Generation Data'!R$729:R$1448,'ReEDs Generation Data'!$E$729:$E$1448,Calculations!$A63)</f>
        <v>1.147565124372135E-2</v>
      </c>
    </row>
    <row r="64" spans="1:33" ht="15.75" customHeight="1">
      <c r="A64" s="111" t="s">
        <v>100</v>
      </c>
      <c r="B64" s="91">
        <f>SUMIFS('ReEDs Generation Data'!G$729:G$1448,'ReEDs Generation Data'!$E$729:$E$1448,Calculations!$A64)</f>
        <v>2.1405916835295344E-2</v>
      </c>
      <c r="C64" s="91">
        <f>SUMIFS('ReEDs Generation Data'!H$729:H$1448,'ReEDs Generation Data'!$E$729:$E$1448,Calculations!$A64)</f>
        <v>2.3739554481443294E-2</v>
      </c>
      <c r="D64" s="91">
        <f>SUMIFS('ReEDs Generation Data'!I$729:I$1448,'ReEDs Generation Data'!$E$729:$E$1448,Calculations!$A64)</f>
        <v>2.9085963234868114E-2</v>
      </c>
      <c r="E64" s="91">
        <f>SUMIFS('ReEDs Generation Data'!J$729:J$1448,'ReEDs Generation Data'!$E$729:$E$1448,Calculations!$A64)</f>
        <v>3.4623314157233978E-2</v>
      </c>
      <c r="F64" s="91">
        <f>SUMIFS('ReEDs Generation Data'!K$729:K$1448,'ReEDs Generation Data'!$E$729:$E$1448,Calculations!$A64)</f>
        <v>3.5228387447752946E-2</v>
      </c>
      <c r="G64" s="91">
        <f>SUMIFS('ReEDs Generation Data'!L$729:L$1448,'ReEDs Generation Data'!$E$729:$E$1448,Calculations!$A64)</f>
        <v>3.5854985289663847E-2</v>
      </c>
      <c r="H64" s="91">
        <f>SUMIFS('ReEDs Generation Data'!M$729:M$1448,'ReEDs Generation Data'!$E$729:$E$1448,Calculations!$A64)</f>
        <v>5.0096666927515771E-2</v>
      </c>
      <c r="I64" s="91">
        <f>SUMIFS('ReEDs Generation Data'!N$729:N$1448,'ReEDs Generation Data'!$E$729:$E$1448,Calculations!$A64)</f>
        <v>6.4173141654447291E-2</v>
      </c>
      <c r="J64" s="91">
        <f>SUMIFS('ReEDs Generation Data'!O$729:O$1448,'ReEDs Generation Data'!$E$729:$E$1448,Calculations!$A64)</f>
        <v>6.4366187485784265E-2</v>
      </c>
      <c r="K64" s="91">
        <f>SUMIFS('ReEDs Generation Data'!P$729:P$1448,'ReEDs Generation Data'!$E$729:$E$1448,Calculations!$A64)</f>
        <v>6.4560398742877764E-2</v>
      </c>
      <c r="L64" s="91">
        <f>SUMIFS('ReEDs Generation Data'!Q$729:Q$1448,'ReEDs Generation Data'!$E$729:$E$1448,Calculations!$A64)</f>
        <v>6.4671181045775017E-2</v>
      </c>
      <c r="M64" s="91">
        <f>SUMIFS('ReEDs Generation Data'!R$729:R$1448,'ReEDs Generation Data'!$E$729:$E$1448,Calculations!$A64)</f>
        <v>6.4782344183384688E-2</v>
      </c>
    </row>
    <row r="65" spans="1:37" ht="15.75" customHeight="1">
      <c r="A65" s="111" t="s">
        <v>102</v>
      </c>
      <c r="B65" s="91">
        <f>SUMIFS('ReEDs Generation Data'!G$729:G$1448,'ReEDs Generation Data'!$E$729:$E$1448,Calculations!$A65)</f>
        <v>3.0050442077059068E-3</v>
      </c>
      <c r="C65" s="91">
        <f>SUMIFS('ReEDs Generation Data'!H$729:H$1448,'ReEDs Generation Data'!$E$729:$E$1448,Calculations!$A65)</f>
        <v>3.3924758848026112E-3</v>
      </c>
      <c r="D65" s="91">
        <f>SUMIFS('ReEDs Generation Data'!I$729:I$1448,'ReEDs Generation Data'!$E$729:$E$1448,Calculations!$A65)</f>
        <v>4.026290282643329E-3</v>
      </c>
      <c r="E65" s="91">
        <f>SUMIFS('ReEDs Generation Data'!J$729:J$1448,'ReEDs Generation Data'!$E$729:$E$1448,Calculations!$A65)</f>
        <v>4.6827407903310995E-3</v>
      </c>
      <c r="F65" s="91">
        <f>SUMIFS('ReEDs Generation Data'!K$729:K$1448,'ReEDs Generation Data'!$E$729:$E$1448,Calculations!$A65)</f>
        <v>5.4559906099460199E-3</v>
      </c>
      <c r="G65" s="91">
        <f>SUMIFS('ReEDs Generation Data'!L$729:L$1448,'ReEDs Generation Data'!$E$729:$E$1448,Calculations!$A65)</f>
        <v>6.256747602232258E-3</v>
      </c>
      <c r="H65" s="91">
        <f>SUMIFS('ReEDs Generation Data'!M$729:M$1448,'ReEDs Generation Data'!$E$729:$E$1448,Calculations!$A65)</f>
        <v>7.1078446763341626E-3</v>
      </c>
      <c r="I65" s="91">
        <f>SUMIFS('ReEDs Generation Data'!N$729:N$1448,'ReEDs Generation Data'!$E$729:$E$1448,Calculations!$A65)</f>
        <v>7.9490688209547609E-3</v>
      </c>
      <c r="J65" s="91">
        <f>SUMIFS('ReEDs Generation Data'!O$729:O$1448,'ReEDs Generation Data'!$E$729:$E$1448,Calculations!$A65)</f>
        <v>9.0503159739686138E-3</v>
      </c>
      <c r="K65" s="91">
        <f>SUMIFS('ReEDs Generation Data'!P$729:P$1448,'ReEDs Generation Data'!$E$729:$E$1448,Calculations!$A65)</f>
        <v>1.0158211402096958E-2</v>
      </c>
      <c r="L65" s="91">
        <f>SUMIFS('ReEDs Generation Data'!Q$729:Q$1448,'ReEDs Generation Data'!$E$729:$E$1448,Calculations!$A65)</f>
        <v>1.1466962119659049E-2</v>
      </c>
      <c r="M65" s="91">
        <f>SUMIFS('ReEDs Generation Data'!R$729:R$1448,'ReEDs Generation Data'!$E$729:$E$1448,Calculations!$A65)</f>
        <v>1.278021191053977E-2</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3.9724330627814143E-5</v>
      </c>
      <c r="C67" s="91">
        <f>SUMIFS('ReEDs Generation Data'!H$729:H$1448,'ReEDs Generation Data'!$E$729:$E$1448,Calculations!$A67)</f>
        <v>7.6311492418073759E-5</v>
      </c>
      <c r="D67" s="91">
        <f>SUMIFS('ReEDs Generation Data'!I$729:I$1448,'ReEDs Generation Data'!$E$729:$E$1448,Calculations!$A67)</f>
        <v>4.1371125343996061E-5</v>
      </c>
      <c r="E67" s="91">
        <f>SUMIFS('ReEDs Generation Data'!J$729:J$1448,'ReEDs Generation Data'!$E$729:$E$1448,Calculations!$A67)</f>
        <v>5.1828945579552918E-6</v>
      </c>
      <c r="F67" s="91">
        <f>SUMIFS('ReEDs Generation Data'!K$729:K$1448,'ReEDs Generation Data'!$E$729:$E$1448,Calculations!$A67)</f>
        <v>2.6367351311219162E-6</v>
      </c>
      <c r="G67" s="91">
        <f>SUMIFS('ReEDs Generation Data'!L$729:L$1448,'ReEDs Generation Data'!$E$729:$E$1448,Calculations!$A67)</f>
        <v>0</v>
      </c>
      <c r="H67" s="91">
        <f>SUMIFS('ReEDs Generation Data'!M$729:M$1448,'ReEDs Generation Data'!$E$729:$E$1448,Calculations!$A67)</f>
        <v>2.6679778229873316E-6</v>
      </c>
      <c r="I67" s="91">
        <f>SUMIFS('ReEDs Generation Data'!N$729:N$1448,'ReEDs Generation Data'!$E$729:$E$1448,Calculations!$A67)</f>
        <v>5.3050064655514456E-6</v>
      </c>
      <c r="J67" s="91">
        <f>SUMIFS('ReEDs Generation Data'!O$729:O$1448,'ReEDs Generation Data'!$E$729:$E$1448,Calculations!$A67)</f>
        <v>2.6604857737778792E-6</v>
      </c>
      <c r="K67" s="91">
        <f>SUMIFS('ReEDs Generation Data'!P$729:P$1448,'ReEDs Generation Data'!$E$729:$E$1448,Calculations!$A67)</f>
        <v>0</v>
      </c>
      <c r="L67" s="91">
        <f>SUMIFS('ReEDs Generation Data'!Q$729:Q$1448,'ReEDs Generation Data'!$E$729:$E$1448,Calculations!$A67)</f>
        <v>0</v>
      </c>
      <c r="M67" s="91">
        <f>SUMIFS('ReEDs Generation Data'!R$729:R$1448,'ReEDs Generation Data'!$E$729:$E$1448,Calculations!$A67)</f>
        <v>0</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1.9731941660586136E-3</v>
      </c>
      <c r="C70" s="91">
        <f>SUMIFS('ReEDs Generation Data'!H$729:H$1448,'ReEDs Generation Data'!$E$729:$E$1448,Calculations!$A70)</f>
        <v>1.4826969576401299E-3</v>
      </c>
      <c r="D70" s="91">
        <f>SUMIFS('ReEDs Generation Data'!I$729:I$1448,'ReEDs Generation Data'!$E$729:$E$1448,Calculations!$A70)</f>
        <v>1.4744141220108518E-3</v>
      </c>
      <c r="E70" s="91">
        <f>SUMIFS('ReEDs Generation Data'!J$729:J$1448,'ReEDs Generation Data'!$E$729:$E$1448,Calculations!$A70)</f>
        <v>1.4658354723738954E-3</v>
      </c>
      <c r="F70" s="91">
        <f>SUMIFS('ReEDs Generation Data'!K$729:K$1448,'ReEDs Generation Data'!$E$729:$E$1448,Calculations!$A70)</f>
        <v>1.4914522544243042E-3</v>
      </c>
      <c r="G70" s="91">
        <f>SUMIFS('ReEDs Generation Data'!L$729:L$1448,'ReEDs Generation Data'!$E$729:$E$1448,Calculations!$A70)</f>
        <v>1.5179803140841861E-3</v>
      </c>
      <c r="H70" s="91">
        <f>SUMIFS('ReEDs Generation Data'!M$729:M$1448,'ReEDs Generation Data'!$E$729:$E$1448,Calculations!$A70)</f>
        <v>1.499342824612107E-3</v>
      </c>
      <c r="I70" s="91">
        <f>SUMIFS('ReEDs Generation Data'!N$729:N$1448,'ReEDs Generation Data'!$E$729:$E$1448,Calculations!$A70)</f>
        <v>1.4809215344724735E-3</v>
      </c>
      <c r="J70" s="91">
        <f>SUMIFS('ReEDs Generation Data'!O$729:O$1448,'ReEDs Generation Data'!$E$729:$E$1448,Calculations!$A70)</f>
        <v>1.4853782743262953E-3</v>
      </c>
      <c r="K70" s="91">
        <f>SUMIFS('ReEDs Generation Data'!P$729:P$1448,'ReEDs Generation Data'!$E$729:$E$1448,Calculations!$A70)</f>
        <v>1.4898619197049857E-3</v>
      </c>
      <c r="L70" s="91">
        <f>SUMIFS('ReEDs Generation Data'!Q$729:Q$1448,'ReEDs Generation Data'!$E$729:$E$1448,Calculations!$A70)</f>
        <v>1.4924183639123006E-3</v>
      </c>
      <c r="M70" s="91">
        <f>SUMIFS('ReEDs Generation Data'!R$729:R$1448,'ReEDs Generation Data'!$E$729:$E$1448,Calculations!$A70)</f>
        <v>1.4949835963707083E-3</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7.6426990848691666E-3</v>
      </c>
      <c r="C73" s="91">
        <f>SUMIFS('ReEDs Generation Data'!H$729:H$1448,'ReEDs Generation Data'!$E$729:$E$1448,Calculations!$A73)</f>
        <v>7.2852794792683017E-3</v>
      </c>
      <c r="D73" s="91">
        <f>SUMIFS('ReEDs Generation Data'!I$729:I$1448,'ReEDs Generation Data'!$E$729:$E$1448,Calculations!$A73)</f>
        <v>7.469701091363393E-3</v>
      </c>
      <c r="E73" s="91">
        <f>SUMIFS('ReEDs Generation Data'!J$729:J$1448,'ReEDs Generation Data'!$E$729:$E$1448,Calculations!$A73)</f>
        <v>7.660709155081824E-3</v>
      </c>
      <c r="F73" s="91">
        <f>SUMIFS('ReEDs Generation Data'!K$729:K$1448,'ReEDs Generation Data'!$E$729:$E$1448,Calculations!$A73)</f>
        <v>7.7945868790664213E-3</v>
      </c>
      <c r="G73" s="91">
        <f>SUMIFS('ReEDs Generation Data'!L$729:L$1448,'ReEDs Generation Data'!$E$729:$E$1448,Calculations!$A73)</f>
        <v>7.9332270971080102E-3</v>
      </c>
      <c r="H73" s="91">
        <f>SUMIFS('ReEDs Generation Data'!M$729:M$1448,'ReEDs Generation Data'!$E$729:$E$1448,Calculations!$A73)</f>
        <v>7.8869449901282866E-3</v>
      </c>
      <c r="I73" s="91">
        <f>SUMIFS('ReEDs Generation Data'!N$729:N$1448,'ReEDs Generation Data'!$E$729:$E$1448,Calculations!$A73)</f>
        <v>7.8411997666514733E-3</v>
      </c>
      <c r="J73" s="91">
        <f>SUMIFS('ReEDs Generation Data'!O$729:O$1448,'ReEDs Generation Data'!$E$729:$E$1448,Calculations!$A73)</f>
        <v>7.8580546271172173E-3</v>
      </c>
      <c r="K73" s="91">
        <f>SUMIFS('ReEDs Generation Data'!P$729:P$1448,'ReEDs Generation Data'!$E$729:$E$1448,Calculations!$A73)</f>
        <v>7.8750112410804242E-3</v>
      </c>
      <c r="L73" s="91">
        <f>SUMIFS('ReEDs Generation Data'!Q$729:Q$1448,'ReEDs Generation Data'!$E$729:$E$1448,Calculations!$A73)</f>
        <v>7.9236860389550242E-3</v>
      </c>
      <c r="M73" s="91">
        <f>SUMIFS('ReEDs Generation Data'!R$729:R$1448,'ReEDs Generation Data'!$E$729:$E$1448,Calculations!$A73)</f>
        <v>7.9725281654747741E-3</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4.75"/>
  <cols>
    <col min="1" max="1" width="15.26953125" customWidth="1"/>
    <col min="2" max="2" width="46.726562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4.75"/>
  <cols>
    <col min="10" max="10" width="13.26953125" style="156" bestFit="1" customWidth="1"/>
    <col min="11" max="11" width="14.26953125" style="168" bestFit="1" customWidth="1"/>
    <col min="12" max="77" width="0" hidden="1" customWidth="1"/>
    <col min="78" max="78" width="14.269531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opLeftCell="F13" workbookViewId="0">
      <selection activeCell="R34" sqref="R34"/>
    </sheetView>
  </sheetViews>
  <sheetFormatPr defaultRowHeight="14.75"/>
  <cols>
    <col min="3" max="5" width="13.40625" customWidth="1"/>
    <col min="6" max="7" width="13.40625" style="174" customWidth="1"/>
    <col min="8" max="9" width="13.40625" customWidth="1"/>
    <col min="10" max="10" width="12.1328125" bestFit="1" customWidth="1"/>
    <col min="11" max="13" width="13.40625" customWidth="1"/>
    <col min="14" max="15" width="13.40625" style="163" customWidth="1"/>
    <col min="17" max="17" width="9.726562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3">
        <f>20*10^6</f>
        <v>20000000</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4.75"/>
  <cols>
    <col min="1" max="1" width="22.54296875" customWidth="1"/>
    <col min="2" max="2" width="22.1328125" customWidth="1"/>
    <col min="3" max="32" width="14.26953125" bestFit="1" customWidth="1"/>
  </cols>
  <sheetData>
    <row r="1" spans="1:32">
      <c r="B1" t="s">
        <v>908</v>
      </c>
      <c r="C1" t="s">
        <v>39</v>
      </c>
      <c r="E1">
        <f>IF(B2=TRUE,SUMIFS($B$147:$B$162,$A$147:$A$162,$A10),SUMIFS(E$125:E$140,$A$125:$A$140,$A10))</f>
        <v>4.2820318634287188E-2</v>
      </c>
    </row>
    <row r="2" spans="1:32">
      <c r="A2" t="str">
        <f>About!B1</f>
        <v>West Virginia</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0</v>
      </c>
      <c r="C5" s="172">
        <f>SUMIFS(calcs!N:N,calcs!A:A,A2)</f>
        <v>0</v>
      </c>
      <c r="D5" s="174">
        <f>C5</f>
        <v>0</v>
      </c>
      <c r="E5" s="174">
        <f t="shared" ref="E5:AF5" si="0">D5</f>
        <v>0</v>
      </c>
      <c r="F5" s="174">
        <f t="shared" si="0"/>
        <v>0</v>
      </c>
      <c r="G5" s="174">
        <f t="shared" si="0"/>
        <v>0</v>
      </c>
      <c r="H5" s="174">
        <f t="shared" si="0"/>
        <v>0</v>
      </c>
      <c r="I5" s="174">
        <f t="shared" si="0"/>
        <v>0</v>
      </c>
      <c r="J5" s="174">
        <f t="shared" si="0"/>
        <v>0</v>
      </c>
      <c r="K5" s="174">
        <f t="shared" si="0"/>
        <v>0</v>
      </c>
      <c r="L5" s="174">
        <f t="shared" si="0"/>
        <v>0</v>
      </c>
      <c r="M5" s="174">
        <f t="shared" si="0"/>
        <v>0</v>
      </c>
      <c r="N5" s="174">
        <f t="shared" si="0"/>
        <v>0</v>
      </c>
      <c r="O5" s="174">
        <f t="shared" si="0"/>
        <v>0</v>
      </c>
      <c r="P5" s="174">
        <f t="shared" si="0"/>
        <v>0</v>
      </c>
      <c r="Q5" s="174">
        <f t="shared" si="0"/>
        <v>0</v>
      </c>
      <c r="R5" s="174">
        <f t="shared" si="0"/>
        <v>0</v>
      </c>
      <c r="S5" s="174">
        <f t="shared" si="0"/>
        <v>0</v>
      </c>
      <c r="T5" s="174">
        <f t="shared" si="0"/>
        <v>0</v>
      </c>
      <c r="U5" s="174">
        <f t="shared" si="0"/>
        <v>0</v>
      </c>
      <c r="V5" s="174">
        <f t="shared" si="0"/>
        <v>0</v>
      </c>
      <c r="W5" s="174">
        <f t="shared" si="0"/>
        <v>0</v>
      </c>
      <c r="X5" s="174">
        <f t="shared" si="0"/>
        <v>0</v>
      </c>
      <c r="Y5" s="174">
        <f t="shared" si="0"/>
        <v>0</v>
      </c>
      <c r="Z5" s="174">
        <f t="shared" si="0"/>
        <v>0</v>
      </c>
      <c r="AA5" s="174">
        <f t="shared" si="0"/>
        <v>0</v>
      </c>
      <c r="AB5" s="174">
        <f t="shared" si="0"/>
        <v>0</v>
      </c>
      <c r="AC5" s="174">
        <f t="shared" si="0"/>
        <v>0</v>
      </c>
      <c r="AD5" s="174">
        <f t="shared" si="0"/>
        <v>0</v>
      </c>
      <c r="AE5" s="174">
        <f t="shared" si="0"/>
        <v>0</v>
      </c>
      <c r="AF5" s="174">
        <f t="shared" si="0"/>
        <v>0</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0</v>
      </c>
      <c r="C10">
        <f>D10</f>
        <v>0</v>
      </c>
      <c r="D10" s="170">
        <f>SUM(D$5*SUMIFS(C$39:C$48,$B$39:$B$48,$A10),D$6*IF($B$2=TRUE,SUMIFS($B$147:$B$162,$A$147:$A$162,$A10),SUMIFS(E$125:E$140,$A$125:$A$140,$A10)))</f>
        <v>0</v>
      </c>
      <c r="E10">
        <f t="shared" ref="E10:N10" si="1">SUM(E$5*SUMIFS(D$39:D$48,$B$39:$B$48,$A10),E$6*IF($B$2=TRUE,SUMIFS($B$147:$B$162,$A$147:$A$162,$A10),SUMIFS(F$125:F$140,$A$125:$A$140,$A10)))</f>
        <v>0</v>
      </c>
      <c r="F10">
        <f t="shared" si="1"/>
        <v>0</v>
      </c>
      <c r="G10">
        <f t="shared" si="1"/>
        <v>0</v>
      </c>
      <c r="H10">
        <f t="shared" si="1"/>
        <v>0</v>
      </c>
      <c r="I10">
        <f t="shared" si="1"/>
        <v>0</v>
      </c>
      <c r="J10">
        <f t="shared" si="1"/>
        <v>0</v>
      </c>
      <c r="K10">
        <f t="shared" si="1"/>
        <v>0</v>
      </c>
      <c r="L10">
        <f t="shared" si="1"/>
        <v>0</v>
      </c>
      <c r="M10">
        <f t="shared" si="1"/>
        <v>0</v>
      </c>
      <c r="N10">
        <f t="shared" si="1"/>
        <v>0</v>
      </c>
      <c r="O10">
        <f t="shared" ref="O10:AE10" si="2">SUM(O$5*SUMIFS(N$39:N$48,$B$39:$B$48,$A10),O$6*IF($B$2=TRUE,SUMIFS($B$147:$B$162,$A$147:$A$162,$A10),SUMIFS(P$125:P$140,$A$125:$A$140,$A10)))</f>
        <v>0</v>
      </c>
      <c r="P10">
        <f t="shared" si="2"/>
        <v>0</v>
      </c>
      <c r="Q10">
        <f t="shared" si="2"/>
        <v>0</v>
      </c>
      <c r="R10">
        <f t="shared" si="2"/>
        <v>0</v>
      </c>
      <c r="S10">
        <f t="shared" si="2"/>
        <v>0</v>
      </c>
      <c r="T10">
        <f t="shared" si="2"/>
        <v>0</v>
      </c>
      <c r="U10">
        <f t="shared" si="2"/>
        <v>0</v>
      </c>
      <c r="V10">
        <f t="shared" si="2"/>
        <v>0</v>
      </c>
      <c r="W10">
        <f t="shared" si="2"/>
        <v>0</v>
      </c>
      <c r="X10">
        <f t="shared" si="2"/>
        <v>0</v>
      </c>
      <c r="Y10">
        <f t="shared" si="2"/>
        <v>0</v>
      </c>
      <c r="Z10">
        <f t="shared" si="2"/>
        <v>0</v>
      </c>
      <c r="AA10">
        <f t="shared" si="2"/>
        <v>0</v>
      </c>
      <c r="AB10">
        <f t="shared" si="2"/>
        <v>0</v>
      </c>
      <c r="AC10">
        <f t="shared" si="2"/>
        <v>0</v>
      </c>
      <c r="AD10">
        <f t="shared" si="2"/>
        <v>0</v>
      </c>
      <c r="AE10">
        <f t="shared" si="2"/>
        <v>0</v>
      </c>
      <c r="AF10">
        <f>SUM(AF$5*SUMIFS(AE$39:AE$48,$B$39:$B$48,$A10),AF$6*IF($B$2=TRUE,SUMIFS($B$147:$B$162,$A$147:$A$162,$A10),SUMIFS(AG$125:AG$140,$A$125:$A$140,$A10)))</f>
        <v>0</v>
      </c>
    </row>
    <row r="11" spans="1:32">
      <c r="A11" s="100" t="s">
        <v>346</v>
      </c>
      <c r="B11">
        <f t="shared" ref="B11:B33" si="3">D11</f>
        <v>0</v>
      </c>
      <c r="C11">
        <f t="shared" ref="C11:C33" si="4">D11</f>
        <v>0</v>
      </c>
      <c r="D11" s="170">
        <f t="shared" ref="D11:D33" si="5">SUM(D$5*SUMIFS(C$39:C$48,$B$39:$B$48,$A11),D$6*IF($B$2=TRUE,SUMIFS($B$147:$B$162,$A$147:$A$162,$A11),SUMIFS(E$125:E$140,$A$125:$A$140,$A11)))</f>
        <v>0</v>
      </c>
      <c r="E11">
        <f t="shared" ref="E11:N11" si="6">SUM(E$5*SUMIFS(D$39:D$48,$B$39:$B$48,$A11),E$6*IF($B$2=TRUE,SUMIFS($B$147:$B$162,$A$147:$A$162,$A11),SUMIFS(F$125:F$140,$A$125:$A$140,$A11)))</f>
        <v>0</v>
      </c>
      <c r="F11">
        <f t="shared" si="6"/>
        <v>0</v>
      </c>
      <c r="G11">
        <f t="shared" si="6"/>
        <v>0</v>
      </c>
      <c r="H11">
        <f t="shared" si="6"/>
        <v>0</v>
      </c>
      <c r="I11">
        <f t="shared" si="6"/>
        <v>0</v>
      </c>
      <c r="J11">
        <f t="shared" si="6"/>
        <v>0</v>
      </c>
      <c r="K11">
        <f t="shared" si="6"/>
        <v>0</v>
      </c>
      <c r="L11">
        <f t="shared" si="6"/>
        <v>0</v>
      </c>
      <c r="M11">
        <f t="shared" si="6"/>
        <v>0</v>
      </c>
      <c r="N11">
        <f t="shared" si="6"/>
        <v>0</v>
      </c>
      <c r="O11">
        <f t="shared" ref="O11:AF11" si="7">SUM(O$5*SUMIFS(N$39:N$48,$B$39:$B$48,$A11),O$6*IF($B$2=TRUE,SUMIFS($B$147:$B$162,$A$147:$A$162,$A11),SUMIFS(P$125:P$140,$A$125:$A$140,$A11)))</f>
        <v>0</v>
      </c>
      <c r="P11">
        <f t="shared" si="7"/>
        <v>0</v>
      </c>
      <c r="Q11">
        <f t="shared" si="7"/>
        <v>0</v>
      </c>
      <c r="R11">
        <f t="shared" si="7"/>
        <v>0</v>
      </c>
      <c r="S11">
        <f t="shared" si="7"/>
        <v>0</v>
      </c>
      <c r="T11">
        <f t="shared" si="7"/>
        <v>0</v>
      </c>
      <c r="U11">
        <f t="shared" si="7"/>
        <v>0</v>
      </c>
      <c r="V11">
        <f t="shared" si="7"/>
        <v>0</v>
      </c>
      <c r="W11">
        <f t="shared" si="7"/>
        <v>0</v>
      </c>
      <c r="X11">
        <f t="shared" si="7"/>
        <v>0</v>
      </c>
      <c r="Y11">
        <f t="shared" si="7"/>
        <v>0</v>
      </c>
      <c r="Z11">
        <f t="shared" si="7"/>
        <v>0</v>
      </c>
      <c r="AA11">
        <f t="shared" si="7"/>
        <v>0</v>
      </c>
      <c r="AB11">
        <f t="shared" si="7"/>
        <v>0</v>
      </c>
      <c r="AC11">
        <f t="shared" si="7"/>
        <v>0</v>
      </c>
      <c r="AD11">
        <f t="shared" si="7"/>
        <v>0</v>
      </c>
      <c r="AE11">
        <f t="shared" si="7"/>
        <v>0</v>
      </c>
      <c r="AF11">
        <f t="shared" si="7"/>
        <v>0</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0</v>
      </c>
      <c r="C13">
        <f t="shared" si="4"/>
        <v>0</v>
      </c>
      <c r="D13" s="170">
        <f t="shared" si="5"/>
        <v>0</v>
      </c>
      <c r="E13">
        <f t="shared" ref="E13:N13" si="10">SUM(E$5*SUMIFS(D$39:D$48,$B$39:$B$48,$A13),E$6*IF($B$2=TRUE,SUMIFS($B$147:$B$162,$A$147:$A$162,$A13),SUMIFS(F$125:F$140,$A$125:$A$140,$A13)))</f>
        <v>0</v>
      </c>
      <c r="F13">
        <f t="shared" si="10"/>
        <v>0</v>
      </c>
      <c r="G13">
        <f t="shared" si="10"/>
        <v>0</v>
      </c>
      <c r="H13">
        <f t="shared" si="10"/>
        <v>0</v>
      </c>
      <c r="I13">
        <f t="shared" si="10"/>
        <v>0</v>
      </c>
      <c r="J13">
        <f t="shared" si="10"/>
        <v>0</v>
      </c>
      <c r="K13">
        <f t="shared" si="10"/>
        <v>0</v>
      </c>
      <c r="L13">
        <f t="shared" si="10"/>
        <v>0</v>
      </c>
      <c r="M13">
        <f t="shared" si="10"/>
        <v>0</v>
      </c>
      <c r="N13">
        <f t="shared" si="10"/>
        <v>0</v>
      </c>
      <c r="O13">
        <f t="shared" ref="O13:AF13" si="11">SUM(O$5*SUMIFS(N$39:N$48,$B$39:$B$48,$A13),O$6*IF($B$2=TRUE,SUMIFS($B$147:$B$162,$A$147:$A$162,$A13),SUMIFS(P$125:P$140,$A$125:$A$140,$A13)))</f>
        <v>0</v>
      </c>
      <c r="P13">
        <f t="shared" si="11"/>
        <v>0</v>
      </c>
      <c r="Q13">
        <f t="shared" si="11"/>
        <v>0</v>
      </c>
      <c r="R13">
        <f t="shared" si="11"/>
        <v>0</v>
      </c>
      <c r="S13">
        <f t="shared" si="11"/>
        <v>0</v>
      </c>
      <c r="T13">
        <f t="shared" si="11"/>
        <v>0</v>
      </c>
      <c r="U13">
        <f t="shared" si="11"/>
        <v>0</v>
      </c>
      <c r="V13">
        <f t="shared" si="11"/>
        <v>0</v>
      </c>
      <c r="W13">
        <f t="shared" si="11"/>
        <v>0</v>
      </c>
      <c r="X13">
        <f t="shared" si="11"/>
        <v>0</v>
      </c>
      <c r="Y13">
        <f t="shared" si="11"/>
        <v>0</v>
      </c>
      <c r="Z13">
        <f t="shared" si="11"/>
        <v>0</v>
      </c>
      <c r="AA13">
        <f t="shared" si="11"/>
        <v>0</v>
      </c>
      <c r="AB13">
        <f t="shared" si="11"/>
        <v>0</v>
      </c>
      <c r="AC13">
        <f t="shared" si="11"/>
        <v>0</v>
      </c>
      <c r="AD13">
        <f t="shared" si="11"/>
        <v>0</v>
      </c>
      <c r="AE13">
        <f t="shared" si="11"/>
        <v>0</v>
      </c>
      <c r="AF13">
        <f t="shared" si="11"/>
        <v>0</v>
      </c>
    </row>
    <row r="14" spans="1:32">
      <c r="A14" s="100" t="s">
        <v>101</v>
      </c>
      <c r="B14">
        <f t="shared" si="3"/>
        <v>0</v>
      </c>
      <c r="C14">
        <f t="shared" si="4"/>
        <v>0</v>
      </c>
      <c r="D14" s="170">
        <f t="shared" si="5"/>
        <v>0</v>
      </c>
      <c r="E14">
        <f t="shared" ref="E14:N14" si="12">SUM(E$5*SUMIFS(D$39:D$48,$B$39:$B$48,$A14),E$6*IF($B$2=TRUE,SUMIFS($B$147:$B$162,$A$147:$A$162,$A14),SUMIFS(F$125:F$140,$A$125:$A$140,$A14)))</f>
        <v>0</v>
      </c>
      <c r="F14">
        <f t="shared" si="12"/>
        <v>0</v>
      </c>
      <c r="G14">
        <f t="shared" si="12"/>
        <v>0</v>
      </c>
      <c r="H14">
        <f t="shared" si="12"/>
        <v>0</v>
      </c>
      <c r="I14">
        <f t="shared" si="12"/>
        <v>0</v>
      </c>
      <c r="J14">
        <f t="shared" si="12"/>
        <v>0</v>
      </c>
      <c r="K14">
        <f t="shared" si="12"/>
        <v>0</v>
      </c>
      <c r="L14">
        <f t="shared" si="12"/>
        <v>0</v>
      </c>
      <c r="M14">
        <f t="shared" si="12"/>
        <v>0</v>
      </c>
      <c r="N14">
        <f t="shared" si="12"/>
        <v>0</v>
      </c>
      <c r="O14">
        <f t="shared" ref="O14:AF14" si="13">SUM(O$5*SUMIFS(N$39:N$48,$B$39:$B$48,$A14),O$6*IF($B$2=TRUE,SUMIFS($B$147:$B$162,$A$147:$A$162,$A14),SUMIFS(P$125:P$140,$A$125:$A$140,$A14)))</f>
        <v>0</v>
      </c>
      <c r="P14">
        <f t="shared" si="13"/>
        <v>0</v>
      </c>
      <c r="Q14">
        <f t="shared" si="13"/>
        <v>0</v>
      </c>
      <c r="R14">
        <f t="shared" si="13"/>
        <v>0</v>
      </c>
      <c r="S14">
        <f t="shared" si="13"/>
        <v>0</v>
      </c>
      <c r="T14">
        <f t="shared" si="13"/>
        <v>0</v>
      </c>
      <c r="U14">
        <f t="shared" si="13"/>
        <v>0</v>
      </c>
      <c r="V14">
        <f t="shared" si="13"/>
        <v>0</v>
      </c>
      <c r="W14">
        <f t="shared" si="13"/>
        <v>0</v>
      </c>
      <c r="X14">
        <f t="shared" si="13"/>
        <v>0</v>
      </c>
      <c r="Y14">
        <f t="shared" si="13"/>
        <v>0</v>
      </c>
      <c r="Z14">
        <f t="shared" si="13"/>
        <v>0</v>
      </c>
      <c r="AA14">
        <f t="shared" si="13"/>
        <v>0</v>
      </c>
      <c r="AB14">
        <f t="shared" si="13"/>
        <v>0</v>
      </c>
      <c r="AC14">
        <f t="shared" si="13"/>
        <v>0</v>
      </c>
      <c r="AD14">
        <f t="shared" si="13"/>
        <v>0</v>
      </c>
      <c r="AE14">
        <f t="shared" si="13"/>
        <v>0</v>
      </c>
      <c r="AF14">
        <f t="shared" si="13"/>
        <v>0</v>
      </c>
    </row>
    <row r="15" spans="1:32">
      <c r="A15" s="100" t="s">
        <v>100</v>
      </c>
      <c r="B15">
        <f t="shared" si="3"/>
        <v>0</v>
      </c>
      <c r="C15">
        <f t="shared" si="4"/>
        <v>0</v>
      </c>
      <c r="D15" s="170">
        <f t="shared" si="5"/>
        <v>0</v>
      </c>
      <c r="E15">
        <f t="shared" ref="E15:N15" si="14">SUM(E$5*SUMIFS(D$39:D$48,$B$39:$B$48,$A15),E$6*IF($B$2=TRUE,SUMIFS($B$147:$B$162,$A$147:$A$162,$A15),SUMIFS(F$125:F$140,$A$125:$A$140,$A15)))</f>
        <v>0</v>
      </c>
      <c r="F15">
        <f t="shared" si="14"/>
        <v>0</v>
      </c>
      <c r="G15">
        <f t="shared" si="14"/>
        <v>0</v>
      </c>
      <c r="H15">
        <f t="shared" si="14"/>
        <v>0</v>
      </c>
      <c r="I15">
        <f t="shared" si="14"/>
        <v>0</v>
      </c>
      <c r="J15">
        <f t="shared" si="14"/>
        <v>0</v>
      </c>
      <c r="K15">
        <f t="shared" si="14"/>
        <v>0</v>
      </c>
      <c r="L15">
        <f t="shared" si="14"/>
        <v>0</v>
      </c>
      <c r="M15">
        <f t="shared" si="14"/>
        <v>0</v>
      </c>
      <c r="N15">
        <f t="shared" si="14"/>
        <v>0</v>
      </c>
      <c r="O15">
        <f t="shared" ref="O15:AF15" si="15">SUM(O$5*SUMIFS(N$39:N$48,$B$39:$B$48,$A15),O$6*IF($B$2=TRUE,SUMIFS($B$147:$B$162,$A$147:$A$162,$A15),SUMIFS(P$125:P$140,$A$125:$A$140,$A15)))</f>
        <v>0</v>
      </c>
      <c r="P15">
        <f t="shared" si="15"/>
        <v>0</v>
      </c>
      <c r="Q15">
        <f t="shared" si="15"/>
        <v>0</v>
      </c>
      <c r="R15">
        <f t="shared" si="15"/>
        <v>0</v>
      </c>
      <c r="S15">
        <f t="shared" si="15"/>
        <v>0</v>
      </c>
      <c r="T15">
        <f t="shared" si="15"/>
        <v>0</v>
      </c>
      <c r="U15">
        <f t="shared" si="15"/>
        <v>0</v>
      </c>
      <c r="V15">
        <f t="shared" si="15"/>
        <v>0</v>
      </c>
      <c r="W15">
        <f t="shared" si="15"/>
        <v>0</v>
      </c>
      <c r="X15">
        <f t="shared" si="15"/>
        <v>0</v>
      </c>
      <c r="Y15">
        <f t="shared" si="15"/>
        <v>0</v>
      </c>
      <c r="Z15">
        <f t="shared" si="15"/>
        <v>0</v>
      </c>
      <c r="AA15">
        <f t="shared" si="15"/>
        <v>0</v>
      </c>
      <c r="AB15">
        <f t="shared" si="15"/>
        <v>0</v>
      </c>
      <c r="AC15">
        <f t="shared" si="15"/>
        <v>0</v>
      </c>
      <c r="AD15">
        <f t="shared" si="15"/>
        <v>0</v>
      </c>
      <c r="AE15">
        <f t="shared" si="15"/>
        <v>0</v>
      </c>
      <c r="AF15">
        <f t="shared" si="15"/>
        <v>0</v>
      </c>
    </row>
    <row r="16" spans="1:32">
      <c r="A16" s="100" t="s">
        <v>102</v>
      </c>
      <c r="B16">
        <f t="shared" si="3"/>
        <v>0</v>
      </c>
      <c r="C16">
        <f t="shared" si="4"/>
        <v>0</v>
      </c>
      <c r="D16" s="170">
        <f t="shared" si="5"/>
        <v>0</v>
      </c>
      <c r="E16">
        <f t="shared" ref="E16:N16" si="16">SUM(E$5*SUMIFS(D$39:D$48,$B$39:$B$48,$A16),E$6*IF($B$2=TRUE,SUMIFS($B$147:$B$162,$A$147:$A$162,$A16),SUMIFS(F$125:F$140,$A$125:$A$140,$A16)))</f>
        <v>0</v>
      </c>
      <c r="F16">
        <f t="shared" si="16"/>
        <v>0</v>
      </c>
      <c r="G16">
        <f t="shared" si="16"/>
        <v>0</v>
      </c>
      <c r="H16">
        <f t="shared" si="16"/>
        <v>0</v>
      </c>
      <c r="I16">
        <f t="shared" si="16"/>
        <v>0</v>
      </c>
      <c r="J16">
        <f t="shared" si="16"/>
        <v>0</v>
      </c>
      <c r="K16">
        <f t="shared" si="16"/>
        <v>0</v>
      </c>
      <c r="L16">
        <f t="shared" si="16"/>
        <v>0</v>
      </c>
      <c r="M16">
        <f t="shared" si="16"/>
        <v>0</v>
      </c>
      <c r="N16">
        <f t="shared" si="16"/>
        <v>0</v>
      </c>
      <c r="O16">
        <f t="shared" ref="O16:AF16" si="17">SUM(O$5*SUMIFS(N$39:N$48,$B$39:$B$48,$A16),O$6*IF($B$2=TRUE,SUMIFS($B$147:$B$162,$A$147:$A$162,$A16),SUMIFS(P$125:P$140,$A$125:$A$140,$A16)))</f>
        <v>0</v>
      </c>
      <c r="P16">
        <f t="shared" si="17"/>
        <v>0</v>
      </c>
      <c r="Q16">
        <f t="shared" si="17"/>
        <v>0</v>
      </c>
      <c r="R16">
        <f t="shared" si="17"/>
        <v>0</v>
      </c>
      <c r="S16">
        <f t="shared" si="17"/>
        <v>0</v>
      </c>
      <c r="T16">
        <f t="shared" si="17"/>
        <v>0</v>
      </c>
      <c r="U16">
        <f t="shared" si="17"/>
        <v>0</v>
      </c>
      <c r="V16">
        <f t="shared" si="17"/>
        <v>0</v>
      </c>
      <c r="W16">
        <f t="shared" si="17"/>
        <v>0</v>
      </c>
      <c r="X16">
        <f t="shared" si="17"/>
        <v>0</v>
      </c>
      <c r="Y16">
        <f t="shared" si="17"/>
        <v>0</v>
      </c>
      <c r="Z16">
        <f t="shared" si="17"/>
        <v>0</v>
      </c>
      <c r="AA16">
        <f t="shared" si="17"/>
        <v>0</v>
      </c>
      <c r="AB16">
        <f t="shared" si="17"/>
        <v>0</v>
      </c>
      <c r="AC16">
        <f t="shared" si="17"/>
        <v>0</v>
      </c>
      <c r="AD16">
        <f t="shared" si="17"/>
        <v>0</v>
      </c>
      <c r="AE16">
        <f t="shared" si="17"/>
        <v>0</v>
      </c>
      <c r="AF16">
        <f t="shared" si="17"/>
        <v>0</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0</v>
      </c>
      <c r="C18">
        <f t="shared" si="4"/>
        <v>0</v>
      </c>
      <c r="D18" s="170">
        <f t="shared" si="5"/>
        <v>0</v>
      </c>
      <c r="E18">
        <f t="shared" ref="E18:N18" si="20">SUM(E$5*SUMIFS(D$39:D$48,$B$39:$B$48,$A18),E$6*IF($B$2=TRUE,SUMIFS($B$147:$B$162,$A$147:$A$162,$A18),SUMIFS(F$125:F$140,$A$125:$A$140,$A18)))</f>
        <v>0</v>
      </c>
      <c r="F18">
        <f t="shared" si="20"/>
        <v>0</v>
      </c>
      <c r="G18">
        <f t="shared" si="20"/>
        <v>0</v>
      </c>
      <c r="H18">
        <f t="shared" si="20"/>
        <v>0</v>
      </c>
      <c r="I18">
        <f t="shared" si="20"/>
        <v>0</v>
      </c>
      <c r="J18">
        <f t="shared" si="20"/>
        <v>0</v>
      </c>
      <c r="K18">
        <f t="shared" si="20"/>
        <v>0</v>
      </c>
      <c r="L18">
        <f t="shared" si="20"/>
        <v>0</v>
      </c>
      <c r="M18">
        <f t="shared" si="20"/>
        <v>0</v>
      </c>
      <c r="N18">
        <f t="shared" si="20"/>
        <v>0</v>
      </c>
      <c r="O18">
        <f t="shared" ref="O18:AF18" si="21">SUM(O$5*SUMIFS(N$39:N$48,$B$39:$B$48,$A18),O$6*IF($B$2=TRUE,SUMIFS($B$147:$B$162,$A$147:$A$162,$A18),SUMIFS(P$125:P$140,$A$125:$A$140,$A18)))</f>
        <v>0</v>
      </c>
      <c r="P18">
        <f t="shared" si="21"/>
        <v>0</v>
      </c>
      <c r="Q18">
        <f t="shared" si="21"/>
        <v>0</v>
      </c>
      <c r="R18">
        <f t="shared" si="21"/>
        <v>0</v>
      </c>
      <c r="S18">
        <f t="shared" si="21"/>
        <v>0</v>
      </c>
      <c r="T18">
        <f t="shared" si="21"/>
        <v>0</v>
      </c>
      <c r="U18">
        <f t="shared" si="21"/>
        <v>0</v>
      </c>
      <c r="V18">
        <f t="shared" si="21"/>
        <v>0</v>
      </c>
      <c r="W18">
        <f t="shared" si="21"/>
        <v>0</v>
      </c>
      <c r="X18">
        <f t="shared" si="21"/>
        <v>0</v>
      </c>
      <c r="Y18">
        <f t="shared" si="21"/>
        <v>0</v>
      </c>
      <c r="Z18">
        <f t="shared" si="21"/>
        <v>0</v>
      </c>
      <c r="AA18">
        <f t="shared" si="21"/>
        <v>0</v>
      </c>
      <c r="AB18">
        <f t="shared" si="21"/>
        <v>0</v>
      </c>
      <c r="AC18">
        <f t="shared" si="21"/>
        <v>0</v>
      </c>
      <c r="AD18">
        <f t="shared" si="21"/>
        <v>0</v>
      </c>
      <c r="AE18">
        <f t="shared" si="21"/>
        <v>0</v>
      </c>
      <c r="AF18">
        <f t="shared" si="21"/>
        <v>0</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0</v>
      </c>
      <c r="C20">
        <f t="shared" si="4"/>
        <v>0</v>
      </c>
      <c r="D20" s="170">
        <f t="shared" si="5"/>
        <v>0</v>
      </c>
      <c r="E20">
        <f t="shared" ref="E20:N20" si="24">SUM(E$5*SUMIFS(D$39:D$48,$B$39:$B$48,$A20),E$6*IF($B$2=TRUE,SUMIFS($B$147:$B$162,$A$147:$A$162,$A20),SUMIFS(F$125:F$140,$A$125:$A$140,$A20)))</f>
        <v>0</v>
      </c>
      <c r="F20">
        <f t="shared" si="24"/>
        <v>0</v>
      </c>
      <c r="G20">
        <f t="shared" si="24"/>
        <v>0</v>
      </c>
      <c r="H20">
        <f t="shared" si="24"/>
        <v>0</v>
      </c>
      <c r="I20">
        <f t="shared" si="24"/>
        <v>0</v>
      </c>
      <c r="J20">
        <f t="shared" si="24"/>
        <v>0</v>
      </c>
      <c r="K20">
        <f t="shared" si="24"/>
        <v>0</v>
      </c>
      <c r="L20">
        <f t="shared" si="24"/>
        <v>0</v>
      </c>
      <c r="M20">
        <f t="shared" si="24"/>
        <v>0</v>
      </c>
      <c r="N20">
        <f t="shared" si="24"/>
        <v>0</v>
      </c>
      <c r="O20">
        <f t="shared" ref="O20:AF20" si="25">SUM(O$5*SUMIFS(N$39:N$48,$B$39:$B$48,$A20),O$6*IF($B$2=TRUE,SUMIFS($B$147:$B$162,$A$147:$A$162,$A20),SUMIFS(P$125:P$140,$A$125:$A$140,$A20)))</f>
        <v>0</v>
      </c>
      <c r="P20">
        <f t="shared" si="25"/>
        <v>0</v>
      </c>
      <c r="Q20">
        <f t="shared" si="25"/>
        <v>0</v>
      </c>
      <c r="R20">
        <f t="shared" si="25"/>
        <v>0</v>
      </c>
      <c r="S20">
        <f t="shared" si="25"/>
        <v>0</v>
      </c>
      <c r="T20">
        <f t="shared" si="25"/>
        <v>0</v>
      </c>
      <c r="U20">
        <f t="shared" si="25"/>
        <v>0</v>
      </c>
      <c r="V20">
        <f t="shared" si="25"/>
        <v>0</v>
      </c>
      <c r="W20">
        <f t="shared" si="25"/>
        <v>0</v>
      </c>
      <c r="X20">
        <f t="shared" si="25"/>
        <v>0</v>
      </c>
      <c r="Y20">
        <f t="shared" si="25"/>
        <v>0</v>
      </c>
      <c r="Z20">
        <f t="shared" si="25"/>
        <v>0</v>
      </c>
      <c r="AA20">
        <f t="shared" si="25"/>
        <v>0</v>
      </c>
      <c r="AB20">
        <f t="shared" si="25"/>
        <v>0</v>
      </c>
      <c r="AC20">
        <f t="shared" si="25"/>
        <v>0</v>
      </c>
      <c r="AD20">
        <f t="shared" si="25"/>
        <v>0</v>
      </c>
      <c r="AE20">
        <f t="shared" si="25"/>
        <v>0</v>
      </c>
      <c r="AF20">
        <f t="shared" si="25"/>
        <v>0</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0</v>
      </c>
      <c r="G23">
        <f t="shared" si="30"/>
        <v>0</v>
      </c>
      <c r="H23">
        <f t="shared" si="30"/>
        <v>0</v>
      </c>
      <c r="I23">
        <f t="shared" si="30"/>
        <v>0</v>
      </c>
      <c r="J23">
        <f t="shared" si="30"/>
        <v>0</v>
      </c>
      <c r="K23">
        <f t="shared" si="30"/>
        <v>0</v>
      </c>
      <c r="L23">
        <f t="shared" si="30"/>
        <v>0</v>
      </c>
      <c r="M23">
        <f t="shared" si="30"/>
        <v>0</v>
      </c>
      <c r="N23">
        <f t="shared" si="30"/>
        <v>0</v>
      </c>
      <c r="O23">
        <f t="shared" ref="O23:AF23" si="31">SUM(O$5*SUMIFS(N$39:N$48,$B$39:$B$48,$A23),O$6*IF($B$2=TRUE,SUMIFS($B$147:$B$162,$A$147:$A$162,$A23),SUMIFS(P$125:P$140,$A$125:$A$140,$A23)))</f>
        <v>0</v>
      </c>
      <c r="P23">
        <f t="shared" si="31"/>
        <v>0</v>
      </c>
      <c r="Q23">
        <f t="shared" si="31"/>
        <v>0</v>
      </c>
      <c r="R23">
        <f t="shared" si="31"/>
        <v>0</v>
      </c>
      <c r="S23">
        <f t="shared" si="31"/>
        <v>0</v>
      </c>
      <c r="T23">
        <f t="shared" si="31"/>
        <v>0</v>
      </c>
      <c r="U23">
        <f t="shared" si="31"/>
        <v>0</v>
      </c>
      <c r="V23">
        <f t="shared" si="31"/>
        <v>0</v>
      </c>
      <c r="W23">
        <f t="shared" si="31"/>
        <v>0</v>
      </c>
      <c r="X23">
        <f t="shared" si="31"/>
        <v>0</v>
      </c>
      <c r="Y23">
        <f t="shared" si="31"/>
        <v>0</v>
      </c>
      <c r="Z23">
        <f t="shared" si="31"/>
        <v>0</v>
      </c>
      <c r="AA23">
        <f t="shared" si="31"/>
        <v>0</v>
      </c>
      <c r="AB23">
        <f t="shared" si="31"/>
        <v>0</v>
      </c>
      <c r="AC23">
        <f t="shared" si="31"/>
        <v>0</v>
      </c>
      <c r="AD23">
        <f t="shared" si="31"/>
        <v>0</v>
      </c>
      <c r="AE23">
        <f t="shared" si="31"/>
        <v>0</v>
      </c>
      <c r="AF23">
        <f t="shared" si="31"/>
        <v>0</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1.2043478045324352E-2</v>
      </c>
      <c r="D39">
        <f>SUMPRODUCT(P$57:P$106,$B$57:$B$106)</f>
        <v>8.2894342700945093E-3</v>
      </c>
      <c r="E39">
        <f>SUMPRODUCT(AB$57:AB$106,$B$57:$B$106)</f>
        <v>6.7773111149619456E-3</v>
      </c>
      <c r="F39">
        <f>SUMPRODUCT(AN$57:AN$106,$B$57:$B$106)</f>
        <v>6.5333549168530396E-3</v>
      </c>
      <c r="G39">
        <f>SUMPRODUCT(AZ$57:AZ$106,$B$57:$B$106)</f>
        <v>6.3242829245405661E-3</v>
      </c>
      <c r="H39">
        <f>SUMPRODUCT(BL$57:BL$106,$B$57:$B$106)</f>
        <v>6.1483139212036454E-3</v>
      </c>
      <c r="I39">
        <f>SUMPRODUCT(BX$57:BX$106,$B$57:$B$106)</f>
        <v>5.9624635131074796E-3</v>
      </c>
      <c r="J39">
        <f>SUMPRODUCT(CJ$57:CJ$106,$B$57:$B$106)</f>
        <v>5.9249790064816125E-3</v>
      </c>
      <c r="K39">
        <f>SUMPRODUCT(CV$57:CV$106,$B$57:$B$106)</f>
        <v>6.1984896434299618E-3</v>
      </c>
      <c r="L39" s="156">
        <f>K39</f>
        <v>6.1984896434299618E-3</v>
      </c>
      <c r="M39" s="156">
        <f t="shared" ref="M39:AE50" si="53">L39</f>
        <v>6.1984896434299618E-3</v>
      </c>
      <c r="N39" s="156">
        <f t="shared" si="53"/>
        <v>6.1984896434299618E-3</v>
      </c>
      <c r="O39" s="156">
        <f t="shared" si="53"/>
        <v>6.1984896434299618E-3</v>
      </c>
      <c r="P39" s="156">
        <f t="shared" si="53"/>
        <v>6.1984896434299618E-3</v>
      </c>
      <c r="Q39" s="156">
        <f t="shared" si="53"/>
        <v>6.1984896434299618E-3</v>
      </c>
      <c r="R39" s="156">
        <f t="shared" si="53"/>
        <v>6.1984896434299618E-3</v>
      </c>
      <c r="S39" s="156">
        <f t="shared" si="53"/>
        <v>6.1984896434299618E-3</v>
      </c>
      <c r="T39" s="156">
        <f t="shared" si="53"/>
        <v>6.1984896434299618E-3</v>
      </c>
      <c r="U39" s="156">
        <f t="shared" si="53"/>
        <v>6.1984896434299618E-3</v>
      </c>
      <c r="V39" s="156">
        <f t="shared" si="53"/>
        <v>6.1984896434299618E-3</v>
      </c>
      <c r="W39" s="156">
        <f t="shared" si="53"/>
        <v>6.1984896434299618E-3</v>
      </c>
      <c r="X39" s="156">
        <f t="shared" si="53"/>
        <v>6.1984896434299618E-3</v>
      </c>
      <c r="Y39" s="156">
        <f t="shared" si="53"/>
        <v>6.1984896434299618E-3</v>
      </c>
      <c r="Z39" s="156">
        <f t="shared" si="53"/>
        <v>6.1984896434299618E-3</v>
      </c>
      <c r="AA39" s="156">
        <f t="shared" si="53"/>
        <v>6.1984896434299618E-3</v>
      </c>
      <c r="AB39" s="156">
        <f t="shared" si="53"/>
        <v>6.1984896434299618E-3</v>
      </c>
      <c r="AC39" s="156">
        <f t="shared" si="53"/>
        <v>6.1984896434299618E-3</v>
      </c>
      <c r="AD39" s="156">
        <f t="shared" si="53"/>
        <v>6.1984896434299618E-3</v>
      </c>
      <c r="AE39" s="156">
        <f t="shared" si="53"/>
        <v>6.1984896434299618E-3</v>
      </c>
    </row>
    <row r="40" spans="1:32">
      <c r="B40" s="2" t="s">
        <v>98</v>
      </c>
      <c r="C40">
        <f>SUMPRODUCT(E57:E106,$B$57:$B$106)</f>
        <v>0.20689295164755744</v>
      </c>
      <c r="D40">
        <f>SUMPRODUCT(Q$57:Q$106,$B$57:$B$106)</f>
        <v>0.17525400633592414</v>
      </c>
      <c r="E40">
        <f>SUMPRODUCT(AC$57:AC$106,$B$57:$B$106)</f>
        <v>0.14548418395108528</v>
      </c>
      <c r="F40">
        <f>SUMPRODUCT(AO$57:AO$106,$B$57:$B$106)</f>
        <v>0.14231802802142124</v>
      </c>
      <c r="G40">
        <f>SUMPRODUCT(BA$57:BA$106,$B$57:$B$106)</f>
        <v>0.14023535779708241</v>
      </c>
      <c r="H40">
        <f>SUMPRODUCT(BM$57:BM$106,$B$57:$B$106)</f>
        <v>0.12452248931930708</v>
      </c>
      <c r="I40">
        <f>SUMPRODUCT(BY$57:BY$106,$B$57:$B$106)</f>
        <v>7.2231194099736107E-2</v>
      </c>
      <c r="J40">
        <f>SUMPRODUCT(CK$57:CK$106,$B$57:$B$106)</f>
        <v>6.4795666725762285E-2</v>
      </c>
      <c r="K40">
        <f>SUMPRODUCT(CW$57:CW$106,$B$57:$B$106)</f>
        <v>5.3759413726213942E-2</v>
      </c>
      <c r="L40" s="156">
        <f t="shared" ref="L40:AA50" si="54">K40</f>
        <v>5.3759413726213942E-2</v>
      </c>
      <c r="M40" s="156">
        <f t="shared" si="54"/>
        <v>5.3759413726213942E-2</v>
      </c>
      <c r="N40" s="156">
        <f t="shared" si="54"/>
        <v>5.3759413726213942E-2</v>
      </c>
      <c r="O40" s="156">
        <f t="shared" si="54"/>
        <v>5.3759413726213942E-2</v>
      </c>
      <c r="P40" s="156">
        <f t="shared" si="54"/>
        <v>5.3759413726213942E-2</v>
      </c>
      <c r="Q40" s="156">
        <f t="shared" si="54"/>
        <v>5.3759413726213942E-2</v>
      </c>
      <c r="R40" s="156">
        <f t="shared" si="54"/>
        <v>5.3759413726213942E-2</v>
      </c>
      <c r="S40" s="156">
        <f t="shared" si="54"/>
        <v>5.3759413726213942E-2</v>
      </c>
      <c r="T40" s="156">
        <f t="shared" si="54"/>
        <v>5.3759413726213942E-2</v>
      </c>
      <c r="U40" s="156">
        <f t="shared" si="54"/>
        <v>5.3759413726213942E-2</v>
      </c>
      <c r="V40" s="156">
        <f t="shared" si="54"/>
        <v>5.3759413726213942E-2</v>
      </c>
      <c r="W40" s="156">
        <f t="shared" si="54"/>
        <v>5.3759413726213942E-2</v>
      </c>
      <c r="X40" s="156">
        <f t="shared" si="54"/>
        <v>5.3759413726213942E-2</v>
      </c>
      <c r="Y40" s="156">
        <f t="shared" si="54"/>
        <v>5.3759413726213942E-2</v>
      </c>
      <c r="Z40" s="156">
        <f t="shared" si="54"/>
        <v>5.3759413726213942E-2</v>
      </c>
      <c r="AA40" s="156">
        <f t="shared" si="54"/>
        <v>5.3759413726213942E-2</v>
      </c>
      <c r="AB40" s="156">
        <f t="shared" si="53"/>
        <v>5.3759413726213942E-2</v>
      </c>
      <c r="AC40" s="156">
        <f t="shared" si="53"/>
        <v>5.3759413726213942E-2</v>
      </c>
      <c r="AD40" s="156">
        <f t="shared" si="53"/>
        <v>5.3759413726213942E-2</v>
      </c>
      <c r="AE40" s="156">
        <f t="shared" si="53"/>
        <v>5.3759413726213942E-2</v>
      </c>
    </row>
    <row r="41" spans="1:32">
      <c r="B41" s="2" t="s">
        <v>105</v>
      </c>
      <c r="C41">
        <f>SUMPRODUCT(F57:F106,$B$57:$B$106)</f>
        <v>0</v>
      </c>
      <c r="D41">
        <f>SUMPRODUCT(R$57:R$106,$B$57:$B$106)</f>
        <v>0</v>
      </c>
      <c r="E41">
        <f>SUMPRODUCT(AD$57:AD$106,$B$57:$B$106)</f>
        <v>0</v>
      </c>
      <c r="F41">
        <f>SUMPRODUCT(AP$57:AP$106,$B$57:$B$106)</f>
        <v>0</v>
      </c>
      <c r="G41">
        <f>SUMPRODUCT(BB$57:BB$106,$B$57:$B$106)</f>
        <v>0</v>
      </c>
      <c r="H41">
        <f>SUMPRODUCT(BN$57:BN$106,$B$57:$B$106)</f>
        <v>0</v>
      </c>
      <c r="I41">
        <f>SUMPRODUCT(BZ$57:BZ$106,$B$57:$B$106)</f>
        <v>0</v>
      </c>
      <c r="J41">
        <f>SUMPRODUCT(CL$57:CL$106,$B$57:$B$106)</f>
        <v>0</v>
      </c>
      <c r="K41">
        <f>SUMPRODUCT(CX$57:CX$106,$B$57:$B$106)</f>
        <v>0</v>
      </c>
      <c r="L41" s="156">
        <f t="shared" si="54"/>
        <v>0</v>
      </c>
      <c r="M41" s="156">
        <f t="shared" si="53"/>
        <v>0</v>
      </c>
      <c r="N41" s="156">
        <f t="shared" si="53"/>
        <v>0</v>
      </c>
      <c r="O41" s="156">
        <f t="shared" si="53"/>
        <v>0</v>
      </c>
      <c r="P41" s="156">
        <f t="shared" si="53"/>
        <v>0</v>
      </c>
      <c r="Q41" s="156">
        <f t="shared" si="53"/>
        <v>0</v>
      </c>
      <c r="R41" s="156">
        <f t="shared" si="53"/>
        <v>0</v>
      </c>
      <c r="S41" s="156">
        <f t="shared" si="53"/>
        <v>0</v>
      </c>
      <c r="T41" s="156">
        <f t="shared" si="53"/>
        <v>0</v>
      </c>
      <c r="U41" s="156">
        <f t="shared" si="53"/>
        <v>0</v>
      </c>
      <c r="V41" s="156">
        <f t="shared" si="53"/>
        <v>0</v>
      </c>
      <c r="W41" s="156">
        <f t="shared" si="53"/>
        <v>0</v>
      </c>
      <c r="X41" s="156">
        <f t="shared" si="53"/>
        <v>0</v>
      </c>
      <c r="Y41" s="156">
        <f t="shared" si="53"/>
        <v>0</v>
      </c>
      <c r="Z41" s="156">
        <f t="shared" si="53"/>
        <v>0</v>
      </c>
      <c r="AA41" s="156">
        <f t="shared" si="53"/>
        <v>0</v>
      </c>
      <c r="AB41" s="156">
        <f t="shared" si="53"/>
        <v>0</v>
      </c>
      <c r="AC41" s="156">
        <f t="shared" si="53"/>
        <v>0</v>
      </c>
      <c r="AD41" s="156">
        <f t="shared" si="53"/>
        <v>0</v>
      </c>
      <c r="AE41" s="156">
        <f t="shared" si="53"/>
        <v>0</v>
      </c>
    </row>
    <row r="42" spans="1:32">
      <c r="B42" s="2" t="s">
        <v>101</v>
      </c>
      <c r="C42">
        <f>SUMPRODUCT(G57:G106,$B$57:$B$106)</f>
        <v>2.2034553336122777E-2</v>
      </c>
      <c r="D42">
        <f>SUMPRODUCT(S$57:S$106,$B$57:$B$106)</f>
        <v>2.1133572531307782E-2</v>
      </c>
      <c r="E42">
        <f>SUMPRODUCT(AE$57:AE$106,$B$57:$B$106)</f>
        <v>2.1448674379770258E-2</v>
      </c>
      <c r="F42">
        <f>SUMPRODUCT(AQ$57:AQ$106,$B$57:$B$106)</f>
        <v>2.2151392175176487E-2</v>
      </c>
      <c r="G42">
        <f>SUMPRODUCT(BC$57:BC$106,$B$57:$B$106)</f>
        <v>2.2146110327827963E-2</v>
      </c>
      <c r="H42">
        <f>SUMPRODUCT(BO$57:BO$106,$B$57:$B$106)</f>
        <v>2.2955355267538821E-2</v>
      </c>
      <c r="I42">
        <f>SUMPRODUCT(CA$57:CA$106,$B$57:$B$106)</f>
        <v>2.0898551138061779E-2</v>
      </c>
      <c r="J42">
        <f>SUMPRODUCT(CM$57:CM$106,$B$57:$B$106)</f>
        <v>2.0970307167526153E-2</v>
      </c>
      <c r="K42">
        <f>SUMPRODUCT(CY$57:CY$106,$B$57:$B$106)</f>
        <v>2.1732957589805139E-2</v>
      </c>
      <c r="L42" s="156">
        <f t="shared" si="54"/>
        <v>2.1732957589805139E-2</v>
      </c>
      <c r="M42" s="156">
        <f t="shared" si="53"/>
        <v>2.1732957589805139E-2</v>
      </c>
      <c r="N42" s="156">
        <f t="shared" si="53"/>
        <v>2.1732957589805139E-2</v>
      </c>
      <c r="O42" s="156">
        <f t="shared" si="53"/>
        <v>2.1732957589805139E-2</v>
      </c>
      <c r="P42" s="156">
        <f t="shared" si="53"/>
        <v>2.1732957589805139E-2</v>
      </c>
      <c r="Q42" s="156">
        <f t="shared" si="53"/>
        <v>2.1732957589805139E-2</v>
      </c>
      <c r="R42" s="156">
        <f t="shared" si="53"/>
        <v>2.1732957589805139E-2</v>
      </c>
      <c r="S42" s="156">
        <f t="shared" si="53"/>
        <v>2.1732957589805139E-2</v>
      </c>
      <c r="T42" s="156">
        <f t="shared" si="53"/>
        <v>2.1732957589805139E-2</v>
      </c>
      <c r="U42" s="156">
        <f t="shared" si="53"/>
        <v>2.1732957589805139E-2</v>
      </c>
      <c r="V42" s="156">
        <f t="shared" si="53"/>
        <v>2.1732957589805139E-2</v>
      </c>
      <c r="W42" s="156">
        <f t="shared" si="53"/>
        <v>2.1732957589805139E-2</v>
      </c>
      <c r="X42" s="156">
        <f t="shared" si="53"/>
        <v>2.1732957589805139E-2</v>
      </c>
      <c r="Y42" s="156">
        <f t="shared" si="53"/>
        <v>2.1732957589805139E-2</v>
      </c>
      <c r="Z42" s="156">
        <f t="shared" si="53"/>
        <v>2.1732957589805139E-2</v>
      </c>
      <c r="AA42" s="156">
        <f t="shared" si="53"/>
        <v>2.1732957589805139E-2</v>
      </c>
      <c r="AB42" s="156">
        <f t="shared" si="53"/>
        <v>2.1732957589805139E-2</v>
      </c>
      <c r="AC42" s="156">
        <f t="shared" si="53"/>
        <v>2.1732957589805139E-2</v>
      </c>
      <c r="AD42" s="156">
        <f t="shared" si="53"/>
        <v>2.1732957589805139E-2</v>
      </c>
      <c r="AE42" s="156">
        <f t="shared" si="53"/>
        <v>2.1732957589805139E-2</v>
      </c>
    </row>
    <row r="43" spans="1:32">
      <c r="B43" s="2" t="s">
        <v>346</v>
      </c>
      <c r="C43">
        <f>SUMPRODUCT(H57:H106,$B$57:$B$106)</f>
        <v>0.45967558393336444</v>
      </c>
      <c r="D43">
        <f>SUMPRODUCT(T$57:T$106,$B$57:$B$106)</f>
        <v>0.47316801064695496</v>
      </c>
      <c r="E43">
        <f>SUMPRODUCT(AF$57:AF$106,$B$57:$B$106)</f>
        <v>0.47865229427351441</v>
      </c>
      <c r="F43">
        <f>SUMPRODUCT(AR$57:AR$106,$B$57:$B$106)</f>
        <v>0.46703368356551611</v>
      </c>
      <c r="G43">
        <f>SUMPRODUCT(BD$57:BD$106,$B$57:$B$106)</f>
        <v>0.46107091013800672</v>
      </c>
      <c r="H43">
        <f>SUMPRODUCT(BP$57:BP$106,$B$57:$B$106)</f>
        <v>0.4624554386281341</v>
      </c>
      <c r="I43">
        <f>SUMPRODUCT(CB$57:CB$106,$B$57:$B$106)</f>
        <v>0.43146888176942455</v>
      </c>
      <c r="J43">
        <f>SUMPRODUCT(CN$57:CN$106,$B$57:$B$106)</f>
        <v>0.42640890753920158</v>
      </c>
      <c r="K43">
        <f>SUMPRODUCT(CZ$57:CZ$106,$B$57:$B$106)</f>
        <v>0.39818205757966485</v>
      </c>
      <c r="L43" s="156">
        <f t="shared" si="54"/>
        <v>0.39818205757966485</v>
      </c>
      <c r="M43" s="156">
        <f t="shared" si="53"/>
        <v>0.39818205757966485</v>
      </c>
      <c r="N43" s="156">
        <f t="shared" si="53"/>
        <v>0.39818205757966485</v>
      </c>
      <c r="O43" s="156">
        <f t="shared" si="53"/>
        <v>0.39818205757966485</v>
      </c>
      <c r="P43" s="156">
        <f t="shared" si="53"/>
        <v>0.39818205757966485</v>
      </c>
      <c r="Q43" s="156">
        <f t="shared" si="53"/>
        <v>0.39818205757966485</v>
      </c>
      <c r="R43" s="156">
        <f t="shared" si="53"/>
        <v>0.39818205757966485</v>
      </c>
      <c r="S43" s="156">
        <f t="shared" si="53"/>
        <v>0.39818205757966485</v>
      </c>
      <c r="T43" s="156">
        <f t="shared" si="53"/>
        <v>0.39818205757966485</v>
      </c>
      <c r="U43" s="156">
        <f t="shared" si="53"/>
        <v>0.39818205757966485</v>
      </c>
      <c r="V43" s="156">
        <f t="shared" si="53"/>
        <v>0.39818205757966485</v>
      </c>
      <c r="W43" s="156">
        <f t="shared" si="53"/>
        <v>0.39818205757966485</v>
      </c>
      <c r="X43" s="156">
        <f t="shared" si="53"/>
        <v>0.39818205757966485</v>
      </c>
      <c r="Y43" s="156">
        <f t="shared" si="53"/>
        <v>0.39818205757966485</v>
      </c>
      <c r="Z43" s="156">
        <f t="shared" si="53"/>
        <v>0.39818205757966485</v>
      </c>
      <c r="AA43" s="156">
        <f t="shared" si="53"/>
        <v>0.39818205757966485</v>
      </c>
      <c r="AB43" s="156">
        <f t="shared" si="53"/>
        <v>0.39818205757966485</v>
      </c>
      <c r="AC43" s="156">
        <f t="shared" si="53"/>
        <v>0.39818205757966485</v>
      </c>
      <c r="AD43" s="156">
        <f t="shared" si="53"/>
        <v>0.39818205757966485</v>
      </c>
      <c r="AE43" s="156">
        <f t="shared" si="53"/>
        <v>0.39818205757966485</v>
      </c>
    </row>
    <row r="44" spans="1:32">
      <c r="B44" s="2" t="s">
        <v>99</v>
      </c>
      <c r="C44">
        <f>SUMPRODUCT(I57:I106,$B$57:$B$106)</f>
        <v>0.22394783888375602</v>
      </c>
      <c r="D44">
        <f>SUMPRODUCT(U$57:U$106,$B$57:$B$106)</f>
        <v>0.21484937983576768</v>
      </c>
      <c r="E44">
        <f>SUMPRODUCT(AG$57:AG$106,$B$57:$B$106)</f>
        <v>0.2149627790115605</v>
      </c>
      <c r="F44">
        <f>SUMPRODUCT(AS$57:AS$106,$B$57:$B$106)</f>
        <v>0.21470025499546477</v>
      </c>
      <c r="G44">
        <f>SUMPRODUCT(BE$57:BE$106,$B$57:$B$106)</f>
        <v>0.21550776797407081</v>
      </c>
      <c r="H44">
        <f>SUMPRODUCT(BQ$57:BQ$106,$B$57:$B$106)</f>
        <v>0.22059211858870639</v>
      </c>
      <c r="I44">
        <f>SUMPRODUCT(CC$57:CC$106,$B$57:$B$106)</f>
        <v>0.23793061655658398</v>
      </c>
      <c r="J44">
        <f>SUMPRODUCT(CO$57:CO$106,$B$57:$B$106)</f>
        <v>0.24357768985908729</v>
      </c>
      <c r="K44">
        <f>SUMPRODUCT(DA$57:DA$106,$B$57:$B$106)</f>
        <v>0.25830475093822414</v>
      </c>
      <c r="L44" s="156">
        <f t="shared" si="54"/>
        <v>0.25830475093822414</v>
      </c>
      <c r="M44" s="156">
        <f t="shared" si="53"/>
        <v>0.25830475093822414</v>
      </c>
      <c r="N44" s="156">
        <f t="shared" si="53"/>
        <v>0.25830475093822414</v>
      </c>
      <c r="O44" s="156">
        <f t="shared" si="53"/>
        <v>0.25830475093822414</v>
      </c>
      <c r="P44" s="156">
        <f t="shared" si="53"/>
        <v>0.25830475093822414</v>
      </c>
      <c r="Q44" s="156">
        <f t="shared" si="53"/>
        <v>0.25830475093822414</v>
      </c>
      <c r="R44" s="156">
        <f t="shared" si="53"/>
        <v>0.25830475093822414</v>
      </c>
      <c r="S44" s="156">
        <f t="shared" si="53"/>
        <v>0.25830475093822414</v>
      </c>
      <c r="T44" s="156">
        <f t="shared" si="53"/>
        <v>0.25830475093822414</v>
      </c>
      <c r="U44" s="156">
        <f t="shared" si="53"/>
        <v>0.25830475093822414</v>
      </c>
      <c r="V44" s="156">
        <f t="shared" si="53"/>
        <v>0.25830475093822414</v>
      </c>
      <c r="W44" s="156">
        <f t="shared" si="53"/>
        <v>0.25830475093822414</v>
      </c>
      <c r="X44" s="156">
        <f t="shared" si="53"/>
        <v>0.25830475093822414</v>
      </c>
      <c r="Y44" s="156">
        <f t="shared" si="53"/>
        <v>0.25830475093822414</v>
      </c>
      <c r="Z44" s="156">
        <f t="shared" si="53"/>
        <v>0.25830475093822414</v>
      </c>
      <c r="AA44" s="156">
        <f t="shared" si="53"/>
        <v>0.25830475093822414</v>
      </c>
      <c r="AB44" s="156">
        <f t="shared" si="53"/>
        <v>0.25830475093822414</v>
      </c>
      <c r="AC44" s="156">
        <f t="shared" si="53"/>
        <v>0.25830475093822414</v>
      </c>
      <c r="AD44" s="156">
        <f t="shared" si="53"/>
        <v>0.25830475093822414</v>
      </c>
      <c r="AE44" s="156">
        <f t="shared" si="53"/>
        <v>0.25830475093822414</v>
      </c>
    </row>
    <row r="45" spans="1:32">
      <c r="B45" s="2" t="s">
        <v>109</v>
      </c>
      <c r="C45">
        <f>SUMPRODUCT(J57:J106,$B$57:$B$106)</f>
        <v>1.0116569935399785E-4</v>
      </c>
      <c r="D45">
        <f>SUMPRODUCT(V$57:V$106,$B$57:$B$106)</f>
        <v>2.8997300431062728E-4</v>
      </c>
      <c r="E45">
        <f>SUMPRODUCT(AH$57:AH$106,$B$57:$B$106)</f>
        <v>2.4570577518135864E-2</v>
      </c>
      <c r="F45">
        <f>SUMPRODUCT(AT$57:AT$106,$B$57:$B$106)</f>
        <v>3.9647945105719284E-2</v>
      </c>
      <c r="G45">
        <f>SUMPRODUCT(BF$57:BF$106,$B$57:$B$106)</f>
        <v>4.8563346266262526E-2</v>
      </c>
      <c r="H45">
        <f>SUMPRODUCT(BR$57:BR$106,$B$57:$B$106)</f>
        <v>5.3412837192443663E-2</v>
      </c>
      <c r="I45">
        <f>SUMPRODUCT(CD$57:CD$106,$B$57:$B$106)</f>
        <v>5.9124249033208343E-2</v>
      </c>
      <c r="J45">
        <f>SUMPRODUCT(CP$57:CP$106,$B$57:$B$106)</f>
        <v>5.998287624411161E-2</v>
      </c>
      <c r="K45">
        <f>SUMPRODUCT(DB$57:DB$106,$B$57:$B$106)</f>
        <v>6.3586111902007747E-2</v>
      </c>
      <c r="L45" s="156">
        <f t="shared" si="54"/>
        <v>6.3586111902007747E-2</v>
      </c>
      <c r="M45" s="156">
        <f t="shared" si="53"/>
        <v>6.3586111902007747E-2</v>
      </c>
      <c r="N45" s="156">
        <f t="shared" si="53"/>
        <v>6.3586111902007747E-2</v>
      </c>
      <c r="O45" s="156">
        <f t="shared" si="53"/>
        <v>6.3586111902007747E-2</v>
      </c>
      <c r="P45" s="156">
        <f t="shared" si="53"/>
        <v>6.3586111902007747E-2</v>
      </c>
      <c r="Q45" s="156">
        <f t="shared" si="53"/>
        <v>6.3586111902007747E-2</v>
      </c>
      <c r="R45" s="156">
        <f t="shared" si="53"/>
        <v>6.3586111902007747E-2</v>
      </c>
      <c r="S45" s="156">
        <f t="shared" si="53"/>
        <v>6.3586111902007747E-2</v>
      </c>
      <c r="T45" s="156">
        <f t="shared" si="53"/>
        <v>6.3586111902007747E-2</v>
      </c>
      <c r="U45" s="156">
        <f t="shared" si="53"/>
        <v>6.3586111902007747E-2</v>
      </c>
      <c r="V45" s="156">
        <f t="shared" si="53"/>
        <v>6.3586111902007747E-2</v>
      </c>
      <c r="W45" s="156">
        <f t="shared" si="53"/>
        <v>6.3586111902007747E-2</v>
      </c>
      <c r="X45" s="156">
        <f t="shared" si="53"/>
        <v>6.3586111902007747E-2</v>
      </c>
      <c r="Y45" s="156">
        <f t="shared" si="53"/>
        <v>6.3586111902007747E-2</v>
      </c>
      <c r="Z45" s="156">
        <f t="shared" si="53"/>
        <v>6.3586111902007747E-2</v>
      </c>
      <c r="AA45" s="156">
        <f t="shared" si="53"/>
        <v>6.3586111902007747E-2</v>
      </c>
      <c r="AB45" s="156">
        <f t="shared" si="53"/>
        <v>6.3586111902007747E-2</v>
      </c>
      <c r="AC45" s="156">
        <f t="shared" si="53"/>
        <v>6.3586111902007747E-2</v>
      </c>
      <c r="AD45" s="156">
        <f t="shared" si="53"/>
        <v>6.3586111902007747E-2</v>
      </c>
      <c r="AE45" s="156">
        <f t="shared" si="53"/>
        <v>6.3586111902007747E-2</v>
      </c>
    </row>
    <row r="46" spans="1:32">
      <c r="B46" s="2" t="s">
        <v>106</v>
      </c>
      <c r="C46">
        <f>SUMPRODUCT(K57:K106,$B$57:$B$106)</f>
        <v>2.6721515083242935E-3</v>
      </c>
      <c r="D46">
        <f>SUMPRODUCT(W$57:W$106,$B$57:$B$106)</f>
        <v>3.0829499906996718E-3</v>
      </c>
      <c r="E46">
        <f>SUMPRODUCT(AI$57:AI$106,$B$57:$B$106)</f>
        <v>3.1905405902071492E-3</v>
      </c>
      <c r="F46">
        <f>SUMPRODUCT(AU$57:AU$106,$B$57:$B$106)</f>
        <v>2.6083038696705467E-3</v>
      </c>
      <c r="G46">
        <f>SUMPRODUCT(BG$57:BG$106,$B$57:$B$106)</f>
        <v>2.3728592857505766E-3</v>
      </c>
      <c r="H46">
        <f>SUMPRODUCT(BS$57:BS$106,$B$57:$B$106)</f>
        <v>2.3586906800347374E-3</v>
      </c>
      <c r="I46">
        <f>SUMPRODUCT(CE$57:CE$106,$B$57:$B$106)</f>
        <v>2.5288389223284656E-3</v>
      </c>
      <c r="J46">
        <f>SUMPRODUCT(CQ$57:CQ$106,$B$57:$B$106)</f>
        <v>2.5666071158020436E-3</v>
      </c>
      <c r="K46">
        <f>SUMPRODUCT(DC$57:DC$106,$B$57:$B$106)</f>
        <v>2.2017576391820388E-3</v>
      </c>
      <c r="L46" s="156">
        <f t="shared" si="54"/>
        <v>2.2017576391820388E-3</v>
      </c>
      <c r="M46" s="156">
        <f t="shared" si="53"/>
        <v>2.2017576391820388E-3</v>
      </c>
      <c r="N46" s="156">
        <f t="shared" si="53"/>
        <v>2.2017576391820388E-3</v>
      </c>
      <c r="O46" s="156">
        <f t="shared" si="53"/>
        <v>2.2017576391820388E-3</v>
      </c>
      <c r="P46" s="156">
        <f t="shared" si="53"/>
        <v>2.2017576391820388E-3</v>
      </c>
      <c r="Q46" s="156">
        <f t="shared" si="53"/>
        <v>2.2017576391820388E-3</v>
      </c>
      <c r="R46" s="156">
        <f t="shared" si="53"/>
        <v>2.2017576391820388E-3</v>
      </c>
      <c r="S46" s="156">
        <f t="shared" si="53"/>
        <v>2.2017576391820388E-3</v>
      </c>
      <c r="T46" s="156">
        <f t="shared" si="53"/>
        <v>2.2017576391820388E-3</v>
      </c>
      <c r="U46" s="156">
        <f t="shared" si="53"/>
        <v>2.2017576391820388E-3</v>
      </c>
      <c r="V46" s="156">
        <f t="shared" si="53"/>
        <v>2.2017576391820388E-3</v>
      </c>
      <c r="W46" s="156">
        <f t="shared" si="53"/>
        <v>2.2017576391820388E-3</v>
      </c>
      <c r="X46" s="156">
        <f t="shared" si="53"/>
        <v>2.2017576391820388E-3</v>
      </c>
      <c r="Y46" s="156">
        <f t="shared" si="53"/>
        <v>2.2017576391820388E-3</v>
      </c>
      <c r="Z46" s="156">
        <f t="shared" si="53"/>
        <v>2.2017576391820388E-3</v>
      </c>
      <c r="AA46" s="156">
        <f t="shared" si="53"/>
        <v>2.2017576391820388E-3</v>
      </c>
      <c r="AB46" s="156">
        <f t="shared" si="53"/>
        <v>2.2017576391820388E-3</v>
      </c>
      <c r="AC46" s="156">
        <f t="shared" si="53"/>
        <v>2.2017576391820388E-3</v>
      </c>
      <c r="AD46" s="156">
        <f t="shared" si="53"/>
        <v>2.2017576391820388E-3</v>
      </c>
      <c r="AE46" s="156">
        <f t="shared" si="53"/>
        <v>2.2017576391820388E-3</v>
      </c>
    </row>
    <row r="47" spans="1:32">
      <c r="B47" s="2" t="s">
        <v>100</v>
      </c>
      <c r="C47">
        <f>SUMPRODUCT(L57:L106,$B$57:$B$106)</f>
        <v>9.4622622091104155E-3</v>
      </c>
      <c r="D47">
        <f>SUMPRODUCT(X$57:X$106,$B$57:$B$106)</f>
        <v>1.0634901721345463E-2</v>
      </c>
      <c r="E47">
        <f>SUMPRODUCT(AJ$57:AJ$106,$B$57:$B$106)</f>
        <v>1.1124319414821613E-2</v>
      </c>
      <c r="F47">
        <f>SUMPRODUCT(AV$57:AV$106,$B$57:$B$106)</f>
        <v>1.2057276782061664E-2</v>
      </c>
      <c r="G47">
        <f>SUMPRODUCT(BH$57:BH$106,$B$57:$B$106)</f>
        <v>1.2022076084140304E-2</v>
      </c>
      <c r="H47">
        <f>SUMPRODUCT(BT$57:BT$106,$B$57:$B$106)</f>
        <v>1.2355383901137289E-2</v>
      </c>
      <c r="I47">
        <f>SUMPRODUCT(CF$57:CF$106,$B$57:$B$106)</f>
        <v>1.3324121403173361E-2</v>
      </c>
      <c r="J47">
        <f>SUMPRODUCT(CR$57:CR$106,$B$57:$B$106)</f>
        <v>1.4651056362939712E-2</v>
      </c>
      <c r="K47">
        <f>SUMPRODUCT(DD$57:DD$106,$B$57:$B$106)</f>
        <v>1.8322863487271891E-2</v>
      </c>
      <c r="L47" s="156">
        <f t="shared" si="54"/>
        <v>1.8322863487271891E-2</v>
      </c>
      <c r="M47" s="156">
        <f t="shared" si="53"/>
        <v>1.8322863487271891E-2</v>
      </c>
      <c r="N47" s="156">
        <f t="shared" si="53"/>
        <v>1.8322863487271891E-2</v>
      </c>
      <c r="O47" s="156">
        <f t="shared" si="53"/>
        <v>1.8322863487271891E-2</v>
      </c>
      <c r="P47" s="156">
        <f t="shared" si="53"/>
        <v>1.8322863487271891E-2</v>
      </c>
      <c r="Q47" s="156">
        <f t="shared" si="53"/>
        <v>1.8322863487271891E-2</v>
      </c>
      <c r="R47" s="156">
        <f t="shared" si="53"/>
        <v>1.8322863487271891E-2</v>
      </c>
      <c r="S47" s="156">
        <f t="shared" si="53"/>
        <v>1.8322863487271891E-2</v>
      </c>
      <c r="T47" s="156">
        <f t="shared" si="53"/>
        <v>1.8322863487271891E-2</v>
      </c>
      <c r="U47" s="156">
        <f t="shared" si="53"/>
        <v>1.8322863487271891E-2</v>
      </c>
      <c r="V47" s="156">
        <f t="shared" si="53"/>
        <v>1.8322863487271891E-2</v>
      </c>
      <c r="W47" s="156">
        <f t="shared" si="53"/>
        <v>1.8322863487271891E-2</v>
      </c>
      <c r="X47" s="156">
        <f t="shared" si="53"/>
        <v>1.8322863487271891E-2</v>
      </c>
      <c r="Y47" s="156">
        <f t="shared" si="53"/>
        <v>1.8322863487271891E-2</v>
      </c>
      <c r="Z47" s="156">
        <f t="shared" si="53"/>
        <v>1.8322863487271891E-2</v>
      </c>
      <c r="AA47" s="156">
        <f t="shared" si="53"/>
        <v>1.8322863487271891E-2</v>
      </c>
      <c r="AB47" s="156">
        <f t="shared" si="53"/>
        <v>1.8322863487271891E-2</v>
      </c>
      <c r="AC47" s="156">
        <f t="shared" si="53"/>
        <v>1.8322863487271891E-2</v>
      </c>
      <c r="AD47" s="156">
        <f t="shared" si="53"/>
        <v>1.8322863487271891E-2</v>
      </c>
      <c r="AE47" s="156">
        <f t="shared" si="53"/>
        <v>1.8322863487271891E-2</v>
      </c>
    </row>
    <row r="48" spans="1:32">
      <c r="B48" s="2" t="s">
        <v>102</v>
      </c>
      <c r="C48">
        <f>SUMPRODUCT(N57:N106,$B$57:$B$106)</f>
        <v>6.3170014737086277E-2</v>
      </c>
      <c r="D48">
        <f>SUMPRODUCT(Z$57:Z$106,$B$57:$B$106)</f>
        <v>9.3297771663595153E-2</v>
      </c>
      <c r="E48">
        <f>SUMPRODUCT(AL$57:AL$106,$B$57:$B$106)</f>
        <v>9.3789319745942956E-2</v>
      </c>
      <c r="F48">
        <f>SUMPRODUCT(AX$57:AX$106,$B$57:$B$106)</f>
        <v>9.2949760568116852E-2</v>
      </c>
      <c r="G48">
        <f>SUMPRODUCT(BJ$57:BJ$106,$B$57:$B$106)</f>
        <v>9.1757289202318154E-2</v>
      </c>
      <c r="H48">
        <f>SUMPRODUCT(BV$57:BV$106,$B$57:$B$106)</f>
        <v>9.5199372501494295E-2</v>
      </c>
      <c r="I48">
        <f>SUMPRODUCT(CH$57:CH$106,$B$57:$B$106)</f>
        <v>0.15653108356437598</v>
      </c>
      <c r="J48">
        <f>SUMPRODUCT(CT$57:CT$106,$B$57:$B$106)</f>
        <v>0.16112190997908782</v>
      </c>
      <c r="K48">
        <f>SUMPRODUCT(DF$57:DF$106,$B$57:$B$106)</f>
        <v>0.1777115974942004</v>
      </c>
      <c r="L48" s="156">
        <f t="shared" si="54"/>
        <v>0.1777115974942004</v>
      </c>
      <c r="M48" s="156">
        <f t="shared" si="53"/>
        <v>0.1777115974942004</v>
      </c>
      <c r="N48" s="156">
        <f t="shared" si="53"/>
        <v>0.1777115974942004</v>
      </c>
      <c r="O48" s="156">
        <f t="shared" si="53"/>
        <v>0.1777115974942004</v>
      </c>
      <c r="P48" s="156">
        <f t="shared" si="53"/>
        <v>0.1777115974942004</v>
      </c>
      <c r="Q48" s="156">
        <f t="shared" si="53"/>
        <v>0.1777115974942004</v>
      </c>
      <c r="R48" s="156">
        <f t="shared" si="53"/>
        <v>0.1777115974942004</v>
      </c>
      <c r="S48" s="156">
        <f t="shared" si="53"/>
        <v>0.1777115974942004</v>
      </c>
      <c r="T48" s="156">
        <f t="shared" si="53"/>
        <v>0.1777115974942004</v>
      </c>
      <c r="U48" s="156">
        <f t="shared" si="53"/>
        <v>0.1777115974942004</v>
      </c>
      <c r="V48" s="156">
        <f t="shared" si="53"/>
        <v>0.1777115974942004</v>
      </c>
      <c r="W48" s="156">
        <f t="shared" si="53"/>
        <v>0.1777115974942004</v>
      </c>
      <c r="X48" s="156">
        <f t="shared" si="53"/>
        <v>0.1777115974942004</v>
      </c>
      <c r="Y48" s="156">
        <f t="shared" si="53"/>
        <v>0.1777115974942004</v>
      </c>
      <c r="Z48" s="156">
        <f t="shared" si="53"/>
        <v>0.1777115974942004</v>
      </c>
      <c r="AA48" s="156">
        <f t="shared" si="53"/>
        <v>0.1777115974942004</v>
      </c>
      <c r="AB48" s="156">
        <f t="shared" si="53"/>
        <v>0.1777115974942004</v>
      </c>
      <c r="AC48" s="156">
        <f t="shared" si="53"/>
        <v>0.1777115974942004</v>
      </c>
      <c r="AD48" s="156">
        <f t="shared" si="53"/>
        <v>0.1777115974942004</v>
      </c>
      <c r="AE48" s="156">
        <f t="shared" si="53"/>
        <v>0.1777115974942004</v>
      </c>
    </row>
    <row r="49" spans="1:110">
      <c r="B49" s="1"/>
    </row>
    <row r="50" spans="1:110">
      <c r="B50" s="1"/>
      <c r="C50" s="160">
        <f>SUM(C39:C48)</f>
        <v>1</v>
      </c>
      <c r="D50" s="160">
        <f>SUM(D39:D48)</f>
        <v>1.0000000000000002</v>
      </c>
      <c r="E50" s="160">
        <f>SUM(E39:E48)</f>
        <v>1</v>
      </c>
      <c r="F50" s="160">
        <f>SUM(F39:F48)</f>
        <v>1</v>
      </c>
      <c r="G50" s="160">
        <f t="shared" ref="G50:K50" si="55">SUM(G39:G48)</f>
        <v>1</v>
      </c>
      <c r="H50" s="160">
        <f t="shared" si="55"/>
        <v>1.0000000000000002</v>
      </c>
      <c r="I50" s="160">
        <f t="shared" si="55"/>
        <v>1.0000000000000002</v>
      </c>
      <c r="J50" s="160">
        <f t="shared" si="55"/>
        <v>1</v>
      </c>
      <c r="K50" s="160">
        <f t="shared" si="55"/>
        <v>1.0000000000000002</v>
      </c>
      <c r="L50" s="160">
        <f t="shared" si="54"/>
        <v>1.0000000000000002</v>
      </c>
      <c r="M50" s="160">
        <f t="shared" si="53"/>
        <v>1.0000000000000002</v>
      </c>
      <c r="N50" s="160">
        <f t="shared" si="53"/>
        <v>1.0000000000000002</v>
      </c>
      <c r="O50" s="160">
        <f t="shared" si="53"/>
        <v>1.0000000000000002</v>
      </c>
      <c r="P50" s="160">
        <f t="shared" si="53"/>
        <v>1.0000000000000002</v>
      </c>
      <c r="Q50" s="160">
        <f t="shared" si="53"/>
        <v>1.0000000000000002</v>
      </c>
      <c r="R50" s="160">
        <f t="shared" si="53"/>
        <v>1.0000000000000002</v>
      </c>
      <c r="S50" s="160">
        <f t="shared" si="53"/>
        <v>1.0000000000000002</v>
      </c>
      <c r="T50" s="160">
        <f t="shared" si="53"/>
        <v>1.0000000000000002</v>
      </c>
      <c r="U50" s="160">
        <f t="shared" si="53"/>
        <v>1.0000000000000002</v>
      </c>
      <c r="V50" s="160">
        <f t="shared" si="53"/>
        <v>1.0000000000000002</v>
      </c>
      <c r="W50" s="160">
        <f t="shared" si="53"/>
        <v>1.0000000000000002</v>
      </c>
      <c r="X50" s="160">
        <f t="shared" si="53"/>
        <v>1.0000000000000002</v>
      </c>
      <c r="Y50" s="160">
        <f t="shared" si="53"/>
        <v>1.0000000000000002</v>
      </c>
      <c r="Z50" s="160">
        <f t="shared" si="53"/>
        <v>1.0000000000000002</v>
      </c>
      <c r="AA50" s="160">
        <f t="shared" si="53"/>
        <v>1.0000000000000002</v>
      </c>
      <c r="AB50" s="160">
        <f t="shared" si="53"/>
        <v>1.0000000000000002</v>
      </c>
      <c r="AC50" s="160">
        <f t="shared" si="53"/>
        <v>1.0000000000000002</v>
      </c>
      <c r="AD50" s="160">
        <f t="shared" si="53"/>
        <v>1.0000000000000002</v>
      </c>
      <c r="AE50" s="160">
        <f t="shared" si="53"/>
        <v>1.0000000000000002</v>
      </c>
    </row>
    <row r="54" spans="1:110" s="166" customFormat="1">
      <c r="A54" s="165" t="s">
        <v>907</v>
      </c>
    </row>
    <row r="55" spans="1:110" ht="29.5">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0.12270142574946891</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0.1259312134985438</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2.4182948381132982E-2</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0.18769915865061723</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0.10207151341327166</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0.43741374030696545</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C2" sqref="C2"/>
    </sheetView>
  </sheetViews>
  <sheetFormatPr defaultColWidth="9.1328125" defaultRowHeight="14.25"/>
  <cols>
    <col min="1" max="1" width="20.86328125" style="92" bestFit="1" customWidth="1"/>
    <col min="2" max="2" width="23.54296875" style="92" bestFit="1" customWidth="1"/>
    <col min="3" max="16384" width="9.1328125" style="92"/>
  </cols>
  <sheetData>
    <row r="1" spans="1:34" ht="29.5">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4.75">
      <c r="A2" s="100" t="s">
        <v>426</v>
      </c>
      <c r="B2" s="91" t="s">
        <v>29</v>
      </c>
      <c r="C2" s="91">
        <f>SUMIFS(calcs!O:O,calcs!A:A,About!B1)</f>
        <v>30527357</v>
      </c>
      <c r="D2" s="91">
        <f>C2</f>
        <v>30527357</v>
      </c>
      <c r="E2" s="91">
        <f t="shared" ref="E2:AH2" si="0">D2</f>
        <v>30527357</v>
      </c>
      <c r="F2" s="91">
        <f t="shared" si="0"/>
        <v>30527357</v>
      </c>
      <c r="G2" s="91">
        <f t="shared" si="0"/>
        <v>30527357</v>
      </c>
      <c r="H2" s="91">
        <f t="shared" si="0"/>
        <v>30527357</v>
      </c>
      <c r="I2" s="91">
        <f t="shared" si="0"/>
        <v>30527357</v>
      </c>
      <c r="J2" s="91">
        <f t="shared" si="0"/>
        <v>30527357</v>
      </c>
      <c r="K2" s="91">
        <f t="shared" si="0"/>
        <v>30527357</v>
      </c>
      <c r="L2" s="91">
        <f t="shared" si="0"/>
        <v>30527357</v>
      </c>
      <c r="M2" s="91">
        <f t="shared" si="0"/>
        <v>30527357</v>
      </c>
      <c r="N2" s="91">
        <f t="shared" si="0"/>
        <v>30527357</v>
      </c>
      <c r="O2" s="91">
        <f t="shared" si="0"/>
        <v>30527357</v>
      </c>
      <c r="P2" s="91">
        <f t="shared" si="0"/>
        <v>30527357</v>
      </c>
      <c r="Q2" s="91">
        <f t="shared" si="0"/>
        <v>30527357</v>
      </c>
      <c r="R2" s="91">
        <f t="shared" si="0"/>
        <v>30527357</v>
      </c>
      <c r="S2" s="91">
        <f t="shared" si="0"/>
        <v>30527357</v>
      </c>
      <c r="T2" s="91">
        <f t="shared" si="0"/>
        <v>30527357</v>
      </c>
      <c r="U2" s="91">
        <f t="shared" si="0"/>
        <v>30527357</v>
      </c>
      <c r="V2" s="91">
        <f t="shared" si="0"/>
        <v>30527357</v>
      </c>
      <c r="W2" s="91">
        <f t="shared" si="0"/>
        <v>30527357</v>
      </c>
      <c r="X2" s="91">
        <f t="shared" si="0"/>
        <v>30527357</v>
      </c>
      <c r="Y2" s="91">
        <f t="shared" si="0"/>
        <v>30527357</v>
      </c>
      <c r="Z2" s="91">
        <f t="shared" si="0"/>
        <v>30527357</v>
      </c>
      <c r="AA2" s="91">
        <f t="shared" si="0"/>
        <v>30527357</v>
      </c>
      <c r="AB2" s="91">
        <f t="shared" si="0"/>
        <v>30527357</v>
      </c>
      <c r="AC2" s="91">
        <f t="shared" si="0"/>
        <v>30527357</v>
      </c>
      <c r="AD2" s="91">
        <f t="shared" si="0"/>
        <v>30527357</v>
      </c>
      <c r="AE2" s="91">
        <f t="shared" si="0"/>
        <v>30527357</v>
      </c>
      <c r="AF2" s="91">
        <f t="shared" si="0"/>
        <v>30527357</v>
      </c>
      <c r="AG2" s="91">
        <f t="shared" si="0"/>
        <v>30527357</v>
      </c>
      <c r="AH2" s="91">
        <f t="shared" si="0"/>
        <v>30527357</v>
      </c>
    </row>
    <row r="3" spans="1:34" ht="14.75">
      <c r="A3" s="100"/>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4.75"/>
  <cols>
    <col min="1" max="1" width="26.1328125" style="2" customWidth="1"/>
    <col min="2" max="32" width="11.54296875" bestFit="1" customWidth="1"/>
  </cols>
  <sheetData>
    <row r="1" spans="1:32" ht="29.5">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0</v>
      </c>
      <c r="C2" s="5">
        <f>SUMIFS(Imports_new!C$10:C$33,Imports_new!$A$10:$A$33,$A2)</f>
        <v>0</v>
      </c>
      <c r="D2" s="5">
        <f>SUMIFS(Imports_new!D$10:D$33,Imports_new!$A$10:$A$33,$A2)</f>
        <v>0</v>
      </c>
      <c r="E2" s="5">
        <f>SUMIFS(Imports_new!E$10:E$33,Imports_new!$A$10:$A$33,$A2)</f>
        <v>0</v>
      </c>
      <c r="F2" s="5">
        <f>SUMIFS(Imports_new!F$10:F$33,Imports_new!$A$10:$A$33,$A2)</f>
        <v>0</v>
      </c>
      <c r="G2" s="5">
        <f>SUMIFS(Imports_new!G$10:G$33,Imports_new!$A$10:$A$33,$A2)</f>
        <v>0</v>
      </c>
      <c r="H2" s="5">
        <f>SUMIFS(Imports_new!H$10:H$33,Imports_new!$A$10:$A$33,$A2)</f>
        <v>0</v>
      </c>
      <c r="I2" s="5">
        <f>SUMIFS(Imports_new!I$10:I$33,Imports_new!$A$10:$A$33,$A2)</f>
        <v>0</v>
      </c>
      <c r="J2" s="5">
        <f>SUMIFS(Imports_new!J$10:J$33,Imports_new!$A$10:$A$33,$A2)</f>
        <v>0</v>
      </c>
      <c r="K2" s="5">
        <f>SUMIFS(Imports_new!K$10:K$33,Imports_new!$A$10:$A$33,$A2)</f>
        <v>0</v>
      </c>
      <c r="L2" s="5">
        <f>SUMIFS(Imports_new!L$10:L$33,Imports_new!$A$10:$A$33,$A2)</f>
        <v>0</v>
      </c>
      <c r="M2" s="5">
        <f>SUMIFS(Imports_new!M$10:M$33,Imports_new!$A$10:$A$33,$A2)</f>
        <v>0</v>
      </c>
      <c r="N2" s="5">
        <f>SUMIFS(Imports_new!N$10:N$33,Imports_new!$A$10:$A$33,$A2)</f>
        <v>0</v>
      </c>
      <c r="O2" s="5">
        <f>SUMIFS(Imports_new!O$10:O$33,Imports_new!$A$10:$A$33,$A2)</f>
        <v>0</v>
      </c>
      <c r="P2" s="5">
        <f>SUMIFS(Imports_new!P$10:P$33,Imports_new!$A$10:$A$33,$A2)</f>
        <v>0</v>
      </c>
      <c r="Q2" s="5">
        <f>SUMIFS(Imports_new!Q$10:Q$33,Imports_new!$A$10:$A$33,$A2)</f>
        <v>0</v>
      </c>
      <c r="R2" s="5">
        <f>SUMIFS(Imports_new!R$10:R$33,Imports_new!$A$10:$A$33,$A2)</f>
        <v>0</v>
      </c>
      <c r="S2" s="5">
        <f>SUMIFS(Imports_new!S$10:S$33,Imports_new!$A$10:$A$33,$A2)</f>
        <v>0</v>
      </c>
      <c r="T2" s="5">
        <f>SUMIFS(Imports_new!T$10:T$33,Imports_new!$A$10:$A$33,$A2)</f>
        <v>0</v>
      </c>
      <c r="U2" s="5">
        <f>SUMIFS(Imports_new!U$10:U$33,Imports_new!$A$10:$A$33,$A2)</f>
        <v>0</v>
      </c>
      <c r="V2" s="5">
        <f>SUMIFS(Imports_new!V$10:V$33,Imports_new!$A$10:$A$33,$A2)</f>
        <v>0</v>
      </c>
      <c r="W2" s="5">
        <f>SUMIFS(Imports_new!W$10:W$33,Imports_new!$A$10:$A$33,$A2)</f>
        <v>0</v>
      </c>
      <c r="X2" s="5">
        <f>SUMIFS(Imports_new!X$10:X$33,Imports_new!$A$10:$A$33,$A2)</f>
        <v>0</v>
      </c>
      <c r="Y2" s="5">
        <f>SUMIFS(Imports_new!Y$10:Y$33,Imports_new!$A$10:$A$33,$A2)</f>
        <v>0</v>
      </c>
      <c r="Z2" s="5">
        <f>SUMIFS(Imports_new!Z$10:Z$33,Imports_new!$A$10:$A$33,$A2)</f>
        <v>0</v>
      </c>
      <c r="AA2" s="5">
        <f>SUMIFS(Imports_new!AA$10:AA$33,Imports_new!$A$10:$A$33,$A2)</f>
        <v>0</v>
      </c>
      <c r="AB2" s="5">
        <f>SUMIFS(Imports_new!AB$10:AB$33,Imports_new!$A$10:$A$33,$A2)</f>
        <v>0</v>
      </c>
      <c r="AC2" s="5">
        <f>SUMIFS(Imports_new!AC$10:AC$33,Imports_new!$A$10:$A$33,$A2)</f>
        <v>0</v>
      </c>
      <c r="AD2" s="5">
        <f>SUMIFS(Imports_new!AD$10:AD$33,Imports_new!$A$10:$A$33,$A2)</f>
        <v>0</v>
      </c>
      <c r="AE2" s="5">
        <f>SUMIFS(Imports_new!AE$10:AE$33,Imports_new!$A$10:$A$33,$A2)</f>
        <v>0</v>
      </c>
      <c r="AF2" s="5">
        <f>SUMIFS(Imports_new!AF$10:AF$33,Imports_new!$A$10:$A$33,$A2)</f>
        <v>0</v>
      </c>
    </row>
    <row r="3" spans="1:32">
      <c r="A3" s="2" t="s">
        <v>346</v>
      </c>
      <c r="B3" s="5">
        <f>SUMIFS(Imports_new!B$10:B$33,Imports_new!$A$10:$A$33,$A3)</f>
        <v>0</v>
      </c>
      <c r="C3" s="5">
        <f>SUMIFS(Imports_new!C$10:C$33,Imports_new!$A$10:$A$33,$A3)</f>
        <v>0</v>
      </c>
      <c r="D3" s="5">
        <f>SUMIFS(Imports_new!D$10:D$33,Imports_new!$A$10:$A$33,$A3)</f>
        <v>0</v>
      </c>
      <c r="E3" s="5">
        <f>SUMIFS(Imports_new!E$10:E$33,Imports_new!$A$10:$A$33,$A3)</f>
        <v>0</v>
      </c>
      <c r="F3" s="5">
        <f>SUMIFS(Imports_new!F$10:F$33,Imports_new!$A$10:$A$33,$A3)</f>
        <v>0</v>
      </c>
      <c r="G3" s="5">
        <f>SUMIFS(Imports_new!G$10:G$33,Imports_new!$A$10:$A$33,$A3)</f>
        <v>0</v>
      </c>
      <c r="H3" s="5">
        <f>SUMIFS(Imports_new!H$10:H$33,Imports_new!$A$10:$A$33,$A3)</f>
        <v>0</v>
      </c>
      <c r="I3" s="5">
        <f>SUMIFS(Imports_new!I$10:I$33,Imports_new!$A$10:$A$33,$A3)</f>
        <v>0</v>
      </c>
      <c r="J3" s="5">
        <f>SUMIFS(Imports_new!J$10:J$33,Imports_new!$A$10:$A$33,$A3)</f>
        <v>0</v>
      </c>
      <c r="K3" s="5">
        <f>SUMIFS(Imports_new!K$10:K$33,Imports_new!$A$10:$A$33,$A3)</f>
        <v>0</v>
      </c>
      <c r="L3" s="5">
        <f>SUMIFS(Imports_new!L$10:L$33,Imports_new!$A$10:$A$33,$A3)</f>
        <v>0</v>
      </c>
      <c r="M3" s="5">
        <f>SUMIFS(Imports_new!M$10:M$33,Imports_new!$A$10:$A$33,$A3)</f>
        <v>0</v>
      </c>
      <c r="N3" s="5">
        <f>SUMIFS(Imports_new!N$10:N$33,Imports_new!$A$10:$A$33,$A3)</f>
        <v>0</v>
      </c>
      <c r="O3" s="5">
        <f>SUMIFS(Imports_new!O$10:O$33,Imports_new!$A$10:$A$33,$A3)</f>
        <v>0</v>
      </c>
      <c r="P3" s="5">
        <f>SUMIFS(Imports_new!P$10:P$33,Imports_new!$A$10:$A$33,$A3)</f>
        <v>0</v>
      </c>
      <c r="Q3" s="5">
        <f>SUMIFS(Imports_new!Q$10:Q$33,Imports_new!$A$10:$A$33,$A3)</f>
        <v>0</v>
      </c>
      <c r="R3" s="5">
        <f>SUMIFS(Imports_new!R$10:R$33,Imports_new!$A$10:$A$33,$A3)</f>
        <v>0</v>
      </c>
      <c r="S3" s="5">
        <f>SUMIFS(Imports_new!S$10:S$33,Imports_new!$A$10:$A$33,$A3)</f>
        <v>0</v>
      </c>
      <c r="T3" s="5">
        <f>SUMIFS(Imports_new!T$10:T$33,Imports_new!$A$10:$A$33,$A3)</f>
        <v>0</v>
      </c>
      <c r="U3" s="5">
        <f>SUMIFS(Imports_new!U$10:U$33,Imports_new!$A$10:$A$33,$A3)</f>
        <v>0</v>
      </c>
      <c r="V3" s="5">
        <f>SUMIFS(Imports_new!V$10:V$33,Imports_new!$A$10:$A$33,$A3)</f>
        <v>0</v>
      </c>
      <c r="W3" s="5">
        <f>SUMIFS(Imports_new!W$10:W$33,Imports_new!$A$10:$A$33,$A3)</f>
        <v>0</v>
      </c>
      <c r="X3" s="5">
        <f>SUMIFS(Imports_new!X$10:X$33,Imports_new!$A$10:$A$33,$A3)</f>
        <v>0</v>
      </c>
      <c r="Y3" s="5">
        <f>SUMIFS(Imports_new!Y$10:Y$33,Imports_new!$A$10:$A$33,$A3)</f>
        <v>0</v>
      </c>
      <c r="Z3" s="5">
        <f>SUMIFS(Imports_new!Z$10:Z$33,Imports_new!$A$10:$A$33,$A3)</f>
        <v>0</v>
      </c>
      <c r="AA3" s="5">
        <f>SUMIFS(Imports_new!AA$10:AA$33,Imports_new!$A$10:$A$33,$A3)</f>
        <v>0</v>
      </c>
      <c r="AB3" s="5">
        <f>SUMIFS(Imports_new!AB$10:AB$33,Imports_new!$A$10:$A$33,$A3)</f>
        <v>0</v>
      </c>
      <c r="AC3" s="5">
        <f>SUMIFS(Imports_new!AC$10:AC$33,Imports_new!$A$10:$A$33,$A3)</f>
        <v>0</v>
      </c>
      <c r="AD3" s="5">
        <f>SUMIFS(Imports_new!AD$10:AD$33,Imports_new!$A$10:$A$33,$A3)</f>
        <v>0</v>
      </c>
      <c r="AE3" s="5">
        <f>SUMIFS(Imports_new!AE$10:AE$33,Imports_new!$A$10:$A$33,$A3)</f>
        <v>0</v>
      </c>
      <c r="AF3" s="5">
        <f>SUMIFS(Imports_new!AF$10:AF$33,Imports_new!$A$10:$A$33,$A3)</f>
        <v>0</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0</v>
      </c>
      <c r="C5" s="5">
        <f>SUMIFS(Imports_new!C$10:C$33,Imports_new!$A$10:$A$33,$A5)</f>
        <v>0</v>
      </c>
      <c r="D5" s="5">
        <f>SUMIFS(Imports_new!D$10:D$33,Imports_new!$A$10:$A$33,$A5)</f>
        <v>0</v>
      </c>
      <c r="E5" s="5">
        <f>SUMIFS(Imports_new!E$10:E$33,Imports_new!$A$10:$A$33,$A5)</f>
        <v>0</v>
      </c>
      <c r="F5" s="5">
        <f>SUMIFS(Imports_new!F$10:F$33,Imports_new!$A$10:$A$33,$A5)</f>
        <v>0</v>
      </c>
      <c r="G5" s="5">
        <f>SUMIFS(Imports_new!G$10:G$33,Imports_new!$A$10:$A$33,$A5)</f>
        <v>0</v>
      </c>
      <c r="H5" s="5">
        <f>SUMIFS(Imports_new!H$10:H$33,Imports_new!$A$10:$A$33,$A5)</f>
        <v>0</v>
      </c>
      <c r="I5" s="5">
        <f>SUMIFS(Imports_new!I$10:I$33,Imports_new!$A$10:$A$33,$A5)</f>
        <v>0</v>
      </c>
      <c r="J5" s="5">
        <f>SUMIFS(Imports_new!J$10:J$33,Imports_new!$A$10:$A$33,$A5)</f>
        <v>0</v>
      </c>
      <c r="K5" s="5">
        <f>SUMIFS(Imports_new!K$10:K$33,Imports_new!$A$10:$A$33,$A5)</f>
        <v>0</v>
      </c>
      <c r="L5" s="5">
        <f>SUMIFS(Imports_new!L$10:L$33,Imports_new!$A$10:$A$33,$A5)</f>
        <v>0</v>
      </c>
      <c r="M5" s="5">
        <f>SUMIFS(Imports_new!M$10:M$33,Imports_new!$A$10:$A$33,$A5)</f>
        <v>0</v>
      </c>
      <c r="N5" s="5">
        <f>SUMIFS(Imports_new!N$10:N$33,Imports_new!$A$10:$A$33,$A5)</f>
        <v>0</v>
      </c>
      <c r="O5" s="5">
        <f>SUMIFS(Imports_new!O$10:O$33,Imports_new!$A$10:$A$33,$A5)</f>
        <v>0</v>
      </c>
      <c r="P5" s="5">
        <f>SUMIFS(Imports_new!P$10:P$33,Imports_new!$A$10:$A$33,$A5)</f>
        <v>0</v>
      </c>
      <c r="Q5" s="5">
        <f>SUMIFS(Imports_new!Q$10:Q$33,Imports_new!$A$10:$A$33,$A5)</f>
        <v>0</v>
      </c>
      <c r="R5" s="5">
        <f>SUMIFS(Imports_new!R$10:R$33,Imports_new!$A$10:$A$33,$A5)</f>
        <v>0</v>
      </c>
      <c r="S5" s="5">
        <f>SUMIFS(Imports_new!S$10:S$33,Imports_new!$A$10:$A$33,$A5)</f>
        <v>0</v>
      </c>
      <c r="T5" s="5">
        <f>SUMIFS(Imports_new!T$10:T$33,Imports_new!$A$10:$A$33,$A5)</f>
        <v>0</v>
      </c>
      <c r="U5" s="5">
        <f>SUMIFS(Imports_new!U$10:U$33,Imports_new!$A$10:$A$33,$A5)</f>
        <v>0</v>
      </c>
      <c r="V5" s="5">
        <f>SUMIFS(Imports_new!V$10:V$33,Imports_new!$A$10:$A$33,$A5)</f>
        <v>0</v>
      </c>
      <c r="W5" s="5">
        <f>SUMIFS(Imports_new!W$10:W$33,Imports_new!$A$10:$A$33,$A5)</f>
        <v>0</v>
      </c>
      <c r="X5" s="5">
        <f>SUMIFS(Imports_new!X$10:X$33,Imports_new!$A$10:$A$33,$A5)</f>
        <v>0</v>
      </c>
      <c r="Y5" s="5">
        <f>SUMIFS(Imports_new!Y$10:Y$33,Imports_new!$A$10:$A$33,$A5)</f>
        <v>0</v>
      </c>
      <c r="Z5" s="5">
        <f>SUMIFS(Imports_new!Z$10:Z$33,Imports_new!$A$10:$A$33,$A5)</f>
        <v>0</v>
      </c>
      <c r="AA5" s="5">
        <f>SUMIFS(Imports_new!AA$10:AA$33,Imports_new!$A$10:$A$33,$A5)</f>
        <v>0</v>
      </c>
      <c r="AB5" s="5">
        <f>SUMIFS(Imports_new!AB$10:AB$33,Imports_new!$A$10:$A$33,$A5)</f>
        <v>0</v>
      </c>
      <c r="AC5" s="5">
        <f>SUMIFS(Imports_new!AC$10:AC$33,Imports_new!$A$10:$A$33,$A5)</f>
        <v>0</v>
      </c>
      <c r="AD5" s="5">
        <f>SUMIFS(Imports_new!AD$10:AD$33,Imports_new!$A$10:$A$33,$A5)</f>
        <v>0</v>
      </c>
      <c r="AE5" s="5">
        <f>SUMIFS(Imports_new!AE$10:AE$33,Imports_new!$A$10:$A$33,$A5)</f>
        <v>0</v>
      </c>
      <c r="AF5" s="5">
        <f>SUMIFS(Imports_new!AF$10:AF$33,Imports_new!$A$10:$A$33,$A5)</f>
        <v>0</v>
      </c>
    </row>
    <row r="6" spans="1:32">
      <c r="A6" s="2" t="s">
        <v>101</v>
      </c>
      <c r="B6" s="5">
        <f>SUMIFS(Imports_new!B$10:B$33,Imports_new!$A$10:$A$33,$A6)</f>
        <v>0</v>
      </c>
      <c r="C6" s="5">
        <f>SUMIFS(Imports_new!C$10:C$33,Imports_new!$A$10:$A$33,$A6)</f>
        <v>0</v>
      </c>
      <c r="D6" s="5">
        <f>SUMIFS(Imports_new!D$10:D$33,Imports_new!$A$10:$A$33,$A6)</f>
        <v>0</v>
      </c>
      <c r="E6" s="5">
        <f>SUMIFS(Imports_new!E$10:E$33,Imports_new!$A$10:$A$33,$A6)</f>
        <v>0</v>
      </c>
      <c r="F6" s="5">
        <f>SUMIFS(Imports_new!F$10:F$33,Imports_new!$A$10:$A$33,$A6)</f>
        <v>0</v>
      </c>
      <c r="G6" s="5">
        <f>SUMIFS(Imports_new!G$10:G$33,Imports_new!$A$10:$A$33,$A6)</f>
        <v>0</v>
      </c>
      <c r="H6" s="5">
        <f>SUMIFS(Imports_new!H$10:H$33,Imports_new!$A$10:$A$33,$A6)</f>
        <v>0</v>
      </c>
      <c r="I6" s="5">
        <f>SUMIFS(Imports_new!I$10:I$33,Imports_new!$A$10:$A$33,$A6)</f>
        <v>0</v>
      </c>
      <c r="J6" s="5">
        <f>SUMIFS(Imports_new!J$10:J$33,Imports_new!$A$10:$A$33,$A6)</f>
        <v>0</v>
      </c>
      <c r="K6" s="5">
        <f>SUMIFS(Imports_new!K$10:K$33,Imports_new!$A$10:$A$33,$A6)</f>
        <v>0</v>
      </c>
      <c r="L6" s="5">
        <f>SUMIFS(Imports_new!L$10:L$33,Imports_new!$A$10:$A$33,$A6)</f>
        <v>0</v>
      </c>
      <c r="M6" s="5">
        <f>SUMIFS(Imports_new!M$10:M$33,Imports_new!$A$10:$A$33,$A6)</f>
        <v>0</v>
      </c>
      <c r="N6" s="5">
        <f>SUMIFS(Imports_new!N$10:N$33,Imports_new!$A$10:$A$33,$A6)</f>
        <v>0</v>
      </c>
      <c r="O6" s="5">
        <f>SUMIFS(Imports_new!O$10:O$33,Imports_new!$A$10:$A$33,$A6)</f>
        <v>0</v>
      </c>
      <c r="P6" s="5">
        <f>SUMIFS(Imports_new!P$10:P$33,Imports_new!$A$10:$A$33,$A6)</f>
        <v>0</v>
      </c>
      <c r="Q6" s="5">
        <f>SUMIFS(Imports_new!Q$10:Q$33,Imports_new!$A$10:$A$33,$A6)</f>
        <v>0</v>
      </c>
      <c r="R6" s="5">
        <f>SUMIFS(Imports_new!R$10:R$33,Imports_new!$A$10:$A$33,$A6)</f>
        <v>0</v>
      </c>
      <c r="S6" s="5">
        <f>SUMIFS(Imports_new!S$10:S$33,Imports_new!$A$10:$A$33,$A6)</f>
        <v>0</v>
      </c>
      <c r="T6" s="5">
        <f>SUMIFS(Imports_new!T$10:T$33,Imports_new!$A$10:$A$33,$A6)</f>
        <v>0</v>
      </c>
      <c r="U6" s="5">
        <f>SUMIFS(Imports_new!U$10:U$33,Imports_new!$A$10:$A$33,$A6)</f>
        <v>0</v>
      </c>
      <c r="V6" s="5">
        <f>SUMIFS(Imports_new!V$10:V$33,Imports_new!$A$10:$A$33,$A6)</f>
        <v>0</v>
      </c>
      <c r="W6" s="5">
        <f>SUMIFS(Imports_new!W$10:W$33,Imports_new!$A$10:$A$33,$A6)</f>
        <v>0</v>
      </c>
      <c r="X6" s="5">
        <f>SUMIFS(Imports_new!X$10:X$33,Imports_new!$A$10:$A$33,$A6)</f>
        <v>0</v>
      </c>
      <c r="Y6" s="5">
        <f>SUMIFS(Imports_new!Y$10:Y$33,Imports_new!$A$10:$A$33,$A6)</f>
        <v>0</v>
      </c>
      <c r="Z6" s="5">
        <f>SUMIFS(Imports_new!Z$10:Z$33,Imports_new!$A$10:$A$33,$A6)</f>
        <v>0</v>
      </c>
      <c r="AA6" s="5">
        <f>SUMIFS(Imports_new!AA$10:AA$33,Imports_new!$A$10:$A$33,$A6)</f>
        <v>0</v>
      </c>
      <c r="AB6" s="5">
        <f>SUMIFS(Imports_new!AB$10:AB$33,Imports_new!$A$10:$A$33,$A6)</f>
        <v>0</v>
      </c>
      <c r="AC6" s="5">
        <f>SUMIFS(Imports_new!AC$10:AC$33,Imports_new!$A$10:$A$33,$A6)</f>
        <v>0</v>
      </c>
      <c r="AD6" s="5">
        <f>SUMIFS(Imports_new!AD$10:AD$33,Imports_new!$A$10:$A$33,$A6)</f>
        <v>0</v>
      </c>
      <c r="AE6" s="5">
        <f>SUMIFS(Imports_new!AE$10:AE$33,Imports_new!$A$10:$A$33,$A6)</f>
        <v>0</v>
      </c>
      <c r="AF6" s="5">
        <f>SUMIFS(Imports_new!AF$10:AF$33,Imports_new!$A$10:$A$33,$A6)</f>
        <v>0</v>
      </c>
    </row>
    <row r="7" spans="1:32">
      <c r="A7" s="2" t="s">
        <v>100</v>
      </c>
      <c r="B7" s="5">
        <f>SUMIFS(Imports_new!B$10:B$33,Imports_new!$A$10:$A$33,$A7)</f>
        <v>0</v>
      </c>
      <c r="C7" s="5">
        <f>SUMIFS(Imports_new!C$10:C$33,Imports_new!$A$10:$A$33,$A7)</f>
        <v>0</v>
      </c>
      <c r="D7" s="5">
        <f>SUMIFS(Imports_new!D$10:D$33,Imports_new!$A$10:$A$33,$A7)</f>
        <v>0</v>
      </c>
      <c r="E7" s="5">
        <f>SUMIFS(Imports_new!E$10:E$33,Imports_new!$A$10:$A$33,$A7)</f>
        <v>0</v>
      </c>
      <c r="F7" s="5">
        <f>SUMIFS(Imports_new!F$10:F$33,Imports_new!$A$10:$A$33,$A7)</f>
        <v>0</v>
      </c>
      <c r="G7" s="5">
        <f>SUMIFS(Imports_new!G$10:G$33,Imports_new!$A$10:$A$33,$A7)</f>
        <v>0</v>
      </c>
      <c r="H7" s="5">
        <f>SUMIFS(Imports_new!H$10:H$33,Imports_new!$A$10:$A$33,$A7)</f>
        <v>0</v>
      </c>
      <c r="I7" s="5">
        <f>SUMIFS(Imports_new!I$10:I$33,Imports_new!$A$10:$A$33,$A7)</f>
        <v>0</v>
      </c>
      <c r="J7" s="5">
        <f>SUMIFS(Imports_new!J$10:J$33,Imports_new!$A$10:$A$33,$A7)</f>
        <v>0</v>
      </c>
      <c r="K7" s="5">
        <f>SUMIFS(Imports_new!K$10:K$33,Imports_new!$A$10:$A$33,$A7)</f>
        <v>0</v>
      </c>
      <c r="L7" s="5">
        <f>SUMIFS(Imports_new!L$10:L$33,Imports_new!$A$10:$A$33,$A7)</f>
        <v>0</v>
      </c>
      <c r="M7" s="5">
        <f>SUMIFS(Imports_new!M$10:M$33,Imports_new!$A$10:$A$33,$A7)</f>
        <v>0</v>
      </c>
      <c r="N7" s="5">
        <f>SUMIFS(Imports_new!N$10:N$33,Imports_new!$A$10:$A$33,$A7)</f>
        <v>0</v>
      </c>
      <c r="O7" s="5">
        <f>SUMIFS(Imports_new!O$10:O$33,Imports_new!$A$10:$A$33,$A7)</f>
        <v>0</v>
      </c>
      <c r="P7" s="5">
        <f>SUMIFS(Imports_new!P$10:P$33,Imports_new!$A$10:$A$33,$A7)</f>
        <v>0</v>
      </c>
      <c r="Q7" s="5">
        <f>SUMIFS(Imports_new!Q$10:Q$33,Imports_new!$A$10:$A$33,$A7)</f>
        <v>0</v>
      </c>
      <c r="R7" s="5">
        <f>SUMIFS(Imports_new!R$10:R$33,Imports_new!$A$10:$A$33,$A7)</f>
        <v>0</v>
      </c>
      <c r="S7" s="5">
        <f>SUMIFS(Imports_new!S$10:S$33,Imports_new!$A$10:$A$33,$A7)</f>
        <v>0</v>
      </c>
      <c r="T7" s="5">
        <f>SUMIFS(Imports_new!T$10:T$33,Imports_new!$A$10:$A$33,$A7)</f>
        <v>0</v>
      </c>
      <c r="U7" s="5">
        <f>SUMIFS(Imports_new!U$10:U$33,Imports_new!$A$10:$A$33,$A7)</f>
        <v>0</v>
      </c>
      <c r="V7" s="5">
        <f>SUMIFS(Imports_new!V$10:V$33,Imports_new!$A$10:$A$33,$A7)</f>
        <v>0</v>
      </c>
      <c r="W7" s="5">
        <f>SUMIFS(Imports_new!W$10:W$33,Imports_new!$A$10:$A$33,$A7)</f>
        <v>0</v>
      </c>
      <c r="X7" s="5">
        <f>SUMIFS(Imports_new!X$10:X$33,Imports_new!$A$10:$A$33,$A7)</f>
        <v>0</v>
      </c>
      <c r="Y7" s="5">
        <f>SUMIFS(Imports_new!Y$10:Y$33,Imports_new!$A$10:$A$33,$A7)</f>
        <v>0</v>
      </c>
      <c r="Z7" s="5">
        <f>SUMIFS(Imports_new!Z$10:Z$33,Imports_new!$A$10:$A$33,$A7)</f>
        <v>0</v>
      </c>
      <c r="AA7" s="5">
        <f>SUMIFS(Imports_new!AA$10:AA$33,Imports_new!$A$10:$A$33,$A7)</f>
        <v>0</v>
      </c>
      <c r="AB7" s="5">
        <f>SUMIFS(Imports_new!AB$10:AB$33,Imports_new!$A$10:$A$33,$A7)</f>
        <v>0</v>
      </c>
      <c r="AC7" s="5">
        <f>SUMIFS(Imports_new!AC$10:AC$33,Imports_new!$A$10:$A$33,$A7)</f>
        <v>0</v>
      </c>
      <c r="AD7" s="5">
        <f>SUMIFS(Imports_new!AD$10:AD$33,Imports_new!$A$10:$A$33,$A7)</f>
        <v>0</v>
      </c>
      <c r="AE7" s="5">
        <f>SUMIFS(Imports_new!AE$10:AE$33,Imports_new!$A$10:$A$33,$A7)</f>
        <v>0</v>
      </c>
      <c r="AF7" s="5">
        <f>SUMIFS(Imports_new!AF$10:AF$33,Imports_new!$A$10:$A$33,$A7)</f>
        <v>0</v>
      </c>
    </row>
    <row r="8" spans="1:32">
      <c r="A8" s="2" t="s">
        <v>102</v>
      </c>
      <c r="B8" s="5">
        <f>SUMIFS(Imports_new!B$10:B$33,Imports_new!$A$10:$A$33,$A8)</f>
        <v>0</v>
      </c>
      <c r="C8" s="5">
        <f>SUMIFS(Imports_new!C$10:C$33,Imports_new!$A$10:$A$33,$A8)</f>
        <v>0</v>
      </c>
      <c r="D8" s="5">
        <f>SUMIFS(Imports_new!D$10:D$33,Imports_new!$A$10:$A$33,$A8)</f>
        <v>0</v>
      </c>
      <c r="E8" s="5">
        <f>SUMIFS(Imports_new!E$10:E$33,Imports_new!$A$10:$A$33,$A8)</f>
        <v>0</v>
      </c>
      <c r="F8" s="5">
        <f>SUMIFS(Imports_new!F$10:F$33,Imports_new!$A$10:$A$33,$A8)</f>
        <v>0</v>
      </c>
      <c r="G8" s="5">
        <f>SUMIFS(Imports_new!G$10:G$33,Imports_new!$A$10:$A$33,$A8)</f>
        <v>0</v>
      </c>
      <c r="H8" s="5">
        <f>SUMIFS(Imports_new!H$10:H$33,Imports_new!$A$10:$A$33,$A8)</f>
        <v>0</v>
      </c>
      <c r="I8" s="5">
        <f>SUMIFS(Imports_new!I$10:I$33,Imports_new!$A$10:$A$33,$A8)</f>
        <v>0</v>
      </c>
      <c r="J8" s="5">
        <f>SUMIFS(Imports_new!J$10:J$33,Imports_new!$A$10:$A$33,$A8)</f>
        <v>0</v>
      </c>
      <c r="K8" s="5">
        <f>SUMIFS(Imports_new!K$10:K$33,Imports_new!$A$10:$A$33,$A8)</f>
        <v>0</v>
      </c>
      <c r="L8" s="5">
        <f>SUMIFS(Imports_new!L$10:L$33,Imports_new!$A$10:$A$33,$A8)</f>
        <v>0</v>
      </c>
      <c r="M8" s="5">
        <f>SUMIFS(Imports_new!M$10:M$33,Imports_new!$A$10:$A$33,$A8)</f>
        <v>0</v>
      </c>
      <c r="N8" s="5">
        <f>SUMIFS(Imports_new!N$10:N$33,Imports_new!$A$10:$A$33,$A8)</f>
        <v>0</v>
      </c>
      <c r="O8" s="5">
        <f>SUMIFS(Imports_new!O$10:O$33,Imports_new!$A$10:$A$33,$A8)</f>
        <v>0</v>
      </c>
      <c r="P8" s="5">
        <f>SUMIFS(Imports_new!P$10:P$33,Imports_new!$A$10:$A$33,$A8)</f>
        <v>0</v>
      </c>
      <c r="Q8" s="5">
        <f>SUMIFS(Imports_new!Q$10:Q$33,Imports_new!$A$10:$A$33,$A8)</f>
        <v>0</v>
      </c>
      <c r="R8" s="5">
        <f>SUMIFS(Imports_new!R$10:R$33,Imports_new!$A$10:$A$33,$A8)</f>
        <v>0</v>
      </c>
      <c r="S8" s="5">
        <f>SUMIFS(Imports_new!S$10:S$33,Imports_new!$A$10:$A$33,$A8)</f>
        <v>0</v>
      </c>
      <c r="T8" s="5">
        <f>SUMIFS(Imports_new!T$10:T$33,Imports_new!$A$10:$A$33,$A8)</f>
        <v>0</v>
      </c>
      <c r="U8" s="5">
        <f>SUMIFS(Imports_new!U$10:U$33,Imports_new!$A$10:$A$33,$A8)</f>
        <v>0</v>
      </c>
      <c r="V8" s="5">
        <f>SUMIFS(Imports_new!V$10:V$33,Imports_new!$A$10:$A$33,$A8)</f>
        <v>0</v>
      </c>
      <c r="W8" s="5">
        <f>SUMIFS(Imports_new!W$10:W$33,Imports_new!$A$10:$A$33,$A8)</f>
        <v>0</v>
      </c>
      <c r="X8" s="5">
        <f>SUMIFS(Imports_new!X$10:X$33,Imports_new!$A$10:$A$33,$A8)</f>
        <v>0</v>
      </c>
      <c r="Y8" s="5">
        <f>SUMIFS(Imports_new!Y$10:Y$33,Imports_new!$A$10:$A$33,$A8)</f>
        <v>0</v>
      </c>
      <c r="Z8" s="5">
        <f>SUMIFS(Imports_new!Z$10:Z$33,Imports_new!$A$10:$A$33,$A8)</f>
        <v>0</v>
      </c>
      <c r="AA8" s="5">
        <f>SUMIFS(Imports_new!AA$10:AA$33,Imports_new!$A$10:$A$33,$A8)</f>
        <v>0</v>
      </c>
      <c r="AB8" s="5">
        <f>SUMIFS(Imports_new!AB$10:AB$33,Imports_new!$A$10:$A$33,$A8)</f>
        <v>0</v>
      </c>
      <c r="AC8" s="5">
        <f>SUMIFS(Imports_new!AC$10:AC$33,Imports_new!$A$10:$A$33,$A8)</f>
        <v>0</v>
      </c>
      <c r="AD8" s="5">
        <f>SUMIFS(Imports_new!AD$10:AD$33,Imports_new!$A$10:$A$33,$A8)</f>
        <v>0</v>
      </c>
      <c r="AE8" s="5">
        <f>SUMIFS(Imports_new!AE$10:AE$33,Imports_new!$A$10:$A$33,$A8)</f>
        <v>0</v>
      </c>
      <c r="AF8" s="5">
        <f>SUMIFS(Imports_new!AF$10:AF$33,Imports_new!$A$10:$A$33,$A8)</f>
        <v>0</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0</v>
      </c>
      <c r="C10" s="5">
        <f>SUMIFS(Imports_new!C$10:C$33,Imports_new!$A$10:$A$33,$A10)</f>
        <v>0</v>
      </c>
      <c r="D10" s="5">
        <f>SUMIFS(Imports_new!D$10:D$33,Imports_new!$A$10:$A$33,$A10)</f>
        <v>0</v>
      </c>
      <c r="E10" s="5">
        <f>SUMIFS(Imports_new!E$10:E$33,Imports_new!$A$10:$A$33,$A10)</f>
        <v>0</v>
      </c>
      <c r="F10" s="5">
        <f>SUMIFS(Imports_new!F$10:F$33,Imports_new!$A$10:$A$33,$A10)</f>
        <v>0</v>
      </c>
      <c r="G10" s="5">
        <f>SUMIFS(Imports_new!G$10:G$33,Imports_new!$A$10:$A$33,$A10)</f>
        <v>0</v>
      </c>
      <c r="H10" s="5">
        <f>SUMIFS(Imports_new!H$10:H$33,Imports_new!$A$10:$A$33,$A10)</f>
        <v>0</v>
      </c>
      <c r="I10" s="5">
        <f>SUMIFS(Imports_new!I$10:I$33,Imports_new!$A$10:$A$33,$A10)</f>
        <v>0</v>
      </c>
      <c r="J10" s="5">
        <f>SUMIFS(Imports_new!J$10:J$33,Imports_new!$A$10:$A$33,$A10)</f>
        <v>0</v>
      </c>
      <c r="K10" s="5">
        <f>SUMIFS(Imports_new!K$10:K$33,Imports_new!$A$10:$A$33,$A10)</f>
        <v>0</v>
      </c>
      <c r="L10" s="5">
        <f>SUMIFS(Imports_new!L$10:L$33,Imports_new!$A$10:$A$33,$A10)</f>
        <v>0</v>
      </c>
      <c r="M10" s="5">
        <f>SUMIFS(Imports_new!M$10:M$33,Imports_new!$A$10:$A$33,$A10)</f>
        <v>0</v>
      </c>
      <c r="N10" s="5">
        <f>SUMIFS(Imports_new!N$10:N$33,Imports_new!$A$10:$A$33,$A10)</f>
        <v>0</v>
      </c>
      <c r="O10" s="5">
        <f>SUMIFS(Imports_new!O$10:O$33,Imports_new!$A$10:$A$33,$A10)</f>
        <v>0</v>
      </c>
      <c r="P10" s="5">
        <f>SUMIFS(Imports_new!P$10:P$33,Imports_new!$A$10:$A$33,$A10)</f>
        <v>0</v>
      </c>
      <c r="Q10" s="5">
        <f>SUMIFS(Imports_new!Q$10:Q$33,Imports_new!$A$10:$A$33,$A10)</f>
        <v>0</v>
      </c>
      <c r="R10" s="5">
        <f>SUMIFS(Imports_new!R$10:R$33,Imports_new!$A$10:$A$33,$A10)</f>
        <v>0</v>
      </c>
      <c r="S10" s="5">
        <f>SUMIFS(Imports_new!S$10:S$33,Imports_new!$A$10:$A$33,$A10)</f>
        <v>0</v>
      </c>
      <c r="T10" s="5">
        <f>SUMIFS(Imports_new!T$10:T$33,Imports_new!$A$10:$A$33,$A10)</f>
        <v>0</v>
      </c>
      <c r="U10" s="5">
        <f>SUMIFS(Imports_new!U$10:U$33,Imports_new!$A$10:$A$33,$A10)</f>
        <v>0</v>
      </c>
      <c r="V10" s="5">
        <f>SUMIFS(Imports_new!V$10:V$33,Imports_new!$A$10:$A$33,$A10)</f>
        <v>0</v>
      </c>
      <c r="W10" s="5">
        <f>SUMIFS(Imports_new!W$10:W$33,Imports_new!$A$10:$A$33,$A10)</f>
        <v>0</v>
      </c>
      <c r="X10" s="5">
        <f>SUMIFS(Imports_new!X$10:X$33,Imports_new!$A$10:$A$33,$A10)</f>
        <v>0</v>
      </c>
      <c r="Y10" s="5">
        <f>SUMIFS(Imports_new!Y$10:Y$33,Imports_new!$A$10:$A$33,$A10)</f>
        <v>0</v>
      </c>
      <c r="Z10" s="5">
        <f>SUMIFS(Imports_new!Z$10:Z$33,Imports_new!$A$10:$A$33,$A10)</f>
        <v>0</v>
      </c>
      <c r="AA10" s="5">
        <f>SUMIFS(Imports_new!AA$10:AA$33,Imports_new!$A$10:$A$33,$A10)</f>
        <v>0</v>
      </c>
      <c r="AB10" s="5">
        <f>SUMIFS(Imports_new!AB$10:AB$33,Imports_new!$A$10:$A$33,$A10)</f>
        <v>0</v>
      </c>
      <c r="AC10" s="5">
        <f>SUMIFS(Imports_new!AC$10:AC$33,Imports_new!$A$10:$A$33,$A10)</f>
        <v>0</v>
      </c>
      <c r="AD10" s="5">
        <f>SUMIFS(Imports_new!AD$10:AD$33,Imports_new!$A$10:$A$33,$A10)</f>
        <v>0</v>
      </c>
      <c r="AE10" s="5">
        <f>SUMIFS(Imports_new!AE$10:AE$33,Imports_new!$A$10:$A$33,$A10)</f>
        <v>0</v>
      </c>
      <c r="AF10" s="5">
        <f>SUMIFS(Imports_new!AF$10:AF$33,Imports_new!$A$10:$A$33,$A10)</f>
        <v>0</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0</v>
      </c>
      <c r="C12" s="5">
        <f>SUMIFS(Imports_new!C$10:C$33,Imports_new!$A$10:$A$33,$A12)</f>
        <v>0</v>
      </c>
      <c r="D12" s="5">
        <f>SUMIFS(Imports_new!D$10:D$33,Imports_new!$A$10:$A$33,$A12)</f>
        <v>0</v>
      </c>
      <c r="E12" s="5">
        <f>SUMIFS(Imports_new!E$10:E$33,Imports_new!$A$10:$A$33,$A12)</f>
        <v>0</v>
      </c>
      <c r="F12" s="5">
        <f>SUMIFS(Imports_new!F$10:F$33,Imports_new!$A$10:$A$33,$A12)</f>
        <v>0</v>
      </c>
      <c r="G12" s="5">
        <f>SUMIFS(Imports_new!G$10:G$33,Imports_new!$A$10:$A$33,$A12)</f>
        <v>0</v>
      </c>
      <c r="H12" s="5">
        <f>SUMIFS(Imports_new!H$10:H$33,Imports_new!$A$10:$A$33,$A12)</f>
        <v>0</v>
      </c>
      <c r="I12" s="5">
        <f>SUMIFS(Imports_new!I$10:I$33,Imports_new!$A$10:$A$33,$A12)</f>
        <v>0</v>
      </c>
      <c r="J12" s="5">
        <f>SUMIFS(Imports_new!J$10:J$33,Imports_new!$A$10:$A$33,$A12)</f>
        <v>0</v>
      </c>
      <c r="K12" s="5">
        <f>SUMIFS(Imports_new!K$10:K$33,Imports_new!$A$10:$A$33,$A12)</f>
        <v>0</v>
      </c>
      <c r="L12" s="5">
        <f>SUMIFS(Imports_new!L$10:L$33,Imports_new!$A$10:$A$33,$A12)</f>
        <v>0</v>
      </c>
      <c r="M12" s="5">
        <f>SUMIFS(Imports_new!M$10:M$33,Imports_new!$A$10:$A$33,$A12)</f>
        <v>0</v>
      </c>
      <c r="N12" s="5">
        <f>SUMIFS(Imports_new!N$10:N$33,Imports_new!$A$10:$A$33,$A12)</f>
        <v>0</v>
      </c>
      <c r="O12" s="5">
        <f>SUMIFS(Imports_new!O$10:O$33,Imports_new!$A$10:$A$33,$A12)</f>
        <v>0</v>
      </c>
      <c r="P12" s="5">
        <f>SUMIFS(Imports_new!P$10:P$33,Imports_new!$A$10:$A$33,$A12)</f>
        <v>0</v>
      </c>
      <c r="Q12" s="5">
        <f>SUMIFS(Imports_new!Q$10:Q$33,Imports_new!$A$10:$A$33,$A12)</f>
        <v>0</v>
      </c>
      <c r="R12" s="5">
        <f>SUMIFS(Imports_new!R$10:R$33,Imports_new!$A$10:$A$33,$A12)</f>
        <v>0</v>
      </c>
      <c r="S12" s="5">
        <f>SUMIFS(Imports_new!S$10:S$33,Imports_new!$A$10:$A$33,$A12)</f>
        <v>0</v>
      </c>
      <c r="T12" s="5">
        <f>SUMIFS(Imports_new!T$10:T$33,Imports_new!$A$10:$A$33,$A12)</f>
        <v>0</v>
      </c>
      <c r="U12" s="5">
        <f>SUMIFS(Imports_new!U$10:U$33,Imports_new!$A$10:$A$33,$A12)</f>
        <v>0</v>
      </c>
      <c r="V12" s="5">
        <f>SUMIFS(Imports_new!V$10:V$33,Imports_new!$A$10:$A$33,$A12)</f>
        <v>0</v>
      </c>
      <c r="W12" s="5">
        <f>SUMIFS(Imports_new!W$10:W$33,Imports_new!$A$10:$A$33,$A12)</f>
        <v>0</v>
      </c>
      <c r="X12" s="5">
        <f>SUMIFS(Imports_new!X$10:X$33,Imports_new!$A$10:$A$33,$A12)</f>
        <v>0</v>
      </c>
      <c r="Y12" s="5">
        <f>SUMIFS(Imports_new!Y$10:Y$33,Imports_new!$A$10:$A$33,$A12)</f>
        <v>0</v>
      </c>
      <c r="Z12" s="5">
        <f>SUMIFS(Imports_new!Z$10:Z$33,Imports_new!$A$10:$A$33,$A12)</f>
        <v>0</v>
      </c>
      <c r="AA12" s="5">
        <f>SUMIFS(Imports_new!AA$10:AA$33,Imports_new!$A$10:$A$33,$A12)</f>
        <v>0</v>
      </c>
      <c r="AB12" s="5">
        <f>SUMIFS(Imports_new!AB$10:AB$33,Imports_new!$A$10:$A$33,$A12)</f>
        <v>0</v>
      </c>
      <c r="AC12" s="5">
        <f>SUMIFS(Imports_new!AC$10:AC$33,Imports_new!$A$10:$A$33,$A12)</f>
        <v>0</v>
      </c>
      <c r="AD12" s="5">
        <f>SUMIFS(Imports_new!AD$10:AD$33,Imports_new!$A$10:$A$33,$A12)</f>
        <v>0</v>
      </c>
      <c r="AE12" s="5">
        <f>SUMIFS(Imports_new!AE$10:AE$33,Imports_new!$A$10:$A$33,$A12)</f>
        <v>0</v>
      </c>
      <c r="AF12" s="5">
        <f>SUMIFS(Imports_new!AF$10:AF$33,Imports_new!$A$10:$A$33,$A12)</f>
        <v>0</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0</v>
      </c>
      <c r="I15" s="5">
        <f>SUMIFS(Imports_new!I$10:I$33,Imports_new!$A$10:$A$33,$A15)</f>
        <v>0</v>
      </c>
      <c r="J15" s="5">
        <f>SUMIFS(Imports_new!J$10:J$33,Imports_new!$A$10:$A$33,$A15)</f>
        <v>0</v>
      </c>
      <c r="K15" s="5">
        <f>SUMIFS(Imports_new!K$10:K$33,Imports_new!$A$10:$A$33,$A15)</f>
        <v>0</v>
      </c>
      <c r="L15" s="5">
        <f>SUMIFS(Imports_new!L$10:L$33,Imports_new!$A$10:$A$33,$A15)</f>
        <v>0</v>
      </c>
      <c r="M15" s="5">
        <f>SUMIFS(Imports_new!M$10:M$33,Imports_new!$A$10:$A$33,$A15)</f>
        <v>0</v>
      </c>
      <c r="N15" s="5">
        <f>SUMIFS(Imports_new!N$10:N$33,Imports_new!$A$10:$A$33,$A15)</f>
        <v>0</v>
      </c>
      <c r="O15" s="5">
        <f>SUMIFS(Imports_new!O$10:O$33,Imports_new!$A$10:$A$33,$A15)</f>
        <v>0</v>
      </c>
      <c r="P15" s="5">
        <f>SUMIFS(Imports_new!P$10:P$33,Imports_new!$A$10:$A$33,$A15)</f>
        <v>0</v>
      </c>
      <c r="Q15" s="5">
        <f>SUMIFS(Imports_new!Q$10:Q$33,Imports_new!$A$10:$A$33,$A15)</f>
        <v>0</v>
      </c>
      <c r="R15" s="5">
        <f>SUMIFS(Imports_new!R$10:R$33,Imports_new!$A$10:$A$33,$A15)</f>
        <v>0</v>
      </c>
      <c r="S15" s="5">
        <f>SUMIFS(Imports_new!S$10:S$33,Imports_new!$A$10:$A$33,$A15)</f>
        <v>0</v>
      </c>
      <c r="T15" s="5">
        <f>SUMIFS(Imports_new!T$10:T$33,Imports_new!$A$10:$A$33,$A15)</f>
        <v>0</v>
      </c>
      <c r="U15" s="5">
        <f>SUMIFS(Imports_new!U$10:U$33,Imports_new!$A$10:$A$33,$A15)</f>
        <v>0</v>
      </c>
      <c r="V15" s="5">
        <f>SUMIFS(Imports_new!V$10:V$33,Imports_new!$A$10:$A$33,$A15)</f>
        <v>0</v>
      </c>
      <c r="W15" s="5">
        <f>SUMIFS(Imports_new!W$10:W$33,Imports_new!$A$10:$A$33,$A15)</f>
        <v>0</v>
      </c>
      <c r="X15" s="5">
        <f>SUMIFS(Imports_new!X$10:X$33,Imports_new!$A$10:$A$33,$A15)</f>
        <v>0</v>
      </c>
      <c r="Y15" s="5">
        <f>SUMIFS(Imports_new!Y$10:Y$33,Imports_new!$A$10:$A$33,$A15)</f>
        <v>0</v>
      </c>
      <c r="Z15" s="5">
        <f>SUMIFS(Imports_new!Z$10:Z$33,Imports_new!$A$10:$A$33,$A15)</f>
        <v>0</v>
      </c>
      <c r="AA15" s="5">
        <f>SUMIFS(Imports_new!AA$10:AA$33,Imports_new!$A$10:$A$33,$A15)</f>
        <v>0</v>
      </c>
      <c r="AB15" s="5">
        <f>SUMIFS(Imports_new!AB$10:AB$33,Imports_new!$A$10:$A$33,$A15)</f>
        <v>0</v>
      </c>
      <c r="AC15" s="5">
        <f>SUMIFS(Imports_new!AC$10:AC$33,Imports_new!$A$10:$A$33,$A15)</f>
        <v>0</v>
      </c>
      <c r="AD15" s="5">
        <f>SUMIFS(Imports_new!AD$10:AD$33,Imports_new!$A$10:$A$33,$A15)</f>
        <v>0</v>
      </c>
      <c r="AE15" s="5">
        <f>SUMIFS(Imports_new!AE$10:AE$33,Imports_new!$A$10:$A$33,$A15)</f>
        <v>0</v>
      </c>
      <c r="AF15" s="5">
        <f>SUMIFS(Imports_new!AF$10:AF$33,Imports_new!$A$10:$A$33,$A15)</f>
        <v>0</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B2" sqref="B2"/>
    </sheetView>
  </sheetViews>
  <sheetFormatPr defaultRowHeight="14.75"/>
  <cols>
    <col min="1" max="1" width="26.1328125" customWidth="1"/>
  </cols>
  <sheetData>
    <row r="1" spans="1:32" ht="29.5">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f>exports!D2</f>
        <v>30527357</v>
      </c>
      <c r="C2">
        <f>exports!E2</f>
        <v>30527357</v>
      </c>
      <c r="D2">
        <f>exports!F2</f>
        <v>30527357</v>
      </c>
      <c r="E2">
        <f>exports!G2</f>
        <v>30527357</v>
      </c>
      <c r="F2">
        <f>exports!H2</f>
        <v>30527357</v>
      </c>
      <c r="G2">
        <f>exports!I2</f>
        <v>30527357</v>
      </c>
      <c r="H2">
        <f>exports!J2</f>
        <v>30527357</v>
      </c>
      <c r="I2">
        <f>exports!K2</f>
        <v>30527357</v>
      </c>
      <c r="J2">
        <f>exports!L2</f>
        <v>30527357</v>
      </c>
      <c r="K2">
        <f>exports!M2</f>
        <v>30527357</v>
      </c>
      <c r="L2">
        <f>exports!N2</f>
        <v>30527357</v>
      </c>
      <c r="M2">
        <f>exports!O2</f>
        <v>30527357</v>
      </c>
      <c r="N2">
        <f>exports!P2</f>
        <v>30527357</v>
      </c>
      <c r="O2">
        <f>exports!Q2</f>
        <v>30527357</v>
      </c>
      <c r="P2">
        <f>exports!R2</f>
        <v>30527357</v>
      </c>
      <c r="Q2">
        <f>exports!S2</f>
        <v>30527357</v>
      </c>
      <c r="R2">
        <f>exports!T2</f>
        <v>30527357</v>
      </c>
      <c r="S2">
        <f>exports!U2</f>
        <v>30527357</v>
      </c>
      <c r="T2">
        <f>exports!V2</f>
        <v>30527357</v>
      </c>
      <c r="U2">
        <f>exports!W2</f>
        <v>30527357</v>
      </c>
      <c r="V2">
        <f>exports!X2</f>
        <v>30527357</v>
      </c>
      <c r="W2">
        <f>exports!Y2</f>
        <v>30527357</v>
      </c>
      <c r="X2">
        <f>exports!Z2</f>
        <v>30527357</v>
      </c>
      <c r="Y2">
        <f>exports!AA2</f>
        <v>30527357</v>
      </c>
      <c r="Z2">
        <f>exports!AB2</f>
        <v>30527357</v>
      </c>
      <c r="AA2">
        <f>exports!AC2</f>
        <v>30527357</v>
      </c>
      <c r="AB2">
        <f>exports!AD2</f>
        <v>30527357</v>
      </c>
      <c r="AC2">
        <f>exports!AE2</f>
        <v>30527357</v>
      </c>
      <c r="AD2">
        <f>exports!AF2</f>
        <v>30527357</v>
      </c>
      <c r="AE2">
        <f>exports!AG2</f>
        <v>30527357</v>
      </c>
      <c r="AF2">
        <f>exports!AH2</f>
        <v>30527357</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topLeftCell="N1" workbookViewId="0">
      <selection activeCell="B2" sqref="B2:AF2"/>
    </sheetView>
  </sheetViews>
  <sheetFormatPr defaultRowHeight="14.75"/>
  <cols>
    <col min="1" max="1" width="26.269531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48.306363636363649</v>
      </c>
      <c r="C2" s="12">
        <f t="shared" si="0"/>
        <v>48.306363636363649</v>
      </c>
      <c r="D2" s="12">
        <f>E2</f>
        <v>48.306363636363649</v>
      </c>
      <c r="E2" s="245">
        <f>'Table 1'!N$45</f>
        <v>48.306363636363649</v>
      </c>
      <c r="F2" s="245">
        <f>'Table 1'!O$45</f>
        <v>42.586363636363643</v>
      </c>
      <c r="G2" s="245">
        <f>'Table 1'!P$45</f>
        <v>42.820909090909097</v>
      </c>
      <c r="H2" s="12">
        <f>G2</f>
        <v>42.820909090909097</v>
      </c>
      <c r="I2" s="12">
        <f t="shared" ref="I2:AF2" si="1">H2</f>
        <v>42.820909090909097</v>
      </c>
      <c r="J2" s="12">
        <f t="shared" si="1"/>
        <v>42.820909090909097</v>
      </c>
      <c r="K2" s="12">
        <f t="shared" si="1"/>
        <v>42.820909090909097</v>
      </c>
      <c r="L2" s="12">
        <f t="shared" si="1"/>
        <v>42.820909090909097</v>
      </c>
      <c r="M2" s="12">
        <f t="shared" si="1"/>
        <v>42.820909090909097</v>
      </c>
      <c r="N2" s="12">
        <f t="shared" si="1"/>
        <v>42.820909090909097</v>
      </c>
      <c r="O2" s="12">
        <f t="shared" si="1"/>
        <v>42.820909090909097</v>
      </c>
      <c r="P2" s="12">
        <f t="shared" si="1"/>
        <v>42.820909090909097</v>
      </c>
      <c r="Q2" s="12">
        <f t="shared" si="1"/>
        <v>42.820909090909097</v>
      </c>
      <c r="R2" s="12">
        <f t="shared" si="1"/>
        <v>42.820909090909097</v>
      </c>
      <c r="S2" s="12">
        <f t="shared" si="1"/>
        <v>42.820909090909097</v>
      </c>
      <c r="T2" s="12">
        <f t="shared" si="1"/>
        <v>42.820909090909097</v>
      </c>
      <c r="U2" s="12">
        <f t="shared" si="1"/>
        <v>42.820909090909097</v>
      </c>
      <c r="V2" s="12">
        <f t="shared" si="1"/>
        <v>42.820909090909097</v>
      </c>
      <c r="W2" s="12">
        <f t="shared" si="1"/>
        <v>42.820909090909097</v>
      </c>
      <c r="X2" s="12">
        <f t="shared" si="1"/>
        <v>42.820909090909097</v>
      </c>
      <c r="Y2" s="12">
        <f t="shared" si="1"/>
        <v>42.820909090909097</v>
      </c>
      <c r="Z2" s="12">
        <f t="shared" si="1"/>
        <v>42.820909090909097</v>
      </c>
      <c r="AA2" s="12">
        <f t="shared" si="1"/>
        <v>42.820909090909097</v>
      </c>
      <c r="AB2" s="12">
        <f t="shared" si="1"/>
        <v>42.820909090909097</v>
      </c>
      <c r="AC2" s="12">
        <f t="shared" si="1"/>
        <v>42.820909090909097</v>
      </c>
      <c r="AD2" s="12">
        <f t="shared" si="1"/>
        <v>42.820909090909097</v>
      </c>
      <c r="AE2" s="12">
        <f t="shared" si="1"/>
        <v>42.820909090909097</v>
      </c>
      <c r="AF2" s="12">
        <f t="shared" si="1"/>
        <v>42.820909090909097</v>
      </c>
      <c r="AG2" s="12"/>
      <c r="AH2" s="12"/>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tabSelected="1" workbookViewId="0">
      <selection activeCell="A2" sqref="A2"/>
    </sheetView>
  </sheetViews>
  <sheetFormatPr defaultRowHeight="14.75"/>
  <cols>
    <col min="1" max="1" width="26.269531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48.306363636363649</v>
      </c>
      <c r="C2" s="12">
        <f t="shared" si="0"/>
        <v>48.306363636363649</v>
      </c>
      <c r="D2" s="12">
        <f>E2</f>
        <v>48.306363636363649</v>
      </c>
      <c r="E2" s="245">
        <f>'Table 1'!N$45</f>
        <v>48.306363636363649</v>
      </c>
      <c r="F2" s="245">
        <f>'Table 1'!O$45</f>
        <v>42.586363636363643</v>
      </c>
      <c r="G2" s="245">
        <f>'Table 1'!P$45</f>
        <v>42.820909090909097</v>
      </c>
      <c r="H2" s="12">
        <f>G2</f>
        <v>42.820909090909097</v>
      </c>
      <c r="I2" s="12">
        <f t="shared" ref="I2:AF2" si="1">H2</f>
        <v>42.820909090909097</v>
      </c>
      <c r="J2" s="12">
        <f t="shared" si="1"/>
        <v>42.820909090909097</v>
      </c>
      <c r="K2" s="12">
        <f t="shared" si="1"/>
        <v>42.820909090909097</v>
      </c>
      <c r="L2" s="12">
        <f t="shared" si="1"/>
        <v>42.820909090909097</v>
      </c>
      <c r="M2" s="12">
        <f t="shared" si="1"/>
        <v>42.820909090909097</v>
      </c>
      <c r="N2" s="12">
        <f t="shared" si="1"/>
        <v>42.820909090909097</v>
      </c>
      <c r="O2" s="12">
        <f t="shared" si="1"/>
        <v>42.820909090909097</v>
      </c>
      <c r="P2" s="12">
        <f t="shared" si="1"/>
        <v>42.820909090909097</v>
      </c>
      <c r="Q2" s="12">
        <f t="shared" si="1"/>
        <v>42.820909090909097</v>
      </c>
      <c r="R2" s="12">
        <f t="shared" si="1"/>
        <v>42.820909090909097</v>
      </c>
      <c r="S2" s="12">
        <f t="shared" si="1"/>
        <v>42.820909090909097</v>
      </c>
      <c r="T2" s="12">
        <f t="shared" si="1"/>
        <v>42.820909090909097</v>
      </c>
      <c r="U2" s="12">
        <f t="shared" si="1"/>
        <v>42.820909090909097</v>
      </c>
      <c r="V2" s="12">
        <f t="shared" si="1"/>
        <v>42.820909090909097</v>
      </c>
      <c r="W2" s="12">
        <f t="shared" si="1"/>
        <v>42.820909090909097</v>
      </c>
      <c r="X2" s="12">
        <f t="shared" si="1"/>
        <v>42.820909090909097</v>
      </c>
      <c r="Y2" s="12">
        <f t="shared" si="1"/>
        <v>42.820909090909097</v>
      </c>
      <c r="Z2" s="12">
        <f t="shared" si="1"/>
        <v>42.820909090909097</v>
      </c>
      <c r="AA2" s="12">
        <f t="shared" si="1"/>
        <v>42.820909090909097</v>
      </c>
      <c r="AB2" s="12">
        <f t="shared" si="1"/>
        <v>42.820909090909097</v>
      </c>
      <c r="AC2" s="12">
        <f t="shared" si="1"/>
        <v>42.820909090909097</v>
      </c>
      <c r="AD2" s="12">
        <f t="shared" si="1"/>
        <v>42.820909090909097</v>
      </c>
      <c r="AE2" s="12">
        <f t="shared" si="1"/>
        <v>42.820909090909097</v>
      </c>
      <c r="AF2" s="12">
        <f t="shared" si="1"/>
        <v>42.820909090909097</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About</vt:lpstr>
      <vt:lpstr>Table 1</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2024-03-28T21:18:35Z</dcterms:modified>
</cp:coreProperties>
</file>