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866BE8BE-66A9-4569-B93F-D6ACD90E26F0}"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<sst xmlns="http://schemas.openxmlformats.org/spreadsheetml/2006/main" count="42862" uniqueCount="4484">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</sst>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4483</v>
      </c>
      <c r="C1" s="380">
        <v>46283</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107.83299125999999</v>
      </c>
      <c r="E2" s="437">
        <f>SUMIFS('frozen policy trendline'!E:E,'frozen policy trendline'!$A:$A,About!$B$2)-SUMIFS('frozen policy trendline'!E:E,'frozen policy trendline'!$A:$A,About!$B$2,'frozen policy trendline'!$B:$B,"Output Total CO2e Emissions by Sector[LULUCF sector]")</f>
        <v>101.10584660000001</v>
      </c>
      <c r="F2" s="437">
        <f>SUMIFS('frozen policy trendline'!F:F,'frozen policy trendline'!$A:$A,About!$B$2)-SUMIFS('frozen policy trendline'!F:F,'frozen policy trendline'!$A:$A,About!$B$2,'frozen policy trendline'!$B:$B,"Output Total CO2e Emissions by Sector[LULUCF sector]")</f>
        <v>93.245424719999988</v>
      </c>
      <c r="G2" s="437">
        <f>SUMIFS('frozen policy trendline'!G:G,'frozen policy trendline'!$A:$A,About!$B$2)-SUMIFS('frozen policy trendline'!G:G,'frozen policy trendline'!$A:$A,About!$B$2,'frozen policy trendline'!$B:$B,"Output Total CO2e Emissions by Sector[LULUCF sector]")</f>
        <v>84.568323520000007</v>
      </c>
      <c r="H2" s="437">
        <f>SUMIFS('frozen policy trendline'!H:H,'frozen policy trendline'!$A:$A,About!$B$2)-SUMIFS('frozen policy trendline'!H:H,'frozen policy trendline'!$A:$A,About!$B$2,'frozen policy trendline'!$B:$B,"Output Total CO2e Emissions by Sector[LULUCF sector]")</f>
        <v>81.53039179000001</v>
      </c>
      <c r="I2" s="437">
        <f>SUMIFS('frozen policy trendline'!I:I,'frozen policy trendline'!$A:$A,About!$B$2)-SUMIFS('frozen policy trendline'!I:I,'frozen policy trendline'!$A:$A,About!$B$2,'frozen policy trendline'!$B:$B,"Output Total CO2e Emissions by Sector[LULUCF sector]")</f>
        <v>80.088517559999985</v>
      </c>
      <c r="J2" s="437">
        <f>SUMIFS('frozen policy trendline'!J:J,'frozen policy trendline'!$A:$A,About!$B$2)-SUMIFS('frozen policy trendline'!J:J,'frozen policy trendline'!$A:$A,About!$B$2,'frozen policy trendline'!$B:$B,"Output Total CO2e Emissions by Sector[LULUCF sector]")</f>
        <v>79.16022117</v>
      </c>
      <c r="K2" s="437">
        <f>SUMIFS('frozen policy trendline'!K:K,'frozen policy trendline'!$A:$A,About!$B$2)-SUMIFS('frozen policy trendline'!K:K,'frozen policy trendline'!$A:$A,About!$B$2,'frozen policy trendline'!$B:$B,"Output Total CO2e Emissions by Sector[LULUCF sector]")</f>
        <v>78.449026989999979</v>
      </c>
      <c r="L2" s="437">
        <f>SUMIFS('frozen policy trendline'!L:L,'frozen policy trendline'!$A:$A,About!$B$2)-SUMIFS('frozen policy trendline'!L:L,'frozen policy trendline'!$A:$A,About!$B$2,'frozen policy trendline'!$B:$B,"Output Total CO2e Emissions by Sector[LULUCF sector]")</f>
        <v>77.644272500000014</v>
      </c>
      <c r="M2" s="437">
        <f>SUMIFS('frozen policy trendline'!M:M,'frozen policy trendline'!$A:$A,About!$B$2)-SUMIFS('frozen policy trendline'!M:M,'frozen policy trendline'!$A:$A,About!$B$2,'frozen policy trendline'!$B:$B,"Output Total CO2e Emissions by Sector[LULUCF sector]")</f>
        <v>76.44936903</v>
      </c>
      <c r="N2" s="437">
        <f>SUMIFS('frozen policy trendline'!N:N,'frozen policy trendline'!$A:$A,About!$B$2)-SUMIFS('frozen policy trendline'!N:N,'frozen policy trendline'!$A:$A,About!$B$2,'frozen policy trendline'!$B:$B,"Output Total CO2e Emissions by Sector[LULUCF sector]")</f>
        <v>60.569565400000002</v>
      </c>
      <c r="O2" s="437">
        <f>SUMIFS('frozen policy trendline'!O:O,'frozen policy trendline'!$A:$A,About!$B$2)-SUMIFS('frozen policy trendline'!O:O,'frozen policy trendline'!$A:$A,About!$B$2,'frozen policy trendline'!$B:$B,"Output Total CO2e Emissions by Sector[LULUCF sector]")</f>
        <v>59.543142869999997</v>
      </c>
      <c r="P2" s="437">
        <f>SUMIFS('frozen policy trendline'!P:P,'frozen policy trendline'!$A:$A,About!$B$2)-SUMIFS('frozen policy trendline'!P:P,'frozen policy trendline'!$A:$A,About!$B$2,'frozen policy trendline'!$B:$B,"Output Total CO2e Emissions by Sector[LULUCF sector]")</f>
        <v>58.805000239999998</v>
      </c>
      <c r="Q2" s="437">
        <f>SUMIFS('frozen policy trendline'!Q:Q,'frozen policy trendline'!$A:$A,About!$B$2)-SUMIFS('frozen policy trendline'!Q:Q,'frozen policy trendline'!$A:$A,About!$B$2,'frozen policy trendline'!$B:$B,"Output Total CO2e Emissions by Sector[LULUCF sector]")</f>
        <v>58.182067779999997</v>
      </c>
      <c r="R2" s="437">
        <f>SUMIFS('frozen policy trendline'!R:R,'frozen policy trendline'!$A:$A,About!$B$2)-SUMIFS('frozen policy trendline'!R:R,'frozen policy trendline'!$A:$A,About!$B$2,'frozen policy trendline'!$B:$B,"Output Total CO2e Emissions by Sector[LULUCF sector]")</f>
        <v>57.155945309999993</v>
      </c>
      <c r="S2" s="437">
        <f>SUMIFS('frozen policy trendline'!S:S,'frozen policy trendline'!$A:$A,About!$B$2)-SUMIFS('frozen policy trendline'!S:S,'frozen policy trendline'!$A:$A,About!$B$2,'frozen policy trendline'!$B:$B,"Output Total CO2e Emissions by Sector[LULUCF sector]")</f>
        <v>57.197273109999998</v>
      </c>
      <c r="T2" s="437">
        <f>SUMIFS('frozen policy trendline'!T:T,'frozen policy trendline'!$A:$A,About!$B$2)-SUMIFS('frozen policy trendline'!T:T,'frozen policy trendline'!$A:$A,About!$B$2,'frozen policy trendline'!$B:$B,"Output Total CO2e Emissions by Sector[LULUCF sector]")</f>
        <v>57.228000790000003</v>
      </c>
      <c r="U2" s="437">
        <f>SUMIFS('frozen policy trendline'!U:U,'frozen policy trendline'!$A:$A,About!$B$2)-SUMIFS('frozen policy trendline'!U:U,'frozen policy trendline'!$A:$A,About!$B$2,'frozen policy trendline'!$B:$B,"Output Total CO2e Emissions by Sector[LULUCF sector]")</f>
        <v>57.264578440000001</v>
      </c>
      <c r="V2" s="437">
        <f>SUMIFS('frozen policy trendline'!V:V,'frozen policy trendline'!$A:$A,About!$B$2)-SUMIFS('frozen policy trendline'!V:V,'frozen policy trendline'!$A:$A,About!$B$2,'frozen policy trendline'!$B:$B,"Output Total CO2e Emissions by Sector[LULUCF sector]")</f>
        <v>57.011055800000008</v>
      </c>
      <c r="W2" s="437">
        <f>SUMIFS('frozen policy trendline'!W:W,'frozen policy trendline'!$A:$A,About!$B$2)-SUMIFS('frozen policy trendline'!W:W,'frozen policy trendline'!$A:$A,About!$B$2,'frozen policy trendline'!$B:$B,"Output Total CO2e Emissions by Sector[LULUCF sector]")</f>
        <v>56.570663179999997</v>
      </c>
      <c r="X2" s="437">
        <f>SUMIFS('frozen policy trendline'!X:X,'frozen policy trendline'!$A:$A,About!$B$2)-SUMIFS('frozen policy trendline'!X:X,'frozen policy trendline'!$A:$A,About!$B$2,'frozen policy trendline'!$B:$B,"Output Total CO2e Emissions by Sector[LULUCF sector]")</f>
        <v>60.261248719999983</v>
      </c>
      <c r="Y2" s="437">
        <f>SUMIFS('frozen policy trendline'!Y:Y,'frozen policy trendline'!$A:$A,About!$B$2)-SUMIFS('frozen policy trendline'!Y:Y,'frozen policy trendline'!$A:$A,About!$B$2,'frozen policy trendline'!$B:$B,"Output Total CO2e Emissions by Sector[LULUCF sector]")</f>
        <v>60.430518329999998</v>
      </c>
      <c r="Z2" s="437">
        <f>SUMIFS('frozen policy trendline'!Z:Z,'frozen policy trendline'!$A:$A,About!$B$2)-SUMIFS('frozen policy trendline'!Z:Z,'frozen policy trendline'!$A:$A,About!$B$2,'frozen policy trendline'!$B:$B,"Output Total CO2e Emissions by Sector[LULUCF sector]")</f>
        <v>60.272487949999999</v>
      </c>
      <c r="AA2" s="437">
        <f>SUMIFS('frozen policy trendline'!AA:AA,'frozen policy trendline'!$A:$A,About!$B$2)-SUMIFS('frozen policy trendline'!AA:AA,'frozen policy trendline'!$A:$A,About!$B$2,'frozen policy trendline'!$B:$B,"Output Total CO2e Emissions by Sector[LULUCF sector]")</f>
        <v>60.133371039999986</v>
      </c>
      <c r="AB2" s="437">
        <f>SUMIFS('frozen policy trendline'!AB:AB,'frozen policy trendline'!$A:$A,About!$B$2)-SUMIFS('frozen policy trendline'!AB:AB,'frozen policy trendline'!$A:$A,About!$B$2,'frozen policy trendline'!$B:$B,"Output Total CO2e Emissions by Sector[LULUCF sector]")</f>
        <v>59.976102489999988</v>
      </c>
      <c r="AC2" s="437">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09">
        <f>SUM(C4:C87)</f>
        <v>103.16958733096612</v>
      </c>
      <c r="D1" s="409">
        <f t="shared" ref="D1:AG1" si="0">SUM(D4:D87)</f>
        <v>95.328436509652803</v>
      </c>
      <c r="E1" s="409">
        <f t="shared" si="0"/>
        <v>98.319090762025397</v>
      </c>
      <c r="F1" s="409">
        <f t="shared" si="0"/>
        <v>98.56566958630151</v>
      </c>
      <c r="G1" s="409">
        <f t="shared" si="0"/>
        <v>106.77264065616049</v>
      </c>
      <c r="H1" s="409">
        <f t="shared" si="0"/>
        <v>105.37994140121309</v>
      </c>
      <c r="I1" s="409">
        <f t="shared" si="0"/>
        <v>108.70413644478613</v>
      </c>
      <c r="J1" s="409">
        <f t="shared" si="0"/>
        <v>114.0939791916839</v>
      </c>
      <c r="K1" s="409">
        <f t="shared" si="0"/>
        <v>115.88222321778593</v>
      </c>
      <c r="L1" s="409">
        <f t="shared" si="0"/>
        <v>119.3856043653372</v>
      </c>
      <c r="M1" s="409">
        <f t="shared" si="0"/>
        <v>116.37413041228469</v>
      </c>
      <c r="N1" s="409">
        <f t="shared" si="0"/>
        <v>106.28387776226238</v>
      </c>
      <c r="O1" s="409">
        <f t="shared" si="0"/>
        <v>118.41194303511463</v>
      </c>
      <c r="P1" s="409">
        <f t="shared" si="0"/>
        <v>115.189062820112</v>
      </c>
      <c r="Q1" s="409">
        <f t="shared" si="0"/>
        <v>113.01713824423751</v>
      </c>
      <c r="R1" s="409">
        <f t="shared" si="0"/>
        <v>114.63723220957161</v>
      </c>
      <c r="S1" s="409">
        <f t="shared" si="0"/>
        <v>115.43000421918356</v>
      </c>
      <c r="T1" s="409">
        <f t="shared" si="0"/>
        <v>116.33929274812228</v>
      </c>
      <c r="U1" s="409">
        <f t="shared" si="0"/>
        <v>112.436526565866</v>
      </c>
      <c r="V1" s="409">
        <f t="shared" si="0"/>
        <v>91.237948885081096</v>
      </c>
      <c r="W1" s="409">
        <f t="shared" si="0"/>
        <v>100.63338519299774</v>
      </c>
      <c r="X1" s="409">
        <f t="shared" si="0"/>
        <v>98.083573817177069</v>
      </c>
      <c r="Y1" s="409">
        <f t="shared" si="0"/>
        <v>93.752692906798018</v>
      </c>
      <c r="Z1" s="409">
        <f t="shared" si="0"/>
        <v>96.632650978848986</v>
      </c>
      <c r="AA1" s="409">
        <f t="shared" si="0"/>
        <v>102.60177411508471</v>
      </c>
      <c r="AB1" s="409">
        <f t="shared" si="0"/>
        <v>95.481803030488422</v>
      </c>
      <c r="AC1" s="409">
        <f t="shared" si="0"/>
        <v>96.008388660658682</v>
      </c>
      <c r="AD1" s="409">
        <f t="shared" si="0"/>
        <v>94.022176797003794</v>
      </c>
      <c r="AE1" s="409">
        <f t="shared" si="0"/>
        <v>92.662873982419512</v>
      </c>
      <c r="AF1" s="409">
        <f t="shared" si="0"/>
        <v>90.25612036385391</v>
      </c>
      <c r="AG1" s="409">
        <f t="shared" si="0"/>
        <v>80.793055017281702</v>
      </c>
      <c r="AH1" s="409">
        <f>SUM(AH4:AH87)</f>
        <v>92.513902678304703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13" t="s">
        <v>2216</v>
      </c>
      <c r="B5" s="41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13" t="s">
        <v>2216</v>
      </c>
      <c r="B6" s="41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13" t="s">
        <v>2216</v>
      </c>
      <c r="B7" s="41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13" t="s">
        <v>2216</v>
      </c>
      <c r="B8" s="41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13" t="s">
        <v>2216</v>
      </c>
      <c r="B9" s="41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13" t="s">
        <v>2216</v>
      </c>
      <c r="B10" s="41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13" t="s">
        <v>2216</v>
      </c>
      <c r="B11" s="41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13" t="s">
        <v>2216</v>
      </c>
      <c r="B13" s="41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0.17948438428890001</v>
      </c>
      <c r="D19" s="415">
        <f>SUMIFS('EPA Export Aggregation'!G:G,'EPA Export Aggregation'!$A:$A,$B19,'EPA Export Aggregation'!$D:$D,$A$1)*IF($A19="CH4",About!$D$58,IF($A19="N2O",About!$D$59,1))</f>
        <v>0.23874222063059999</v>
      </c>
      <c r="E19" s="415">
        <f>SUMIFS('EPA Export Aggregation'!H:H,'EPA Export Aggregation'!$A:$A,$B19,'EPA Export Aggregation'!$D:$D,$A$1)*IF($A19="CH4",About!$D$58,IF($A19="N2O",About!$D$59,1))</f>
        <v>0.26887926681239999</v>
      </c>
      <c r="F19" s="415">
        <f>SUMIFS('EPA Export Aggregation'!I:I,'EPA Export Aggregation'!$A:$A,$B19,'EPA Export Aggregation'!$D:$D,$A$1)*IF($A19="CH4",About!$D$58,IF($A19="N2O",About!$D$59,1))</f>
        <v>0.29353220361159998</v>
      </c>
      <c r="G19" s="415">
        <f>SUMIFS('EPA Export Aggregation'!J:J,'EPA Export Aggregation'!$A:$A,$B19,'EPA Export Aggregation'!$D:$D,$A$1)*IF($A19="CH4",About!$D$58,IF($A19="N2O",About!$D$59,1))</f>
        <v>0.29214655502300002</v>
      </c>
      <c r="H19" s="415">
        <f>SUMIFS('EPA Export Aggregation'!K:K,'EPA Export Aggregation'!$A:$A,$B19,'EPA Export Aggregation'!$D:$D,$A$1)*IF($A19="CH4",About!$D$58,IF($A19="N2O",About!$D$59,1))</f>
        <v>0.29074289164700001</v>
      </c>
      <c r="I19" s="415">
        <f>SUMIFS('EPA Export Aggregation'!L:L,'EPA Export Aggregation'!$A:$A,$B19,'EPA Export Aggregation'!$D:$D,$A$1)*IF($A19="CH4",About!$D$58,IF($A19="N2O",About!$D$59,1))</f>
        <v>0.28761932040650001</v>
      </c>
      <c r="J19" s="415">
        <f>SUMIFS('EPA Export Aggregation'!M:M,'EPA Export Aggregation'!$A:$A,$B19,'EPA Export Aggregation'!$D:$D,$A$1)*IF($A19="CH4",About!$D$58,IF($A19="N2O",About!$D$59,1))</f>
        <v>0.28449466485559999</v>
      </c>
      <c r="K19" s="415">
        <f>SUMIFS('EPA Export Aggregation'!N:N,'EPA Export Aggregation'!$A:$A,$B19,'EPA Export Aggregation'!$D:$D,$A$1)*IF($A19="CH4",About!$D$58,IF($A19="N2O",About!$D$59,1))</f>
        <v>0.28642377672239999</v>
      </c>
      <c r="L19" s="415">
        <f>SUMIFS('EPA Export Aggregation'!O:O,'EPA Export Aggregation'!$A:$A,$B19,'EPA Export Aggregation'!$D:$D,$A$1)*IF($A19="CH4",About!$D$58,IF($A19="N2O",About!$D$59,1))</f>
        <v>0.2614817107497</v>
      </c>
      <c r="M19" s="415">
        <f>SUMIFS('EPA Export Aggregation'!P:P,'EPA Export Aggregation'!$A:$A,$B19,'EPA Export Aggregation'!$D:$D,$A$1)*IF($A19="CH4",About!$D$58,IF($A19="N2O",About!$D$59,1))</f>
        <v>0.27880319303540002</v>
      </c>
      <c r="N19" s="415">
        <f>SUMIFS('EPA Export Aggregation'!Q:Q,'EPA Export Aggregation'!$A:$A,$B19,'EPA Export Aggregation'!$D:$D,$A$1)*IF($A19="CH4",About!$D$58,IF($A19="N2O",About!$D$59,1))</f>
        <v>0.28168670117130001</v>
      </c>
      <c r="O19" s="415">
        <f>SUMIFS('EPA Export Aggregation'!R:R,'EPA Export Aggregation'!$A:$A,$B19,'EPA Export Aggregation'!$D:$D,$A$1)*IF($A19="CH4",About!$D$58,IF($A19="N2O",About!$D$59,1))</f>
        <v>0.28873568000909999</v>
      </c>
      <c r="P19" s="415">
        <f>SUMIFS('EPA Export Aggregation'!S:S,'EPA Export Aggregation'!$A:$A,$B19,'EPA Export Aggregation'!$D:$D,$A$1)*IF($A19="CH4",About!$D$58,IF($A19="N2O",About!$D$59,1))</f>
        <v>0.29508187115250001</v>
      </c>
      <c r="Q19" s="415">
        <f>SUMIFS('EPA Export Aggregation'!T:T,'EPA Export Aggregation'!$A:$A,$B19,'EPA Export Aggregation'!$D:$D,$A$1)*IF($A19="CH4",About!$D$58,IF($A19="N2O",About!$D$59,1))</f>
        <v>0.26961564060249998</v>
      </c>
      <c r="R19" s="415">
        <f>SUMIFS('EPA Export Aggregation'!U:U,'EPA Export Aggregation'!$A:$A,$B19,'EPA Export Aggregation'!$D:$D,$A$1)*IF($A19="CH4",About!$D$58,IF($A19="N2O",About!$D$59,1))</f>
        <v>0.27712143766109998</v>
      </c>
      <c r="S19" s="415">
        <f>SUMIFS('EPA Export Aggregation'!V:V,'EPA Export Aggregation'!$A:$A,$B19,'EPA Export Aggregation'!$D:$D,$A$1)*IF($A19="CH4",About!$D$58,IF($A19="N2O",About!$D$59,1))</f>
        <v>0.26047535533589999</v>
      </c>
      <c r="T19" s="415">
        <f>SUMIFS('EPA Export Aggregation'!W:W,'EPA Export Aggregation'!$A:$A,$B19,'EPA Export Aggregation'!$D:$D,$A$1)*IF($A19="CH4",About!$D$58,IF($A19="N2O",About!$D$59,1))</f>
        <v>0.2753003967405</v>
      </c>
      <c r="U19" s="415">
        <f>SUMIFS('EPA Export Aggregation'!X:X,'EPA Export Aggregation'!$A:$A,$B19,'EPA Export Aggregation'!$D:$D,$A$1)*IF($A19="CH4",About!$D$58,IF($A19="N2O",About!$D$59,1))</f>
        <v>0.27551391807440001</v>
      </c>
      <c r="V19" s="415">
        <f>SUMIFS('EPA Export Aggregation'!Y:Y,'EPA Export Aggregation'!$A:$A,$B19,'EPA Export Aggregation'!$D:$D,$A$1)*IF($A19="CH4",About!$D$58,IF($A19="N2O",About!$D$59,1))</f>
        <v>0.1758498361021</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13" t="s">
        <v>2216</v>
      </c>
      <c r="B22" s="41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13" t="s">
        <v>2216</v>
      </c>
      <c r="B30" s="41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13" t="s">
        <v>2216</v>
      </c>
      <c r="B33" s="41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0.14329706216140001</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0.16365302387399999</v>
      </c>
      <c r="D79" s="415">
        <f>SUMIFS('EPA Export Aggregation'!G:G,'EPA Export Aggregation'!$A:$A,$B79,'EPA Export Aggregation'!$D:$D,$A$1)*IF($A79="CH4",About!$D$58,IF($A79="N2O",About!$D$59,1))</f>
        <v>0.19341489024</v>
      </c>
      <c r="E79" s="415">
        <f>SUMIFS('EPA Export Aggregation'!H:H,'EPA Export Aggregation'!$A:$A,$B79,'EPA Export Aggregation'!$D:$D,$A$1)*IF($A79="CH4",About!$D$58,IF($A79="N2O",About!$D$59,1))</f>
        <v>0.18037930320000001</v>
      </c>
      <c r="F79" s="415">
        <f>SUMIFS('EPA Export Aggregation'!I:I,'EPA Export Aggregation'!$A:$A,$B79,'EPA Export Aggregation'!$D:$D,$A$1)*IF($A79="CH4",About!$D$58,IF($A79="N2O",About!$D$59,1))</f>
        <v>0.1935695616</v>
      </c>
      <c r="G79" s="415">
        <f>SUMIFS('EPA Export Aggregation'!J:J,'EPA Export Aggregation'!$A:$A,$B79,'EPA Export Aggregation'!$D:$D,$A$1)*IF($A79="CH4",About!$D$58,IF($A79="N2O",About!$D$59,1))</f>
        <v>0.2058774528</v>
      </c>
      <c r="H79" s="415">
        <f>SUMIFS('EPA Export Aggregation'!K:K,'EPA Export Aggregation'!$A:$A,$B79,'EPA Export Aggregation'!$D:$D,$A$1)*IF($A79="CH4",About!$D$58,IF($A79="N2O",About!$D$59,1))</f>
        <v>0.18923382720000001</v>
      </c>
      <c r="I79" s="415">
        <f>SUMIFS('EPA Export Aggregation'!L:L,'EPA Export Aggregation'!$A:$A,$B79,'EPA Export Aggregation'!$D:$D,$A$1)*IF($A79="CH4",About!$D$58,IF($A79="N2O",About!$D$59,1))</f>
        <v>0.19931338128000001</v>
      </c>
      <c r="J79" s="415">
        <f>SUMIFS('EPA Export Aggregation'!M:M,'EPA Export Aggregation'!$A:$A,$B79,'EPA Export Aggregation'!$D:$D,$A$1)*IF($A79="CH4",About!$D$58,IF($A79="N2O",About!$D$59,1))</f>
        <v>0.23496883199999999</v>
      </c>
      <c r="K79" s="415">
        <f>SUMIFS('EPA Export Aggregation'!N:N,'EPA Export Aggregation'!$A:$A,$B79,'EPA Export Aggregation'!$D:$D,$A$1)*IF($A79="CH4",About!$D$58,IF($A79="N2O",About!$D$59,1))</f>
        <v>0.264339936</v>
      </c>
      <c r="L79" s="415">
        <f>SUMIFS('EPA Export Aggregation'!O:O,'EPA Export Aggregation'!$A:$A,$B79,'EPA Export Aggregation'!$D:$D,$A$1)*IF($A79="CH4",About!$D$58,IF($A79="N2O",About!$D$59,1))</f>
        <v>0.32039555184000001</v>
      </c>
      <c r="M79" s="415">
        <f>SUMIFS('EPA Export Aggregation'!P:P,'EPA Export Aggregation'!$A:$A,$B79,'EPA Export Aggregation'!$D:$D,$A$1)*IF($A79="CH4",About!$D$58,IF($A79="N2O",About!$D$59,1))</f>
        <v>0.26198007028199999</v>
      </c>
      <c r="N79" s="415">
        <f>SUMIFS('EPA Export Aggregation'!Q:Q,'EPA Export Aggregation'!$A:$A,$B79,'EPA Export Aggregation'!$D:$D,$A$1)*IF($A79="CH4",About!$D$58,IF($A79="N2O",About!$D$59,1))</f>
        <v>0.27835760899200002</v>
      </c>
      <c r="O79" s="415">
        <f>SUMIFS('EPA Export Aggregation'!R:R,'EPA Export Aggregation'!$A:$A,$B79,'EPA Export Aggregation'!$D:$D,$A$1)*IF($A79="CH4",About!$D$58,IF($A79="N2O",About!$D$59,1))</f>
        <v>0.19184265816599999</v>
      </c>
      <c r="P79" s="415">
        <f>SUMIFS('EPA Export Aggregation'!S:S,'EPA Export Aggregation'!$A:$A,$B79,'EPA Export Aggregation'!$D:$D,$A$1)*IF($A79="CH4",About!$D$58,IF($A79="N2O",About!$D$59,1))</f>
        <v>0.13137549936599999</v>
      </c>
      <c r="Q79" s="415">
        <f>SUMIFS('EPA Export Aggregation'!T:T,'EPA Export Aggregation'!$A:$A,$B79,'EPA Export Aggregation'!$D:$D,$A$1)*IF($A79="CH4",About!$D$58,IF($A79="N2O",About!$D$59,1))</f>
        <v>0.191416219833</v>
      </c>
      <c r="R79" s="415">
        <f>SUMIFS('EPA Export Aggregation'!U:U,'EPA Export Aggregation'!$A:$A,$B79,'EPA Export Aggregation'!$D:$D,$A$1)*IF($A79="CH4",About!$D$58,IF($A79="N2O",About!$D$59,1))</f>
        <v>0.16402669356899999</v>
      </c>
      <c r="S79" s="415">
        <f>SUMIFS('EPA Export Aggregation'!V:V,'EPA Export Aggregation'!$A:$A,$B79,'EPA Export Aggregation'!$D:$D,$A$1)*IF($A79="CH4",About!$D$58,IF($A79="N2O",About!$D$59,1))</f>
        <v>0.14672218701299999</v>
      </c>
      <c r="T79" s="415">
        <f>SUMIFS('EPA Export Aggregation'!W:W,'EPA Export Aggregation'!$A:$A,$B79,'EPA Export Aggregation'!$D:$D,$A$1)*IF($A79="CH4",About!$D$58,IF($A79="N2O",About!$D$59,1))</f>
        <v>0.13872648455700001</v>
      </c>
      <c r="U79" s="415">
        <f>SUMIFS('EPA Export Aggregation'!X:X,'EPA Export Aggregation'!$A:$A,$B79,'EPA Export Aggregation'!$D:$D,$A$1)*IF($A79="CH4",About!$D$58,IF($A79="N2O",About!$D$59,1))</f>
        <v>7.7145095109E-2</v>
      </c>
      <c r="V79" s="415">
        <f>SUMIFS('EPA Export Aggregation'!Y:Y,'EPA Export Aggregation'!$A:$A,$B79,'EPA Export Aggregation'!$D:$D,$A$1)*IF($A79="CH4",About!$D$58,IF($A79="N2O",About!$D$59,1))</f>
        <v>4.9219632252000003E-2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74" t="s">
        <v>473</v>
      </c>
      <c r="B2" s="474"/>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9" t="s">
        <v>476</v>
      </c>
      <c r="B6" s="242" t="s">
        <v>477</v>
      </c>
      <c r="C6" s="242" t="s">
        <v>478</v>
      </c>
      <c r="D6" s="242" t="s">
        <v>479</v>
      </c>
      <c r="E6" s="242" t="s">
        <v>480</v>
      </c>
      <c r="F6" s="242" t="s">
        <v>481</v>
      </c>
      <c r="G6" s="242" t="s">
        <v>482</v>
      </c>
      <c r="H6" s="242" t="s">
        <v>483</v>
      </c>
    </row>
    <row r="7" spans="1:8" ht="15.75" thickBot="1" x14ac:dyDescent="0.3">
      <c r="A7" s="480"/>
      <c r="B7" s="481" t="s">
        <v>484</v>
      </c>
      <c r="C7" s="482"/>
      <c r="D7" s="482"/>
      <c r="E7" s="482"/>
      <c r="F7" s="482"/>
      <c r="G7" s="482"/>
      <c r="H7" s="483"/>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84" t="s">
        <v>534</v>
      </c>
      <c r="B69" s="485"/>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6" t="s">
        <v>476</v>
      </c>
      <c r="B72" s="489" t="s">
        <v>536</v>
      </c>
      <c r="C72" s="490"/>
      <c r="D72" s="489" t="s">
        <v>537</v>
      </c>
      <c r="E72" s="491"/>
      <c r="F72" s="492"/>
      <c r="G72" s="489" t="s">
        <v>538</v>
      </c>
      <c r="H72" s="493"/>
      <c r="I72" s="493"/>
      <c r="J72" s="490"/>
    </row>
    <row r="73" spans="1:10" x14ac:dyDescent="0.25">
      <c r="A73" s="487"/>
      <c r="B73" s="494" t="s">
        <v>539</v>
      </c>
      <c r="C73" s="495"/>
      <c r="D73" s="498" t="s">
        <v>540</v>
      </c>
      <c r="E73" s="494" t="s">
        <v>478</v>
      </c>
      <c r="F73" s="495" t="s">
        <v>479</v>
      </c>
      <c r="G73" s="498" t="s">
        <v>541</v>
      </c>
      <c r="H73" s="498" t="s">
        <v>478</v>
      </c>
      <c r="I73" s="498" t="s">
        <v>479</v>
      </c>
      <c r="J73" s="238" t="s">
        <v>477</v>
      </c>
    </row>
    <row r="74" spans="1:10" x14ac:dyDescent="0.25">
      <c r="A74" s="487"/>
      <c r="B74" s="496"/>
      <c r="C74" s="497"/>
      <c r="D74" s="499"/>
      <c r="E74" s="496"/>
      <c r="F74" s="497"/>
      <c r="G74" s="500"/>
      <c r="H74" s="499"/>
      <c r="I74" s="499"/>
      <c r="J74" s="238" t="s">
        <v>542</v>
      </c>
    </row>
    <row r="75" spans="1:10" ht="15.75" thickBot="1" x14ac:dyDescent="0.3">
      <c r="A75" s="488"/>
      <c r="B75" s="241" t="s">
        <v>543</v>
      </c>
      <c r="C75" s="47" t="s">
        <v>544</v>
      </c>
      <c r="D75" s="47" t="s">
        <v>545</v>
      </c>
      <c r="E75" s="477" t="s">
        <v>546</v>
      </c>
      <c r="F75" s="478"/>
      <c r="G75" s="477" t="s">
        <v>484</v>
      </c>
      <c r="H75" s="475"/>
      <c r="I75" s="475"/>
      <c r="J75" s="476"/>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74" t="s">
        <v>609</v>
      </c>
      <c r="B410" s="474"/>
      <c r="C410" s="474"/>
      <c r="D410" s="474"/>
      <c r="E410" s="474"/>
      <c r="F410" s="474"/>
      <c r="G410" s="474"/>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8" t="s">
        <v>484</v>
      </c>
      <c r="C415" s="468"/>
      <c r="D415" s="469"/>
      <c r="E415" s="467" t="s">
        <v>617</v>
      </c>
      <c r="F415" s="468"/>
      <c r="G415" s="469"/>
      <c r="H415" s="467" t="s">
        <v>484</v>
      </c>
      <c r="I415" s="475"/>
      <c r="J415" s="475"/>
      <c r="K415" s="475"/>
      <c r="L415" s="475"/>
      <c r="M415" s="476"/>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1" t="s">
        <v>662</v>
      </c>
      <c r="B467" s="471"/>
      <c r="C467" s="471"/>
      <c r="D467" s="471"/>
      <c r="E467" s="471"/>
      <c r="F467" s="471"/>
      <c r="G467" s="471"/>
      <c r="H467" s="471"/>
      <c r="I467" s="471"/>
      <c r="J467" s="471"/>
      <c r="K467" s="471"/>
      <c r="L467" s="471"/>
      <c r="M467" s="471"/>
      <c r="N467" s="471"/>
      <c r="O467" s="471"/>
      <c r="P467" s="471"/>
      <c r="Q467" s="471"/>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65"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6"/>
      <c r="B472" s="467" t="s">
        <v>3107</v>
      </c>
      <c r="C472" s="468"/>
      <c r="D472" s="468"/>
      <c r="E472" s="468"/>
      <c r="F472" s="468"/>
      <c r="G472" s="468"/>
      <c r="H472" s="468"/>
      <c r="I472" s="468"/>
      <c r="J472" s="468"/>
      <c r="K472" s="468"/>
      <c r="L472" s="468"/>
      <c r="M472" s="468"/>
      <c r="N472" s="468"/>
      <c r="O472" s="468"/>
      <c r="P472" s="468"/>
      <c r="Q472" s="468"/>
      <c r="R472" s="469"/>
      <c r="S472" s="239"/>
      <c r="T472" s="239"/>
      <c r="U472" s="458" t="s">
        <v>697</v>
      </c>
      <c r="V472" s="459"/>
      <c r="W472" s="467" t="s">
        <v>3107</v>
      </c>
      <c r="X472" s="468"/>
      <c r="Y472" s="468"/>
      <c r="Z472" s="468"/>
      <c r="AA472" s="468"/>
      <c r="AB472" s="468"/>
      <c r="AC472" s="469"/>
      <c r="AD472" s="239"/>
      <c r="AE472" s="239"/>
      <c r="AF472" s="458" t="s">
        <v>697</v>
      </c>
      <c r="AG472" s="45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8" t="s">
        <v>697</v>
      </c>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c r="AB502" s="472"/>
      <c r="AC502" s="472"/>
      <c r="AD502" s="472"/>
      <c r="AE502" s="472"/>
      <c r="AF502" s="472"/>
      <c r="AG502" s="472"/>
      <c r="AH502" s="472"/>
      <c r="AI502" s="472"/>
      <c r="AJ502" s="473"/>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8" t="s">
        <v>484</v>
      </c>
      <c r="C519" s="468"/>
      <c r="D519" s="468"/>
      <c r="E519" s="468"/>
      <c r="F519" s="468"/>
      <c r="G519" s="469"/>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60" t="s">
        <v>476</v>
      </c>
      <c r="B605" s="64" t="s">
        <v>765</v>
      </c>
      <c r="C605" s="64" t="s">
        <v>766</v>
      </c>
      <c r="D605" s="64" t="s">
        <v>767</v>
      </c>
      <c r="E605" s="64" t="s">
        <v>615</v>
      </c>
      <c r="F605" s="64" t="s">
        <v>481</v>
      </c>
      <c r="G605" s="64" t="s">
        <v>482</v>
      </c>
    </row>
    <row r="606" spans="1:7" ht="15.75" thickBot="1" x14ac:dyDescent="0.3">
      <c r="A606" s="461"/>
      <c r="B606" s="462" t="s">
        <v>484</v>
      </c>
      <c r="C606" s="463"/>
      <c r="D606" s="463"/>
      <c r="E606" s="463"/>
      <c r="F606" s="463"/>
      <c r="G606" s="464"/>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70" t="s">
        <v>791</v>
      </c>
      <c r="B633" s="47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53" t="s">
        <v>792</v>
      </c>
      <c r="B637" s="231" t="s">
        <v>793</v>
      </c>
      <c r="C637" s="232" t="s">
        <v>478</v>
      </c>
      <c r="D637" s="232" t="s">
        <v>479</v>
      </c>
      <c r="E637" s="232" t="s">
        <v>615</v>
      </c>
      <c r="F637" s="233" t="s">
        <v>481</v>
      </c>
      <c r="G637" s="234" t="s">
        <v>482</v>
      </c>
      <c r="H637" s="233" t="s">
        <v>616</v>
      </c>
    </row>
    <row r="638" spans="1:8" ht="15.75" thickBot="1" x14ac:dyDescent="0.3">
      <c r="A638" s="454"/>
      <c r="B638" s="455" t="s">
        <v>484</v>
      </c>
      <c r="C638" s="456"/>
      <c r="D638" s="456"/>
      <c r="E638" s="456"/>
      <c r="F638" s="456"/>
      <c r="G638" s="456"/>
      <c r="H638" s="457"/>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5" t="s">
        <v>11</v>
      </c>
      <c r="B1" s="505"/>
      <c r="C1" s="505"/>
      <c r="D1" s="505"/>
      <c r="E1" s="505"/>
    </row>
    <row r="2" spans="1:5" x14ac:dyDescent="0.25">
      <c r="A2" s="506" t="s">
        <v>152</v>
      </c>
      <c r="B2" s="506"/>
      <c r="C2" s="506"/>
      <c r="D2" s="506"/>
      <c r="E2" s="506"/>
    </row>
    <row r="19" spans="1:5" x14ac:dyDescent="0.25">
      <c r="A19" t="s">
        <v>153</v>
      </c>
    </row>
    <row r="20" spans="1:5" x14ac:dyDescent="0.25">
      <c r="A20">
        <v>155400</v>
      </c>
      <c r="B20" t="s">
        <v>154</v>
      </c>
    </row>
    <row r="21" spans="1:5" x14ac:dyDescent="0.25">
      <c r="A21" s="506" t="s">
        <v>155</v>
      </c>
      <c r="B21" s="506"/>
      <c r="C21" s="506"/>
      <c r="D21" s="506"/>
      <c r="E21" s="506"/>
    </row>
    <row r="38" spans="1:5" x14ac:dyDescent="0.25">
      <c r="A38" t="s">
        <v>153</v>
      </c>
    </row>
    <row r="39" spans="1:5" x14ac:dyDescent="0.25">
      <c r="A39">
        <v>100800</v>
      </c>
      <c r="B39" t="s">
        <v>154</v>
      </c>
    </row>
    <row r="40" spans="1:5" x14ac:dyDescent="0.25">
      <c r="A40" s="506" t="s">
        <v>156</v>
      </c>
      <c r="B40" s="506"/>
      <c r="C40" s="506"/>
      <c r="D40" s="506"/>
      <c r="E40" s="506"/>
    </row>
    <row r="57" spans="1:5" ht="15.75" thickBot="1" x14ac:dyDescent="0.3">
      <c r="A57" t="s">
        <v>153</v>
      </c>
    </row>
    <row r="58" spans="1:5" ht="15.75" thickBot="1" x14ac:dyDescent="0.3">
      <c r="A58" s="4">
        <v>194000</v>
      </c>
      <c r="B58" t="s">
        <v>157</v>
      </c>
    </row>
    <row r="60" spans="1:5" x14ac:dyDescent="0.25">
      <c r="A60" s="505" t="s">
        <v>158</v>
      </c>
      <c r="B60" s="505"/>
      <c r="C60" s="505"/>
      <c r="D60" s="505"/>
      <c r="E60" s="50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5" t="s">
        <v>159</v>
      </c>
      <c r="B89" s="505"/>
      <c r="C89" s="505"/>
      <c r="D89" s="505"/>
      <c r="E89" s="50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5" t="s">
        <v>160</v>
      </c>
      <c r="B98" s="505"/>
      <c r="C98" s="505"/>
      <c r="D98" s="505"/>
      <c r="E98" s="50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5" t="s">
        <v>162</v>
      </c>
      <c r="B109" s="505"/>
      <c r="C109" s="505"/>
      <c r="D109" s="505"/>
      <c r="E109" s="505"/>
    </row>
    <row r="110" spans="1:5" ht="15.75" thickBot="1" x14ac:dyDescent="0.3"/>
    <row r="111" spans="1:5" ht="15.75" thickBot="1" x14ac:dyDescent="0.3">
      <c r="A111" s="9">
        <f>A122</f>
        <v>0.20481927710843381</v>
      </c>
      <c r="B111" t="s">
        <v>380</v>
      </c>
    </row>
    <row r="113" spans="1:12" x14ac:dyDescent="0.25">
      <c r="A113" s="505" t="s">
        <v>161</v>
      </c>
      <c r="B113" s="505"/>
      <c r="C113" s="505"/>
      <c r="D113" s="505"/>
      <c r="E113" s="50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5" t="s">
        <v>381</v>
      </c>
      <c r="B124" s="505"/>
      <c r="C124" s="505"/>
      <c r="D124" s="505"/>
      <c r="E124" s="50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5" t="s">
        <v>100</v>
      </c>
      <c r="B134" s="505"/>
      <c r="C134" s="505"/>
      <c r="D134" s="505"/>
      <c r="E134" s="505"/>
    </row>
    <row r="135" spans="1:12" x14ac:dyDescent="0.25">
      <c r="A135" s="16" t="s">
        <v>398</v>
      </c>
      <c r="B135" s="17"/>
      <c r="C135" s="17"/>
      <c r="D135" s="17"/>
      <c r="E135" s="17"/>
      <c r="F135" s="17"/>
      <c r="G135" s="17"/>
    </row>
    <row r="136" spans="1:12" ht="15.75" x14ac:dyDescent="0.3">
      <c r="A136" s="18"/>
      <c r="B136" s="502" t="s">
        <v>399</v>
      </c>
      <c r="C136" s="503"/>
      <c r="D136" s="503"/>
      <c r="E136" s="504"/>
      <c r="F136" s="17"/>
      <c r="G136" s="17"/>
    </row>
    <row r="137" spans="1:12" ht="15.75" x14ac:dyDescent="0.3">
      <c r="A137" s="19"/>
      <c r="B137" s="502" t="s">
        <v>400</v>
      </c>
      <c r="C137" s="504"/>
      <c r="D137" s="502" t="s">
        <v>401</v>
      </c>
      <c r="E137" s="504"/>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5" t="s">
        <v>165</v>
      </c>
      <c r="B165" s="505"/>
      <c r="C165" s="505"/>
      <c r="D165" s="505"/>
      <c r="E165" s="50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5" t="s">
        <v>388</v>
      </c>
      <c r="B169" s="50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5" t="s">
        <v>172</v>
      </c>
      <c r="B174" s="505"/>
      <c r="C174" s="505"/>
      <c r="D174" s="505"/>
      <c r="E174" s="505"/>
    </row>
    <row r="175" spans="1:7" ht="15.75" thickBot="1" x14ac:dyDescent="0.3">
      <c r="A175" t="s">
        <v>397</v>
      </c>
      <c r="B175" s="35">
        <v>0.1246</v>
      </c>
    </row>
    <row r="176" spans="1:7" ht="15.75" thickBot="1" x14ac:dyDescent="0.3">
      <c r="A176" t="s">
        <v>393</v>
      </c>
      <c r="B176" s="34">
        <f>1-B175</f>
        <v>0.87539999999999996</v>
      </c>
    </row>
    <row r="178" spans="1:5" x14ac:dyDescent="0.25">
      <c r="A178" s="505" t="s">
        <v>168</v>
      </c>
      <c r="B178" s="505"/>
      <c r="C178" s="505"/>
      <c r="D178" s="505"/>
      <c r="E178" s="50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5" t="s">
        <v>170</v>
      </c>
      <c r="B183" s="505"/>
      <c r="C183" s="505"/>
      <c r="D183" s="505"/>
      <c r="E183" s="50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5" t="s">
        <v>182</v>
      </c>
      <c r="B191" s="505"/>
      <c r="C191" s="505"/>
      <c r="D191" s="505"/>
      <c r="E191" s="50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1" t="s">
        <v>2972</v>
      </c>
      <c r="C201" s="501"/>
      <c r="D201" s="501"/>
      <c r="E201" s="501"/>
      <c r="F201" s="501"/>
      <c r="G201" s="501"/>
      <c r="H201" s="501"/>
      <c r="I201" s="501"/>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1" t="s">
        <v>2972</v>
      </c>
      <c r="C209" s="501"/>
      <c r="D209" s="501"/>
      <c r="E209" s="501"/>
      <c r="F209" s="501"/>
      <c r="G209" s="501"/>
      <c r="H209" s="501"/>
      <c r="I209" s="501"/>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1" t="s">
        <v>2972</v>
      </c>
      <c r="C217" s="501"/>
      <c r="D217" s="501"/>
      <c r="E217" s="501"/>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2026-09-18T22:06:42Z</dcterms:modified>
</cp:coreProperties>
</file>