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7EA8352A-C054-45FC-A5E7-D028EFC8A578}"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<sst xmlns="http://schemas.openxmlformats.org/spreadsheetml/2006/main" count="39514" uniqueCount="4472">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</sst>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4094</v>
      </c>
      <c r="C1" s="391">
        <v>46273</v>
      </c>
      <c r="G1" s="392" t="s">
        <v>3999</v>
      </c>
      <c r="H1" s="392" t="s">
        <v>4000</v>
      </c>
    </row>
    <row r="2" spans="1:8" x14ac:dyDescent="0.25">
      <c r="B2" t="str">
        <f>_xlfn.XLOOKUP(B1,H:H,G:G,0,0,1)</f>
        <v>WI</v>
      </c>
      <c r="C2" t="str">
        <f>_xlfn.XLOOKUP(B2,G:G, H:H, 0,0,1)</f>
        <v>Wisconsin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WI</v>
      </c>
      <c r="C1" s="431">
        <f>SUM(C4:C87)</f>
        <v>88.828621199093178</v>
      </c>
      <c r="D1" s="431">
        <f t="shared" ref="D1:AG1" si="0">SUM(D4:D87)</f>
        <v>91.45175971514</v>
      </c>
      <c r="E1" s="431">
        <f t="shared" si="0"/>
        <v>90.71783811773183</v>
      </c>
      <c r="F1" s="431">
        <f t="shared" si="0"/>
        <v>93.74726816017909</v>
      </c>
      <c r="G1" s="431">
        <f t="shared" si="0"/>
        <v>97.143895872512701</v>
      </c>
      <c r="H1" s="431">
        <f t="shared" si="0"/>
        <v>100.7266817372391</v>
      </c>
      <c r="I1" s="431">
        <f t="shared" si="0"/>
        <v>105.07271102940058</v>
      </c>
      <c r="J1" s="431">
        <f t="shared" si="0"/>
        <v>107.8098395686181</v>
      </c>
      <c r="K1" s="431">
        <f t="shared" si="0"/>
        <v>106.31404867130249</v>
      </c>
      <c r="L1" s="431">
        <f t="shared" si="0"/>
        <v>110.09043333831688</v>
      </c>
      <c r="M1" s="431">
        <f t="shared" si="0"/>
        <v>112.48570940699992</v>
      </c>
      <c r="N1" s="431">
        <f t="shared" si="0"/>
        <v>110.9468742071757</v>
      </c>
      <c r="O1" s="431">
        <f t="shared" si="0"/>
        <v>112.46586650854258</v>
      </c>
      <c r="P1" s="431">
        <f t="shared" si="0"/>
        <v>111.4481200616804</v>
      </c>
      <c r="Q1" s="431">
        <f t="shared" si="0"/>
        <v>113.28896304991831</v>
      </c>
      <c r="R1" s="431">
        <f t="shared" si="0"/>
        <v>116.38508540072571</v>
      </c>
      <c r="S1" s="431">
        <f t="shared" si="0"/>
        <v>108.91165973825409</v>
      </c>
      <c r="T1" s="431">
        <f t="shared" si="0"/>
        <v>111.07606860750877</v>
      </c>
      <c r="U1" s="431">
        <f t="shared" si="0"/>
        <v>110.91445913490429</v>
      </c>
      <c r="V1" s="431">
        <f t="shared" si="0"/>
        <v>101.67563414353928</v>
      </c>
      <c r="W1" s="431">
        <f t="shared" si="0"/>
        <v>104.04496186896451</v>
      </c>
      <c r="X1" s="431">
        <f t="shared" si="0"/>
        <v>103.12059310299662</v>
      </c>
      <c r="Y1" s="431">
        <f t="shared" si="0"/>
        <v>95.888787791394691</v>
      </c>
      <c r="Z1" s="431">
        <f t="shared" si="0"/>
        <v>105.9992816764745</v>
      </c>
      <c r="AA1" s="431">
        <f t="shared" si="0"/>
        <v>105.64803684499981</v>
      </c>
      <c r="AB1" s="431">
        <f t="shared" si="0"/>
        <v>103.88337794808771</v>
      </c>
      <c r="AC1" s="431">
        <f t="shared" si="0"/>
        <v>99.522256675048084</v>
      </c>
      <c r="AD1" s="431">
        <f t="shared" si="0"/>
        <v>102.61115355000682</v>
      </c>
      <c r="AE1" s="431">
        <f t="shared" si="0"/>
        <v>104.98774714867972</v>
      </c>
      <c r="AF1" s="431">
        <f t="shared" si="0"/>
        <v>98.158405385465528</v>
      </c>
      <c r="AG1" s="431">
        <f t="shared" si="0"/>
        <v>90.381113926632693</v>
      </c>
      <c r="AH1" s="431">
        <f>SUM(AH4:AH87)</f>
        <v>95.814470474159194</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435" t="s">
        <v>2216</v>
      </c>
      <c r="B5" s="436" t="s">
        <v>4213</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435" t="s">
        <v>2216</v>
      </c>
      <c r="B6" s="436" t="s">
        <v>4217</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435" t="s">
        <v>2216</v>
      </c>
      <c r="B7" s="436" t="s">
        <v>4219</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435" t="s">
        <v>2216</v>
      </c>
      <c r="B8" s="436" t="s">
        <v>4221</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435" t="s">
        <v>2216</v>
      </c>
      <c r="B9" s="436" t="s">
        <v>4231</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435" t="s">
        <v>2216</v>
      </c>
      <c r="B10" s="436" t="s">
        <v>4240</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435" t="s">
        <v>2216</v>
      </c>
      <c r="B13" s="436" t="s">
        <v>4250</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435" t="s">
        <v>2216</v>
      </c>
      <c r="B17" s="436" t="s">
        <v>4248</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37">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37">
        <f>SUMIFS('EPA Export Aggregation'!R:R,'EPA Export Aggregation'!$A:$A,$B33,'EPA Export Aggregation'!$D:$D,$A$1)*IF($A33="CH4",About!$D$58,IF($A33="N2O",About!$D$59,1))</f>
        <v>9.4000213664300003E-2</v>
      </c>
      <c r="P33" s="437">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37">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37">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37">
        <f>SUMIFS('EPA Export Aggregation'!AD:AD,'EPA Export Aggregation'!$A:$A,$B33,'EPA Export Aggregation'!$D:$D,$A$1)*IF($A33="CH4",About!$D$58,IF($A33="N2O",About!$D$59,1))</f>
        <v>0.128788128084</v>
      </c>
      <c r="AB33" s="437">
        <f>SUMIFS('EPA Export Aggregation'!AE:AE,'EPA Export Aggregation'!$A:$A,$B33,'EPA Export Aggregation'!$D:$D,$A$1)*IF($A33="CH4",About!$D$58,IF($A33="N2O",About!$D$59,1))</f>
        <v>0.1599982392115</v>
      </c>
      <c r="AC33" s="437">
        <f>SUMIFS('EPA Export Aggregation'!AF:AF,'EPA Export Aggregation'!$A:$A,$B33,'EPA Export Aggregation'!$D:$D,$A$1)*IF($A33="CH4",About!$D$58,IF($A33="N2O",About!$D$59,1))</f>
        <v>0.11534803992830001</v>
      </c>
      <c r="AD33" s="437">
        <f>SUMIFS('EPA Export Aggregation'!AG:AG,'EPA Export Aggregation'!$A:$A,$B33,'EPA Export Aggregation'!$D:$D,$A$1)*IF($A33="CH4",About!$D$58,IF($A33="N2O",About!$D$59,1))</f>
        <v>0.1449764755431</v>
      </c>
      <c r="AE33" s="437">
        <f>SUMIFS('EPA Export Aggregation'!AH:AH,'EPA Export Aggregation'!$A:$A,$B33,'EPA Export Aggregation'!$D:$D,$A$1)*IF($A33="CH4",About!$D$58,IF($A33="N2O",About!$D$59,1))</f>
        <v>0.13898492526340001</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2026-09-08T17:41:53Z</dcterms:modified>
</cp:coreProperties>
</file>