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22E00ECF-E43D-4F29-A31C-C84E642C7C7E}" xr6:coauthVersionLast="47" xr6:coauthVersionMax="47" xr10:uidLastSave="{00000000-0000-0000-0000-000000000000}"/>
  <bookViews>
    <workbookView xWindow="345" yWindow="675" windowWidth="14745" windowHeight="12645" tabRatio="859" firstSheet="7"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9" i="24" l="1"/>
  <c r="G35" i="24"/>
  <c r="G25" i="24"/>
  <c r="O25" i="24" s="1"/>
  <c r="P25" i="24" s="1"/>
  <c r="G23" i="24"/>
  <c r="O23" i="24" s="1"/>
  <c r="P23" i="24" s="1"/>
  <c r="G10" i="24"/>
  <c r="J10" i="24" s="1"/>
  <c r="K10" i="24" s="1"/>
  <c r="G7" i="24"/>
  <c r="O7" i="24" s="1"/>
  <c r="P7" i="24" s="1"/>
  <c r="C2" i="10"/>
  <c r="A1" i="26" s="1"/>
  <c r="F2" i="20"/>
  <c r="O39" i="24"/>
  <c r="P39" i="24" s="1"/>
  <c r="S13" i="22"/>
  <c r="R13" i="22"/>
  <c r="Q13" i="22"/>
  <c r="P13" i="22"/>
  <c r="O13" i="22"/>
  <c r="N13" i="22"/>
  <c r="M13" i="22"/>
  <c r="K13" i="22"/>
  <c r="P12" i="22"/>
  <c r="N12" i="22"/>
  <c r="K11" i="22"/>
  <c r="K10" i="22"/>
  <c r="L10" i="22" s="1"/>
  <c r="J7" i="19" s="1"/>
  <c r="K9" i="22"/>
  <c r="K8" i="22"/>
  <c r="Q7" i="22"/>
  <c r="O7" i="22"/>
  <c r="K5" i="22"/>
  <c r="K4" i="22"/>
  <c r="L4" i="22" s="1"/>
  <c r="J29" i="19" s="1"/>
  <c r="T2" i="22"/>
  <c r="R2" i="22"/>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5" i="24"/>
  <c r="P35"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M12" i="22" s="1"/>
  <c r="I28" i="19"/>
  <c r="O262" i="1" s="1"/>
  <c r="J262" i="1"/>
  <c r="K262" i="1"/>
  <c r="L262" i="1"/>
  <c r="M262" i="1"/>
  <c r="N262" i="1"/>
  <c r="P262" i="1"/>
  <c r="Q262" i="1"/>
  <c r="R262" i="1"/>
  <c r="A262" i="1"/>
  <c r="B262" i="1"/>
  <c r="B43" i="18"/>
  <c r="C4" i="26" l="1"/>
  <c r="C74" i="26"/>
  <c r="X30" i="26"/>
  <c r="M16" i="26"/>
  <c r="M8" i="26"/>
  <c r="M19" i="26"/>
  <c r="AE61" i="26"/>
  <c r="X26" i="26"/>
  <c r="M15" i="26"/>
  <c r="M7" i="26"/>
  <c r="M17" i="26"/>
  <c r="R55" i="26"/>
  <c r="X22" i="26"/>
  <c r="M14" i="26"/>
  <c r="M6" i="26"/>
  <c r="X34" i="26"/>
  <c r="M9" i="26"/>
  <c r="X50" i="26"/>
  <c r="M21" i="26"/>
  <c r="M13" i="26"/>
  <c r="M5" i="26"/>
  <c r="X46" i="26"/>
  <c r="M20" i="26"/>
  <c r="M12" i="26"/>
  <c r="M4" i="26"/>
  <c r="X42" i="26"/>
  <c r="M11" i="26"/>
  <c r="U84" i="26"/>
  <c r="X38" i="26"/>
  <c r="M18" i="26"/>
  <c r="M10" i="26"/>
  <c r="S2" i="22"/>
  <c r="O12" i="22"/>
  <c r="B2" i="20"/>
  <c r="G8" i="24"/>
  <c r="J8" i="24" s="1"/>
  <c r="K8" i="24" s="1"/>
  <c r="G24" i="24"/>
  <c r="J24" i="24" s="1"/>
  <c r="K24" i="24" s="1"/>
  <c r="G36" i="24"/>
  <c r="J36" i="24" s="1"/>
  <c r="K36" i="24" s="1"/>
  <c r="K3" i="22"/>
  <c r="L3" i="22" s="1"/>
  <c r="J26" i="19" s="1"/>
  <c r="L14" i="22" a="1"/>
  <c r="L14" i="22" s="1"/>
  <c r="J18" i="19" s="1"/>
  <c r="C2" i="20"/>
  <c r="G11" i="24"/>
  <c r="J11" i="24" s="1"/>
  <c r="K11" i="24" s="1"/>
  <c r="G28" i="24"/>
  <c r="J28" i="24" s="1"/>
  <c r="K28" i="24" s="1"/>
  <c r="G40" i="24"/>
  <c r="O40" i="24" s="1"/>
  <c r="P40" i="24" s="1"/>
  <c r="K2" i="22"/>
  <c r="B3" i="20"/>
  <c r="G19" i="24"/>
  <c r="J19" i="24" s="1"/>
  <c r="K19" i="24" s="1"/>
  <c r="G29" i="24"/>
  <c r="G41" i="24"/>
  <c r="M2" i="22"/>
  <c r="F3" i="20"/>
  <c r="G20" i="24"/>
  <c r="O20" i="24" s="1"/>
  <c r="P20" i="24" s="1"/>
  <c r="G32" i="24"/>
  <c r="O32" i="24" s="1"/>
  <c r="P32" i="24" s="1"/>
  <c r="G48" i="24"/>
  <c r="O48" i="24" s="1"/>
  <c r="P48" i="24" s="1"/>
  <c r="O2" i="22"/>
  <c r="K6" i="22"/>
  <c r="L6" i="22" s="1"/>
  <c r="J33" i="19" s="1"/>
  <c r="K12" i="22"/>
  <c r="C3" i="20"/>
  <c r="G21" i="24"/>
  <c r="O21" i="24" s="1"/>
  <c r="P21" i="24" s="1"/>
  <c r="G33" i="24"/>
  <c r="J33" i="24" s="1"/>
  <c r="K33" i="24" s="1"/>
  <c r="G49" i="24"/>
  <c r="J49" i="24" s="1"/>
  <c r="K49" i="24" s="1"/>
  <c r="P2" i="22"/>
  <c r="M7" i="22"/>
  <c r="L7" i="22" s="1"/>
  <c r="J41" i="19" s="1"/>
  <c r="G22" i="24"/>
  <c r="J22" i="24" s="1"/>
  <c r="K22" i="24" s="1"/>
  <c r="G34" i="24"/>
  <c r="J34" i="24" s="1"/>
  <c r="K34" i="24" s="1"/>
  <c r="J21" i="24"/>
  <c r="K21" i="24" s="1"/>
  <c r="O49" i="24"/>
  <c r="P49" i="24" s="1"/>
  <c r="T4" i="26"/>
  <c r="T5" i="26"/>
  <c r="T6" i="26"/>
  <c r="T7" i="26"/>
  <c r="T8" i="26"/>
  <c r="T9" i="26"/>
  <c r="T10" i="26"/>
  <c r="T11" i="26"/>
  <c r="T12" i="26"/>
  <c r="T13" i="26"/>
  <c r="T14" i="26"/>
  <c r="T15" i="26"/>
  <c r="T16" i="26"/>
  <c r="T17" i="26"/>
  <c r="T18" i="26"/>
  <c r="T19" i="26"/>
  <c r="T20" i="26"/>
  <c r="T21" i="26"/>
  <c r="W23" i="26"/>
  <c r="W27" i="26"/>
  <c r="W31" i="26"/>
  <c r="W35" i="26"/>
  <c r="W39" i="26"/>
  <c r="W43" i="26"/>
  <c r="W47" i="26"/>
  <c r="W51" i="26"/>
  <c r="C57" i="26"/>
  <c r="Q63" i="26"/>
  <c r="AA80" i="26"/>
  <c r="U4" i="26"/>
  <c r="U5" i="26"/>
  <c r="U6" i="26"/>
  <c r="U7" i="26"/>
  <c r="U8" i="26"/>
  <c r="U9" i="26"/>
  <c r="U10" i="26"/>
  <c r="U11" i="26"/>
  <c r="U12" i="26"/>
  <c r="U13" i="26"/>
  <c r="U14" i="26"/>
  <c r="U15" i="26"/>
  <c r="U16" i="26"/>
  <c r="U17" i="26"/>
  <c r="U18" i="26"/>
  <c r="U19" i="26"/>
  <c r="U20" i="26"/>
  <c r="U21" i="26"/>
  <c r="X23" i="26"/>
  <c r="X27" i="26"/>
  <c r="X31" i="26"/>
  <c r="X35" i="26"/>
  <c r="X39" i="26"/>
  <c r="X43" i="26"/>
  <c r="X47" i="26"/>
  <c r="X51" i="26"/>
  <c r="F57" i="26"/>
  <c r="R63" i="26"/>
  <c r="C81" i="26"/>
  <c r="AB4" i="26"/>
  <c r="AB5" i="26"/>
  <c r="AB6" i="26"/>
  <c r="AB7" i="26"/>
  <c r="AB8" i="26"/>
  <c r="AB9" i="26"/>
  <c r="AB10" i="26"/>
  <c r="AB11" i="26"/>
  <c r="AB12" i="26"/>
  <c r="AB13" i="26"/>
  <c r="AB14" i="26"/>
  <c r="AB15" i="26"/>
  <c r="AB16" i="26"/>
  <c r="AB17" i="26"/>
  <c r="AB18" i="26"/>
  <c r="AB19" i="26"/>
  <c r="AB20" i="26"/>
  <c r="AB21" i="26"/>
  <c r="W24" i="26"/>
  <c r="W28" i="26"/>
  <c r="W32" i="26"/>
  <c r="W36" i="26"/>
  <c r="W40" i="26"/>
  <c r="W44" i="26"/>
  <c r="W48" i="26"/>
  <c r="W52" i="26"/>
  <c r="W58" i="26"/>
  <c r="C65" i="26"/>
  <c r="AC4" i="26"/>
  <c r="AC5" i="26"/>
  <c r="AC6" i="26"/>
  <c r="AC7" i="26"/>
  <c r="AC8" i="26"/>
  <c r="AC9" i="26"/>
  <c r="AC10" i="26"/>
  <c r="AC11" i="26"/>
  <c r="AC12" i="26"/>
  <c r="AC13" i="26"/>
  <c r="AC14" i="26"/>
  <c r="AC15" i="26"/>
  <c r="AC16" i="26"/>
  <c r="AC17" i="26"/>
  <c r="AC18" i="26"/>
  <c r="AC19" i="26"/>
  <c r="AC20" i="26"/>
  <c r="AC21" i="26"/>
  <c r="X24" i="26"/>
  <c r="X28" i="26"/>
  <c r="X32" i="26"/>
  <c r="X36" i="26"/>
  <c r="X40" i="26"/>
  <c r="X44" i="26"/>
  <c r="X48" i="26"/>
  <c r="X52" i="26"/>
  <c r="Y58" i="26"/>
  <c r="F65" i="26"/>
  <c r="D4" i="26"/>
  <c r="D5" i="26"/>
  <c r="D6" i="26"/>
  <c r="D7" i="26"/>
  <c r="D8" i="26"/>
  <c r="D9" i="26"/>
  <c r="D10" i="26"/>
  <c r="D11" i="26"/>
  <c r="D12" i="26"/>
  <c r="D13" i="26"/>
  <c r="D14" i="26"/>
  <c r="D15" i="26"/>
  <c r="D16" i="26"/>
  <c r="D17" i="26"/>
  <c r="D18" i="26"/>
  <c r="D19" i="26"/>
  <c r="D20" i="26"/>
  <c r="D21" i="26"/>
  <c r="D22" i="26"/>
  <c r="W25" i="26"/>
  <c r="W29" i="26"/>
  <c r="W33" i="26"/>
  <c r="W37" i="26"/>
  <c r="W41" i="26"/>
  <c r="W45" i="26"/>
  <c r="W49" i="26"/>
  <c r="AD53" i="26"/>
  <c r="J60" i="26"/>
  <c r="Z66" i="26"/>
  <c r="E4" i="26"/>
  <c r="E5" i="26"/>
  <c r="E6" i="26"/>
  <c r="E7" i="26"/>
  <c r="E8" i="26"/>
  <c r="E9" i="26"/>
  <c r="E10" i="26"/>
  <c r="E11" i="26"/>
  <c r="E12" i="26"/>
  <c r="E13" i="26"/>
  <c r="E14" i="26"/>
  <c r="E15" i="26"/>
  <c r="E16" i="26"/>
  <c r="E17" i="26"/>
  <c r="E18" i="26"/>
  <c r="E19" i="26"/>
  <c r="E20" i="26"/>
  <c r="E21" i="26"/>
  <c r="E22" i="26"/>
  <c r="X25" i="26"/>
  <c r="X29" i="26"/>
  <c r="X33" i="26"/>
  <c r="X37" i="26"/>
  <c r="X41" i="26"/>
  <c r="X45" i="26"/>
  <c r="X49" i="26"/>
  <c r="AE53" i="26"/>
  <c r="K60" i="26"/>
  <c r="AA66" i="26"/>
  <c r="L12" i="22"/>
  <c r="J34" i="19" s="1"/>
  <c r="L13" i="22"/>
  <c r="J64" i="19" s="1"/>
  <c r="L4" i="26"/>
  <c r="L5" i="26"/>
  <c r="L6" i="26"/>
  <c r="L7" i="26"/>
  <c r="L8" i="26"/>
  <c r="L9" i="26"/>
  <c r="L10" i="26"/>
  <c r="L11" i="26"/>
  <c r="L12" i="26"/>
  <c r="L13" i="26"/>
  <c r="L14" i="26"/>
  <c r="L15" i="26"/>
  <c r="L16" i="26"/>
  <c r="L17" i="26"/>
  <c r="L18" i="26"/>
  <c r="L19" i="26"/>
  <c r="L20" i="26"/>
  <c r="L21" i="26"/>
  <c r="W22" i="26"/>
  <c r="W26" i="26"/>
  <c r="W30" i="26"/>
  <c r="W34" i="26"/>
  <c r="W38" i="26"/>
  <c r="W42" i="26"/>
  <c r="W46" i="26"/>
  <c r="W50" i="26"/>
  <c r="Q55" i="26"/>
  <c r="AD61" i="26"/>
  <c r="U73" i="26"/>
  <c r="F4" i="26"/>
  <c r="N4" i="26"/>
  <c r="V4" i="26"/>
  <c r="AD4" i="26"/>
  <c r="F5" i="26"/>
  <c r="N5" i="26"/>
  <c r="V5" i="26"/>
  <c r="AD5" i="26"/>
  <c r="F6" i="26"/>
  <c r="N6" i="26"/>
  <c r="V6" i="26"/>
  <c r="AD6" i="26"/>
  <c r="F7" i="26"/>
  <c r="N7" i="26"/>
  <c r="V7" i="26"/>
  <c r="AD7" i="26"/>
  <c r="F8" i="26"/>
  <c r="N8" i="26"/>
  <c r="V8" i="26"/>
  <c r="AD8" i="26"/>
  <c r="F9" i="26"/>
  <c r="N9" i="26"/>
  <c r="V9" i="26"/>
  <c r="AD9" i="26"/>
  <c r="F10" i="26"/>
  <c r="N10" i="26"/>
  <c r="V10" i="26"/>
  <c r="AD10" i="26"/>
  <c r="F11" i="26"/>
  <c r="N11" i="26"/>
  <c r="V11" i="26"/>
  <c r="AD11" i="26"/>
  <c r="F12" i="26"/>
  <c r="N12" i="26"/>
  <c r="V12" i="26"/>
  <c r="AD12" i="26"/>
  <c r="F13" i="26"/>
  <c r="N13" i="26"/>
  <c r="V13" i="26"/>
  <c r="AD13" i="26"/>
  <c r="F14" i="26"/>
  <c r="N14" i="26"/>
  <c r="V14" i="26"/>
  <c r="AD14" i="26"/>
  <c r="F15" i="26"/>
  <c r="N15" i="26"/>
  <c r="V15" i="26"/>
  <c r="AD15" i="26"/>
  <c r="F16" i="26"/>
  <c r="N16" i="26"/>
  <c r="V16" i="26"/>
  <c r="AD16" i="26"/>
  <c r="F17" i="26"/>
  <c r="N17" i="26"/>
  <c r="V17" i="26"/>
  <c r="AD17" i="26"/>
  <c r="F18" i="26"/>
  <c r="N18" i="26"/>
  <c r="V18" i="26"/>
  <c r="AD18" i="26"/>
  <c r="F19" i="26"/>
  <c r="N19" i="26"/>
  <c r="V19" i="26"/>
  <c r="AD19" i="26"/>
  <c r="F20" i="26"/>
  <c r="N20" i="26"/>
  <c r="V20" i="26"/>
  <c r="AD20" i="26"/>
  <c r="F21" i="26"/>
  <c r="N21" i="26"/>
  <c r="V21" i="26"/>
  <c r="AD21" i="26"/>
  <c r="F22" i="26"/>
  <c r="AE22" i="26"/>
  <c r="AE23" i="26"/>
  <c r="AE24" i="26"/>
  <c r="AE25" i="26"/>
  <c r="AE26" i="26"/>
  <c r="AE27" i="26"/>
  <c r="AE28" i="26"/>
  <c r="AE29" i="26"/>
  <c r="AE30" i="26"/>
  <c r="AE31" i="26"/>
  <c r="AE32" i="26"/>
  <c r="AE33" i="26"/>
  <c r="AE34" i="26"/>
  <c r="AE35" i="26"/>
  <c r="AE36" i="26"/>
  <c r="AE37" i="26"/>
  <c r="AE38" i="26"/>
  <c r="AE39" i="26"/>
  <c r="AE40" i="26"/>
  <c r="AE41" i="26"/>
  <c r="AE42" i="26"/>
  <c r="AE43" i="26"/>
  <c r="AE44" i="26"/>
  <c r="AE45" i="26"/>
  <c r="AE46" i="26"/>
  <c r="AE47" i="26"/>
  <c r="AE48" i="26"/>
  <c r="AE49" i="26"/>
  <c r="AE50" i="26"/>
  <c r="AE51" i="26"/>
  <c r="AE52" i="26"/>
  <c r="J54" i="26"/>
  <c r="AD55" i="26"/>
  <c r="Q57" i="26"/>
  <c r="C59" i="26"/>
  <c r="W60" i="26"/>
  <c r="J62" i="26"/>
  <c r="AD63" i="26"/>
  <c r="Q65" i="26"/>
  <c r="L68" i="26"/>
  <c r="M75" i="26"/>
  <c r="U82" i="26"/>
  <c r="O10" i="24"/>
  <c r="P10" i="24" s="1"/>
  <c r="G4" i="26"/>
  <c r="O4" i="26"/>
  <c r="W4" i="26"/>
  <c r="AE4" i="26"/>
  <c r="G5" i="26"/>
  <c r="O5" i="26"/>
  <c r="W5" i="26"/>
  <c r="AE5" i="26"/>
  <c r="G6" i="26"/>
  <c r="O6" i="26"/>
  <c r="W6" i="26"/>
  <c r="AE6" i="26"/>
  <c r="G7" i="26"/>
  <c r="O7" i="26"/>
  <c r="W7" i="26"/>
  <c r="AE7" i="26"/>
  <c r="G8" i="26"/>
  <c r="O8" i="26"/>
  <c r="W8" i="26"/>
  <c r="AE8" i="26"/>
  <c r="G9" i="26"/>
  <c r="O9" i="26"/>
  <c r="W9" i="26"/>
  <c r="AE9" i="26"/>
  <c r="G10" i="26"/>
  <c r="O10" i="26"/>
  <c r="W10" i="26"/>
  <c r="AE10" i="26"/>
  <c r="G11" i="26"/>
  <c r="O11" i="26"/>
  <c r="W11" i="26"/>
  <c r="AE11" i="26"/>
  <c r="G12" i="26"/>
  <c r="O12" i="26"/>
  <c r="W12" i="26"/>
  <c r="AE12" i="26"/>
  <c r="G13" i="26"/>
  <c r="O13" i="26"/>
  <c r="W13" i="26"/>
  <c r="AE13" i="26"/>
  <c r="G14" i="26"/>
  <c r="O14" i="26"/>
  <c r="W14" i="26"/>
  <c r="AE14" i="26"/>
  <c r="G15" i="26"/>
  <c r="O15" i="26"/>
  <c r="W15" i="26"/>
  <c r="AE15" i="26"/>
  <c r="G16" i="26"/>
  <c r="O16" i="26"/>
  <c r="W16" i="26"/>
  <c r="AE16" i="26"/>
  <c r="G17" i="26"/>
  <c r="O17" i="26"/>
  <c r="W17" i="26"/>
  <c r="AE17" i="26"/>
  <c r="G18" i="26"/>
  <c r="O18" i="26"/>
  <c r="W18" i="26"/>
  <c r="AE18" i="26"/>
  <c r="G19" i="26"/>
  <c r="O19" i="26"/>
  <c r="W19" i="26"/>
  <c r="AE19" i="26"/>
  <c r="G20" i="26"/>
  <c r="O20" i="26"/>
  <c r="W20" i="26"/>
  <c r="AE20" i="26"/>
  <c r="G21" i="26"/>
  <c r="O21" i="26"/>
  <c r="W21" i="26"/>
  <c r="AE21" i="26"/>
  <c r="G22" i="26"/>
  <c r="AF22" i="26"/>
  <c r="AF23" i="26"/>
  <c r="AF24" i="26"/>
  <c r="AF25" i="26"/>
  <c r="AF26" i="26"/>
  <c r="AF27" i="26"/>
  <c r="AF28" i="26"/>
  <c r="AF29" i="26"/>
  <c r="AF30" i="26"/>
  <c r="AF31" i="26"/>
  <c r="AF32" i="26"/>
  <c r="AF33" i="26"/>
  <c r="AF34" i="26"/>
  <c r="AF35" i="26"/>
  <c r="AF36" i="26"/>
  <c r="AF37" i="26"/>
  <c r="AF38" i="26"/>
  <c r="AF39" i="26"/>
  <c r="AF40" i="26"/>
  <c r="AF41" i="26"/>
  <c r="AF42" i="26"/>
  <c r="AF43" i="26"/>
  <c r="AF44" i="26"/>
  <c r="AF45" i="26"/>
  <c r="AF46" i="26"/>
  <c r="AF47" i="26"/>
  <c r="AF48" i="26"/>
  <c r="AF49" i="26"/>
  <c r="AF50" i="26"/>
  <c r="AF51" i="26"/>
  <c r="AF52" i="26"/>
  <c r="K54" i="26"/>
  <c r="AE55" i="26"/>
  <c r="R57" i="26"/>
  <c r="F59" i="26"/>
  <c r="Y60" i="26"/>
  <c r="K62" i="26"/>
  <c r="AE63" i="26"/>
  <c r="R65" i="26"/>
  <c r="U68" i="26"/>
  <c r="U75" i="26"/>
  <c r="AA82" i="26"/>
  <c r="O24" i="24"/>
  <c r="P24" i="24" s="1"/>
  <c r="H4" i="26"/>
  <c r="P4" i="26"/>
  <c r="X4" i="26"/>
  <c r="AF4" i="26"/>
  <c r="H5" i="26"/>
  <c r="P5" i="26"/>
  <c r="X5" i="26"/>
  <c r="AF5" i="26"/>
  <c r="H6" i="26"/>
  <c r="P6" i="26"/>
  <c r="X6" i="26"/>
  <c r="AF6" i="26"/>
  <c r="H7" i="26"/>
  <c r="P7" i="26"/>
  <c r="X7" i="26"/>
  <c r="AF7" i="26"/>
  <c r="H8" i="26"/>
  <c r="P8" i="26"/>
  <c r="X8" i="26"/>
  <c r="AF8" i="26"/>
  <c r="H9" i="26"/>
  <c r="P9" i="26"/>
  <c r="X9" i="26"/>
  <c r="AF9" i="26"/>
  <c r="H10" i="26"/>
  <c r="P10" i="26"/>
  <c r="X10" i="26"/>
  <c r="AF10" i="26"/>
  <c r="H11" i="26"/>
  <c r="P11" i="26"/>
  <c r="X11" i="26"/>
  <c r="AF11" i="26"/>
  <c r="H12" i="26"/>
  <c r="P12" i="26"/>
  <c r="X12" i="26"/>
  <c r="AF12" i="26"/>
  <c r="H13" i="26"/>
  <c r="P13" i="26"/>
  <c r="X13" i="26"/>
  <c r="AF13" i="26"/>
  <c r="H14" i="26"/>
  <c r="P14" i="26"/>
  <c r="X14" i="26"/>
  <c r="AF14" i="26"/>
  <c r="H15" i="26"/>
  <c r="P15" i="26"/>
  <c r="X15" i="26"/>
  <c r="AF15" i="26"/>
  <c r="H16" i="26"/>
  <c r="P16" i="26"/>
  <c r="X16" i="26"/>
  <c r="AF16" i="26"/>
  <c r="H17" i="26"/>
  <c r="P17" i="26"/>
  <c r="X17" i="26"/>
  <c r="AF17" i="26"/>
  <c r="H18" i="26"/>
  <c r="P18" i="26"/>
  <c r="X18" i="26"/>
  <c r="AF18" i="26"/>
  <c r="H19" i="26"/>
  <c r="P19" i="26"/>
  <c r="X19" i="26"/>
  <c r="AF19" i="26"/>
  <c r="H20" i="26"/>
  <c r="P20" i="26"/>
  <c r="X20" i="26"/>
  <c r="AF20" i="26"/>
  <c r="H21" i="26"/>
  <c r="P21" i="26"/>
  <c r="X21" i="26"/>
  <c r="AF21" i="26"/>
  <c r="H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W54" i="26"/>
  <c r="J56" i="26"/>
  <c r="AD57" i="26"/>
  <c r="Q59" i="26"/>
  <c r="C61" i="26"/>
  <c r="W62" i="26"/>
  <c r="J64" i="26"/>
  <c r="AD65" i="26"/>
  <c r="D70" i="26"/>
  <c r="L77" i="26"/>
  <c r="L84" i="26"/>
  <c r="O36" i="24"/>
  <c r="P36" i="24" s="1"/>
  <c r="I4" i="26"/>
  <c r="Q4" i="26"/>
  <c r="Y4" i="26"/>
  <c r="AG4" i="26"/>
  <c r="I5" i="26"/>
  <c r="Q5" i="26"/>
  <c r="Y5" i="26"/>
  <c r="AG5" i="26"/>
  <c r="I6" i="26"/>
  <c r="Q6" i="26"/>
  <c r="Y6" i="26"/>
  <c r="AG6" i="26"/>
  <c r="I7" i="26"/>
  <c r="Q7" i="26"/>
  <c r="Y7" i="26"/>
  <c r="AG7" i="26"/>
  <c r="I8" i="26"/>
  <c r="Q8" i="26"/>
  <c r="Y8" i="26"/>
  <c r="AG8" i="26"/>
  <c r="I9" i="26"/>
  <c r="Q9" i="26"/>
  <c r="Y9" i="26"/>
  <c r="AG9" i="26"/>
  <c r="I10" i="26"/>
  <c r="Q10" i="26"/>
  <c r="Y10" i="26"/>
  <c r="AG10" i="26"/>
  <c r="I11" i="26"/>
  <c r="Q11" i="26"/>
  <c r="Y11" i="26"/>
  <c r="AG11" i="26"/>
  <c r="I12" i="26"/>
  <c r="Q12" i="26"/>
  <c r="Y12" i="26"/>
  <c r="AG12" i="26"/>
  <c r="I13" i="26"/>
  <c r="Q13" i="26"/>
  <c r="Y13" i="26"/>
  <c r="AG13" i="26"/>
  <c r="I14" i="26"/>
  <c r="Q14" i="26"/>
  <c r="Y14" i="26"/>
  <c r="AG14" i="26"/>
  <c r="I15" i="26"/>
  <c r="Q15" i="26"/>
  <c r="Y15" i="26"/>
  <c r="AG15" i="26"/>
  <c r="I16" i="26"/>
  <c r="Q16" i="26"/>
  <c r="Y16" i="26"/>
  <c r="AG16" i="26"/>
  <c r="I17" i="26"/>
  <c r="Q17" i="26"/>
  <c r="Y17" i="26"/>
  <c r="AG17" i="26"/>
  <c r="I18" i="26"/>
  <c r="Q18" i="26"/>
  <c r="Y18" i="26"/>
  <c r="AG18" i="26"/>
  <c r="I19" i="26"/>
  <c r="Q19" i="26"/>
  <c r="Y19" i="26"/>
  <c r="AG19" i="26"/>
  <c r="I20" i="26"/>
  <c r="Q20" i="26"/>
  <c r="Y20" i="26"/>
  <c r="AG20" i="26"/>
  <c r="I21" i="26"/>
  <c r="Q21" i="26"/>
  <c r="Y21" i="26"/>
  <c r="AG21" i="26"/>
  <c r="I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Y54" i="26"/>
  <c r="K56" i="26"/>
  <c r="AE57" i="26"/>
  <c r="R59" i="26"/>
  <c r="F61" i="26"/>
  <c r="Y62" i="26"/>
  <c r="K64" i="26"/>
  <c r="AE65" i="26"/>
  <c r="L70" i="26"/>
  <c r="M77" i="26"/>
  <c r="J39" i="24"/>
  <c r="K39" i="24" s="1"/>
  <c r="AH87" i="26"/>
  <c r="Z87" i="26"/>
  <c r="R87" i="26"/>
  <c r="J87" i="26"/>
  <c r="AH86" i="26"/>
  <c r="Z86" i="26"/>
  <c r="R86" i="26"/>
  <c r="J86" i="26"/>
  <c r="AH85" i="26"/>
  <c r="Z85" i="26"/>
  <c r="R85" i="26"/>
  <c r="J85" i="26"/>
  <c r="AH84" i="26"/>
  <c r="Z84" i="26"/>
  <c r="R84" i="26"/>
  <c r="J84" i="26"/>
  <c r="AH83" i="26"/>
  <c r="Z83" i="26"/>
  <c r="R83" i="26"/>
  <c r="J83" i="26"/>
  <c r="AH82" i="26"/>
  <c r="Z82" i="26"/>
  <c r="R82" i="26"/>
  <c r="J82" i="26"/>
  <c r="AH81" i="26"/>
  <c r="Z81" i="26"/>
  <c r="R81" i="26"/>
  <c r="J81" i="26"/>
  <c r="AH80" i="26"/>
  <c r="Z80" i="26"/>
  <c r="R80" i="26"/>
  <c r="J80" i="26"/>
  <c r="AH79" i="26"/>
  <c r="Z79" i="26"/>
  <c r="R79" i="26"/>
  <c r="J79" i="26"/>
  <c r="AH78" i="26"/>
  <c r="Z78" i="26"/>
  <c r="R78" i="26"/>
  <c r="J78" i="26"/>
  <c r="AH77" i="26"/>
  <c r="Z77" i="26"/>
  <c r="R77" i="26"/>
  <c r="J77" i="26"/>
  <c r="AH76" i="26"/>
  <c r="Z76" i="26"/>
  <c r="R76" i="26"/>
  <c r="J76" i="26"/>
  <c r="AH75" i="26"/>
  <c r="Z75" i="26"/>
  <c r="R75" i="26"/>
  <c r="J75" i="26"/>
  <c r="AH74" i="26"/>
  <c r="Z74" i="26"/>
  <c r="R74" i="26"/>
  <c r="J74" i="26"/>
  <c r="AH73" i="26"/>
  <c r="Z73" i="26"/>
  <c r="R73" i="26"/>
  <c r="J73" i="26"/>
  <c r="AH72" i="26"/>
  <c r="Z72" i="26"/>
  <c r="R72" i="26"/>
  <c r="J72" i="26"/>
  <c r="AH71" i="26"/>
  <c r="Z71" i="26"/>
  <c r="R71" i="26"/>
  <c r="J71" i="26"/>
  <c r="AH70" i="26"/>
  <c r="Z70" i="26"/>
  <c r="R70" i="26"/>
  <c r="J70" i="26"/>
  <c r="AH69" i="26"/>
  <c r="Z69" i="26"/>
  <c r="R69" i="26"/>
  <c r="J69" i="26"/>
  <c r="AH68" i="26"/>
  <c r="Z68" i="26"/>
  <c r="R68" i="26"/>
  <c r="J68" i="26"/>
  <c r="AH67" i="26"/>
  <c r="Z67" i="26"/>
  <c r="R67" i="26"/>
  <c r="J67" i="26"/>
  <c r="AH66" i="26"/>
  <c r="AG87"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T1" i="26"/>
  <c r="J7" i="24"/>
  <c r="K7" i="24" s="1"/>
  <c r="J40" i="24"/>
  <c r="K40" i="24" s="1"/>
  <c r="J23" i="24"/>
  <c r="K23" i="24" s="1"/>
  <c r="J35" i="24"/>
  <c r="K35" i="24" s="1"/>
  <c r="J20" i="24"/>
  <c r="K20" i="24" s="1"/>
  <c r="J32" i="24"/>
  <c r="K32" i="24" s="1"/>
  <c r="J48" i="24"/>
  <c r="K48" i="24" s="1"/>
  <c r="J25" i="24"/>
  <c r="K25" i="24" s="1"/>
  <c r="O41" i="24" l="1"/>
  <c r="P41" i="24" s="1"/>
  <c r="J41" i="24"/>
  <c r="K41" i="24" s="1"/>
  <c r="J29" i="24"/>
  <c r="K29" i="24" s="1"/>
  <c r="O29" i="24"/>
  <c r="P29" i="24" s="1"/>
  <c r="O22" i="24"/>
  <c r="P22" i="24" s="1"/>
  <c r="O8" i="24"/>
  <c r="P8" i="24" s="1"/>
  <c r="O33" i="24"/>
  <c r="P33" i="24" s="1"/>
  <c r="L1" i="26"/>
  <c r="AH1" i="26"/>
  <c r="R1" i="26"/>
  <c r="K1" i="26"/>
  <c r="S1" i="26"/>
  <c r="J1" i="26"/>
  <c r="D1" i="26"/>
  <c r="C1" i="26"/>
  <c r="G6" i="24" s="1"/>
  <c r="AG1" i="26"/>
  <c r="X1" i="26"/>
  <c r="O1" i="26"/>
  <c r="F1" i="26"/>
  <c r="Y1" i="26"/>
  <c r="P1" i="26"/>
  <c r="G1" i="26"/>
  <c r="Q1" i="26"/>
  <c r="H1" i="26"/>
  <c r="I1" i="26"/>
  <c r="AC1" i="26"/>
  <c r="AB1" i="26"/>
  <c r="AA1" i="26"/>
  <c r="Z1" i="26"/>
  <c r="AD1" i="26"/>
  <c r="U1" i="26"/>
  <c r="AE1" i="26"/>
  <c r="V1" i="26"/>
  <c r="M1" i="26"/>
  <c r="AF1" i="26"/>
  <c r="W1" i="26"/>
  <c r="N1" i="26"/>
  <c r="E1" i="26"/>
  <c r="R161" i="1"/>
  <c r="Q161" i="1"/>
  <c r="P161" i="1"/>
  <c r="O161" i="1"/>
  <c r="N161" i="1"/>
  <c r="M161" i="1"/>
  <c r="L161" i="1"/>
  <c r="K161" i="1"/>
  <c r="J161" i="1"/>
  <c r="B161" i="1"/>
  <c r="A161" i="1"/>
  <c r="J6" i="24" l="1"/>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E3" i="20" s="1"/>
  <c r="D3" i="20"/>
  <c r="K6" i="24"/>
  <c r="E2" i="20" s="1"/>
  <c r="D2" i="20"/>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<sst xmlns="http://schemas.openxmlformats.org/spreadsheetml/2006/main" count="28264" uniqueCount="2480">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</sst>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0" fillId="0" borderId="0" xfId="1" applyNumberFormat="1" applyFont="1" applyAlignment="1">
      <alignment wrapText="1"/>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C2" sqref="C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2013</v>
      </c>
      <c r="C1" s="260">
        <v>45364</v>
      </c>
      <c r="G1" s="147" t="s">
        <v>1914</v>
      </c>
      <c r="H1" s="147" t="s">
        <v>1915</v>
      </c>
    </row>
    <row r="2" spans="1:8" x14ac:dyDescent="0.25">
      <c r="B2" t="str">
        <f>B1</f>
        <v>Wyoming</v>
      </c>
      <c r="C2" t="str">
        <f>INDEX(G:G,MATCH(B1,H:H,0))</f>
        <v>WY</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Wyoming,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Wyoming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PV:**Wyoming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Wind:**Wyoming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Wyoming will retire 0 MW of coal by 2050. Wyoming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Wyoming will retire 3950 MW of natural gas by 2050. Wyoming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Wyoming will retire 2000 MW of nuclear by 2050. Wyoming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Wyoming will retire 100 MW of natural gas by 2050. Wyoming currently has 15301 MW of natural gas peaker capacity.</v>
      </c>
      <c r="P12" s="1" t="str">
        <f>_xlfn.CONCAT("//**Lignite:** The EIA projects that ", About!B2, " will retire ", 'Supporting Data'!$S$3, " MW of lignite by 2050. ", About!B2, " currently has ",'Supporting Data'!$AE$3, " MW of lignite capacity." )</f>
        <v>//**Lignite:** The EIA projects that Wyoming will retire 0 MW of lignite by 2050. Wyoming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7" t="s">
        <v>2042</v>
      </c>
      <c r="C1" s="267"/>
      <c r="D1" s="175"/>
      <c r="E1" s="176" t="s">
        <v>2043</v>
      </c>
      <c r="F1" s="177"/>
      <c r="H1" s="176" t="s">
        <v>2044</v>
      </c>
      <c r="J1" s="179" t="s">
        <v>2045</v>
      </c>
      <c r="K1" s="267" t="s">
        <v>2046</v>
      </c>
      <c r="L1" s="267"/>
      <c r="M1" s="267" t="s">
        <v>2047</v>
      </c>
      <c r="N1" s="267"/>
      <c r="O1" s="267"/>
      <c r="P1" s="267"/>
      <c r="Q1" s="267"/>
      <c r="R1" s="267"/>
      <c r="S1" s="267"/>
      <c r="T1" s="267" t="s">
        <v>2048</v>
      </c>
      <c r="U1" s="267"/>
      <c r="V1" s="267"/>
      <c r="W1" s="267"/>
      <c r="X1" s="267"/>
      <c r="Y1" s="267"/>
      <c r="Z1" s="267"/>
      <c r="AA1" s="267"/>
      <c r="AB1" s="267"/>
      <c r="AC1" s="267"/>
      <c r="AD1" s="267"/>
      <c r="AE1" s="267"/>
      <c r="AF1" s="267"/>
      <c r="AG1" s="267"/>
      <c r="AH1" s="267"/>
      <c r="AI1" s="268"/>
      <c r="AJ1" s="266" t="s">
        <v>2049</v>
      </c>
      <c r="AK1" s="266"/>
      <c r="AL1" s="266"/>
      <c r="AM1"/>
      <c r="AN1" s="269" t="s">
        <v>2050</v>
      </c>
      <c r="AO1" s="269"/>
      <c r="AQ1" t="s">
        <v>2051</v>
      </c>
      <c r="AS1" s="262" t="s">
        <v>2052</v>
      </c>
      <c r="AT1" s="263"/>
      <c r="AU1" s="263"/>
      <c r="AV1" s="263"/>
      <c r="AW1" s="263"/>
      <c r="AX1" s="263"/>
      <c r="AY1" s="263"/>
      <c r="AZ1" s="263"/>
      <c r="BA1" s="262" t="s">
        <v>2053</v>
      </c>
      <c r="BB1" s="263"/>
      <c r="BC1" s="263"/>
      <c r="BD1" s="263"/>
      <c r="BE1" s="263"/>
      <c r="BF1" s="263"/>
      <c r="BG1" s="263"/>
      <c r="BH1" s="263"/>
      <c r="BI1" s="264" t="s">
        <v>2054</v>
      </c>
      <c r="BJ1" s="265"/>
      <c r="BK1" s="265"/>
      <c r="BL1" s="265"/>
      <c r="BM1" s="265"/>
      <c r="BN1" s="265"/>
      <c r="BO1" s="265"/>
      <c r="BP1" s="265"/>
      <c r="BQ1" s="266" t="s">
        <v>2055</v>
      </c>
      <c r="BR1" s="266"/>
      <c r="BS1" s="266"/>
      <c r="BT1" s="266"/>
      <c r="BU1" s="266"/>
      <c r="BV1" s="266"/>
      <c r="BW1" s="266"/>
      <c r="BX1" s="266"/>
      <c r="BY1" s="266"/>
      <c r="BZ1" s="266"/>
      <c r="CA1" s="266"/>
      <c r="CB1" s="266"/>
      <c r="CC1" s="266"/>
      <c r="CD1" s="266"/>
      <c r="CE1" s="266"/>
      <c r="CF1" s="266"/>
      <c r="CG1" s="266"/>
      <c r="CH1" s="266"/>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K1" zoomScaleNormal="100" workbookViewId="0">
      <pane ySplit="1" topLeftCell="A167" activePane="bottomLeft" state="frozen"/>
      <selection pane="bottomLeft" activeCell="O262" sqref="O262"/>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13% to 22% through 2050.//**Urban Residential Appliances:** In the BAU case, in Wyoming,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13% to 22% through 2050.//**Rural Residential Appliances:** In the BAU case, in Wyoming,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rise from 9% to 10% through 2050.//**Comercial Appliances:** In the BAU case, in Wyoming, the share of electricity among fuels used for appliances in commercial buildings will fall from 39% to 37% through 2050.//**Comercial Other Components:** In the BAU case, in Wyoming,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Wyoming.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0 MW of coal by 2050. Wyoming currently has 0 MW of coal capacity.//**Natural gas non-peaker:** The EIA projects that Wyoming will retire 3950 MW of natural gas by 2050. Wyoming currently has 18863 MW of natural gas non-peaker capacity.//**Nuclear:** The EIA projects that Wyoming will retire 2000 MW of nuclear by 2050. Wyoming currently has 2240 MW of nuclear capacity.//**Natural gas peaker:** The EIA projects that Wyoming will retire 100 MW of natural gas by 2050. Wyoming currently has 15301 MW of natural gas peaker capacity.//**Lignite:** The EIA projects that Wyoming will retire 0 MW of lignite by 2050. Wyoming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44</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70" t="s">
        <v>1062</v>
      </c>
      <c r="B1" s="270"/>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70" t="s">
        <v>1066</v>
      </c>
      <c r="B48" s="270"/>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ht="45" x14ac:dyDescent="0.25">
      <c r="A2" s="1"/>
      <c r="B2" s="1">
        <f>INDEX('State Targets'!H:H,MATCH(About!$B$2,'State Targets'!$B:$B,0))</f>
        <v>0</v>
      </c>
      <c r="C2" s="1">
        <f>INDEX('State Targets'!I:I,MATCH(About!$B$2,'State Targets'!$B:$B,0))</f>
        <v>0</v>
      </c>
      <c r="D2" s="261" t="str">
        <f>INDEX('State Targets'!J:J,MATCH(About!$B$2,'State Targets'!$B:$B,0))</f>
        <v/>
      </c>
      <c r="E2" s="261" t="str">
        <f>INDEX('State Targets'!K:K,MATCH(About!$B$2,'State Targets'!$B:$B,0))</f>
        <v/>
      </c>
      <c r="F2" s="1">
        <f>INDEX('State Targets'!L:L,MATCH(About!$B$2,'State Targets'!$B:$B,0))</f>
        <v>0</v>
      </c>
    </row>
    <row r="3" spans="1:6" ht="45" x14ac:dyDescent="0.25">
      <c r="A3" s="1"/>
      <c r="B3" s="1">
        <f>INDEX('State Targets'!M:M,MATCH(About!$B$2,'State Targets'!$B:$B,0))</f>
        <v>0</v>
      </c>
      <c r="C3" s="1">
        <f>INDEX('State Targets'!N:N,MATCH(About!$B$2,'State Targets'!$B:$B,0))</f>
        <v>0</v>
      </c>
      <c r="D3" s="261" t="str">
        <f>INDEX('State Targets'!O:O,MATCH(About!$B$2,'State Targets'!$B:$B,0))</f>
        <v/>
      </c>
      <c r="E3" s="261" t="str">
        <f>INDEX('State Targets'!P:P,MATCH(About!$B$2,'State Targets'!$B:$B,0))</f>
        <v/>
      </c>
      <c r="F3" s="1">
        <f>INDEX('State Targets'!Q:Q,MATCH(About!$B$2,'State Targets'!$B:$B,0))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K6" sqref="K6"/>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1" t="s">
        <v>11</v>
      </c>
      <c r="B1" s="271"/>
      <c r="C1" s="271"/>
      <c r="D1" s="271"/>
      <c r="E1" s="271"/>
    </row>
    <row r="2" spans="1:5" x14ac:dyDescent="0.25">
      <c r="A2" s="272" t="s">
        <v>154</v>
      </c>
      <c r="B2" s="272"/>
      <c r="C2" s="272"/>
      <c r="D2" s="272"/>
      <c r="E2" s="272"/>
    </row>
    <row r="19" spans="1:5" x14ac:dyDescent="0.25">
      <c r="A19" t="s">
        <v>155</v>
      </c>
    </row>
    <row r="20" spans="1:5" x14ac:dyDescent="0.25">
      <c r="A20">
        <v>155400</v>
      </c>
      <c r="B20" t="s">
        <v>156</v>
      </c>
    </row>
    <row r="21" spans="1:5" x14ac:dyDescent="0.25">
      <c r="A21" s="272" t="s">
        <v>157</v>
      </c>
      <c r="B21" s="272"/>
      <c r="C21" s="272"/>
      <c r="D21" s="272"/>
      <c r="E21" s="272"/>
    </row>
    <row r="38" spans="1:5" x14ac:dyDescent="0.25">
      <c r="A38" t="s">
        <v>155</v>
      </c>
    </row>
    <row r="39" spans="1:5" x14ac:dyDescent="0.25">
      <c r="A39">
        <v>100800</v>
      </c>
      <c r="B39" t="s">
        <v>156</v>
      </c>
    </row>
    <row r="40" spans="1:5" x14ac:dyDescent="0.25">
      <c r="A40" s="272" t="s">
        <v>158</v>
      </c>
      <c r="B40" s="272"/>
      <c r="C40" s="272"/>
      <c r="D40" s="272"/>
      <c r="E40" s="272"/>
    </row>
    <row r="57" spans="1:5" ht="15.75" thickBot="1" x14ac:dyDescent="0.3">
      <c r="A57" t="s">
        <v>155</v>
      </c>
    </row>
    <row r="58" spans="1:5" ht="15.75" thickBot="1" x14ac:dyDescent="0.3">
      <c r="A58" s="7">
        <v>194000</v>
      </c>
      <c r="B58" t="s">
        <v>159</v>
      </c>
    </row>
    <row r="60" spans="1:5" x14ac:dyDescent="0.25">
      <c r="A60" s="271" t="s">
        <v>160</v>
      </c>
      <c r="B60" s="271"/>
      <c r="C60" s="271"/>
      <c r="D60" s="271"/>
      <c r="E60" s="271"/>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1" t="s">
        <v>161</v>
      </c>
      <c r="B89" s="271"/>
      <c r="C89" s="271"/>
      <c r="D89" s="271"/>
      <c r="E89" s="271"/>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1" t="s">
        <v>162</v>
      </c>
      <c r="B98" s="271"/>
      <c r="C98" s="271"/>
      <c r="D98" s="271"/>
      <c r="E98" s="271"/>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1" t="s">
        <v>164</v>
      </c>
      <c r="B109" s="271"/>
      <c r="C109" s="271"/>
      <c r="D109" s="271"/>
      <c r="E109" s="271"/>
    </row>
    <row r="110" spans="1:5" ht="15.75" thickBot="1" x14ac:dyDescent="0.3"/>
    <row r="111" spans="1:5" ht="15.75" thickBot="1" x14ac:dyDescent="0.3">
      <c r="A111" s="12">
        <f>A122</f>
        <v>0.20481927710843381</v>
      </c>
      <c r="B111" t="s">
        <v>383</v>
      </c>
    </row>
    <row r="113" spans="1:12" x14ac:dyDescent="0.25">
      <c r="A113" s="271" t="s">
        <v>163</v>
      </c>
      <c r="B113" s="271"/>
      <c r="C113" s="271"/>
      <c r="D113" s="271"/>
      <c r="E113" s="271"/>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1" t="s">
        <v>384</v>
      </c>
      <c r="B124" s="271"/>
      <c r="C124" s="271"/>
      <c r="D124" s="271"/>
      <c r="E124" s="271"/>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1" t="s">
        <v>100</v>
      </c>
      <c r="B134" s="271"/>
      <c r="C134" s="271"/>
      <c r="D134" s="271"/>
      <c r="E134" s="271"/>
    </row>
    <row r="135" spans="1:12" x14ac:dyDescent="0.25">
      <c r="A135" s="19" t="s">
        <v>401</v>
      </c>
      <c r="B135" s="20"/>
      <c r="C135" s="20"/>
      <c r="D135" s="20"/>
      <c r="E135" s="20"/>
      <c r="F135" s="20"/>
      <c r="G135" s="20"/>
    </row>
    <row r="136" spans="1:12" ht="15.75" x14ac:dyDescent="0.3">
      <c r="A136" s="21"/>
      <c r="B136" s="274" t="s">
        <v>402</v>
      </c>
      <c r="C136" s="275"/>
      <c r="D136" s="275"/>
      <c r="E136" s="276"/>
      <c r="F136" s="20"/>
      <c r="G136" s="20"/>
    </row>
    <row r="137" spans="1:12" ht="15.75" x14ac:dyDescent="0.3">
      <c r="A137" s="22"/>
      <c r="B137" s="274" t="s">
        <v>403</v>
      </c>
      <c r="C137" s="276"/>
      <c r="D137" s="274" t="s">
        <v>404</v>
      </c>
      <c r="E137" s="276"/>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1" t="s">
        <v>167</v>
      </c>
      <c r="B165" s="271"/>
      <c r="C165" s="271"/>
      <c r="D165" s="271"/>
      <c r="E165" s="271"/>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1" t="s">
        <v>391</v>
      </c>
      <c r="B169" s="271"/>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1" t="s">
        <v>174</v>
      </c>
      <c r="B174" s="271"/>
      <c r="C174" s="271"/>
      <c r="D174" s="271"/>
      <c r="E174" s="271"/>
    </row>
    <row r="175" spans="1:7" ht="15.75" thickBot="1" x14ac:dyDescent="0.3">
      <c r="A175" t="s">
        <v>400</v>
      </c>
      <c r="B175" s="38">
        <v>0.1246</v>
      </c>
    </row>
    <row r="176" spans="1:7" ht="15.75" thickBot="1" x14ac:dyDescent="0.3">
      <c r="A176" t="s">
        <v>396</v>
      </c>
      <c r="B176" s="37">
        <f>1-B175</f>
        <v>0.87539999999999996</v>
      </c>
    </row>
    <row r="178" spans="1:5" x14ac:dyDescent="0.25">
      <c r="A178" s="271" t="s">
        <v>170</v>
      </c>
      <c r="B178" s="271"/>
      <c r="C178" s="271"/>
      <c r="D178" s="271"/>
      <c r="E178" s="271"/>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1" t="s">
        <v>172</v>
      </c>
      <c r="B183" s="271"/>
      <c r="C183" s="271"/>
      <c r="D183" s="271"/>
      <c r="E183" s="271"/>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1" t="s">
        <v>184</v>
      </c>
      <c r="B191" s="271"/>
      <c r="C191" s="271"/>
      <c r="D191" s="271"/>
      <c r="E191" s="271"/>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3" t="s">
        <v>1240</v>
      </c>
      <c r="C201" s="273"/>
      <c r="D201" s="273"/>
      <c r="E201" s="273"/>
      <c r="F201" s="273"/>
      <c r="G201" s="273"/>
      <c r="H201" s="273"/>
      <c r="I201" s="273"/>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3" t="s">
        <v>1240</v>
      </c>
      <c r="C209" s="273"/>
      <c r="D209" s="273"/>
      <c r="E209" s="273"/>
      <c r="F209" s="273"/>
      <c r="G209" s="273"/>
      <c r="H209" s="273"/>
      <c r="I209" s="273"/>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3" t="s">
        <v>1240</v>
      </c>
      <c r="C217" s="273"/>
      <c r="D217" s="273"/>
      <c r="E217" s="273"/>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WY</v>
      </c>
      <c r="C1" s="223">
        <f>SUM(C4:C87)</f>
        <v>61.167989638482901</v>
      </c>
      <c r="D1" s="223">
        <f t="shared" ref="D1:AH1" si="0">SUM(D4:D87)</f>
        <v>60.070194465984898</v>
      </c>
      <c r="E1" s="223">
        <f t="shared" si="0"/>
        <v>65.829072153437409</v>
      </c>
      <c r="F1" s="223">
        <f t="shared" si="0"/>
        <v>62.427829238656585</v>
      </c>
      <c r="G1" s="223">
        <f t="shared" si="0"/>
        <v>64.813839532752596</v>
      </c>
      <c r="H1" s="223">
        <f t="shared" si="0"/>
        <v>62.217803692221402</v>
      </c>
      <c r="I1" s="223">
        <f t="shared" si="0"/>
        <v>63.979295616989994</v>
      </c>
      <c r="J1" s="223">
        <f t="shared" si="0"/>
        <v>63.633658787317593</v>
      </c>
      <c r="K1" s="223">
        <f t="shared" si="0"/>
        <v>68.800044813410793</v>
      </c>
      <c r="L1" s="223">
        <f t="shared" si="0"/>
        <v>67.350023109189479</v>
      </c>
      <c r="M1" s="223">
        <f t="shared" si="0"/>
        <v>68.281677487553821</v>
      </c>
      <c r="N1" s="223">
        <f t="shared" si="0"/>
        <v>69.074330515875516</v>
      </c>
      <c r="O1" s="223">
        <f t="shared" si="0"/>
        <v>67.738533149918624</v>
      </c>
      <c r="P1" s="223">
        <f t="shared" si="0"/>
        <v>69.043487255872108</v>
      </c>
      <c r="Q1" s="223">
        <f t="shared" si="0"/>
        <v>70.180967981338384</v>
      </c>
      <c r="R1" s="223">
        <f t="shared" si="0"/>
        <v>69.667667612505412</v>
      </c>
      <c r="S1" s="223">
        <f t="shared" si="0"/>
        <v>70.790085764183473</v>
      </c>
      <c r="T1" s="223">
        <f t="shared" si="0"/>
        <v>73.482243157631402</v>
      </c>
      <c r="U1" s="223">
        <f t="shared" si="0"/>
        <v>74.099828316109182</v>
      </c>
      <c r="V1" s="223">
        <f t="shared" si="0"/>
        <v>70.341396884245498</v>
      </c>
      <c r="W1" s="223">
        <f t="shared" si="0"/>
        <v>71.578909639048504</v>
      </c>
      <c r="X1" s="223">
        <f t="shared" si="0"/>
        <v>70.406822028654503</v>
      </c>
      <c r="Y1" s="223">
        <f t="shared" si="0"/>
        <v>71.858449771693415</v>
      </c>
      <c r="Z1" s="223">
        <f t="shared" si="0"/>
        <v>74.438332636602681</v>
      </c>
      <c r="AA1" s="223">
        <f t="shared" si="0"/>
        <v>70.712657158148787</v>
      </c>
      <c r="AB1" s="223">
        <f t="shared" si="0"/>
        <v>68.742594355908096</v>
      </c>
      <c r="AC1" s="223">
        <f t="shared" si="0"/>
        <v>65.219325128214507</v>
      </c>
      <c r="AD1" s="223">
        <f t="shared" si="0"/>
        <v>66.799546105298901</v>
      </c>
      <c r="AE1" s="223">
        <f t="shared" si="0"/>
        <v>68.005652640165721</v>
      </c>
      <c r="AF1" s="223">
        <f t="shared" si="0"/>
        <v>63.184281200824984</v>
      </c>
      <c r="AG1" s="223">
        <f t="shared" si="0"/>
        <v>58.997951997029205</v>
      </c>
      <c r="AH1" s="223">
        <f t="shared" si="0"/>
        <v>57.900650295157405</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227" t="s">
        <v>479</v>
      </c>
      <c r="B5" s="199" t="s">
        <v>2259</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227" t="s">
        <v>479</v>
      </c>
      <c r="B6" s="199" t="s">
        <v>2263</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227" t="s">
        <v>479</v>
      </c>
      <c r="B7" s="199" t="s">
        <v>2265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227" t="s">
        <v>479</v>
      </c>
      <c r="B8" s="199" t="s">
        <v>2267</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227" t="s">
        <v>479</v>
      </c>
      <c r="B9" s="199" t="s">
        <v>2277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227" t="s">
        <v>479</v>
      </c>
      <c r="B10" s="199" t="s">
        <v>2286</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227" t="s">
        <v>479</v>
      </c>
      <c r="B11" s="199" t="s">
        <v>2281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227" t="s">
        <v>479</v>
      </c>
      <c r="B12" s="199" t="s">
        <v>2292</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227" t="s">
        <v>479</v>
      </c>
      <c r="B13" s="199" t="s">
        <v>2296</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1.4313534566699</v>
      </c>
      <c r="D15" s="228">
        <f>SUMIFS('EPA Export Aggregation'!G:G,'EPA Export Aggregation'!$A:$A,$B15,'EPA Export Aggregation'!$D:$D,$A$1)*IF($A15="CH4",About!$D$58,IF($A15="N2O",About!$D$59,1))</f>
        <v>1.4313534566699</v>
      </c>
      <c r="E15" s="228">
        <f>SUMIFS('EPA Export Aggregation'!H:H,'EPA Export Aggregation'!$A:$A,$B15,'EPA Export Aggregation'!$D:$D,$A$1)*IF($A15="CH4",About!$D$58,IF($A15="N2O",About!$D$59,1))</f>
        <v>1.4508276533593001</v>
      </c>
      <c r="F15" s="228">
        <f>SUMIFS('EPA Export Aggregation'!I:I,'EPA Export Aggregation'!$A:$A,$B15,'EPA Export Aggregation'!$D:$D,$A$1)*IF($A15="CH4",About!$D$58,IF($A15="N2O",About!$D$59,1))</f>
        <v>1.4118792599804999</v>
      </c>
      <c r="G15" s="228">
        <f>SUMIFS('EPA Export Aggregation'!J:J,'EPA Export Aggregation'!$A:$A,$B15,'EPA Export Aggregation'!$D:$D,$A$1)*IF($A15="CH4",About!$D$58,IF($A15="N2O",About!$D$59,1))</f>
        <v>1.4216163583251999</v>
      </c>
      <c r="H15" s="228">
        <f>SUMIFS('EPA Export Aggregation'!K:K,'EPA Export Aggregation'!$A:$A,$B15,'EPA Export Aggregation'!$D:$D,$A$1)*IF($A15="CH4",About!$D$58,IF($A15="N2O",About!$D$59,1))</f>
        <v>1.6066212268744</v>
      </c>
      <c r="I15" s="228">
        <f>SUMIFS('EPA Export Aggregation'!L:L,'EPA Export Aggregation'!$A:$A,$B15,'EPA Export Aggregation'!$D:$D,$A$1)*IF($A15="CH4",About!$D$58,IF($A15="N2O",About!$D$59,1))</f>
        <v>1.5871470301849999</v>
      </c>
      <c r="J15" s="228">
        <f>SUMIFS('EPA Export Aggregation'!M:M,'EPA Export Aggregation'!$A:$A,$B15,'EPA Export Aggregation'!$D:$D,$A$1)*IF($A15="CH4",About!$D$58,IF($A15="N2O",About!$D$59,1))</f>
        <v>1.6650438169426001</v>
      </c>
      <c r="K15" s="228">
        <f>SUMIFS('EPA Export Aggregation'!N:N,'EPA Export Aggregation'!$A:$A,$B15,'EPA Export Aggregation'!$D:$D,$A$1)*IF($A15="CH4",About!$D$58,IF($A15="N2O",About!$D$59,1))</f>
        <v>1.6066212268744</v>
      </c>
      <c r="L15" s="228">
        <f>SUMIFS('EPA Export Aggregation'!O:O,'EPA Export Aggregation'!$A:$A,$B15,'EPA Export Aggregation'!$D:$D,$A$1)*IF($A15="CH4",About!$D$58,IF($A15="N2O",About!$D$59,1))</f>
        <v>1.5481986368062</v>
      </c>
      <c r="M15" s="228">
        <f>SUMIFS('EPA Export Aggregation'!P:P,'EPA Export Aggregation'!$A:$A,$B15,'EPA Export Aggregation'!$D:$D,$A$1)*IF($A15="CH4",About!$D$58,IF($A15="N2O",About!$D$59,1))</f>
        <v>1.5287244401168001</v>
      </c>
      <c r="N15" s="228">
        <f>SUMIFS('EPA Export Aggregation'!Q:Q,'EPA Export Aggregation'!$A:$A,$B15,'EPA Export Aggregation'!$D:$D,$A$1)*IF($A15="CH4",About!$D$58,IF($A15="N2O",About!$D$59,1))</f>
        <v>1.4995131450828001</v>
      </c>
      <c r="O15" s="228">
        <f>SUMIFS('EPA Export Aggregation'!R:R,'EPA Export Aggregation'!$A:$A,$B15,'EPA Export Aggregation'!$D:$D,$A$1)*IF($A15="CH4",About!$D$58,IF($A15="N2O",About!$D$59,1))</f>
        <v>1.4703018500487</v>
      </c>
      <c r="P15" s="228">
        <f>SUMIFS('EPA Export Aggregation'!S:S,'EPA Export Aggregation'!$A:$A,$B15,'EPA Export Aggregation'!$D:$D,$A$1)*IF($A15="CH4",About!$D$58,IF($A15="N2O",About!$D$59,1))</f>
        <v>1.5092502434274999</v>
      </c>
      <c r="Q15" s="228">
        <f>SUMIFS('EPA Export Aggregation'!T:T,'EPA Export Aggregation'!$A:$A,$B15,'EPA Export Aggregation'!$D:$D,$A$1)*IF($A15="CH4",About!$D$58,IF($A15="N2O",About!$D$59,1))</f>
        <v>1.6066212268744</v>
      </c>
      <c r="R15" s="228">
        <f>SUMIFS('EPA Export Aggregation'!U:U,'EPA Export Aggregation'!$A:$A,$B15,'EPA Export Aggregation'!$D:$D,$A$1)*IF($A15="CH4",About!$D$58,IF($A15="N2O",About!$D$59,1))</f>
        <v>1.6553067185979</v>
      </c>
      <c r="S15" s="228">
        <f>SUMIFS('EPA Export Aggregation'!V:V,'EPA Export Aggregation'!$A:$A,$B15,'EPA Export Aggregation'!$D:$D,$A$1)*IF($A15="CH4",About!$D$58,IF($A15="N2O",About!$D$59,1))</f>
        <v>1.6260954235638001</v>
      </c>
      <c r="T15" s="228">
        <f>SUMIFS('EPA Export Aggregation'!W:W,'EPA Export Aggregation'!$A:$A,$B15,'EPA Export Aggregation'!$D:$D,$A$1)*IF($A15="CH4",About!$D$58,IF($A15="N2O",About!$D$59,1))</f>
        <v>1.6747809152872</v>
      </c>
      <c r="U15" s="228">
        <f>SUMIFS('EPA Export Aggregation'!X:X,'EPA Export Aggregation'!$A:$A,$B15,'EPA Export Aggregation'!$D:$D,$A$1)*IF($A15="CH4",About!$D$58,IF($A15="N2O",About!$D$59,1))</f>
        <v>1.7332035053554</v>
      </c>
      <c r="V15" s="228">
        <f>SUMIFS('EPA Export Aggregation'!Y:Y,'EPA Export Aggregation'!$A:$A,$B15,'EPA Export Aggregation'!$D:$D,$A$1)*IF($A15="CH4",About!$D$58,IF($A15="N2O",About!$D$59,1))</f>
        <v>1.4703018500487</v>
      </c>
      <c r="W15" s="228">
        <f>SUMIFS('EPA Export Aggregation'!Z:Z,'EPA Export Aggregation'!$A:$A,$B15,'EPA Export Aggregation'!$D:$D,$A$1)*IF($A15="CH4",About!$D$58,IF($A15="N2O",About!$D$59,1))</f>
        <v>1.5481986368062</v>
      </c>
      <c r="X15" s="228">
        <f>SUMIFS('EPA Export Aggregation'!AA:AA,'EPA Export Aggregation'!$A:$A,$B15,'EPA Export Aggregation'!$D:$D,$A$1)*IF($A15="CH4",About!$D$58,IF($A15="N2O",About!$D$59,1))</f>
        <v>1.6066212268744</v>
      </c>
      <c r="Y15" s="228">
        <f>SUMIFS('EPA Export Aggregation'!AB:AB,'EPA Export Aggregation'!$A:$A,$B15,'EPA Export Aggregation'!$D:$D,$A$1)*IF($A15="CH4",About!$D$58,IF($A15="N2O",About!$D$59,1))</f>
        <v>1.6650438169426001</v>
      </c>
      <c r="Z15" s="228">
        <f>SUMIFS('EPA Export Aggregation'!AC:AC,'EPA Export Aggregation'!$A:$A,$B15,'EPA Export Aggregation'!$D:$D,$A$1)*IF($A15="CH4",About!$D$58,IF($A15="N2O",About!$D$59,1))</f>
        <v>1.6942551119766001</v>
      </c>
      <c r="AA15" s="228">
        <f>SUMIFS('EPA Export Aggregation'!AD:AD,'EPA Export Aggregation'!$A:$A,$B15,'EPA Export Aggregation'!$D:$D,$A$1)*IF($A15="CH4",About!$D$58,IF($A15="N2O",About!$D$59,1))</f>
        <v>1.6845180136319</v>
      </c>
      <c r="AB15" s="228">
        <f>SUMIFS('EPA Export Aggregation'!AE:AE,'EPA Export Aggregation'!$A:$A,$B15,'EPA Export Aggregation'!$D:$D,$A$1)*IF($A15="CH4",About!$D$58,IF($A15="N2O",About!$D$59,1))</f>
        <v>1.7137293086659999</v>
      </c>
      <c r="AC15" s="228">
        <f>SUMIFS('EPA Export Aggregation'!AF:AF,'EPA Export Aggregation'!$A:$A,$B15,'EPA Export Aggregation'!$D:$D,$A$1)*IF($A15="CH4",About!$D$58,IF($A15="N2O",About!$D$59,1))</f>
        <v>1.7234664070107</v>
      </c>
      <c r="AD15" s="228">
        <f>SUMIFS('EPA Export Aggregation'!AG:AG,'EPA Export Aggregation'!$A:$A,$B15,'EPA Export Aggregation'!$D:$D,$A$1)*IF($A15="CH4",About!$D$58,IF($A15="N2O",About!$D$59,1))</f>
        <v>1.7526777020447999</v>
      </c>
      <c r="AE15" s="228">
        <f>SUMIFS('EPA Export Aggregation'!AH:AH,'EPA Export Aggregation'!$A:$A,$B15,'EPA Export Aggregation'!$D:$D,$A$1)*IF($A15="CH4",About!$D$58,IF($A15="N2O",About!$D$59,1))</f>
        <v>1.7137293086659999</v>
      </c>
      <c r="AF15" s="228">
        <f>SUMIFS('EPA Export Aggregation'!AI:AI,'EPA Export Aggregation'!$A:$A,$B15,'EPA Export Aggregation'!$D:$D,$A$1)*IF($A15="CH4",About!$D$58,IF($A15="N2O",About!$D$59,1))</f>
        <v>1.7916260954236001</v>
      </c>
      <c r="AG15" s="228">
        <f>SUMIFS('EPA Export Aggregation'!AJ:AJ,'EPA Export Aggregation'!$A:$A,$B15,'EPA Export Aggregation'!$D:$D,$A$1)*IF($A15="CH4",About!$D$58,IF($A15="N2O",About!$D$59,1))</f>
        <v>1.4605647517039999</v>
      </c>
      <c r="AH15" s="228">
        <f>SUMIFS('EPA Export Aggregation'!AK:AK,'EPA Export Aggregation'!$A:$A,$B15,'EPA Export Aggregation'!$D:$D,$A$1)*IF($A15="CH4",About!$D$58,IF($A15="N2O",About!$D$59,1))</f>
        <v>1.7137293086659999</v>
      </c>
    </row>
    <row r="16" spans="1:34" x14ac:dyDescent="0.25">
      <c r="A16" s="227" t="s">
        <v>479</v>
      </c>
      <c r="B16" s="199" t="s">
        <v>2300</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227" t="s">
        <v>479</v>
      </c>
      <c r="B23" s="199" t="s">
        <v>2302</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227" t="s">
        <v>479</v>
      </c>
      <c r="B24" s="199" t="s">
        <v>2318</v>
      </c>
      <c r="C24" s="228">
        <f>SUMIFS('EPA Export Aggregation'!F:F,'EPA Export Aggregation'!$A:$A,$B24,'EPA Export Aggregation'!$D:$D,$A$1)*IF($A24="CH4",About!$D$58,IF($A24="N2O",About!$D$59,1))</f>
        <v>4.9873211660500003E-2</v>
      </c>
      <c r="D24" s="228">
        <f>SUMIFS('EPA Export Aggregation'!G:G,'EPA Export Aggregation'!$A:$A,$B24,'EPA Export Aggregation'!$D:$D,$A$1)*IF($A24="CH4",About!$D$58,IF($A24="N2O",About!$D$59,1))</f>
        <v>4.4765714080799997E-2</v>
      </c>
      <c r="E24" s="228">
        <f>SUMIFS('EPA Export Aggregation'!H:H,'EPA Export Aggregation'!$A:$A,$B24,'EPA Export Aggregation'!$D:$D,$A$1)*IF($A24="CH4",About!$D$58,IF($A24="N2O",About!$D$59,1))</f>
        <v>4.53084157771E-2</v>
      </c>
      <c r="F24" s="228">
        <f>SUMIFS('EPA Export Aggregation'!I:I,'EPA Export Aggregation'!$A:$A,$B24,'EPA Export Aggregation'!$D:$D,$A$1)*IF($A24="CH4",About!$D$58,IF($A24="N2O",About!$D$59,1))</f>
        <v>4.5125581395299999E-2</v>
      </c>
      <c r="G24" s="228">
        <f>SUMIFS('EPA Export Aggregation'!J:J,'EPA Export Aggregation'!$A:$A,$B24,'EPA Export Aggregation'!$D:$D,$A$1)*IF($A24="CH4",About!$D$58,IF($A24="N2O",About!$D$59,1))</f>
        <v>4.7427586206899998E-2</v>
      </c>
      <c r="H24" s="228">
        <f>SUMIFS('EPA Export Aggregation'!K:K,'EPA Export Aggregation'!$A:$A,$B24,'EPA Export Aggregation'!$D:$D,$A$1)*IF($A24="CH4",About!$D$58,IF($A24="N2O",About!$D$59,1))</f>
        <v>4.4572413793100001E-2</v>
      </c>
      <c r="I24" s="228">
        <f>SUMIFS('EPA Export Aggregation'!L:L,'EPA Export Aggregation'!$A:$A,$B24,'EPA Export Aggregation'!$D:$D,$A$1)*IF($A24="CH4",About!$D$58,IF($A24="N2O",About!$D$59,1))</f>
        <v>6.2399999999999997E-2</v>
      </c>
      <c r="J24" s="228">
        <f>SUMIFS('EPA Export Aggregation'!M:M,'EPA Export Aggregation'!$A:$A,$B24,'EPA Export Aggregation'!$D:$D,$A$1)*IF($A24="CH4",About!$D$58,IF($A24="N2O",About!$D$59,1))</f>
        <v>6.2807869974300004E-2</v>
      </c>
      <c r="K24" s="228">
        <f>SUMIFS('EPA Export Aggregation'!N:N,'EPA Export Aggregation'!$A:$A,$B24,'EPA Export Aggregation'!$D:$D,$A$1)*IF($A24="CH4",About!$D$58,IF($A24="N2O",About!$D$59,1))</f>
        <v>6.4457142857099997E-2</v>
      </c>
      <c r="L24" s="228">
        <f>SUMIFS('EPA Export Aggregation'!O:O,'EPA Export Aggregation'!$A:$A,$B24,'EPA Export Aggregation'!$D:$D,$A$1)*IF($A24="CH4",About!$D$58,IF($A24="N2O",About!$D$59,1))</f>
        <v>8.8200000000000001E-2</v>
      </c>
      <c r="M24" s="228">
        <f>SUMIFS('EPA Export Aggregation'!P:P,'EPA Export Aggregation'!$A:$A,$B24,'EPA Export Aggregation'!$D:$D,$A$1)*IF($A24="CH4",About!$D$58,IF($A24="N2O",About!$D$59,1))</f>
        <v>5.5676785714300001E-2</v>
      </c>
      <c r="N24" s="228">
        <f>SUMIFS('EPA Export Aggregation'!Q:Q,'EPA Export Aggregation'!$A:$A,$B24,'EPA Export Aggregation'!$D:$D,$A$1)*IF($A24="CH4",About!$D$58,IF($A24="N2O",About!$D$59,1))</f>
        <v>6.9978082191800003E-2</v>
      </c>
      <c r="O24" s="228">
        <f>SUMIFS('EPA Export Aggregation'!R:R,'EPA Export Aggregation'!$A:$A,$B24,'EPA Export Aggregation'!$D:$D,$A$1)*IF($A24="CH4",About!$D$58,IF($A24="N2O",About!$D$59,1))</f>
        <v>6.2512941176499998E-2</v>
      </c>
      <c r="P24" s="228">
        <f>SUMIFS('EPA Export Aggregation'!S:S,'EPA Export Aggregation'!$A:$A,$B24,'EPA Export Aggregation'!$D:$D,$A$1)*IF($A24="CH4",About!$D$58,IF($A24="N2O",About!$D$59,1))</f>
        <v>4.6902347024300003E-2</v>
      </c>
      <c r="Q24" s="228">
        <f>SUMIFS('EPA Export Aggregation'!T:T,'EPA Export Aggregation'!$A:$A,$B24,'EPA Export Aggregation'!$D:$D,$A$1)*IF($A24="CH4",About!$D$58,IF($A24="N2O",About!$D$59,1))</f>
        <v>4.5250209555699999E-2</v>
      </c>
      <c r="R24" s="228">
        <f>SUMIFS('EPA Export Aggregation'!U:U,'EPA Export Aggregation'!$A:$A,$B24,'EPA Export Aggregation'!$D:$D,$A$1)*IF($A24="CH4",About!$D$58,IF($A24="N2O",About!$D$59,1))</f>
        <v>6.9261455525599994E-2</v>
      </c>
      <c r="S24" s="228">
        <f>SUMIFS('EPA Export Aggregation'!V:V,'EPA Export Aggregation'!$A:$A,$B24,'EPA Export Aggregation'!$D:$D,$A$1)*IF($A24="CH4",About!$D$58,IF($A24="N2O",About!$D$59,1))</f>
        <v>5.9423180593000002E-2</v>
      </c>
      <c r="T24" s="228">
        <f>SUMIFS('EPA Export Aggregation'!W:W,'EPA Export Aggregation'!$A:$A,$B24,'EPA Export Aggregation'!$D:$D,$A$1)*IF($A24="CH4",About!$D$58,IF($A24="N2O",About!$D$59,1))</f>
        <v>6.1194070080899998E-2</v>
      </c>
      <c r="U24" s="228">
        <f>SUMIFS('EPA Export Aggregation'!X:X,'EPA Export Aggregation'!$A:$A,$B24,'EPA Export Aggregation'!$D:$D,$A$1)*IF($A24="CH4",About!$D$58,IF($A24="N2O",About!$D$59,1))</f>
        <v>5.6865229110500001E-2</v>
      </c>
      <c r="V24" s="228">
        <f>SUMIFS('EPA Export Aggregation'!Y:Y,'EPA Export Aggregation'!$A:$A,$B24,'EPA Export Aggregation'!$D:$D,$A$1)*IF($A24="CH4",About!$D$58,IF($A24="N2O",About!$D$59,1))</f>
        <v>5.0175202156300003E-2</v>
      </c>
      <c r="W24" s="228">
        <f>SUMIFS('EPA Export Aggregation'!Z:Z,'EPA Export Aggregation'!$A:$A,$B24,'EPA Export Aggregation'!$D:$D,$A$1)*IF($A24="CH4",About!$D$58,IF($A24="N2O",About!$D$59,1))</f>
        <v>7.0062256715099996E-2</v>
      </c>
      <c r="X24" s="228">
        <f>SUMIFS('EPA Export Aggregation'!AA:AA,'EPA Export Aggregation'!$A:$A,$B24,'EPA Export Aggregation'!$D:$D,$A$1)*IF($A24="CH4",About!$D$58,IF($A24="N2O",About!$D$59,1))</f>
        <v>5.9443148288700003E-2</v>
      </c>
      <c r="Y24" s="228">
        <f>SUMIFS('EPA Export Aggregation'!AB:AB,'EPA Export Aggregation'!$A:$A,$B24,'EPA Export Aggregation'!$D:$D,$A$1)*IF($A24="CH4",About!$D$58,IF($A24="N2O",About!$D$59,1))</f>
        <v>5.7923965166999998E-2</v>
      </c>
      <c r="Z24" s="228">
        <f>SUMIFS('EPA Export Aggregation'!AC:AC,'EPA Export Aggregation'!$A:$A,$B24,'EPA Export Aggregation'!$D:$D,$A$1)*IF($A24="CH4",About!$D$58,IF($A24="N2O",About!$D$59,1))</f>
        <v>6.3031990350200004E-2</v>
      </c>
      <c r="AA24" s="228">
        <f>SUMIFS('EPA Export Aggregation'!AD:AD,'EPA Export Aggregation'!$A:$A,$B24,'EPA Export Aggregation'!$D:$D,$A$1)*IF($A24="CH4",About!$D$58,IF($A24="N2O",About!$D$59,1))</f>
        <v>6.3565244324199993E-2</v>
      </c>
      <c r="AB24" s="228">
        <f>SUMIFS('EPA Export Aggregation'!AE:AE,'EPA Export Aggregation'!$A:$A,$B24,'EPA Export Aggregation'!$D:$D,$A$1)*IF($A24="CH4",About!$D$58,IF($A24="N2O",About!$D$59,1))</f>
        <v>6.1326059495899997E-2</v>
      </c>
      <c r="AC24" s="228">
        <f>SUMIFS('EPA Export Aggregation'!AF:AF,'EPA Export Aggregation'!$A:$A,$B24,'EPA Export Aggregation'!$D:$D,$A$1)*IF($A24="CH4",About!$D$58,IF($A24="N2O",About!$D$59,1))</f>
        <v>6.6178817588600003E-2</v>
      </c>
      <c r="AD24" s="228">
        <f>SUMIFS('EPA Export Aggregation'!AG:AG,'EPA Export Aggregation'!$A:$A,$B24,'EPA Export Aggregation'!$D:$D,$A$1)*IF($A24="CH4",About!$D$58,IF($A24="N2O",About!$D$59,1))</f>
        <v>8.4347218498800003E-2</v>
      </c>
      <c r="AE24" s="228">
        <f>SUMIFS('EPA Export Aggregation'!AH:AH,'EPA Export Aggregation'!$A:$A,$B24,'EPA Export Aggregation'!$D:$D,$A$1)*IF($A24="CH4",About!$D$58,IF($A24="N2O",About!$D$59,1))</f>
        <v>6.4252476200199998E-2</v>
      </c>
      <c r="AF24" s="228">
        <f>SUMIFS('EPA Export Aggregation'!AI:AI,'EPA Export Aggregation'!$A:$A,$B24,'EPA Export Aggregation'!$D:$D,$A$1)*IF($A24="CH4",About!$D$58,IF($A24="N2O",About!$D$59,1))</f>
        <v>6.1556910076399997E-2</v>
      </c>
      <c r="AG24" s="228">
        <f>SUMIFS('EPA Export Aggregation'!AJ:AJ,'EPA Export Aggregation'!$A:$A,$B24,'EPA Export Aggregation'!$D:$D,$A$1)*IF($A24="CH4",About!$D$58,IF($A24="N2O",About!$D$59,1))</f>
        <v>5.8980062431399999E-2</v>
      </c>
      <c r="AH24" s="228">
        <f>SUMIFS('EPA Export Aggregation'!AK:AK,'EPA Export Aggregation'!$A:$A,$B24,'EPA Export Aggregation'!$D:$D,$A$1)*IF($A24="CH4",About!$D$58,IF($A24="N2O",About!$D$59,1))</f>
        <v>5.6898384370900001E-2</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227" t="s">
        <v>479</v>
      </c>
      <c r="B30" s="199" t="s">
        <v>2327</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2024-03-13T17:09:19Z</dcterms:modified>
</cp:coreProperties>
</file>