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elec\EIaE\"/>
    </mc:Choice>
  </mc:AlternateContent>
  <xr:revisionPtr revIDLastSave="0" documentId="8_{B5388827-497E-4AA6-AAD4-21C20E0EC206}" xr6:coauthVersionLast="47" xr6:coauthVersionMax="47" xr10:uidLastSave="{00000000-0000-0000-0000-000000000000}"/>
  <bookViews>
    <workbookView xWindow="130" yWindow="130" windowWidth="14480" windowHeight="10080" firstSheet="23"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N15" i="26"/>
  <c r="E5" i="28"/>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B27" i="28"/>
  <c r="C15" i="26"/>
  <c r="K14" i="26"/>
  <c r="B29"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C26" i="28"/>
  <c r="C29" i="28"/>
  <c r="C21" i="3" s="1"/>
  <c r="B30" i="28"/>
  <c r="C31"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AH11" i="26" s="1"/>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B18" i="3"/>
  <c r="C18" i="3"/>
  <c r="G5" i="28"/>
  <c r="AA125" i="28"/>
  <c r="AB119" i="28"/>
  <c r="AA134" i="28"/>
  <c r="AB121" i="28"/>
  <c r="AC116" i="28"/>
  <c r="AB133" i="28"/>
  <c r="AB132" i="28"/>
  <c r="AB130" i="28"/>
  <c r="AC117" i="28"/>
  <c r="AC120" i="28"/>
  <c r="AB126" i="28"/>
  <c r="AD114" i="28"/>
  <c r="AC128" i="28"/>
  <c r="AD118" i="28"/>
  <c r="AC127" i="28"/>
  <c r="AA129" i="28"/>
  <c r="AB115" i="28"/>
  <c r="AG14" i="26"/>
  <c r="AH10" i="26"/>
  <c r="Q54" i="25"/>
  <c r="R32" i="25" s="1"/>
  <c r="AA93" i="23"/>
  <c r="AB87" i="23"/>
  <c r="AA99" i="23"/>
  <c r="AB83" i="23"/>
  <c r="AA100" i="23"/>
  <c r="AA92" i="23"/>
  <c r="AB86" i="23"/>
  <c r="AD81" i="23"/>
  <c r="AC95" i="23"/>
  <c r="AB97" i="23"/>
  <c r="AC84" i="23"/>
  <c r="AA101" i="23"/>
  <c r="AB88" i="23"/>
  <c r="AA96" i="23"/>
  <c r="AB82" i="23"/>
  <c r="AD85" i="23"/>
  <c r="AC94" i="23"/>
  <c r="AG15" i="26" l="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Q860" i="22" s="1"/>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L861" i="22"/>
  <c r="M856" i="22"/>
  <c r="N851" i="22"/>
  <c r="F862" i="22"/>
  <c r="G857" i="22"/>
  <c r="H852" i="22"/>
  <c r="M862" i="22"/>
  <c r="N857" i="22"/>
  <c r="O852" i="22"/>
  <c r="G863" i="22"/>
  <c r="H858" i="22"/>
  <c r="I853" i="22"/>
  <c r="F863" i="22"/>
  <c r="G858" i="22"/>
  <c r="H853" i="22"/>
  <c r="M863" i="22"/>
  <c r="R862" i="22"/>
  <c r="N858" i="22"/>
  <c r="F858" i="22"/>
  <c r="O853" i="22"/>
  <c r="G853" i="22"/>
  <c r="L863" i="22"/>
  <c r="Q862" i="22"/>
  <c r="M858" i="22"/>
  <c r="R857" i="22"/>
  <c r="N853" i="22"/>
  <c r="F853" i="22"/>
  <c r="K863" i="22"/>
  <c r="P862" i="22"/>
  <c r="H862" i="22"/>
  <c r="L858" i="22"/>
  <c r="Q857" i="22"/>
  <c r="I857" i="22"/>
  <c r="H854" i="22"/>
  <c r="M853" i="22"/>
  <c r="R852" i="22"/>
  <c r="J852" i="22"/>
  <c r="G851"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71" i="22"/>
  <c r="O766" i="22"/>
  <c r="M771" i="22"/>
  <c r="N766" i="22"/>
  <c r="O761" i="22"/>
  <c r="G772" i="22"/>
  <c r="H767" i="22"/>
  <c r="N772" i="22"/>
  <c r="O767" i="22"/>
  <c r="M772" i="22"/>
  <c r="N767" i="22"/>
  <c r="K772" i="22"/>
  <c r="L767" i="22"/>
  <c r="O771" i="22"/>
  <c r="P766" i="22"/>
  <c r="H762" i="22"/>
  <c r="L763" i="22"/>
  <c r="H768" i="22"/>
  <c r="H759" i="22"/>
  <c r="N762" i="22"/>
  <c r="F761" i="22"/>
  <c r="K760" i="22"/>
  <c r="P763" i="22"/>
  <c r="G765"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Q735" i="22"/>
  <c r="R730" i="22"/>
  <c r="H743" i="22"/>
  <c r="I738" i="22"/>
  <c r="J733" i="22"/>
  <c r="J737" i="22"/>
  <c r="K739" i="22"/>
  <c r="L734" i="22"/>
  <c r="M729" i="22"/>
  <c r="K742" i="22"/>
  <c r="L737" i="22"/>
  <c r="M732" i="22"/>
  <c r="G736" i="22"/>
  <c r="L740" i="22"/>
  <c r="M735" i="22"/>
  <c r="N730" i="22"/>
  <c r="P742" i="22"/>
  <c r="Q737" i="22"/>
  <c r="R732" i="22"/>
  <c r="L735" i="22"/>
  <c r="I740" i="22"/>
  <c r="J735" i="22"/>
  <c r="K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853" i="22" l="1"/>
  <c r="O858" i="22"/>
  <c r="N863" i="22"/>
  <c r="Q853" i="22"/>
  <c r="P858" i="22"/>
  <c r="O863" i="22"/>
  <c r="J853" i="22"/>
  <c r="I858" i="22"/>
  <c r="H863" i="22"/>
  <c r="P852" i="22"/>
  <c r="O857" i="22"/>
  <c r="N862" i="22"/>
  <c r="I852" i="22"/>
  <c r="H857" i="22"/>
  <c r="G862" i="22"/>
  <c r="G859" i="22"/>
  <c r="J849" i="22"/>
  <c r="I854" i="22"/>
  <c r="H859" i="22"/>
  <c r="K849" i="22"/>
  <c r="J854" i="22"/>
  <c r="I859" i="22"/>
  <c r="L849" i="22"/>
  <c r="K854" i="22"/>
  <c r="J859" i="22"/>
  <c r="M849" i="22"/>
  <c r="L854" i="22"/>
  <c r="K859" i="22"/>
  <c r="F849" i="22"/>
  <c r="R853" i="22"/>
  <c r="Q858" i="22"/>
  <c r="P863" i="22"/>
  <c r="K853" i="22"/>
  <c r="J858" i="22"/>
  <c r="I863" i="22"/>
  <c r="Q852" i="22"/>
  <c r="P857" i="22"/>
  <c r="O862" i="22"/>
  <c r="Q849" i="22"/>
  <c r="P854" i="22"/>
  <c r="O859" i="22"/>
  <c r="R849" i="22"/>
  <c r="Q854" i="22"/>
  <c r="P859" i="22"/>
  <c r="F850" i="22"/>
  <c r="R854" i="22"/>
  <c r="Q859" i="22"/>
  <c r="G850" i="22"/>
  <c r="F855" i="22"/>
  <c r="R859" i="22"/>
  <c r="H850" i="22"/>
  <c r="G855" i="22"/>
  <c r="F860" i="22"/>
  <c r="N849" i="22"/>
  <c r="M854" i="22"/>
  <c r="L859" i="22"/>
  <c r="G849" i="22"/>
  <c r="F854" i="22"/>
  <c r="R858" i="22"/>
  <c r="Q863" i="22"/>
  <c r="L853" i="22"/>
  <c r="K858" i="22"/>
  <c r="J863" i="22"/>
  <c r="L850" i="22"/>
  <c r="K855" i="22"/>
  <c r="J860" i="22"/>
  <c r="M850" i="22"/>
  <c r="L855" i="22"/>
  <c r="K860" i="22"/>
  <c r="N850" i="22"/>
  <c r="M855" i="22"/>
  <c r="L860" i="22"/>
  <c r="O850" i="22"/>
  <c r="N855" i="22"/>
  <c r="M860" i="22"/>
  <c r="P850" i="22"/>
  <c r="O855" i="22"/>
  <c r="N860" i="22"/>
  <c r="I850" i="22"/>
  <c r="H855" i="22"/>
  <c r="G860" i="22"/>
  <c r="O849" i="22"/>
  <c r="N854" i="22"/>
  <c r="M859" i="22"/>
  <c r="H849" i="22"/>
  <c r="G854" i="22"/>
  <c r="F859" i="22"/>
  <c r="R863" i="22"/>
  <c r="F856" i="22"/>
  <c r="R860" i="22"/>
  <c r="H851" i="22"/>
  <c r="G856" i="22"/>
  <c r="F861" i="22"/>
  <c r="I851" i="22"/>
  <c r="H856" i="22"/>
  <c r="G861" i="22"/>
  <c r="J851" i="22"/>
  <c r="I856" i="22"/>
  <c r="H861" i="22"/>
  <c r="K851" i="22"/>
  <c r="J856" i="22"/>
  <c r="I861" i="22"/>
  <c r="Q850" i="22"/>
  <c r="P855" i="22"/>
  <c r="O860" i="22"/>
  <c r="J850" i="22"/>
  <c r="I855" i="22"/>
  <c r="H860" i="22"/>
  <c r="P849" i="22"/>
  <c r="O854" i="22"/>
  <c r="N859" i="22"/>
  <c r="O851" i="22"/>
  <c r="N856" i="22"/>
  <c r="M861" i="22"/>
  <c r="P851" i="22"/>
  <c r="O856" i="22"/>
  <c r="N861" i="22"/>
  <c r="Q851" i="22"/>
  <c r="P856" i="22"/>
  <c r="O861" i="22"/>
  <c r="R851" i="22"/>
  <c r="Q856" i="22"/>
  <c r="P861" i="22"/>
  <c r="F852" i="22"/>
  <c r="R856" i="22"/>
  <c r="Q861" i="22"/>
  <c r="L851" i="22"/>
  <c r="K856" i="22"/>
  <c r="J861" i="22"/>
  <c r="R850" i="22"/>
  <c r="Q855" i="22"/>
  <c r="P860" i="22"/>
  <c r="K850" i="22"/>
  <c r="J855" i="22"/>
  <c r="I860" i="22"/>
  <c r="K852" i="22"/>
  <c r="J857" i="22"/>
  <c r="I862" i="22"/>
  <c r="L852" i="22"/>
  <c r="K857" i="22"/>
  <c r="J862" i="22"/>
  <c r="M852" i="22"/>
  <c r="L857" i="22"/>
  <c r="K862" i="22"/>
  <c r="N852" i="22"/>
  <c r="M857" i="22"/>
  <c r="L862" i="22"/>
  <c r="G852" i="22"/>
  <c r="F857" i="22"/>
  <c r="R861" i="22"/>
  <c r="M851" i="22"/>
  <c r="L856" i="22"/>
  <c r="K861" i="22"/>
  <c r="F851" i="22"/>
  <c r="R855"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I68" i="23" s="1"/>
  <c r="M737" i="22"/>
  <c r="L742" i="22"/>
  <c r="L731" i="22"/>
  <c r="K736" i="22"/>
  <c r="J741" i="22"/>
  <c r="G729" i="22"/>
  <c r="F734" i="22"/>
  <c r="R738" i="22"/>
  <c r="M62" i="23" s="1"/>
  <c r="Q743" i="22"/>
  <c r="I762" i="22"/>
  <c r="N761" i="22"/>
  <c r="J766" i="22"/>
  <c r="R763" i="22"/>
  <c r="M760" i="22"/>
  <c r="N759" i="22"/>
  <c r="O762" i="22"/>
  <c r="K761" i="22"/>
  <c r="G760" i="22"/>
  <c r="B60" i="23" s="1"/>
  <c r="R764" i="22"/>
  <c r="Q769" i="22"/>
  <c r="N765" i="22"/>
  <c r="M770" i="22"/>
  <c r="P765" i="22"/>
  <c r="O770" i="22"/>
  <c r="J73" i="23" s="1"/>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65" i="23" s="1"/>
  <c r="I733" i="22"/>
  <c r="H738" i="22"/>
  <c r="C62" i="23" s="1"/>
  <c r="G743" i="22"/>
  <c r="G732" i="22"/>
  <c r="F737" i="22"/>
  <c r="R741" i="22"/>
  <c r="O729" i="22"/>
  <c r="N734" i="22"/>
  <c r="M739" i="22"/>
  <c r="F763" i="22"/>
  <c r="K762" i="22"/>
  <c r="F759" i="22"/>
  <c r="R766" i="22"/>
  <c r="I761" i="22"/>
  <c r="P761" i="22"/>
  <c r="K763" i="22"/>
  <c r="G762" i="22"/>
  <c r="P760" i="22"/>
  <c r="K60" i="23" s="1"/>
  <c r="M765" i="22"/>
  <c r="L770" i="22"/>
  <c r="I766" i="22"/>
  <c r="H771" i="22"/>
  <c r="K766" i="22"/>
  <c r="J771" i="22"/>
  <c r="E65" i="23" s="1"/>
  <c r="L766" i="22"/>
  <c r="K771" i="22"/>
  <c r="F65" i="23" s="1"/>
  <c r="R765" i="22"/>
  <c r="Q770" i="22"/>
  <c r="L760" i="22"/>
  <c r="K765" i="22"/>
  <c r="J770" i="22"/>
  <c r="L765" i="22"/>
  <c r="G64" i="23" s="1"/>
  <c r="K770" i="22"/>
  <c r="Q1351" i="22"/>
  <c r="L1344" i="22"/>
  <c r="M1355" i="22"/>
  <c r="N1348" i="22"/>
  <c r="M1353" i="22"/>
  <c r="L1358" i="22"/>
  <c r="O1348" i="22"/>
  <c r="J63" i="23" s="1"/>
  <c r="N1353" i="22"/>
  <c r="M1358" i="22"/>
  <c r="Q1348" i="22"/>
  <c r="P1353" i="22"/>
  <c r="O1358" i="22"/>
  <c r="J1348" i="22"/>
  <c r="I1353" i="22"/>
  <c r="H1358" i="22"/>
  <c r="C65" i="23" s="1"/>
  <c r="P1347" i="22"/>
  <c r="O1352" i="22"/>
  <c r="J70" i="23" s="1"/>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L61" i="23" s="1"/>
  <c r="P741" i="22"/>
  <c r="L743" i="22"/>
  <c r="G65" i="23" s="1"/>
  <c r="Q733" i="22"/>
  <c r="P738" i="22"/>
  <c r="O743" i="22"/>
  <c r="O732" i="22"/>
  <c r="N737" i="22"/>
  <c r="M742" i="22"/>
  <c r="J730" i="22"/>
  <c r="I735" i="22"/>
  <c r="D64" i="23" s="1"/>
  <c r="O763" i="22"/>
  <c r="G763" i="22"/>
  <c r="O759" i="22"/>
  <c r="Q771" i="22"/>
  <c r="R761" i="22"/>
  <c r="Q763" i="22"/>
  <c r="L63" i="23" s="1"/>
  <c r="J764" i="22"/>
  <c r="P762" i="22"/>
  <c r="K68" i="23" s="1"/>
  <c r="L761" i="22"/>
  <c r="H766" i="22"/>
  <c r="G771" i="22"/>
  <c r="Q766" i="22"/>
  <c r="P771" i="22"/>
  <c r="F767" i="22"/>
  <c r="R771" i="22"/>
  <c r="G767" i="22"/>
  <c r="B70" i="23" s="1"/>
  <c r="F772" i="22"/>
  <c r="M766" i="22"/>
  <c r="L771" i="22"/>
  <c r="G761" i="22"/>
  <c r="F766" i="22"/>
  <c r="R770" i="22"/>
  <c r="M73" i="23" s="1"/>
  <c r="G766" i="22"/>
  <c r="K1357" i="22"/>
  <c r="P1356" i="22"/>
  <c r="K1349" i="22"/>
  <c r="J1344" i="22"/>
  <c r="I1349" i="22"/>
  <c r="H1354" i="22"/>
  <c r="K1344" i="22"/>
  <c r="F67" i="23" s="1"/>
  <c r="J1349" i="22"/>
  <c r="I1354" i="22"/>
  <c r="D72" i="23" s="1"/>
  <c r="M1344" i="22"/>
  <c r="L1349" i="22"/>
  <c r="K1354" i="22"/>
  <c r="F1344" i="22"/>
  <c r="R1348" i="22"/>
  <c r="Q1353" i="22"/>
  <c r="L62" i="23" s="1"/>
  <c r="P1358" i="22"/>
  <c r="K1348" i="22"/>
  <c r="F63" i="23" s="1"/>
  <c r="J1353" i="22"/>
  <c r="I1358" i="22"/>
  <c r="Q1347" i="22"/>
  <c r="P1352" i="22"/>
  <c r="O1357" i="22"/>
  <c r="J1347" i="22"/>
  <c r="I1352" i="22"/>
  <c r="G35" i="28"/>
  <c r="F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E67" i="23"/>
  <c r="E66" i="23"/>
  <c r="D63" i="23"/>
  <c r="B68" i="23"/>
  <c r="J67" i="23"/>
  <c r="H72" i="23"/>
  <c r="P1449" i="22"/>
  <c r="I72" i="23"/>
  <c r="F68" i="23"/>
  <c r="L72" i="23"/>
  <c r="K66" i="23"/>
  <c r="K65" i="23"/>
  <c r="K62" i="23"/>
  <c r="I70" i="23"/>
  <c r="E60" i="23"/>
  <c r="C73" i="23"/>
  <c r="E64" i="23"/>
  <c r="D73" i="23"/>
  <c r="M68" i="23"/>
  <c r="L70" i="23"/>
  <c r="I60" i="23"/>
  <c r="H64" i="23"/>
  <c r="G73" i="23"/>
  <c r="B61" i="23"/>
  <c r="G70" i="23"/>
  <c r="H67" i="23"/>
  <c r="E70" i="23"/>
  <c r="D62" i="23"/>
  <c r="M64" i="23"/>
  <c r="L73" i="23"/>
  <c r="K72" i="23"/>
  <c r="H63" i="23"/>
  <c r="G62" i="23"/>
  <c r="D66" i="23"/>
  <c r="C61" i="23"/>
  <c r="B65" i="23"/>
  <c r="F73" i="23"/>
  <c r="C63" i="23"/>
  <c r="B62" i="23"/>
  <c r="B64" i="23"/>
  <c r="M63" i="23"/>
  <c r="G61" i="23"/>
  <c r="I66" i="23"/>
  <c r="H61" i="23"/>
  <c r="B72" i="23"/>
  <c r="K61" i="23"/>
  <c r="J65" i="23"/>
  <c r="J62" i="23"/>
  <c r="J64" i="23"/>
  <c r="I73" i="23"/>
  <c r="I67" i="23"/>
  <c r="G72" i="23"/>
  <c r="M67" i="23"/>
  <c r="C68" i="23"/>
  <c r="H60" i="23"/>
  <c r="L67" i="23"/>
  <c r="J72" i="23"/>
  <c r="J61" i="23"/>
  <c r="G68" i="23"/>
  <c r="G67" i="23"/>
  <c r="E72" i="23"/>
  <c r="C66" i="23"/>
  <c r="F66" i="23"/>
  <c r="C64" i="23"/>
  <c r="B73" i="23"/>
  <c r="I63" i="23"/>
  <c r="L68" i="23"/>
  <c r="K70" i="23"/>
  <c r="G60" i="23"/>
  <c r="F64" i="23"/>
  <c r="B63" i="23"/>
  <c r="M72" i="23"/>
  <c r="M61" i="23"/>
  <c r="L65" i="23"/>
  <c r="L60" i="23"/>
  <c r="K64" i="23"/>
  <c r="E62" i="23"/>
  <c r="H62" i="23"/>
  <c r="F62" i="23"/>
  <c r="B66" i="23"/>
  <c r="I62" i="23"/>
  <c r="I64" i="23"/>
  <c r="H73" i="23"/>
  <c r="M70" i="23"/>
  <c r="H70" i="23"/>
  <c r="G66" i="23"/>
  <c r="F61" i="23"/>
  <c r="B67" i="23"/>
  <c r="AM10" i="26"/>
  <c r="AL14" i="26"/>
  <c r="AL15" i="26"/>
  <c r="AM11" i="26"/>
  <c r="AF93" i="23"/>
  <c r="AG87" i="23"/>
  <c r="AG93" i="23" s="1"/>
  <c r="AF101" i="23"/>
  <c r="AG88" i="23"/>
  <c r="AG101" i="23" s="1"/>
  <c r="AF96" i="23"/>
  <c r="AG82" i="23"/>
  <c r="AG96" i="23" s="1"/>
  <c r="AF100" i="23"/>
  <c r="AF99" i="23"/>
  <c r="AG83" i="23"/>
  <c r="AF92" i="23"/>
  <c r="AG86" i="23"/>
  <c r="AG92" i="23" s="1"/>
  <c r="F1449" i="22" l="1"/>
  <c r="E63" i="23"/>
  <c r="M66" i="23"/>
  <c r="D68" i="23"/>
  <c r="K1449" i="22"/>
  <c r="J68" i="23"/>
  <c r="E73"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<sst xmlns="http://schemas.openxmlformats.org/spreadsheetml/2006/main" count="14980" uniqueCount="1049">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</sst>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485</v>
      </c>
      <c r="C1" s="86">
        <v>45294</v>
      </c>
      <c r="D1" s="87"/>
      <c r="E1" s="87"/>
      <c r="F1" s="87"/>
      <c r="G1" s="87"/>
      <c r="H1" s="87"/>
      <c r="I1" s="87"/>
      <c r="J1" s="87"/>
      <c r="K1" s="85" t="s">
        <v>534</v>
      </c>
      <c r="L1" s="85" t="s">
        <v>536</v>
      </c>
    </row>
    <row r="2" spans="1:12">
      <c r="A2" s="1" t="s">
        <v>1</v>
      </c>
      <c r="B2" s="87" t="str">
        <f>LOOKUP(B1,K1:L50,L1:L50)</f>
        <v>WY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WY</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WY</v>
      </c>
      <c r="C7" s="91">
        <f t="shared" ref="C7:AE7" si="3">SUMIFS(C$20:C$119,$B$20:$B$119,$B$7,$A$20:$A$119,$A$7)</f>
        <v>26790161</v>
      </c>
      <c r="D7" s="91">
        <f t="shared" si="3"/>
        <v>26129796</v>
      </c>
      <c r="E7" s="91">
        <f t="shared" si="3"/>
        <v>29307278</v>
      </c>
      <c r="F7" s="91">
        <f t="shared" si="3"/>
        <v>27380203</v>
      </c>
      <c r="G7" s="91">
        <f t="shared" si="3"/>
        <v>29883620</v>
      </c>
      <c r="H7" s="91">
        <f t="shared" si="3"/>
        <v>27645823</v>
      </c>
      <c r="I7" s="91">
        <f t="shared" si="3"/>
        <v>28581870</v>
      </c>
      <c r="J7" s="91">
        <f t="shared" si="3"/>
        <v>28199216</v>
      </c>
      <c r="K7" s="91">
        <f t="shared" si="3"/>
        <v>32344762</v>
      </c>
      <c r="L7" s="91">
        <f t="shared" si="3"/>
        <v>30384413</v>
      </c>
      <c r="M7" s="91">
        <f t="shared" si="3"/>
        <v>31628151</v>
      </c>
      <c r="N7" s="91">
        <f t="shared" si="3"/>
        <v>30445094</v>
      </c>
      <c r="O7" s="91">
        <f t="shared" si="3"/>
        <v>29474549</v>
      </c>
      <c r="P7" s="91">
        <f t="shared" si="3"/>
        <v>28897916</v>
      </c>
      <c r="Q7" s="91">
        <f t="shared" si="3"/>
        <v>29550475</v>
      </c>
      <c r="R7" s="91">
        <f t="shared" si="3"/>
        <v>29712054</v>
      </c>
      <c r="S7" s="91">
        <f t="shared" si="3"/>
        <v>28721461</v>
      </c>
      <c r="T7" s="91">
        <f t="shared" si="3"/>
        <v>27778830</v>
      </c>
      <c r="U7" s="91">
        <f t="shared" si="3"/>
        <v>27486234</v>
      </c>
      <c r="V7" s="91">
        <f t="shared" si="3"/>
        <v>27257135</v>
      </c>
      <c r="W7" s="91">
        <f t="shared" si="3"/>
        <v>28772554</v>
      </c>
      <c r="X7" s="91">
        <f t="shared" si="3"/>
        <v>27775369</v>
      </c>
      <c r="Y7" s="91">
        <f t="shared" si="3"/>
        <v>30122220</v>
      </c>
      <c r="Z7" s="91">
        <f t="shared" si="3"/>
        <v>32935668</v>
      </c>
      <c r="AA7" s="91">
        <f t="shared" si="3"/>
        <v>30055281</v>
      </c>
      <c r="AB7" s="91">
        <f t="shared" si="3"/>
        <v>29419607</v>
      </c>
      <c r="AC7" s="91">
        <f t="shared" si="3"/>
        <v>27599822</v>
      </c>
      <c r="AD7" s="91">
        <f t="shared" si="3"/>
        <v>27469202</v>
      </c>
      <c r="AE7" s="91">
        <f t="shared" si="3"/>
        <v>26689057</v>
      </c>
      <c r="AF7" s="119">
        <f>AVERAGE(U7:AE7)</f>
        <v>28689286.272727273</v>
      </c>
      <c r="AG7" s="119">
        <f t="shared" si="2"/>
        <v>28689286.272727273</v>
      </c>
      <c r="AH7" s="119">
        <f t="shared" si="2"/>
        <v>28689286.272727273</v>
      </c>
      <c r="AI7" s="119">
        <f t="shared" si="2"/>
        <v>28689286.272727273</v>
      </c>
      <c r="AJ7" s="119">
        <f t="shared" si="2"/>
        <v>28689286.272727273</v>
      </c>
      <c r="AK7" s="119">
        <f t="shared" si="2"/>
        <v>28689286.272727273</v>
      </c>
      <c r="AL7" s="119">
        <f t="shared" si="2"/>
        <v>28689286.272727273</v>
      </c>
      <c r="AM7" s="119">
        <f t="shared" si="2"/>
        <v>28689286.272727273</v>
      </c>
      <c r="AN7" s="119">
        <f t="shared" si="2"/>
        <v>28689286.272727273</v>
      </c>
      <c r="AO7" s="119">
        <f t="shared" si="2"/>
        <v>28689286.272727273</v>
      </c>
      <c r="AP7" s="119">
        <f t="shared" si="2"/>
        <v>28689286.272727273</v>
      </c>
      <c r="AQ7" s="119">
        <f t="shared" si="2"/>
        <v>28689286.272727273</v>
      </c>
      <c r="AR7" s="119">
        <f t="shared" si="2"/>
        <v>28689286.272727273</v>
      </c>
      <c r="AS7" s="119">
        <f t="shared" si="2"/>
        <v>28689286.272727273</v>
      </c>
      <c r="AT7" s="119">
        <f t="shared" si="2"/>
        <v>28689286.272727273</v>
      </c>
      <c r="AU7" s="119">
        <f t="shared" si="2"/>
        <v>28689286.272727273</v>
      </c>
      <c r="AV7" s="119">
        <f t="shared" si="2"/>
        <v>28689286.272727273</v>
      </c>
      <c r="AW7" s="119">
        <f t="shared" si="2"/>
        <v>28689286.272727273</v>
      </c>
      <c r="AX7" s="119">
        <f t="shared" si="2"/>
        <v>28689286.272727273</v>
      </c>
      <c r="AY7" s="119">
        <f t="shared" si="2"/>
        <v>28689286.272727273</v>
      </c>
      <c r="AZ7" s="119">
        <f t="shared" si="2"/>
        <v>28689286.272727273</v>
      </c>
      <c r="BA7" s="119">
        <f t="shared" si="2"/>
        <v>28689286.272727273</v>
      </c>
      <c r="BB7" s="119">
        <f t="shared" si="2"/>
        <v>28689286.272727273</v>
      </c>
      <c r="BC7" s="119">
        <f t="shared" si="2"/>
        <v>28689286.272727273</v>
      </c>
      <c r="BD7" s="119">
        <f t="shared" si="2"/>
        <v>28689286.272727273</v>
      </c>
      <c r="BE7" s="119">
        <f t="shared" si="2"/>
        <v>28689286.272727273</v>
      </c>
      <c r="BF7" s="119">
        <f t="shared" si="2"/>
        <v>28689286.272727273</v>
      </c>
      <c r="BG7" s="119">
        <f t="shared" si="2"/>
        <v>28689286.272727273</v>
      </c>
      <c r="BH7" s="119">
        <f t="shared" si="2"/>
        <v>28689286.272727273</v>
      </c>
      <c r="BI7" s="119">
        <f t="shared" si="2"/>
        <v>28689286.272727273</v>
      </c>
      <c r="BJ7" s="119">
        <f t="shared" si="2"/>
        <v>28689286.272727273</v>
      </c>
      <c r="BK7" s="119">
        <f t="shared" si="2"/>
        <v>28689286.272727273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WY</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21187</v>
      </c>
      <c r="P10" s="91">
        <f t="shared" si="5"/>
        <v>28651</v>
      </c>
      <c r="Q10" s="91">
        <f t="shared" si="5"/>
        <v>19081</v>
      </c>
      <c r="R10" s="91">
        <f t="shared" si="5"/>
        <v>47611</v>
      </c>
      <c r="S10" s="91">
        <f t="shared" si="5"/>
        <v>27593</v>
      </c>
      <c r="T10" s="91">
        <f t="shared" si="5"/>
        <v>32295</v>
      </c>
      <c r="U10" s="91">
        <f t="shared" si="5"/>
        <v>22734</v>
      </c>
      <c r="V10" s="91">
        <f t="shared" si="5"/>
        <v>8946</v>
      </c>
      <c r="W10" s="91">
        <f t="shared" si="5"/>
        <v>7394</v>
      </c>
      <c r="X10" s="91">
        <f t="shared" si="5"/>
        <v>11016</v>
      </c>
      <c r="Y10" s="91">
        <f t="shared" si="5"/>
        <v>532</v>
      </c>
      <c r="Z10" s="91">
        <f t="shared" si="5"/>
        <v>3528</v>
      </c>
      <c r="AA10" s="91">
        <f t="shared" si="5"/>
        <v>12083</v>
      </c>
      <c r="AB10" s="91">
        <f t="shared" si="5"/>
        <v>3154</v>
      </c>
      <c r="AC10" s="91">
        <f t="shared" si="5"/>
        <v>338</v>
      </c>
      <c r="AD10" s="91">
        <f t="shared" si="5"/>
        <v>521</v>
      </c>
      <c r="AE10" s="91">
        <f t="shared" si="5"/>
        <v>1437</v>
      </c>
      <c r="AF10" s="119">
        <f t="shared" ref="AF10:BK11" si="6">AE10</f>
        <v>1437</v>
      </c>
      <c r="AG10" s="119">
        <f t="shared" si="6"/>
        <v>1437</v>
      </c>
      <c r="AH10" s="119">
        <f t="shared" si="6"/>
        <v>1437</v>
      </c>
      <c r="AI10" s="119">
        <f t="shared" si="6"/>
        <v>1437</v>
      </c>
      <c r="AJ10" s="119">
        <f t="shared" si="6"/>
        <v>1437</v>
      </c>
      <c r="AK10" s="119">
        <f t="shared" si="6"/>
        <v>1437</v>
      </c>
      <c r="AL10" s="119">
        <f t="shared" si="6"/>
        <v>1437</v>
      </c>
      <c r="AM10" s="119">
        <f t="shared" si="6"/>
        <v>1437</v>
      </c>
      <c r="AN10" s="119">
        <f t="shared" si="6"/>
        <v>1437</v>
      </c>
      <c r="AO10" s="119">
        <f t="shared" si="6"/>
        <v>1437</v>
      </c>
      <c r="AP10" s="119">
        <f t="shared" si="6"/>
        <v>1437</v>
      </c>
      <c r="AQ10" s="119">
        <f t="shared" si="6"/>
        <v>1437</v>
      </c>
      <c r="AR10" s="119">
        <f t="shared" si="6"/>
        <v>1437</v>
      </c>
      <c r="AS10" s="119">
        <f t="shared" si="6"/>
        <v>1437</v>
      </c>
      <c r="AT10" s="119">
        <f t="shared" si="6"/>
        <v>1437</v>
      </c>
      <c r="AU10" s="119">
        <f t="shared" si="6"/>
        <v>1437</v>
      </c>
      <c r="AV10" s="119">
        <f t="shared" si="6"/>
        <v>1437</v>
      </c>
      <c r="AW10" s="119">
        <f t="shared" si="6"/>
        <v>1437</v>
      </c>
      <c r="AX10" s="119">
        <f t="shared" si="6"/>
        <v>1437</v>
      </c>
      <c r="AY10" s="119">
        <f t="shared" si="6"/>
        <v>1437</v>
      </c>
      <c r="AZ10" s="119">
        <f t="shared" si="6"/>
        <v>1437</v>
      </c>
      <c r="BA10" s="119">
        <f t="shared" si="6"/>
        <v>1437</v>
      </c>
      <c r="BB10" s="119">
        <f t="shared" si="6"/>
        <v>1437</v>
      </c>
      <c r="BC10" s="119">
        <f t="shared" si="6"/>
        <v>1437</v>
      </c>
      <c r="BD10" s="119">
        <f t="shared" si="6"/>
        <v>1437</v>
      </c>
      <c r="BE10" s="119">
        <f t="shared" si="6"/>
        <v>1437</v>
      </c>
      <c r="BF10" s="119">
        <f t="shared" si="6"/>
        <v>1437</v>
      </c>
      <c r="BG10" s="119">
        <f t="shared" si="6"/>
        <v>1437</v>
      </c>
      <c r="BH10" s="119">
        <f t="shared" si="6"/>
        <v>1437</v>
      </c>
      <c r="BI10" s="119">
        <f t="shared" si="6"/>
        <v>1437</v>
      </c>
      <c r="BJ10" s="119">
        <f t="shared" si="6"/>
        <v>1437</v>
      </c>
      <c r="BK10" s="119">
        <f t="shared" si="6"/>
        <v>1437</v>
      </c>
    </row>
    <row r="11" spans="1:63">
      <c r="A11" s="91" t="s">
        <v>849</v>
      </c>
      <c r="B11" s="91" t="str">
        <f>About!B2</f>
        <v>WY</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75296</v>
      </c>
      <c r="R11" s="91">
        <f t="shared" si="7"/>
        <v>145487</v>
      </c>
      <c r="S11" s="91">
        <f t="shared" si="7"/>
        <v>74760</v>
      </c>
      <c r="T11" s="91">
        <f t="shared" si="7"/>
        <v>86976</v>
      </c>
      <c r="U11" s="91">
        <f t="shared" si="7"/>
        <v>64473</v>
      </c>
      <c r="V11" s="91">
        <f t="shared" si="7"/>
        <v>45275</v>
      </c>
      <c r="W11" s="91">
        <f t="shared" si="7"/>
        <v>33049</v>
      </c>
      <c r="X11" s="91">
        <f t="shared" si="7"/>
        <v>9425</v>
      </c>
      <c r="Y11" s="91">
        <f t="shared" si="7"/>
        <v>3639</v>
      </c>
      <c r="Z11" s="91">
        <f t="shared" si="7"/>
        <v>5343</v>
      </c>
      <c r="AA11" s="91">
        <f t="shared" si="7"/>
        <v>16624</v>
      </c>
      <c r="AB11" s="91">
        <f t="shared" si="7"/>
        <v>963</v>
      </c>
      <c r="AC11" s="91">
        <f t="shared" si="7"/>
        <v>128</v>
      </c>
      <c r="AD11" s="91">
        <f t="shared" si="7"/>
        <v>103</v>
      </c>
      <c r="AE11" s="91">
        <f t="shared" si="7"/>
        <v>4638</v>
      </c>
      <c r="AF11" s="119">
        <f>AVERAGE(W11:AE11)</f>
        <v>8212.4444444444453</v>
      </c>
      <c r="AG11" s="119">
        <f t="shared" si="6"/>
        <v>8212.4444444444453</v>
      </c>
      <c r="AH11" s="119">
        <f t="shared" si="6"/>
        <v>8212.4444444444453</v>
      </c>
      <c r="AI11" s="119">
        <f t="shared" si="6"/>
        <v>8212.4444444444453</v>
      </c>
      <c r="AJ11" s="119">
        <f t="shared" si="6"/>
        <v>8212.4444444444453</v>
      </c>
      <c r="AK11" s="119">
        <f t="shared" si="6"/>
        <v>8212.4444444444453</v>
      </c>
      <c r="AL11" s="119">
        <f t="shared" si="6"/>
        <v>8212.4444444444453</v>
      </c>
      <c r="AM11" s="119">
        <f t="shared" si="6"/>
        <v>8212.4444444444453</v>
      </c>
      <c r="AN11" s="119">
        <f t="shared" si="6"/>
        <v>8212.4444444444453</v>
      </c>
      <c r="AO11" s="119">
        <f t="shared" si="6"/>
        <v>8212.4444444444453</v>
      </c>
      <c r="AP11" s="119">
        <f t="shared" si="6"/>
        <v>8212.4444444444453</v>
      </c>
      <c r="AQ11" s="119">
        <f t="shared" si="6"/>
        <v>8212.4444444444453</v>
      </c>
      <c r="AR11" s="119">
        <f t="shared" si="6"/>
        <v>8212.4444444444453</v>
      </c>
      <c r="AS11" s="119">
        <f t="shared" si="6"/>
        <v>8212.4444444444453</v>
      </c>
      <c r="AT11" s="119">
        <f t="shared" si="6"/>
        <v>8212.4444444444453</v>
      </c>
      <c r="AU11" s="119">
        <f t="shared" si="6"/>
        <v>8212.4444444444453</v>
      </c>
      <c r="AV11" s="119">
        <f t="shared" si="6"/>
        <v>8212.4444444444453</v>
      </c>
      <c r="AW11" s="119">
        <f t="shared" si="6"/>
        <v>8212.4444444444453</v>
      </c>
      <c r="AX11" s="119">
        <f t="shared" si="6"/>
        <v>8212.4444444444453</v>
      </c>
      <c r="AY11" s="119">
        <f t="shared" si="6"/>
        <v>8212.4444444444453</v>
      </c>
      <c r="AZ11" s="119">
        <f t="shared" si="6"/>
        <v>8212.4444444444453</v>
      </c>
      <c r="BA11" s="119">
        <f t="shared" si="6"/>
        <v>8212.4444444444453</v>
      </c>
      <c r="BB11" s="119">
        <f t="shared" si="6"/>
        <v>8212.4444444444453</v>
      </c>
      <c r="BC11" s="119">
        <f t="shared" si="6"/>
        <v>8212.4444444444453</v>
      </c>
      <c r="BD11" s="119">
        <f t="shared" si="6"/>
        <v>8212.4444444444453</v>
      </c>
      <c r="BE11" s="119">
        <f t="shared" si="6"/>
        <v>8212.4444444444453</v>
      </c>
      <c r="BF11" s="119">
        <f t="shared" si="6"/>
        <v>8212.4444444444453</v>
      </c>
      <c r="BG11" s="119">
        <f t="shared" si="6"/>
        <v>8212.4444444444453</v>
      </c>
      <c r="BH11" s="119">
        <f t="shared" si="6"/>
        <v>8212.4444444444453</v>
      </c>
      <c r="BI11" s="119">
        <f t="shared" si="6"/>
        <v>8212.4444444444453</v>
      </c>
      <c r="BJ11" s="119">
        <f t="shared" si="6"/>
        <v>8212.4444444444453</v>
      </c>
      <c r="BK11" s="119">
        <f t="shared" si="6"/>
        <v>8212.4444444444453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WY</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21187</v>
      </c>
      <c r="P14" s="91">
        <f t="shared" si="9"/>
        <v>28651</v>
      </c>
      <c r="Q14" s="91">
        <f t="shared" si="9"/>
        <v>0</v>
      </c>
      <c r="R14" s="91">
        <f t="shared" si="9"/>
        <v>0</v>
      </c>
      <c r="S14" s="91">
        <f t="shared" si="9"/>
        <v>0</v>
      </c>
      <c r="T14" s="91">
        <f t="shared" si="9"/>
        <v>0</v>
      </c>
      <c r="U14" s="91">
        <f t="shared" si="9"/>
        <v>0</v>
      </c>
      <c r="V14" s="91">
        <f t="shared" si="9"/>
        <v>0</v>
      </c>
      <c r="W14" s="91">
        <f t="shared" si="9"/>
        <v>0</v>
      </c>
      <c r="X14" s="91">
        <f t="shared" si="9"/>
        <v>1591</v>
      </c>
      <c r="Y14" s="91">
        <f t="shared" si="9"/>
        <v>0</v>
      </c>
      <c r="Z14" s="91">
        <f t="shared" si="9"/>
        <v>0</v>
      </c>
      <c r="AA14" s="91">
        <f t="shared" si="9"/>
        <v>0</v>
      </c>
      <c r="AB14" s="91">
        <f t="shared" si="9"/>
        <v>2191</v>
      </c>
      <c r="AC14" s="91">
        <f t="shared" si="9"/>
        <v>210</v>
      </c>
      <c r="AD14" s="91">
        <f t="shared" si="9"/>
        <v>418</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WY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56215</v>
      </c>
      <c r="R15" s="91">
        <f t="shared" si="10"/>
        <v>97876</v>
      </c>
      <c r="S15" s="91">
        <f t="shared" si="10"/>
        <v>47167</v>
      </c>
      <c r="T15" s="91">
        <f t="shared" si="10"/>
        <v>54681</v>
      </c>
      <c r="U15" s="91">
        <f t="shared" si="10"/>
        <v>41739</v>
      </c>
      <c r="V15" s="91">
        <f t="shared" si="10"/>
        <v>36329</v>
      </c>
      <c r="W15" s="91">
        <f t="shared" si="10"/>
        <v>25655</v>
      </c>
      <c r="X15" s="91">
        <f t="shared" si="10"/>
        <v>0</v>
      </c>
      <c r="Y15" s="91">
        <f t="shared" si="10"/>
        <v>3107</v>
      </c>
      <c r="Z15" s="91">
        <f t="shared" si="10"/>
        <v>1815</v>
      </c>
      <c r="AA15" s="91">
        <f t="shared" si="10"/>
        <v>4541</v>
      </c>
      <c r="AB15" s="91">
        <f t="shared" si="10"/>
        <v>0</v>
      </c>
      <c r="AC15" s="91">
        <f t="shared" si="10"/>
        <v>0</v>
      </c>
      <c r="AD15" s="91">
        <f t="shared" si="10"/>
        <v>0</v>
      </c>
      <c r="AE15" s="91">
        <f t="shared" si="10"/>
        <v>3201</v>
      </c>
      <c r="AF15" s="91">
        <f t="shared" si="10"/>
        <v>6775.4444444444453</v>
      </c>
      <c r="AG15" s="91">
        <f t="shared" si="10"/>
        <v>6775.4444444444453</v>
      </c>
      <c r="AH15" s="91">
        <f t="shared" si="10"/>
        <v>6775.4444444444453</v>
      </c>
      <c r="AI15" s="91">
        <f t="shared" si="10"/>
        <v>6775.4444444444453</v>
      </c>
      <c r="AJ15" s="91">
        <f t="shared" si="10"/>
        <v>6775.4444444444453</v>
      </c>
      <c r="AK15" s="91">
        <f t="shared" si="10"/>
        <v>6775.4444444444453</v>
      </c>
      <c r="AL15" s="91">
        <f t="shared" si="10"/>
        <v>6775.4444444444453</v>
      </c>
      <c r="AM15" s="91">
        <f t="shared" si="10"/>
        <v>6775.4444444444453</v>
      </c>
      <c r="AN15" s="91">
        <f t="shared" si="10"/>
        <v>6775.4444444444453</v>
      </c>
      <c r="AO15" s="91">
        <f t="shared" si="10"/>
        <v>6775.4444444444453</v>
      </c>
      <c r="AP15" s="91">
        <f t="shared" si="10"/>
        <v>6775.4444444444453</v>
      </c>
      <c r="AQ15" s="91">
        <f t="shared" si="10"/>
        <v>6775.4444444444453</v>
      </c>
      <c r="AR15" s="91">
        <f t="shared" si="10"/>
        <v>6775.4444444444453</v>
      </c>
      <c r="AS15" s="91">
        <f t="shared" si="10"/>
        <v>6775.4444444444453</v>
      </c>
      <c r="AT15" s="91">
        <f t="shared" si="10"/>
        <v>6775.4444444444453</v>
      </c>
      <c r="AU15" s="91">
        <f t="shared" si="10"/>
        <v>6775.4444444444453</v>
      </c>
      <c r="AV15" s="91">
        <f t="shared" si="10"/>
        <v>6775.4444444444453</v>
      </c>
      <c r="AW15" s="91">
        <f t="shared" si="10"/>
        <v>6775.4444444444453</v>
      </c>
      <c r="AX15" s="91">
        <f t="shared" si="10"/>
        <v>6775.4444444444453</v>
      </c>
      <c r="AY15" s="91">
        <f t="shared" si="10"/>
        <v>6775.4444444444453</v>
      </c>
      <c r="AZ15" s="91">
        <f t="shared" si="10"/>
        <v>6775.4444444444453</v>
      </c>
      <c r="BA15" s="91">
        <f t="shared" si="10"/>
        <v>6775.4444444444453</v>
      </c>
      <c r="BB15" s="91">
        <f t="shared" si="10"/>
        <v>6775.4444444444453</v>
      </c>
      <c r="BC15" s="91">
        <f t="shared" si="10"/>
        <v>6775.4444444444453</v>
      </c>
      <c r="BD15" s="91">
        <f t="shared" si="10"/>
        <v>6775.4444444444453</v>
      </c>
      <c r="BE15" s="91">
        <f t="shared" si="10"/>
        <v>6775.4444444444453</v>
      </c>
      <c r="BF15" s="91">
        <f t="shared" si="10"/>
        <v>6775.4444444444453</v>
      </c>
      <c r="BG15" s="91">
        <f t="shared" si="10"/>
        <v>6775.4444444444453</v>
      </c>
      <c r="BH15" s="91">
        <f t="shared" si="10"/>
        <v>6775.4444444444453</v>
      </c>
      <c r="BI15" s="91">
        <f t="shared" si="10"/>
        <v>6775.4444444444453</v>
      </c>
      <c r="BJ15" s="91">
        <f t="shared" si="10"/>
        <v>6775.4444444444453</v>
      </c>
      <c r="BK15" s="91">
        <f t="shared" si="10"/>
        <v>6775.4444444444453</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0.16266106435825681</v>
      </c>
      <c r="G1075" s="107">
        <f>G349/SUMIFS(G$3:G$722,$B$3:$B$722,$B1075)*SUMIFS(Calculations!$E$3:$E$53,Calculations!$A$3:$A$53,$B1075)</f>
        <v>0.15297135050063496</v>
      </c>
      <c r="H1075" s="107">
        <f>H349/SUMIFS(H$3:H$722,$B$3:$B$722,$B1075)*SUMIFS(Calculations!$E$3:$E$53,Calculations!$A$3:$A$53,$B1075)</f>
        <v>0.14404730275517658</v>
      </c>
      <c r="I1075" s="107">
        <f>I349/SUMIFS(I$3:I$722,$B$3:$B$722,$B1075)*SUMIFS(Calculations!$E$3:$E$53,Calculations!$A$3:$A$53,$B1075)</f>
        <v>0.1517108745590659</v>
      </c>
      <c r="J1075" s="107">
        <f>J349/SUMIFS(J$3:J$722,$B$3:$B$722,$B1075)*SUMIFS(Calculations!$E$3:$E$53,Calculations!$A$3:$A$53,$B1075)</f>
        <v>0.15887895345714442</v>
      </c>
      <c r="K1075" s="107">
        <f>K349/SUMIFS(K$3:K$722,$B$3:$B$722,$B1075)*SUMIFS(Calculations!$E$3:$E$53,Calculations!$A$3:$A$53,$B1075)</f>
        <v>0.15932132555164341</v>
      </c>
      <c r="L1075" s="107">
        <f>L349/SUMIFS(L$3:L$722,$B$3:$B$722,$B1075)*SUMIFS(Calculations!$E$3:$E$53,Calculations!$A$3:$A$53,$B1075)</f>
        <v>0.15976054264317371</v>
      </c>
      <c r="M1075" s="107">
        <f>M349/SUMIFS(M$3:M$722,$B$3:$B$722,$B1075)*SUMIFS(Calculations!$E$3:$E$53,Calculations!$A$3:$A$53,$B1075)</f>
        <v>0.10233310766651975</v>
      </c>
      <c r="N1075" s="107">
        <f>N349/SUMIFS(N$3:N$722,$B$3:$B$722,$B1075)*SUMIFS(Calculations!$E$3:$E$53,Calculations!$A$3:$A$53,$B1075)</f>
        <v>4.7968650009447087E-3</v>
      </c>
      <c r="O1075" s="107">
        <f>O349/SUMIFS(O$3:O$722,$B$3:$B$722,$B1075)*SUMIFS(Calculations!$E$3:$E$53,Calculations!$A$3:$A$53,$B1075)</f>
        <v>4.5228324505219384E-3</v>
      </c>
      <c r="P1075" s="107">
        <f>P349/SUMIFS(P$3:P$722,$B$3:$B$722,$B1075)*SUMIFS(Calculations!$E$3:$E$53,Calculations!$A$3:$A$53,$B1075)</f>
        <v>4.2483700372599673E-3</v>
      </c>
      <c r="Q1075" s="107">
        <f>Q349/SUMIFS(Q$3:Q$722,$B$3:$B$722,$B1075)*SUMIFS(Calculations!$E$3:$E$53,Calculations!$A$3:$A$53,$B1075)</f>
        <v>3.0400692469393768E-3</v>
      </c>
      <c r="R1075" s="107">
        <f>R349/SUMIFS(R$3:R$722,$B$3:$B$722,$B1075)*SUMIFS(Calculations!$E$3:$E$53,Calculations!$A$3:$A$53,$B1075)</f>
        <v>2.2701690606894585E-3</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0.16937964033846681</v>
      </c>
      <c r="G1078" s="107">
        <f>G352/SUMIFS(G$3:G$722,$B$3:$B$722,$B1078)*SUMIFS(Calculations!$E$3:$E$53,Calculations!$A$3:$A$53,$B1078)</f>
        <v>0.16455034208606079</v>
      </c>
      <c r="H1078" s="107">
        <f>H352/SUMIFS(H$3:H$722,$B$3:$B$722,$B1078)*SUMIFS(Calculations!$E$3:$E$53,Calculations!$A$3:$A$53,$B1078)</f>
        <v>0.16010264746733574</v>
      </c>
      <c r="I1078" s="107">
        <f>I352/SUMIFS(I$3:I$722,$B$3:$B$722,$B1078)*SUMIFS(Calculations!$E$3:$E$53,Calculations!$A$3:$A$53,$B1078)</f>
        <v>0.1547539693184449</v>
      </c>
      <c r="J1078" s="107">
        <f>J352/SUMIFS(J$3:J$722,$B$3:$B$722,$B1078)*SUMIFS(Calculations!$E$3:$E$53,Calculations!$A$3:$A$53,$B1078)</f>
        <v>0.14975111321520856</v>
      </c>
      <c r="K1078" s="107">
        <f>K352/SUMIFS(K$3:K$722,$B$3:$B$722,$B1078)*SUMIFS(Calculations!$E$3:$E$53,Calculations!$A$3:$A$53,$B1078)</f>
        <v>0.14958352014439344</v>
      </c>
      <c r="L1078" s="107">
        <f>L352/SUMIFS(L$3:L$722,$B$3:$B$722,$B1078)*SUMIFS(Calculations!$E$3:$E$53,Calculations!$A$3:$A$53,$B1078)</f>
        <v>0.14941712234932597</v>
      </c>
      <c r="M1078" s="107">
        <f>M352/SUMIFS(M$3:M$722,$B$3:$B$722,$B1078)*SUMIFS(Calculations!$E$3:$E$53,Calculations!$A$3:$A$53,$B1078)</f>
        <v>0.18809033091615709</v>
      </c>
      <c r="N1078" s="107">
        <f>N352/SUMIFS(N$3:N$722,$B$3:$B$722,$B1078)*SUMIFS(Calculations!$E$3:$E$53,Calculations!$A$3:$A$53,$B1078)</f>
        <v>0.25377390980078396</v>
      </c>
      <c r="O1078" s="107">
        <f>O352/SUMIFS(O$3:O$722,$B$3:$B$722,$B1078)*SUMIFS(Calculations!$E$3:$E$53,Calculations!$A$3:$A$53,$B1078)</f>
        <v>0.25397279580814064</v>
      </c>
      <c r="P1078" s="107">
        <f>P352/SUMIFS(P$3:P$722,$B$3:$B$722,$B1078)*SUMIFS(Calculations!$E$3:$E$53,Calculations!$A$3:$A$53,$B1078)</f>
        <v>0.25417199379925137</v>
      </c>
      <c r="Q1078" s="107">
        <f>Q352/SUMIFS(Q$3:Q$722,$B$3:$B$722,$B1078)*SUMIFS(Calculations!$E$3:$E$53,Calculations!$A$3:$A$53,$B1078)</f>
        <v>0.19784346250279169</v>
      </c>
      <c r="R1078" s="107">
        <f>R352/SUMIFS(R$3:R$722,$B$3:$B$722,$B1078)*SUMIFS(Calculations!$E$3:$E$53,Calculations!$A$3:$A$53,$B1078)</f>
        <v>0.16195227788739291</v>
      </c>
    </row>
    <row r="1079" spans="2:18" ht="15.75" customHeight="1">
      <c r="B1079" s="107" t="s">
        <v>561</v>
      </c>
      <c r="C1079" s="107" t="s">
        <v>449</v>
      </c>
      <c r="D1079" s="107" t="s">
        <v>633</v>
      </c>
      <c r="E1079" s="107" t="str">
        <f t="shared" si="305"/>
        <v>hydro</v>
      </c>
      <c r="F1079" s="107">
        <f>F353/SUMIFS(F$3:F$722,$B$3:$B$722,$B1079)*SUMIFS(Calculations!$E$3:$E$53,Calculations!$A$3:$A$53,$B1079)</f>
        <v>1.5489712508406575E-4</v>
      </c>
      <c r="G1079" s="107">
        <f>G353/SUMIFS(G$3:G$722,$B$3:$B$722,$B1079)*SUMIFS(Calculations!$E$3:$E$53,Calculations!$A$3:$A$53,$B1079)</f>
        <v>6.4387788877113693E-4</v>
      </c>
      <c r="H1079" s="107">
        <f>H353/SUMIFS(H$3:H$722,$B$3:$B$722,$B1079)*SUMIFS(Calculations!$E$3:$E$53,Calculations!$A$3:$A$53,$B1079)</f>
        <v>1.0942201533491217E-3</v>
      </c>
      <c r="I1079" s="107">
        <f>I353/SUMIFS(I$3:I$722,$B$3:$B$722,$B1079)*SUMIFS(Calculations!$E$3:$E$53,Calculations!$A$3:$A$53,$B1079)</f>
        <v>1.0576646590029807E-3</v>
      </c>
      <c r="J1079" s="107">
        <f>J353/SUMIFS(J$3:J$722,$B$3:$B$722,$B1079)*SUMIFS(Calculations!$E$3:$E$53,Calculations!$A$3:$A$53,$B1079)</f>
        <v>1.023472682423807E-3</v>
      </c>
      <c r="K1079" s="107">
        <f>K353/SUMIFS(K$3:K$722,$B$3:$B$722,$B1079)*SUMIFS(Calculations!$E$3:$E$53,Calculations!$A$3:$A$53,$B1079)</f>
        <v>1.019809911370517E-3</v>
      </c>
      <c r="L1079" s="107">
        <f>L353/SUMIFS(L$3:L$722,$B$3:$B$722,$B1079)*SUMIFS(Calculations!$E$3:$E$53,Calculations!$A$3:$A$53,$B1079)</f>
        <v>1.0161732632433583E-3</v>
      </c>
      <c r="M1079" s="107">
        <f>M353/SUMIFS(M$3:M$722,$B$3:$B$722,$B1079)*SUMIFS(Calculations!$E$3:$E$53,Calculations!$A$3:$A$53,$B1079)</f>
        <v>1.2791864971454974E-3</v>
      </c>
      <c r="N1079" s="107">
        <f>N353/SUMIFS(N$3:N$722,$B$3:$B$722,$B1079)*SUMIFS(Calculations!$E$3:$E$53,Calculations!$A$3:$A$53,$B1079)</f>
        <v>1.7258949844140914E-3</v>
      </c>
      <c r="O1079" s="107">
        <f>O353/SUMIFS(O$3:O$722,$B$3:$B$722,$B1079)*SUMIFS(Calculations!$E$3:$E$53,Calculations!$A$3:$A$53,$B1079)</f>
        <v>1.7272475913973565E-3</v>
      </c>
      <c r="P1079" s="107">
        <f>P353/SUMIFS(P$3:P$722,$B$3:$B$722,$B1079)*SUMIFS(Calculations!$E$3:$E$53,Calculations!$A$3:$A$53,$B1079)</f>
        <v>1.7286023201558535E-3</v>
      </c>
      <c r="Q1079" s="107">
        <f>Q353/SUMIFS(Q$3:Q$722,$B$3:$B$722,$B1079)*SUMIFS(Calculations!$E$3:$E$53,Calculations!$A$3:$A$53,$B1079)</f>
        <v>1.3455167235305399E-3</v>
      </c>
      <c r="R1079" s="107">
        <f>R353/SUMIFS(R$3:R$722,$B$3:$B$722,$B1079)*SUMIFS(Calculations!$E$3:$E$53,Calculations!$A$3:$A$53,$B1079)</f>
        <v>1.1014238001838324E-3</v>
      </c>
    </row>
    <row r="1080" spans="2:18" ht="15.75" customHeight="1">
      <c r="B1080" s="107" t="s">
        <v>561</v>
      </c>
      <c r="C1080" s="107" t="s">
        <v>449</v>
      </c>
      <c r="D1080" s="107" t="s">
        <v>644</v>
      </c>
      <c r="E1080" s="107" t="str">
        <f t="shared" si="305"/>
        <v>onshore wind</v>
      </c>
      <c r="F1080" s="107">
        <f>F354/SUMIFS(F$3:F$722,$B$3:$B$722,$B1080)*SUMIFS(Calculations!$E$3:$E$53,Calculations!$A$3:$A$53,$B1080)</f>
        <v>4.4690898445533436E-2</v>
      </c>
      <c r="G1080" s="107">
        <f>G354/SUMIFS(G$3:G$722,$B$3:$B$722,$B1080)*SUMIFS(Calculations!$E$3:$E$53,Calculations!$A$3:$A$53,$B1080)</f>
        <v>5.877334425642796E-2</v>
      </c>
      <c r="H1080" s="107">
        <f>H354/SUMIFS(H$3:H$722,$B$3:$B$722,$B1080)*SUMIFS(Calculations!$E$3:$E$53,Calculations!$A$3:$A$53,$B1080)</f>
        <v>7.1743017111153148E-2</v>
      </c>
      <c r="I1080" s="107">
        <f>I354/SUMIFS(I$3:I$722,$B$3:$B$722,$B1080)*SUMIFS(Calculations!$E$3:$E$53,Calculations!$A$3:$A$53,$B1080)</f>
        <v>6.9415047008326056E-2</v>
      </c>
      <c r="J1080" s="107">
        <f>J354/SUMIFS(J$3:J$722,$B$3:$B$722,$B1080)*SUMIFS(Calculations!$E$3:$E$53,Calculations!$A$3:$A$53,$B1080)</f>
        <v>6.7237593231359596E-2</v>
      </c>
      <c r="K1080" s="107">
        <f>K354/SUMIFS(K$3:K$722,$B$3:$B$722,$B1080)*SUMIFS(Calculations!$E$3:$E$53,Calculations!$A$3:$A$53,$B1080)</f>
        <v>6.7005847908504612E-2</v>
      </c>
      <c r="L1080" s="107">
        <f>L354/SUMIFS(L$3:L$722,$B$3:$B$722,$B1080)*SUMIFS(Calculations!$E$3:$E$53,Calculations!$A$3:$A$53,$B1080)</f>
        <v>6.6775755396011535E-2</v>
      </c>
      <c r="M1080" s="107">
        <f>M354/SUMIFS(M$3:M$722,$B$3:$B$722,$B1080)*SUMIFS(Calculations!$E$3:$E$53,Calculations!$A$3:$A$53,$B1080)</f>
        <v>8.4059154934453956E-2</v>
      </c>
      <c r="N1080" s="107">
        <f>N354/SUMIFS(N$3:N$722,$B$3:$B$722,$B1080)*SUMIFS(Calculations!$E$3:$E$53,Calculations!$A$3:$A$53,$B1080)</f>
        <v>0.1134137282695318</v>
      </c>
      <c r="O1080" s="107">
        <f>O354/SUMIFS(O$3:O$722,$B$3:$B$722,$B1080)*SUMIFS(Calculations!$E$3:$E$53,Calculations!$A$3:$A$53,$B1080)</f>
        <v>0.11350797282846727</v>
      </c>
      <c r="P1080" s="107">
        <f>P354/SUMIFS(P$3:P$722,$B$3:$B$722,$B1080)*SUMIFS(Calculations!$E$3:$E$53,Calculations!$A$3:$A$53,$B1080)</f>
        <v>0.11360236522470755</v>
      </c>
      <c r="Q1080" s="107">
        <f>Q354/SUMIFS(Q$3:Q$722,$B$3:$B$722,$B1080)*SUMIFS(Calculations!$E$3:$E$53,Calculations!$A$3:$A$53,$B1080)</f>
        <v>0.17249638857701688</v>
      </c>
      <c r="R1080" s="107">
        <f>R354/SUMIFS(R$3:R$722,$B$3:$B$722,$B1080)*SUMIFS(Calculations!$E$3:$E$53,Calculations!$A$3:$A$53,$B1080)</f>
        <v>0.21002224299272046</v>
      </c>
    </row>
    <row r="1081" spans="2:18" ht="15.75" customHeight="1">
      <c r="B1081" s="107" t="s">
        <v>561</v>
      </c>
      <c r="C1081" s="107" t="s">
        <v>449</v>
      </c>
      <c r="D1081" s="107" t="s">
        <v>645</v>
      </c>
      <c r="E1081" s="107" t="str">
        <f t="shared" si="305"/>
        <v>natural gas nonpeaker</v>
      </c>
      <c r="F1081" s="107">
        <f>F355/SUMIFS(F$3:F$722,$B$3:$B$722,$B1081)*SUMIFS(Calculations!$E$3:$E$53,Calculations!$A$3:$A$53,$B1081)</f>
        <v>1.0256526178432164E-4</v>
      </c>
      <c r="G1081" s="107">
        <f>G355/SUMIFS(G$3:G$722,$B$3:$B$722,$B1081)*SUMIFS(Calculations!$E$3:$E$53,Calculations!$A$3:$A$53,$B1081)</f>
        <v>6.2906336725940774E-5</v>
      </c>
      <c r="H1081" s="107">
        <f>H355/SUMIFS(H$3:H$722,$B$3:$B$722,$B1081)*SUMIFS(Calculations!$E$3:$E$53,Calculations!$A$3:$A$53,$B1081)</f>
        <v>2.638119821773225E-5</v>
      </c>
      <c r="I1081" s="107">
        <f>I355/SUMIFS(I$3:I$722,$B$3:$B$722,$B1081)*SUMIFS(Calculations!$E$3:$E$53,Calculations!$A$3:$A$53,$B1081)</f>
        <v>8.3439122222594349E-5</v>
      </c>
      <c r="J1081" s="107">
        <f>J355/SUMIFS(J$3:J$722,$B$3:$B$722,$B1081)*SUMIFS(Calculations!$E$3:$E$53,Calculations!$A$3:$A$53,$B1081)</f>
        <v>1.3680793137498592E-4</v>
      </c>
      <c r="K1081" s="107">
        <f>K355/SUMIFS(K$3:K$722,$B$3:$B$722,$B1081)*SUMIFS(Calculations!$E$3:$E$53,Calculations!$A$3:$A$53,$B1081)</f>
        <v>8.0452762711075756E-5</v>
      </c>
      <c r="L1081" s="107">
        <f>L355/SUMIFS(L$3:L$722,$B$3:$B$722,$B1081)*SUMIFS(Calculations!$E$3:$E$53,Calculations!$A$3:$A$53,$B1081)</f>
        <v>2.4499519771346722E-5</v>
      </c>
      <c r="M1081" s="107">
        <f>M355/SUMIFS(M$3:M$722,$B$3:$B$722,$B1081)*SUMIFS(Calculations!$E$3:$E$53,Calculations!$A$3:$A$53,$B1081)</f>
        <v>9.8958352681347873E-4</v>
      </c>
      <c r="N1081" s="107">
        <f>N355/SUMIFS(N$3:N$722,$B$3:$B$722,$B1081)*SUMIFS(Calculations!$E$3:$E$53,Calculations!$A$3:$A$53,$B1081)</f>
        <v>2.6287071955232843E-3</v>
      </c>
      <c r="O1081" s="107">
        <f>O355/SUMIFS(O$3:O$722,$B$3:$B$722,$B1081)*SUMIFS(Calculations!$E$3:$E$53,Calculations!$A$3:$A$53,$B1081)</f>
        <v>2.5218070241773203E-3</v>
      </c>
      <c r="P1081" s="107">
        <f>P355/SUMIFS(P$3:P$722,$B$3:$B$722,$B1081)*SUMIFS(Calculations!$E$3:$E$53,Calculations!$A$3:$A$53,$B1081)</f>
        <v>2.4147391632226033E-3</v>
      </c>
      <c r="Q1081" s="107">
        <f>Q355/SUMIFS(Q$3:Q$722,$B$3:$B$722,$B1081)*SUMIFS(Calculations!$E$3:$E$53,Calculations!$A$3:$A$53,$B1081)</f>
        <v>1.7126494771038502E-3</v>
      </c>
      <c r="R1081" s="107">
        <f>R355/SUMIFS(R$3:R$722,$B$3:$B$722,$B1081)*SUMIFS(Calculations!$E$3:$E$53,Calculations!$A$3:$A$53,$B1081)</f>
        <v>1.2652948246554669E-3</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2.4241025287998467E-4</v>
      </c>
      <c r="G1086" s="107">
        <f>G360/SUMIFS(G$3:G$722,$B$3:$B$722,$B1086)*SUMIFS(Calculations!$E$3:$E$53,Calculations!$A$3:$A$53,$B1086)</f>
        <v>2.5206625027524579E-4</v>
      </c>
      <c r="H1086" s="107">
        <f>H360/SUMIFS(H$3:H$722,$B$3:$B$722,$B1086)*SUMIFS(Calculations!$E$3:$E$53,Calculations!$A$3:$A$53,$B1086)</f>
        <v>2.6095924578073735E-4</v>
      </c>
      <c r="I1086" s="107">
        <f>I360/SUMIFS(I$3:I$722,$B$3:$B$722,$B1086)*SUMIFS(Calculations!$E$3:$E$53,Calculations!$A$3:$A$53,$B1086)</f>
        <v>2.7029950961218274E-4</v>
      </c>
      <c r="J1086" s="107">
        <f>J360/SUMIFS(J$3:J$722,$B$3:$B$722,$B1086)*SUMIFS(Calculations!$E$3:$E$53,Calculations!$A$3:$A$53,$B1086)</f>
        <v>2.7903587299285738E-4</v>
      </c>
      <c r="K1086" s="107">
        <f>K360/SUMIFS(K$3:K$722,$B$3:$B$722,$B1086)*SUMIFS(Calculations!$E$3:$E$53,Calculations!$A$3:$A$53,$B1086)</f>
        <v>3.0000914759549697E-4</v>
      </c>
      <c r="L1086" s="107">
        <f>L360/SUMIFS(L$3:L$722,$B$3:$B$722,$B1086)*SUMIFS(Calculations!$E$3:$E$53,Calculations!$A$3:$A$53,$B1086)</f>
        <v>3.2083284055757077E-4</v>
      </c>
      <c r="M1086" s="107">
        <f>M360/SUMIFS(M$3:M$722,$B$3:$B$722,$B1086)*SUMIFS(Calculations!$E$3:$E$53,Calculations!$A$3:$A$53,$B1086)</f>
        <v>4.4720206795590285E-4</v>
      </c>
      <c r="N1086" s="107">
        <f>N360/SUMIFS(N$3:N$722,$B$3:$B$722,$B1086)*SUMIFS(Calculations!$E$3:$E$53,Calculations!$A$3:$A$53,$B1086)</f>
        <v>6.6183083613953605E-4</v>
      </c>
      <c r="O1086" s="107">
        <f>O360/SUMIFS(O$3:O$722,$B$3:$B$722,$B1086)*SUMIFS(Calculations!$E$3:$E$53,Calculations!$A$3:$A$53,$B1086)</f>
        <v>7.5154683830642814E-4</v>
      </c>
      <c r="P1086" s="107">
        <f>P360/SUMIFS(P$3:P$722,$B$3:$B$722,$B1086)*SUMIFS(Calculations!$E$3:$E$53,Calculations!$A$3:$A$53,$B1086)</f>
        <v>8.4140357402980438E-4</v>
      </c>
      <c r="Q1086" s="107">
        <f>Q360/SUMIFS(Q$3:Q$722,$B$3:$B$722,$B1086)*SUMIFS(Calculations!$E$3:$E$53,Calculations!$A$3:$A$53,$B1086)</f>
        <v>7.4262351527808797E-4</v>
      </c>
      <c r="R1086" s="107">
        <f>R360/SUMIFS(R$3:R$722,$B$3:$B$722,$B1086)*SUMIFS(Calculations!$E$3:$E$53,Calculations!$A$3:$A$53,$B1086)</f>
        <v>6.7968323894958716E-4</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5.4421745534984284E-4</v>
      </c>
      <c r="G1088" s="107">
        <f>G362/SUMIFS(G$3:G$722,$B$3:$B$722,$B1088)*SUMIFS(Calculations!$E$3:$E$53,Calculations!$A$3:$A$53,$B1088)</f>
        <v>5.2180591845928158E-4</v>
      </c>
      <c r="H1088" s="107">
        <f>H362/SUMIFS(H$3:H$722,$B$3:$B$722,$B1088)*SUMIFS(Calculations!$E$3:$E$53,Calculations!$A$3:$A$53,$B1088)</f>
        <v>5.0116530634222159E-4</v>
      </c>
      <c r="I1088" s="107">
        <f>I362/SUMIFS(I$3:I$722,$B$3:$B$722,$B1088)*SUMIFS(Calculations!$E$3:$E$53,Calculations!$A$3:$A$53,$B1088)</f>
        <v>4.8439906068067494E-4</v>
      </c>
      <c r="J1088" s="107">
        <f>J362/SUMIFS(J$3:J$722,$B$3:$B$722,$B1088)*SUMIFS(Calculations!$E$3:$E$53,Calculations!$A$3:$A$53,$B1088)</f>
        <v>4.6871684685114703E-4</v>
      </c>
      <c r="K1088" s="107">
        <f>K362/SUMIFS(K$3:K$722,$B$3:$B$722,$B1088)*SUMIFS(Calculations!$E$3:$E$53,Calculations!$A$3:$A$53,$B1088)</f>
        <v>4.6472781113671515E-4</v>
      </c>
      <c r="L1088" s="107">
        <f>L362/SUMIFS(L$3:L$722,$B$3:$B$722,$B1088)*SUMIFS(Calculations!$E$3:$E$53,Calculations!$A$3:$A$53,$B1088)</f>
        <v>4.6076722527180599E-4</v>
      </c>
      <c r="M1088" s="107">
        <f>M362/SUMIFS(M$3:M$722,$B$3:$B$722,$B1088)*SUMIFS(Calculations!$E$3:$E$53,Calculations!$A$3:$A$53,$B1088)</f>
        <v>5.7712762830967879E-4</v>
      </c>
      <c r="N1088" s="107">
        <f>N362/SUMIFS(N$3:N$722,$B$3:$B$722,$B1088)*SUMIFS(Calculations!$E$3:$E$53,Calculations!$A$3:$A$53,$B1088)</f>
        <v>7.7475715001789952E-4</v>
      </c>
      <c r="O1088" s="107">
        <f>O362/SUMIFS(O$3:O$722,$B$3:$B$722,$B1088)*SUMIFS(Calculations!$E$3:$E$53,Calculations!$A$3:$A$53,$B1088)</f>
        <v>7.7149069634432855E-4</v>
      </c>
      <c r="P1088" s="107">
        <f>P362/SUMIFS(P$3:P$722,$B$3:$B$722,$B1088)*SUMIFS(Calculations!$E$3:$E$53,Calculations!$A$3:$A$53,$B1088)</f>
        <v>7.682191187281895E-4</v>
      </c>
      <c r="Q1088" s="107">
        <f>Q362/SUMIFS(Q$3:Q$722,$B$3:$B$722,$B1088)*SUMIFS(Calculations!$E$3:$E$53,Calculations!$A$3:$A$53,$B1088)</f>
        <v>5.9498319469481484E-4</v>
      </c>
      <c r="R1088" s="107">
        <f>R362/SUMIFS(R$3:R$722,$B$3:$B$722,$B1088)*SUMIFS(Calculations!$E$3:$E$53,Calculations!$A$3:$A$53,$B1088)</f>
        <v>4.8460143276359555E-4</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4.036087238412308E-2</v>
      </c>
      <c r="G1120" s="107">
        <f>G394/SUMIFS(G$3:G$722,$B$3:$B$722,$B1120)*SUMIFS(Calculations!$E$3:$E$53,Calculations!$A$3:$A$53,$B1120)</f>
        <v>3.6547526934495096E-2</v>
      </c>
      <c r="H1120" s="107">
        <f>H394/SUMIFS(H$3:H$722,$B$3:$B$722,$B1120)*SUMIFS(Calculations!$E$3:$E$53,Calculations!$A$3:$A$53,$B1120)</f>
        <v>3.2771643073927707E-2</v>
      </c>
      <c r="I1120" s="107">
        <f>I394/SUMIFS(I$3:I$722,$B$3:$B$722,$B1120)*SUMIFS(Calculations!$E$3:$E$53,Calculations!$A$3:$A$53,$B1120)</f>
        <v>3.2153617782195769E-2</v>
      </c>
      <c r="J1120" s="107">
        <f>J394/SUMIFS(J$3:J$722,$B$3:$B$722,$B1120)*SUMIFS(Calculations!$E$3:$E$53,Calculations!$A$3:$A$53,$B1120)</f>
        <v>3.1527009055470297E-2</v>
      </c>
      <c r="K1120" s="107">
        <f>K394/SUMIFS(K$3:K$722,$B$3:$B$722,$B1120)*SUMIFS(Calculations!$E$3:$E$53,Calculations!$A$3:$A$53,$B1120)</f>
        <v>3.4580771967360611E-2</v>
      </c>
      <c r="L1120" s="107">
        <f>L394/SUMIFS(L$3:L$722,$B$3:$B$722,$B1120)*SUMIFS(Calculations!$E$3:$E$53,Calculations!$A$3:$A$53,$B1120)</f>
        <v>3.7475806733637602E-2</v>
      </c>
      <c r="M1120" s="107">
        <f>M394/SUMIFS(M$3:M$722,$B$3:$B$722,$B1120)*SUMIFS(Calculations!$E$3:$E$53,Calculations!$A$3:$A$53,$B1120)</f>
        <v>3.5318424293404746E-2</v>
      </c>
      <c r="N1120" s="107">
        <f>N394/SUMIFS(N$3:N$722,$B$3:$B$722,$B1120)*SUMIFS(Calculations!$E$3:$E$53,Calculations!$A$3:$A$53,$B1120)</f>
        <v>3.3118079508521636E-2</v>
      </c>
      <c r="O1120" s="107">
        <f>O394/SUMIFS(O$3:O$722,$B$3:$B$722,$B1120)*SUMIFS(Calculations!$E$3:$E$53,Calculations!$A$3:$A$53,$B1120)</f>
        <v>3.2448812095187435E-2</v>
      </c>
      <c r="P1120" s="107">
        <f>P394/SUMIFS(P$3:P$722,$B$3:$B$722,$B1120)*SUMIFS(Calculations!$E$3:$E$53,Calculations!$A$3:$A$53,$B1120)</f>
        <v>3.1766696790704048E-2</v>
      </c>
      <c r="Q1120" s="107">
        <f>Q394/SUMIFS(Q$3:Q$722,$B$3:$B$722,$B1120)*SUMIFS(Calculations!$E$3:$E$53,Calculations!$A$3:$A$53,$B1120)</f>
        <v>3.375713030691635E-2</v>
      </c>
      <c r="R1120" s="107">
        <f>R394/SUMIFS(R$3:R$722,$B$3:$B$722,$B1120)*SUMIFS(Calculations!$E$3:$E$53,Calculations!$A$3:$A$53,$B1120)</f>
        <v>3.5676488431436136E-2</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6.1287736924421441E-3</v>
      </c>
      <c r="G1123" s="107">
        <f>G397/SUMIFS(G$3:G$722,$B$3:$B$722,$B1123)*SUMIFS(Calculations!$E$3:$E$53,Calculations!$A$3:$A$53,$B1123)</f>
        <v>6.0985211342273991E-3</v>
      </c>
      <c r="H1123" s="107">
        <f>H397/SUMIFS(H$3:H$722,$B$3:$B$722,$B1123)*SUMIFS(Calculations!$E$3:$E$53,Calculations!$A$3:$A$53,$B1123)</f>
        <v>6.0685657714592374E-3</v>
      </c>
      <c r="I1123" s="107">
        <f>I397/SUMIFS(I$3:I$722,$B$3:$B$722,$B1123)*SUMIFS(Calculations!$E$3:$E$53,Calculations!$A$3:$A$53,$B1123)</f>
        <v>6.1109164470649095E-3</v>
      </c>
      <c r="J1123" s="107">
        <f>J397/SUMIFS(J$3:J$722,$B$3:$B$722,$B1123)*SUMIFS(Calculations!$E$3:$E$53,Calculations!$A$3:$A$53,$B1123)</f>
        <v>6.1538553093934498E-3</v>
      </c>
      <c r="K1123" s="107">
        <f>K397/SUMIFS(K$3:K$722,$B$3:$B$722,$B1123)*SUMIFS(Calculations!$E$3:$E$53,Calculations!$A$3:$A$53,$B1123)</f>
        <v>5.9896557358867439E-3</v>
      </c>
      <c r="L1123" s="107">
        <f>L397/SUMIFS(L$3:L$722,$B$3:$B$722,$B1123)*SUMIFS(Calculations!$E$3:$E$53,Calculations!$A$3:$A$53,$B1123)</f>
        <v>5.8339909093676791E-3</v>
      </c>
      <c r="M1123" s="107">
        <f>M397/SUMIFS(M$3:M$722,$B$3:$B$722,$B1123)*SUMIFS(Calculations!$E$3:$E$53,Calculations!$A$3:$A$53,$B1123)</f>
        <v>6.0170336474884211E-3</v>
      </c>
      <c r="N1123" s="107">
        <f>N397/SUMIFS(N$3:N$722,$B$3:$B$722,$B1123)*SUMIFS(Calculations!$E$3:$E$53,Calculations!$A$3:$A$53,$B1123)</f>
        <v>6.2037215182728115E-3</v>
      </c>
      <c r="O1123" s="107">
        <f>O397/SUMIFS(O$3:O$722,$B$3:$B$722,$B1123)*SUMIFS(Calculations!$E$3:$E$53,Calculations!$A$3:$A$53,$B1123)</f>
        <v>6.2622105054781444E-3</v>
      </c>
      <c r="P1123" s="107">
        <f>P397/SUMIFS(P$3:P$722,$B$3:$B$722,$B1123)*SUMIFS(Calculations!$E$3:$E$53,Calculations!$A$3:$A$53,$B1123)</f>
        <v>6.3218223026785042E-3</v>
      </c>
      <c r="Q1123" s="107">
        <f>Q397/SUMIFS(Q$3:Q$722,$B$3:$B$722,$B1123)*SUMIFS(Calculations!$E$3:$E$53,Calculations!$A$3:$A$53,$B1123)</f>
        <v>6.2068990439318548E-3</v>
      </c>
      <c r="R1123" s="107">
        <f>R397/SUMIFS(R$3:R$722,$B$3:$B$722,$B1123)*SUMIFS(Calculations!$E$3:$E$53,Calculations!$A$3:$A$53,$B1123)</f>
        <v>6.0960795221668565E-3</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4.0241785256665961E-2</v>
      </c>
      <c r="G1125" s="107">
        <f>G399/SUMIFS(G$3:G$722,$B$3:$B$722,$B1125)*SUMIFS(Calculations!$E$3:$E$53,Calculations!$A$3:$A$53,$B1125)</f>
        <v>4.4538063820777012E-2</v>
      </c>
      <c r="H1125" s="107">
        <f>H399/SUMIFS(H$3:H$722,$B$3:$B$722,$B1125)*SUMIFS(Calculations!$E$3:$E$53,Calculations!$A$3:$A$53,$B1125)</f>
        <v>4.8792136551667691E-2</v>
      </c>
      <c r="I1125" s="107">
        <f>I399/SUMIFS(I$3:I$722,$B$3:$B$722,$B1125)*SUMIFS(Calculations!$E$3:$E$53,Calculations!$A$3:$A$53,$B1125)</f>
        <v>4.9089625387937201E-2</v>
      </c>
      <c r="J1125" s="107">
        <f>J399/SUMIFS(J$3:J$722,$B$3:$B$722,$B1125)*SUMIFS(Calculations!$E$3:$E$53,Calculations!$A$3:$A$53,$B1125)</f>
        <v>4.9391245893446775E-2</v>
      </c>
      <c r="K1125" s="107">
        <f>K399/SUMIFS(K$3:K$722,$B$3:$B$722,$B1125)*SUMIFS(Calculations!$E$3:$E$53,Calculations!$A$3:$A$53,$B1125)</f>
        <v>4.7707716456177655E-2</v>
      </c>
      <c r="L1125" s="107">
        <f>L399/SUMIFS(L$3:L$722,$B$3:$B$722,$B1125)*SUMIFS(Calculations!$E$3:$E$53,Calculations!$A$3:$A$53,$B1125)</f>
        <v>4.6111693322892632E-2</v>
      </c>
      <c r="M1125" s="107">
        <f>M399/SUMIFS(M$3:M$722,$B$3:$B$722,$B1125)*SUMIFS(Calculations!$E$3:$E$53,Calculations!$A$3:$A$53,$B1125)</f>
        <v>4.6915795623437652E-2</v>
      </c>
      <c r="N1125" s="107">
        <f>N399/SUMIFS(N$3:N$722,$B$3:$B$722,$B1125)*SUMIFS(Calculations!$E$3:$E$53,Calculations!$A$3:$A$53,$B1125)</f>
        <v>4.773591090319574E-2</v>
      </c>
      <c r="O1125" s="107">
        <f>O399/SUMIFS(O$3:O$722,$B$3:$B$722,$B1125)*SUMIFS(Calculations!$E$3:$E$53,Calculations!$A$3:$A$53,$B1125)</f>
        <v>4.805492633195374E-2</v>
      </c>
      <c r="P1125" s="107">
        <f>P399/SUMIFS(P$3:P$722,$B$3:$B$722,$B1125)*SUMIFS(Calculations!$E$3:$E$53,Calculations!$A$3:$A$53,$B1125)</f>
        <v>4.8380065883031037E-2</v>
      </c>
      <c r="Q1125" s="107">
        <f>Q399/SUMIFS(Q$3:Q$722,$B$3:$B$722,$B1125)*SUMIFS(Calculations!$E$3:$E$53,Calculations!$A$3:$A$53,$B1125)</f>
        <v>4.7204272866111015E-2</v>
      </c>
      <c r="R1125" s="107">
        <f>R399/SUMIFS(R$3:R$722,$B$3:$B$722,$B1125)*SUMIFS(Calculations!$E$3:$E$53,Calculations!$A$3:$A$53,$B1125)</f>
        <v>4.6070465652055664E-2</v>
      </c>
    </row>
    <row r="1126" spans="2:18" ht="15.75" customHeight="1">
      <c r="B1126" s="107" t="s">
        <v>562</v>
      </c>
      <c r="C1126" s="107" t="s">
        <v>449</v>
      </c>
      <c r="D1126" s="107" t="s">
        <v>645</v>
      </c>
      <c r="E1126" s="107" t="str">
        <f t="shared" si="306"/>
        <v>natural gas nonpeaker</v>
      </c>
      <c r="F1126" s="107">
        <f>F400/SUMIFS(F$3:F$722,$B$3:$B$722,$B1126)*SUMIFS(Calculations!$E$3:$E$53,Calculations!$A$3:$A$53,$B1126)</f>
        <v>7.8649035700025752E-4</v>
      </c>
      <c r="G1126" s="107">
        <f>G400/SUMIFS(G$3:G$722,$B$3:$B$722,$B1126)*SUMIFS(Calculations!$E$3:$E$53,Calculations!$A$3:$A$53,$B1126)</f>
        <v>5.728752836981465E-4</v>
      </c>
      <c r="H1126" s="107">
        <f>H400/SUMIFS(H$3:H$722,$B$3:$B$722,$B1126)*SUMIFS(Calculations!$E$3:$E$53,Calculations!$A$3:$A$53,$B1126)</f>
        <v>3.6135872473178131E-4</v>
      </c>
      <c r="I1126" s="107">
        <f>I400/SUMIFS(I$3:I$722,$B$3:$B$722,$B1126)*SUMIFS(Calculations!$E$3:$E$53,Calculations!$A$3:$A$53,$B1126)</f>
        <v>4.5573813929381657E-4</v>
      </c>
      <c r="J1126" s="107">
        <f>J400/SUMIFS(J$3:J$722,$B$3:$B$722,$B1126)*SUMIFS(Calculations!$E$3:$E$53,Calculations!$A$3:$A$53,$B1126)</f>
        <v>5.5142834093925791E-4</v>
      </c>
      <c r="K1126" s="107">
        <f>K400/SUMIFS(K$3:K$722,$B$3:$B$722,$B1126)*SUMIFS(Calculations!$E$3:$E$53,Calculations!$A$3:$A$53,$B1126)</f>
        <v>3.793205708916214E-4</v>
      </c>
      <c r="L1126" s="107">
        <f>L400/SUMIFS(L$3:L$722,$B$3:$B$722,$B1126)*SUMIFS(Calculations!$E$3:$E$53,Calculations!$A$3:$A$53,$B1126)</f>
        <v>2.1615859918312181E-4</v>
      </c>
      <c r="M1126" s="107">
        <f>M400/SUMIFS(M$3:M$722,$B$3:$B$722,$B1126)*SUMIFS(Calculations!$E$3:$E$53,Calculations!$A$3:$A$53,$B1126)</f>
        <v>2.0735319837259194E-4</v>
      </c>
      <c r="N1126" s="107">
        <f>N400/SUMIFS(N$3:N$722,$B$3:$B$722,$B1126)*SUMIFS(Calculations!$E$3:$E$53,Calculations!$A$3:$A$53,$B1126)</f>
        <v>1.9837244586856962E-4</v>
      </c>
      <c r="O1126" s="107">
        <f>O400/SUMIFS(O$3:O$722,$B$3:$B$722,$B1126)*SUMIFS(Calculations!$E$3:$E$53,Calculations!$A$3:$A$53,$B1126)</f>
        <v>1.3935398414542422E-4</v>
      </c>
      <c r="P1126" s="107">
        <f>P400/SUMIFS(P$3:P$722,$B$3:$B$722,$B1126)*SUMIFS(Calculations!$E$3:$E$53,Calculations!$A$3:$A$53,$B1126)</f>
        <v>7.9202548132924051E-5</v>
      </c>
      <c r="Q1126" s="107">
        <f>Q400/SUMIFS(Q$3:Q$722,$B$3:$B$722,$B1126)*SUMIFS(Calculations!$E$3:$E$53,Calculations!$A$3:$A$53,$B1126)</f>
        <v>7.7762739404257729E-5</v>
      </c>
      <c r="R1126" s="107">
        <f>R400/SUMIFS(R$3:R$722,$B$3:$B$722,$B1126)*SUMIFS(Calculations!$E$3:$E$53,Calculations!$A$3:$A$53,$B1126)</f>
        <v>7.6374344083031894E-5</v>
      </c>
    </row>
    <row r="1127" spans="2:18" ht="15.75" customHeight="1">
      <c r="B1127" s="107" t="s">
        <v>562</v>
      </c>
      <c r="C1127" s="107" t="s">
        <v>449</v>
      </c>
      <c r="D1127" s="107" t="s">
        <v>646</v>
      </c>
      <c r="E1127" s="107" t="str">
        <f t="shared" si="306"/>
        <v>natural gas peaker</v>
      </c>
      <c r="F1127" s="107">
        <f>F401/SUMIFS(F$3:F$722,$B$3:$B$722,$B1127)*SUMIFS(Calculations!$E$3:$E$53,Calculations!$A$3:$A$53,$B1127)</f>
        <v>9.2781884370282577E-4</v>
      </c>
      <c r="G1127" s="107">
        <f>G401/SUMIFS(G$3:G$722,$B$3:$B$722,$B1127)*SUMIFS(Calculations!$E$3:$E$53,Calculations!$A$3:$A$53,$B1127)</f>
        <v>8.5111534649824291E-4</v>
      </c>
      <c r="H1127" s="107">
        <f>H401/SUMIFS(H$3:H$722,$B$3:$B$722,$B1127)*SUMIFS(Calculations!$E$3:$E$53,Calculations!$A$3:$A$53,$B1127)</f>
        <v>7.7516537003541959E-4</v>
      </c>
      <c r="I1127" s="107">
        <f>I401/SUMIFS(I$3:I$722,$B$3:$B$722,$B1127)*SUMIFS(Calculations!$E$3:$E$53,Calculations!$A$3:$A$53,$B1127)</f>
        <v>6.8351410071275235E-4</v>
      </c>
      <c r="J1127" s="107">
        <f>J401/SUMIFS(J$3:J$722,$B$3:$B$722,$B1127)*SUMIFS(Calculations!$E$3:$E$53,Calculations!$A$3:$A$53,$B1127)</f>
        <v>5.9058993411091219E-4</v>
      </c>
      <c r="K1127" s="107">
        <f>K401/SUMIFS(K$3:K$722,$B$3:$B$722,$B1127)*SUMIFS(Calculations!$E$3:$E$53,Calculations!$A$3:$A$53,$B1127)</f>
        <v>5.6671058537236137E-4</v>
      </c>
      <c r="L1127" s="107">
        <f>L401/SUMIFS(L$3:L$722,$B$3:$B$722,$B1127)*SUMIFS(Calculations!$E$3:$E$53,Calculations!$A$3:$A$53,$B1127)</f>
        <v>5.4407243474024071E-4</v>
      </c>
      <c r="M1127" s="107">
        <f>M401/SUMIFS(M$3:M$722,$B$3:$B$722,$B1127)*SUMIFS(Calculations!$E$3:$E$53,Calculations!$A$3:$A$53,$B1127)</f>
        <v>5.4117614405778803E-4</v>
      </c>
      <c r="N1127" s="107">
        <f>N401/SUMIFS(N$3:N$722,$B$3:$B$722,$B1127)*SUMIFS(Calculations!$E$3:$E$53,Calculations!$A$3:$A$53,$B1127)</f>
        <v>5.3822217633292221E-4</v>
      </c>
      <c r="O1127" s="107">
        <f>O401/SUMIFS(O$3:O$722,$B$3:$B$722,$B1127)*SUMIFS(Calculations!$E$3:$E$53,Calculations!$A$3:$A$53,$B1127)</f>
        <v>4.9253072219879082E-4</v>
      </c>
      <c r="P1127" s="107">
        <f>P401/SUMIFS(P$3:P$722,$B$3:$B$722,$B1127)*SUMIFS(Calculations!$E$3:$E$53,Calculations!$A$3:$A$53,$B1127)</f>
        <v>4.4596213163538331E-4</v>
      </c>
      <c r="Q1127" s="107">
        <f>Q401/SUMIFS(Q$3:Q$722,$B$3:$B$722,$B1127)*SUMIFS(Calculations!$E$3:$E$53,Calculations!$A$3:$A$53,$B1127)</f>
        <v>4.3785506709112596E-4</v>
      </c>
      <c r="R1127" s="107">
        <f>R401/SUMIFS(R$3:R$722,$B$3:$B$722,$B1127)*SUMIFS(Calculations!$E$3:$E$53,Calculations!$A$3:$A$53,$B1127)</f>
        <v>4.3003749364680548E-4</v>
      </c>
    </row>
    <row r="1128" spans="2:18" ht="15.75" customHeight="1">
      <c r="B1128" s="107" t="s">
        <v>562</v>
      </c>
      <c r="C1128" s="107" t="s">
        <v>449</v>
      </c>
      <c r="D1128" s="107" t="s">
        <v>647</v>
      </c>
      <c r="E1128" s="107" t="str">
        <f t="shared" si="306"/>
        <v>nuclear</v>
      </c>
      <c r="F1128" s="107">
        <f>F402/SUMIFS(F$3:F$722,$B$3:$B$722,$B1128)*SUMIFS(Calculations!$E$3:$E$53,Calculations!$A$3:$A$53,$B1128)</f>
        <v>3.7040393841031402E-2</v>
      </c>
      <c r="G1128" s="107">
        <f>G402/SUMIFS(G$3:G$722,$B$3:$B$722,$B1128)*SUMIFS(Calculations!$E$3:$E$53,Calculations!$A$3:$A$53,$B1128)</f>
        <v>3.6857556828734032E-2</v>
      </c>
      <c r="H1128" s="107">
        <f>H402/SUMIFS(H$3:H$722,$B$3:$B$722,$B1128)*SUMIFS(Calculations!$E$3:$E$53,Calculations!$A$3:$A$53,$B1128)</f>
        <v>3.6676515972885161E-2</v>
      </c>
      <c r="I1128" s="107">
        <f>I402/SUMIFS(I$3:I$722,$B$3:$B$722,$B1128)*SUMIFS(Calculations!$E$3:$E$53,Calculations!$A$3:$A$53,$B1128)</f>
        <v>3.6929450157532136E-2</v>
      </c>
      <c r="J1128" s="107">
        <f>J402/SUMIFS(J$3:J$722,$B$3:$B$722,$B1128)*SUMIFS(Calculations!$E$3:$E$53,Calculations!$A$3:$A$53,$B1128)</f>
        <v>3.718589721480843E-2</v>
      </c>
      <c r="K1128" s="107">
        <f>K402/SUMIFS(K$3:K$722,$B$3:$B$722,$B1128)*SUMIFS(Calculations!$E$3:$E$53,Calculations!$A$3:$A$53,$B1128)</f>
        <v>3.619368856573351E-2</v>
      </c>
      <c r="L1128" s="107">
        <f>L402/SUMIFS(L$3:L$722,$B$3:$B$722,$B1128)*SUMIFS(Calculations!$E$3:$E$53,Calculations!$A$3:$A$53,$B1128)</f>
        <v>3.525305282636812E-2</v>
      </c>
      <c r="M1128" s="107">
        <f>M402/SUMIFS(M$3:M$722,$B$3:$B$722,$B1128)*SUMIFS(Calculations!$E$3:$E$53,Calculations!$A$3:$A$53,$B1128)</f>
        <v>3.5600608725868045E-2</v>
      </c>
      <c r="N1128" s="107">
        <f>N402/SUMIFS(N$3:N$722,$B$3:$B$722,$B1128)*SUMIFS(Calculations!$E$3:$E$53,Calculations!$A$3:$A$53,$B1128)</f>
        <v>3.5955085890722258E-2</v>
      </c>
      <c r="O1128" s="107">
        <f>O402/SUMIFS(O$3:O$722,$B$3:$B$722,$B1128)*SUMIFS(Calculations!$E$3:$E$53,Calculations!$A$3:$A$53,$B1128)</f>
        <v>3.6296918758415862E-2</v>
      </c>
      <c r="P1128" s="107">
        <f>P402/SUMIFS(P$3:P$722,$B$3:$B$722,$B1128)*SUMIFS(Calculations!$E$3:$E$53,Calculations!$A$3:$A$53,$B1128)</f>
        <v>3.6645313773597636E-2</v>
      </c>
      <c r="Q1128" s="107">
        <f>Q402/SUMIFS(Q$3:Q$722,$B$3:$B$722,$B1128)*SUMIFS(Calculations!$E$3:$E$53,Calculations!$A$3:$A$53,$B1128)</f>
        <v>3.5979145274228241E-2</v>
      </c>
      <c r="R1128" s="107">
        <f>R402/SUMIFS(R$3:R$722,$B$3:$B$722,$B1128)*SUMIFS(Calculations!$E$3:$E$53,Calculations!$A$3:$A$53,$B1128)</f>
        <v>3.5336764651540099E-2</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3.1193627240253007E-4</v>
      </c>
      <c r="G1130" s="107">
        <f>G404/SUMIFS(G$3:G$722,$B$3:$B$722,$B1130)*SUMIFS(Calculations!$E$3:$E$53,Calculations!$A$3:$A$53,$B1130)</f>
        <v>3.1039650756314874E-4</v>
      </c>
      <c r="H1130" s="107">
        <f>H404/SUMIFS(H$3:H$722,$B$3:$B$722,$B1130)*SUMIFS(Calculations!$E$3:$E$53,Calculations!$A$3:$A$53,$B1130)</f>
        <v>3.0887186908418364E-4</v>
      </c>
      <c r="I1130" s="107">
        <f>I404/SUMIFS(I$3:I$722,$B$3:$B$722,$B1130)*SUMIFS(Calculations!$E$3:$E$53,Calculations!$A$3:$A$53,$B1130)</f>
        <v>3.1100195838778459E-4</v>
      </c>
      <c r="J1130" s="107">
        <f>J404/SUMIFS(J$3:J$722,$B$3:$B$722,$B1130)*SUMIFS(Calculations!$E$3:$E$53,Calculations!$A$3:$A$53,$B1130)</f>
        <v>3.131616314047262E-4</v>
      </c>
      <c r="K1130" s="107">
        <f>K404/SUMIFS(K$3:K$722,$B$3:$B$722,$B1130)*SUMIFS(Calculations!$E$3:$E$53,Calculations!$A$3:$A$53,$B1130)</f>
        <v>3.0480573031019942E-4</v>
      </c>
      <c r="L1130" s="107">
        <f>L404/SUMIFS(L$3:L$722,$B$3:$B$722,$B1130)*SUMIFS(Calculations!$E$3:$E$53,Calculations!$A$3:$A$53,$B1130)</f>
        <v>2.9688415130416828E-4</v>
      </c>
      <c r="M1130" s="107">
        <f>M404/SUMIFS(M$3:M$722,$B$3:$B$722,$B1130)*SUMIFS(Calculations!$E$3:$E$53,Calculations!$A$3:$A$53,$B1130)</f>
        <v>2.9981109890107579E-4</v>
      </c>
      <c r="N1130" s="107">
        <f>N404/SUMIFS(N$3:N$722,$B$3:$B$722,$B1130)*SUMIFS(Calculations!$E$3:$E$53,Calculations!$A$3:$A$53,$B1130)</f>
        <v>3.0279633404546976E-4</v>
      </c>
      <c r="O1130" s="107">
        <f>O404/SUMIFS(O$3:O$722,$B$3:$B$722,$B1130)*SUMIFS(Calculations!$E$3:$E$53,Calculations!$A$3:$A$53,$B1130)</f>
        <v>3.0567508503798456E-4</v>
      </c>
      <c r="P1130" s="107">
        <f>P404/SUMIFS(P$3:P$722,$B$3:$B$722,$B1130)*SUMIFS(Calculations!$E$3:$E$53,Calculations!$A$3:$A$53,$B1130)</f>
        <v>3.0860909926110113E-4</v>
      </c>
      <c r="Q1130" s="107">
        <f>Q404/SUMIFS(Q$3:Q$722,$B$3:$B$722,$B1130)*SUMIFS(Calculations!$E$3:$E$53,Calculations!$A$3:$A$53,$B1130)</f>
        <v>3.0299895053057972E-4</v>
      </c>
      <c r="R1130" s="107">
        <f>R404/SUMIFS(R$3:R$722,$B$3:$B$722,$B1130)*SUMIFS(Calculations!$E$3:$E$53,Calculations!$A$3:$A$53,$B1130)</f>
        <v>2.9758913178607751E-4</v>
      </c>
    </row>
    <row r="1131" spans="2:18" ht="15.75" customHeight="1">
      <c r="B1131" s="107" t="s">
        <v>562</v>
      </c>
      <c r="C1131" s="107" t="s">
        <v>449</v>
      </c>
      <c r="D1131" s="107" t="s">
        <v>650</v>
      </c>
      <c r="E1131" s="107" t="str">
        <f t="shared" si="306"/>
        <v>solar PV</v>
      </c>
      <c r="F1131" s="107">
        <f>F405/SUMIFS(F$3:F$722,$B$3:$B$722,$B1131)*SUMIFS(Calculations!$E$3:$E$53,Calculations!$A$3:$A$53,$B1131)</f>
        <v>4.8832949137304904E-4</v>
      </c>
      <c r="G1131" s="107">
        <f>G405/SUMIFS(G$3:G$722,$B$3:$B$722,$B1131)*SUMIFS(Calculations!$E$3:$E$53,Calculations!$A$3:$A$53,$B1131)</f>
        <v>5.114140276261162E-4</v>
      </c>
      <c r="H1131" s="107">
        <f>H405/SUMIFS(H$3:H$722,$B$3:$B$722,$B1131)*SUMIFS(Calculations!$E$3:$E$53,Calculations!$A$3:$A$53,$B1131)</f>
        <v>5.3427178573327695E-4</v>
      </c>
      <c r="I1131" s="107">
        <f>I405/SUMIFS(I$3:I$722,$B$3:$B$722,$B1131)*SUMIFS(Calculations!$E$3:$E$53,Calculations!$A$3:$A$53,$B1131)</f>
        <v>5.531852761862956E-4</v>
      </c>
      <c r="J1131" s="107">
        <f>J405/SUMIFS(J$3:J$722,$B$3:$B$722,$B1131)*SUMIFS(Calculations!$E$3:$E$53,Calculations!$A$3:$A$53,$B1131)</f>
        <v>5.7236144636775923E-4</v>
      </c>
      <c r="K1131" s="107">
        <f>K405/SUMIFS(K$3:K$722,$B$3:$B$722,$B1131)*SUMIFS(Calculations!$E$3:$E$53,Calculations!$A$3:$A$53,$B1131)</f>
        <v>5.6973664742525029E-4</v>
      </c>
      <c r="L1131" s="107">
        <f>L405/SUMIFS(L$3:L$722,$B$3:$B$722,$B1131)*SUMIFS(Calculations!$E$3:$E$53,Calculations!$A$3:$A$53,$B1131)</f>
        <v>5.6724827998733867E-4</v>
      </c>
      <c r="M1131" s="107">
        <f>M405/SUMIFS(M$3:M$722,$B$3:$B$722,$B1131)*SUMIFS(Calculations!$E$3:$E$53,Calculations!$A$3:$A$53,$B1131)</f>
        <v>6.0186906080824754E-4</v>
      </c>
      <c r="N1131" s="107">
        <f>N405/SUMIFS(N$3:N$722,$B$3:$B$722,$B1131)*SUMIFS(Calculations!$E$3:$E$53,Calculations!$A$3:$A$53,$B1131)</f>
        <v>6.3717928356117127E-4</v>
      </c>
      <c r="O1131" s="107">
        <f>O405/SUMIFS(O$3:O$722,$B$3:$B$722,$B1131)*SUMIFS(Calculations!$E$3:$E$53,Calculations!$A$3:$A$53,$B1131)</f>
        <v>6.7844603111410075E-4</v>
      </c>
      <c r="P1131" s="107">
        <f>P405/SUMIFS(P$3:P$722,$B$3:$B$722,$B1131)*SUMIFS(Calculations!$E$3:$E$53,Calculations!$A$3:$A$53,$B1131)</f>
        <v>7.205049742380037E-4</v>
      </c>
      <c r="Q1131" s="107">
        <f>Q405/SUMIFS(Q$3:Q$722,$B$3:$B$722,$B1131)*SUMIFS(Calculations!$E$3:$E$53,Calculations!$A$3:$A$53,$B1131)</f>
        <v>7.4447680185754346E-4</v>
      </c>
      <c r="R1131" s="107">
        <f>R405/SUMIFS(R$3:R$722,$B$3:$B$722,$B1131)*SUMIFS(Calculations!$E$3:$E$53,Calculations!$A$3:$A$53,$B1131)</f>
        <v>7.6759263151293786E-4</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2.1671635895897462E-4</v>
      </c>
      <c r="G1133" s="107">
        <f>G407/SUMIFS(G$3:G$722,$B$3:$B$722,$B1133)*SUMIFS(Calculations!$E$3:$E$53,Calculations!$A$3:$A$53,$B1133)</f>
        <v>2.1564661408104274E-4</v>
      </c>
      <c r="H1133" s="107">
        <f>H407/SUMIFS(H$3:H$722,$B$3:$B$722,$B1133)*SUMIFS(Calculations!$E$3:$E$53,Calculations!$A$3:$A$53,$B1133)</f>
        <v>2.1458737817575603E-4</v>
      </c>
      <c r="I1133" s="107">
        <f>I407/SUMIFS(I$3:I$722,$B$3:$B$722,$B1133)*SUMIFS(Calculations!$E$3:$E$53,Calculations!$A$3:$A$53,$B1133)</f>
        <v>2.16067248389561E-4</v>
      </c>
      <c r="J1133" s="107">
        <f>J407/SUMIFS(J$3:J$722,$B$3:$B$722,$B1133)*SUMIFS(Calculations!$E$3:$E$53,Calculations!$A$3:$A$53,$B1133)</f>
        <v>2.1756767175863163E-4</v>
      </c>
      <c r="K1133" s="107">
        <f>K407/SUMIFS(K$3:K$722,$B$3:$B$722,$B1133)*SUMIFS(Calculations!$E$3:$E$53,Calculations!$A$3:$A$53,$B1133)</f>
        <v>2.1071023854225034E-4</v>
      </c>
      <c r="L1133" s="107">
        <f>L407/SUMIFS(L$3:L$722,$B$3:$B$722,$B1133)*SUMIFS(Calculations!$E$3:$E$53,Calculations!$A$3:$A$53,$B1133)</f>
        <v>2.0420924021931336E-4</v>
      </c>
      <c r="M1133" s="107">
        <f>M407/SUMIFS(M$3:M$722,$B$3:$B$722,$B1133)*SUMIFS(Calculations!$E$3:$E$53,Calculations!$A$3:$A$53,$B1133)</f>
        <v>1.0010447053616421E-3</v>
      </c>
      <c r="N1133" s="107">
        <f>N407/SUMIFS(N$3:N$722,$B$3:$B$722,$B1133)*SUMIFS(Calculations!$E$3:$E$53,Calculations!$A$3:$A$53,$B1133)</f>
        <v>1.8137484371796304E-3</v>
      </c>
      <c r="O1133" s="107">
        <f>O407/SUMIFS(O$3:O$722,$B$3:$B$722,$B1133)*SUMIFS(Calculations!$E$3:$E$53,Calculations!$A$3:$A$53,$B1133)</f>
        <v>1.824242984168743E-3</v>
      </c>
      <c r="P1133" s="107">
        <f>P407/SUMIFS(P$3:P$722,$B$3:$B$722,$B1133)*SUMIFS(Calculations!$E$3:$E$53,Calculations!$A$3:$A$53,$B1133)</f>
        <v>1.8349389944215511E-3</v>
      </c>
      <c r="Q1133" s="107">
        <f>Q407/SUMIFS(Q$3:Q$722,$B$3:$B$722,$B1133)*SUMIFS(Calculations!$E$3:$E$53,Calculations!$A$3:$A$53,$B1133)</f>
        <v>1.7925754476292375E-3</v>
      </c>
      <c r="R1133" s="107">
        <f>R407/SUMIFS(R$3:R$722,$B$3:$B$722,$B1133)*SUMIFS(Calculations!$E$3:$E$53,Calculations!$A$3:$A$53,$B1133)</f>
        <v>1.7517246394726143E-3</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4.1225103571517579E-5</v>
      </c>
      <c r="H1344" s="107">
        <f>H618/SUMIFS(H$3:H$722,$B$3:$B$722,$B1344)*SUMIFS(Calculations!$E$3:$E$53,Calculations!$A$3:$A$53,$B1344)</f>
        <v>8.315643007922221E-5</v>
      </c>
      <c r="I1344" s="107">
        <f>I618/SUMIFS(I$3:I$722,$B$3:$B$722,$B1344)*SUMIFS(Calculations!$E$3:$E$53,Calculations!$A$3:$A$53,$B1344)</f>
        <v>1.5716445980979671E-4</v>
      </c>
      <c r="J1344" s="107">
        <f>J618/SUMIFS(J$3:J$722,$B$3:$B$722,$B1344)*SUMIFS(Calculations!$E$3:$E$53,Calculations!$A$3:$A$53,$B1344)</f>
        <v>2.3333723651965094E-4</v>
      </c>
      <c r="K1344" s="107">
        <f>K618/SUMIFS(K$3:K$722,$B$3:$B$722,$B1344)*SUMIFS(Calculations!$E$3:$E$53,Calculations!$A$3:$A$53,$B1344)</f>
        <v>2.5633333815753943E-4</v>
      </c>
      <c r="L1344" s="107">
        <f>L618/SUMIFS(L$3:L$722,$B$3:$B$722,$B1344)*SUMIFS(Calculations!$E$3:$E$53,Calculations!$A$3:$A$53,$B1344)</f>
        <v>2.8435765922418945E-4</v>
      </c>
      <c r="M1344" s="107">
        <f>M618/SUMIFS(M$3:M$722,$B$3:$B$722,$B1344)*SUMIFS(Calculations!$E$3:$E$53,Calculations!$A$3:$A$53,$B1344)</f>
        <v>2.8735645911820581E-4</v>
      </c>
      <c r="N1344" s="107">
        <f>N618/SUMIFS(N$3:N$722,$B$3:$B$722,$B1344)*SUMIFS(Calculations!$E$3:$E$53,Calculations!$A$3:$A$53,$B1344)</f>
        <v>2.9041918307578835E-4</v>
      </c>
      <c r="O1344" s="107">
        <f>O618/SUMIFS(O$3:O$722,$B$3:$B$722,$B1344)*SUMIFS(Calculations!$E$3:$E$53,Calculations!$A$3:$A$53,$B1344)</f>
        <v>2.7661903944147068E-4</v>
      </c>
      <c r="P1344" s="107">
        <f>P618/SUMIFS(P$3:P$722,$B$3:$B$722,$B1344)*SUMIFS(Calculations!$E$3:$E$53,Calculations!$A$3:$A$53,$B1344)</f>
        <v>2.6407091333271462E-4</v>
      </c>
      <c r="Q1344" s="107">
        <f>Q618/SUMIFS(Q$3:Q$722,$B$3:$B$722,$B1344)*SUMIFS(Calculations!$E$3:$E$53,Calculations!$A$3:$A$53,$B1344)</f>
        <v>2.6647280721696229E-4</v>
      </c>
      <c r="R1344" s="107">
        <f>R618/SUMIFS(R$3:R$722,$B$3:$B$722,$B1344)*SUMIFS(Calculations!$E$3:$E$53,Calculations!$A$3:$A$53,$B1344)</f>
        <v>2.6891879569248671E-4</v>
      </c>
    </row>
    <row r="1345" spans="2:18" ht="15.75" customHeight="1">
      <c r="B1345" s="107" t="s">
        <v>579</v>
      </c>
      <c r="C1345" s="107" t="s">
        <v>449</v>
      </c>
      <c r="D1345" s="107" t="s">
        <v>640</v>
      </c>
      <c r="E1345" s="107" t="str">
        <f t="shared" si="309"/>
        <v>hard coal</v>
      </c>
      <c r="F1345" s="107">
        <f>F619/SUMIFS(F$3:F$722,$B$3:$B$722,$B1345)*SUMIFS(Calculations!$E$3:$E$53,Calculations!$A$3:$A$53,$B1345)</f>
        <v>0.34085567245011317</v>
      </c>
      <c r="G1345" s="107">
        <f>G619/SUMIFS(G$3:G$722,$B$3:$B$722,$B1345)*SUMIFS(Calculations!$E$3:$E$53,Calculations!$A$3:$A$53,$B1345)</f>
        <v>0.3438249968943371</v>
      </c>
      <c r="H1345" s="107">
        <f>H619/SUMIFS(H$3:H$722,$B$3:$B$722,$B1345)*SUMIFS(Calculations!$E$3:$E$53,Calculations!$A$3:$A$53,$B1345)</f>
        <v>0.34684518852495533</v>
      </c>
      <c r="I1345" s="107">
        <f>I619/SUMIFS(I$3:I$722,$B$3:$B$722,$B1345)*SUMIFS(Calculations!$E$3:$E$53,Calculations!$A$3:$A$53,$B1345)</f>
        <v>0.35250956333094247</v>
      </c>
      <c r="J1345" s="107">
        <f>J619/SUMIFS(J$3:J$722,$B$3:$B$722,$B1345)*SUMIFS(Calculations!$E$3:$E$53,Calculations!$A$3:$A$53,$B1345)</f>
        <v>0.35833962202684533</v>
      </c>
      <c r="K1345" s="107">
        <f>K619/SUMIFS(K$3:K$722,$B$3:$B$722,$B1345)*SUMIFS(Calculations!$E$3:$E$53,Calculations!$A$3:$A$53,$B1345)</f>
        <v>0.31628241188678202</v>
      </c>
      <c r="L1345" s="107">
        <f>L619/SUMIFS(L$3:L$722,$B$3:$B$722,$B1345)*SUMIFS(Calculations!$E$3:$E$53,Calculations!$A$3:$A$53,$B1345)</f>
        <v>0.2650291699811721</v>
      </c>
      <c r="M1345" s="107">
        <f>M619/SUMIFS(M$3:M$722,$B$3:$B$722,$B1345)*SUMIFS(Calculations!$E$3:$E$53,Calculations!$A$3:$A$53,$B1345)</f>
        <v>0.2678241340732917</v>
      </c>
      <c r="N1345" s="107">
        <f>N619/SUMIFS(N$3:N$722,$B$3:$B$722,$B1345)*SUMIFS(Calculations!$E$3:$E$53,Calculations!$A$3:$A$53,$B1345)</f>
        <v>0.27067867715320776</v>
      </c>
      <c r="O1345" s="107">
        <f>O619/SUMIFS(O$3:O$722,$B$3:$B$722,$B1345)*SUMIFS(Calculations!$E$3:$E$53,Calculations!$A$3:$A$53,$B1345)</f>
        <v>0.25781656321190322</v>
      </c>
      <c r="P1345" s="107">
        <f>P619/SUMIFS(P$3:P$722,$B$3:$B$722,$B1345)*SUMIFS(Calculations!$E$3:$E$53,Calculations!$A$3:$A$53,$B1345)</f>
        <v>0.24612136408663285</v>
      </c>
      <c r="Q1345" s="107">
        <f>Q619/SUMIFS(Q$3:Q$722,$B$3:$B$722,$B1345)*SUMIFS(Calculations!$E$3:$E$53,Calculations!$A$3:$A$53,$B1345)</f>
        <v>0.24835999533807077</v>
      </c>
      <c r="R1345" s="107">
        <f>R619/SUMIFS(R$3:R$722,$B$3:$B$722,$B1345)*SUMIFS(Calculations!$E$3:$E$53,Calculations!$A$3:$A$53,$B1345)</f>
        <v>0.25063972396300177</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2.783396469370474E-3</v>
      </c>
      <c r="G1347" s="107">
        <f>G621/SUMIFS(G$3:G$722,$B$3:$B$722,$B1347)*SUMIFS(Calculations!$E$3:$E$53,Calculations!$A$3:$A$53,$B1347)</f>
        <v>2.8070350313589903E-3</v>
      </c>
      <c r="H1347" s="107">
        <f>H621/SUMIFS(H$3:H$722,$B$3:$B$722,$B1347)*SUMIFS(Calculations!$E$3:$E$53,Calculations!$A$3:$A$53,$B1347)</f>
        <v>2.8310785430797946E-3</v>
      </c>
      <c r="I1347" s="107">
        <f>I621/SUMIFS(I$3:I$722,$B$3:$B$722,$B1347)*SUMIFS(Calculations!$E$3:$E$53,Calculations!$A$3:$A$53,$B1347)</f>
        <v>2.8718864789904785E-3</v>
      </c>
      <c r="J1347" s="107">
        <f>J621/SUMIFS(J$3:J$722,$B$3:$B$722,$B1347)*SUMIFS(Calculations!$E$3:$E$53,Calculations!$A$3:$A$53,$B1347)</f>
        <v>2.9138880537038013E-3</v>
      </c>
      <c r="K1347" s="107">
        <f>K621/SUMIFS(K$3:K$722,$B$3:$B$722,$B1347)*SUMIFS(Calculations!$E$3:$E$53,Calculations!$A$3:$A$53,$B1347)</f>
        <v>3.2010606749444679E-3</v>
      </c>
      <c r="L1347" s="107">
        <f>L621/SUMIFS(L$3:L$722,$B$3:$B$722,$B1347)*SUMIFS(Calculations!$E$3:$E$53,Calculations!$A$3:$A$53,$B1347)</f>
        <v>3.5510251109139241E-3</v>
      </c>
      <c r="M1347" s="107">
        <f>M621/SUMIFS(M$3:M$722,$B$3:$B$722,$B1347)*SUMIFS(Calculations!$E$3:$E$53,Calculations!$A$3:$A$53,$B1347)</f>
        <v>3.5884737724175783E-3</v>
      </c>
      <c r="N1347" s="107">
        <f>N621/SUMIFS(N$3:N$722,$B$3:$B$722,$B1347)*SUMIFS(Calculations!$E$3:$E$53,Calculations!$A$3:$A$53,$B1347)</f>
        <v>3.6267207101327277E-3</v>
      </c>
      <c r="O1347" s="107">
        <f>O621/SUMIFS(O$3:O$722,$B$3:$B$722,$B1347)*SUMIFS(Calculations!$E$3:$E$53,Calculations!$A$3:$A$53,$B1347)</f>
        <v>3.4543861343264001E-3</v>
      </c>
      <c r="P1347" s="107">
        <f>P621/SUMIFS(P$3:P$722,$B$3:$B$722,$B1347)*SUMIFS(Calculations!$E$3:$E$53,Calculations!$A$3:$A$53,$B1347)</f>
        <v>3.2976866065954559E-3</v>
      </c>
      <c r="Q1347" s="107">
        <f>Q621/SUMIFS(Q$3:Q$722,$B$3:$B$722,$B1347)*SUMIFS(Calculations!$E$3:$E$53,Calculations!$A$3:$A$53,$B1347)</f>
        <v>3.327681175829089E-3</v>
      </c>
      <c r="R1347" s="107">
        <f>R621/SUMIFS(R$3:R$722,$B$3:$B$722,$B1347)*SUMIFS(Calculations!$E$3:$E$53,Calculations!$A$3:$A$53,$B1347)</f>
        <v>3.3582263931490335E-3</v>
      </c>
    </row>
    <row r="1348" spans="2:18" ht="15.75" customHeight="1">
      <c r="B1348" s="107" t="s">
        <v>579</v>
      </c>
      <c r="C1348" s="107" t="s">
        <v>449</v>
      </c>
      <c r="D1348" s="107" t="s">
        <v>643</v>
      </c>
      <c r="E1348" s="107" t="str">
        <f t="shared" si="309"/>
        <v>hydro</v>
      </c>
      <c r="F1348" s="107">
        <f>F622/SUMIFS(F$3:F$722,$B$3:$B$722,$B1348)*SUMIFS(Calculations!$E$3:$E$53,Calculations!$A$3:$A$53,$B1348)</f>
        <v>7.0931249251023325E-3</v>
      </c>
      <c r="G1348" s="107">
        <f>G622/SUMIFS(G$3:G$722,$B$3:$B$722,$B1348)*SUMIFS(Calculations!$E$3:$E$53,Calculations!$A$3:$A$53,$B1348)</f>
        <v>7.153364734658549E-3</v>
      </c>
      <c r="H1348" s="107">
        <f>H622/SUMIFS(H$3:H$722,$B$3:$B$722,$B1348)*SUMIFS(Calculations!$E$3:$E$53,Calculations!$A$3:$A$53,$B1348)</f>
        <v>7.2146365060898028E-3</v>
      </c>
      <c r="I1348" s="107">
        <f>I622/SUMIFS(I$3:I$722,$B$3:$B$722,$B1348)*SUMIFS(Calculations!$E$3:$E$53,Calculations!$A$3:$A$53,$B1348)</f>
        <v>7.3186302384004275E-3</v>
      </c>
      <c r="J1348" s="107">
        <f>J622/SUMIFS(J$3:J$722,$B$3:$B$722,$B1348)*SUMIFS(Calculations!$E$3:$E$53,Calculations!$A$3:$A$53,$B1348)</f>
        <v>7.4256658043972464E-3</v>
      </c>
      <c r="K1348" s="107">
        <f>K622/SUMIFS(K$3:K$722,$B$3:$B$722,$B1348)*SUMIFS(Calculations!$E$3:$E$53,Calculations!$A$3:$A$53,$B1348)</f>
        <v>8.1574879863768931E-3</v>
      </c>
      <c r="L1348" s="107">
        <f>L622/SUMIFS(L$3:L$722,$B$3:$B$722,$B1348)*SUMIFS(Calculations!$E$3:$E$53,Calculations!$A$3:$A$53,$B1348)</f>
        <v>9.0493269647584987E-3</v>
      </c>
      <c r="M1348" s="107">
        <f>M622/SUMIFS(M$3:M$722,$B$3:$B$722,$B1348)*SUMIFS(Calculations!$E$3:$E$53,Calculations!$A$3:$A$53,$B1348)</f>
        <v>9.1447600219051739E-3</v>
      </c>
      <c r="N1348" s="107">
        <f>N622/SUMIFS(N$3:N$722,$B$3:$B$722,$B1348)*SUMIFS(Calculations!$E$3:$E$53,Calculations!$A$3:$A$53,$B1348)</f>
        <v>9.2422273824488629E-3</v>
      </c>
      <c r="O1348" s="107">
        <f>O622/SUMIFS(O$3:O$722,$B$3:$B$722,$B1348)*SUMIFS(Calculations!$E$3:$E$53,Calculations!$A$3:$A$53,$B1348)</f>
        <v>8.8030550659785219E-3</v>
      </c>
      <c r="P1348" s="107">
        <f>P622/SUMIFS(P$3:P$722,$B$3:$B$722,$B1348)*SUMIFS(Calculations!$E$3:$E$53,Calculations!$A$3:$A$53,$B1348)</f>
        <v>8.4037266418278966E-3</v>
      </c>
      <c r="Q1348" s="107">
        <f>Q622/SUMIFS(Q$3:Q$722,$B$3:$B$722,$B1348)*SUMIFS(Calculations!$E$3:$E$53,Calculations!$A$3:$A$53,$B1348)</f>
        <v>8.4801639115413673E-3</v>
      </c>
      <c r="R1348" s="107">
        <f>R622/SUMIFS(R$3:R$722,$B$3:$B$722,$B1348)*SUMIFS(Calculations!$E$3:$E$53,Calculations!$A$3:$A$53,$B1348)</f>
        <v>8.5580044364895677E-3</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1.0309830069409352E-2</v>
      </c>
      <c r="G1350" s="107">
        <f>G624/SUMIFS(G$3:G$722,$B$3:$B$722,$B1350)*SUMIFS(Calculations!$E$3:$E$53,Calculations!$A$3:$A$53,$B1350)</f>
        <v>1.0356260894570004E-2</v>
      </c>
      <c r="H1350" s="107">
        <f>H624/SUMIFS(H$3:H$722,$B$3:$B$722,$B1350)*SUMIFS(Calculations!$E$3:$E$53,Calculations!$A$3:$A$53,$B1350)</f>
        <v>1.0403487121338753E-2</v>
      </c>
      <c r="I1350" s="107">
        <f>I624/SUMIFS(I$3:I$722,$B$3:$B$722,$B1350)*SUMIFS(Calculations!$E$3:$E$53,Calculations!$A$3:$A$53,$B1350)</f>
        <v>1.0533044871336711E-2</v>
      </c>
      <c r="J1350" s="107">
        <f>J624/SUMIFS(J$3:J$722,$B$3:$B$722,$B1350)*SUMIFS(Calculations!$E$3:$E$53,Calculations!$A$3:$A$53,$B1350)</f>
        <v>1.0666392206721163E-2</v>
      </c>
      <c r="K1350" s="107">
        <f>K624/SUMIFS(K$3:K$722,$B$3:$B$722,$B1350)*SUMIFS(Calculations!$E$3:$E$53,Calculations!$A$3:$A$53,$B1350)</f>
        <v>1.1707651902473684E-2</v>
      </c>
      <c r="L1350" s="107">
        <f>L624/SUMIFS(L$3:L$722,$B$3:$B$722,$B1350)*SUMIFS(Calculations!$E$3:$E$53,Calculations!$A$3:$A$53,$B1350)</f>
        <v>1.297658854604169E-2</v>
      </c>
      <c r="M1350" s="107">
        <f>M624/SUMIFS(M$3:M$722,$B$3:$B$722,$B1350)*SUMIFS(Calculations!$E$3:$E$53,Calculations!$A$3:$A$53,$B1350)</f>
        <v>1.3048566263644598E-2</v>
      </c>
      <c r="N1350" s="107">
        <f>N624/SUMIFS(N$3:N$722,$B$3:$B$722,$B1350)*SUMIFS(Calculations!$E$3:$E$53,Calculations!$A$3:$A$53,$B1350)</f>
        <v>1.3122078297760114E-2</v>
      </c>
      <c r="O1350" s="107">
        <f>O624/SUMIFS(O$3:O$722,$B$3:$B$722,$B1350)*SUMIFS(Calculations!$E$3:$E$53,Calculations!$A$3:$A$53,$B1350)</f>
        <v>1.2535447131838993E-2</v>
      </c>
      <c r="P1350" s="107">
        <f>P624/SUMIFS(P$3:P$722,$B$3:$B$722,$B1350)*SUMIFS(Calculations!$E$3:$E$53,Calculations!$A$3:$A$53,$B1350)</f>
        <v>1.2002038056950853E-2</v>
      </c>
      <c r="Q1350" s="107">
        <f>Q624/SUMIFS(Q$3:Q$722,$B$3:$B$722,$B1350)*SUMIFS(Calculations!$E$3:$E$53,Calculations!$A$3:$A$53,$B1350)</f>
        <v>1.1963001692899593E-2</v>
      </c>
      <c r="R1350" s="107">
        <f>R624/SUMIFS(R$3:R$722,$B$3:$B$722,$B1350)*SUMIFS(Calculations!$E$3:$E$53,Calculations!$A$3:$A$53,$B1350)</f>
        <v>1.1923248689146199E-2</v>
      </c>
    </row>
    <row r="1351" spans="2:18" ht="15.75" customHeight="1">
      <c r="B1351" s="107" t="s">
        <v>579</v>
      </c>
      <c r="C1351" s="107" t="s">
        <v>449</v>
      </c>
      <c r="D1351" s="107" t="s">
        <v>645</v>
      </c>
      <c r="E1351" s="107" t="str">
        <f t="shared" si="309"/>
        <v>natural gas nonpeaker</v>
      </c>
      <c r="F1351" s="107">
        <f>F625/SUMIFS(F$3:F$722,$B$3:$B$722,$B1351)*SUMIFS(Calculations!$E$3:$E$53,Calculations!$A$3:$A$53,$B1351)</f>
        <v>0.10892590879610804</v>
      </c>
      <c r="G1351" s="107">
        <f>G625/SUMIFS(G$3:G$722,$B$3:$B$722,$B1351)*SUMIFS(Calculations!$E$3:$E$53,Calculations!$A$3:$A$53,$B1351)</f>
        <v>0.10144082968862593</v>
      </c>
      <c r="H1351" s="107">
        <f>H625/SUMIFS(H$3:H$722,$B$3:$B$722,$B1351)*SUMIFS(Calculations!$E$3:$E$53,Calculations!$A$3:$A$53,$B1351)</f>
        <v>9.3827524474065491E-2</v>
      </c>
      <c r="I1351" s="107">
        <f>I625/SUMIFS(I$3:I$722,$B$3:$B$722,$B1351)*SUMIFS(Calculations!$E$3:$E$53,Calculations!$A$3:$A$53,$B1351)</f>
        <v>8.7206801692137584E-2</v>
      </c>
      <c r="J1351" s="107">
        <f>J625/SUMIFS(J$3:J$722,$B$3:$B$722,$B1351)*SUMIFS(Calculations!$E$3:$E$53,Calculations!$A$3:$A$53,$B1351)</f>
        <v>8.039242168551386E-2</v>
      </c>
      <c r="K1351" s="107">
        <f>K625/SUMIFS(K$3:K$722,$B$3:$B$722,$B1351)*SUMIFS(Calculations!$E$3:$E$53,Calculations!$A$3:$A$53,$B1351)</f>
        <v>0.1169781415406807</v>
      </c>
      <c r="L1351" s="107">
        <f>L625/SUMIFS(L$3:L$722,$B$3:$B$722,$B1351)*SUMIFS(Calculations!$E$3:$E$53,Calculations!$A$3:$A$53,$B1351)</f>
        <v>0.16156352282923925</v>
      </c>
      <c r="M1351" s="107">
        <f>M625/SUMIFS(M$3:M$722,$B$3:$B$722,$B1351)*SUMIFS(Calculations!$E$3:$E$53,Calculations!$A$3:$A$53,$B1351)</f>
        <v>0.15826369129055606</v>
      </c>
      <c r="N1351" s="107">
        <f>N625/SUMIFS(N$3:N$722,$B$3:$B$722,$B1351)*SUMIFS(Calculations!$E$3:$E$53,Calculations!$A$3:$A$53,$B1351)</f>
        <v>0.15489351873263485</v>
      </c>
      <c r="O1351" s="107">
        <f>O625/SUMIFS(O$3:O$722,$B$3:$B$722,$B1351)*SUMIFS(Calculations!$E$3:$E$53,Calculations!$A$3:$A$53,$B1351)</f>
        <v>0.17119198632871069</v>
      </c>
      <c r="P1351" s="107">
        <f>P625/SUMIFS(P$3:P$722,$B$3:$B$722,$B1351)*SUMIFS(Calculations!$E$3:$E$53,Calculations!$A$3:$A$53,$B1351)</f>
        <v>0.18601177604933752</v>
      </c>
      <c r="Q1351" s="107">
        <f>Q625/SUMIFS(Q$3:Q$722,$B$3:$B$722,$B1351)*SUMIFS(Calculations!$E$3:$E$53,Calculations!$A$3:$A$53,$B1351)</f>
        <v>0.18346203333712732</v>
      </c>
      <c r="R1351" s="107">
        <f>R625/SUMIFS(R$3:R$722,$B$3:$B$722,$B1351)*SUMIFS(Calculations!$E$3:$E$53,Calculations!$A$3:$A$53,$B1351)</f>
        <v>0.18086548178648634</v>
      </c>
    </row>
    <row r="1352" spans="2:18" ht="15.75" customHeight="1">
      <c r="B1352" s="107" t="s">
        <v>579</v>
      </c>
      <c r="C1352" s="107" t="s">
        <v>449</v>
      </c>
      <c r="D1352" s="107" t="s">
        <v>646</v>
      </c>
      <c r="E1352" s="107" t="str">
        <f t="shared" si="309"/>
        <v>natural gas peaker</v>
      </c>
      <c r="F1352" s="107">
        <f>F626/SUMIFS(F$3:F$722,$B$3:$B$722,$B1352)*SUMIFS(Calculations!$E$3:$E$53,Calculations!$A$3:$A$53,$B1352)</f>
        <v>3.5617815835132132E-5</v>
      </c>
      <c r="G1352" s="107">
        <f>G626/SUMIFS(G$3:G$722,$B$3:$B$722,$B1352)*SUMIFS(Calculations!$E$3:$E$53,Calculations!$A$3:$A$53,$B1352)</f>
        <v>2.5648477842424198E-5</v>
      </c>
      <c r="H1352" s="107">
        <f>H626/SUMIFS(H$3:H$722,$B$3:$B$722,$B1352)*SUMIFS(Calculations!$E$3:$E$53,Calculations!$A$3:$A$53,$B1352)</f>
        <v>1.5508356163585879E-5</v>
      </c>
      <c r="I1352" s="107">
        <f>I626/SUMIFS(I$3:I$722,$B$3:$B$722,$B1352)*SUMIFS(Calculations!$E$3:$E$53,Calculations!$A$3:$A$53,$B1352)</f>
        <v>7.8659489130810054E-6</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3.508683039543742E-4</v>
      </c>
      <c r="G1355" s="107">
        <f>G629/SUMIFS(G$3:G$722,$B$3:$B$722,$B1355)*SUMIFS(Calculations!$E$3:$E$53,Calculations!$A$3:$A$53,$B1355)</f>
        <v>3.5384812455991911E-4</v>
      </c>
      <c r="H1355" s="107">
        <f>H629/SUMIFS(H$3:H$722,$B$3:$B$722,$B1355)*SUMIFS(Calculations!$E$3:$E$53,Calculations!$A$3:$A$53,$B1355)</f>
        <v>3.5687899216049979E-4</v>
      </c>
      <c r="I1355" s="107">
        <f>I629/SUMIFS(I$3:I$722,$B$3:$B$722,$B1355)*SUMIFS(Calculations!$E$3:$E$53,Calculations!$A$3:$A$53,$B1355)</f>
        <v>3.6202314299148036E-4</v>
      </c>
      <c r="J1355" s="107">
        <f>J629/SUMIFS(J$3:J$722,$B$3:$B$722,$B1355)*SUMIFS(Calculations!$E$3:$E$53,Calculations!$A$3:$A$53,$B1355)</f>
        <v>3.6731776107598542E-4</v>
      </c>
      <c r="K1355" s="107">
        <f>K629/SUMIFS(K$3:K$722,$B$3:$B$722,$B1355)*SUMIFS(Calculations!$E$3:$E$53,Calculations!$A$3:$A$53,$B1355)</f>
        <v>4.0351805509289694E-4</v>
      </c>
      <c r="L1355" s="107">
        <f>L629/SUMIFS(L$3:L$722,$B$3:$B$722,$B1355)*SUMIFS(Calculations!$E$3:$E$53,Calculations!$A$3:$A$53,$B1355)</f>
        <v>4.4763373514214422E-4</v>
      </c>
      <c r="M1355" s="107">
        <f>M629/SUMIFS(M$3:M$722,$B$3:$B$722,$B1355)*SUMIFS(Calculations!$E$3:$E$53,Calculations!$A$3:$A$53,$B1355)</f>
        <v>4.5235442387324708E-4</v>
      </c>
      <c r="N1355" s="107">
        <f>N629/SUMIFS(N$3:N$722,$B$3:$B$722,$B1355)*SUMIFS(Calculations!$E$3:$E$53,Calculations!$A$3:$A$53,$B1355)</f>
        <v>4.5717574139492878E-4</v>
      </c>
      <c r="O1355" s="107">
        <f>O629/SUMIFS(O$3:O$722,$B$3:$B$722,$B1355)*SUMIFS(Calculations!$E$3:$E$53,Calculations!$A$3:$A$53,$B1355)</f>
        <v>4.3545165681292225E-4</v>
      </c>
      <c r="P1355" s="107">
        <f>P629/SUMIFS(P$3:P$722,$B$3:$B$722,$B1355)*SUMIFS(Calculations!$E$3:$E$53,Calculations!$A$3:$A$53,$B1355)</f>
        <v>4.1569848900860904E-4</v>
      </c>
      <c r="Q1355" s="107">
        <f>Q629/SUMIFS(Q$3:Q$722,$B$3:$B$722,$B1355)*SUMIFS(Calculations!$E$3:$E$53,Calculations!$A$3:$A$53,$B1355)</f>
        <v>4.1947953269054895E-4</v>
      </c>
      <c r="R1355" s="107">
        <f>R629/SUMIFS(R$3:R$722,$B$3:$B$722,$B1355)*SUMIFS(Calculations!$E$3:$E$53,Calculations!$A$3:$A$53,$B1355)</f>
        <v>4.2332998975367465E-4</v>
      </c>
    </row>
    <row r="1356" spans="2:18" ht="15.75" customHeight="1">
      <c r="B1356" s="107" t="s">
        <v>579</v>
      </c>
      <c r="C1356" s="107" t="s">
        <v>449</v>
      </c>
      <c r="D1356" s="107" t="s">
        <v>650</v>
      </c>
      <c r="E1356" s="107" t="str">
        <f t="shared" si="309"/>
        <v>solar PV</v>
      </c>
      <c r="F1356" s="107">
        <f>F630/SUMIFS(F$3:F$722,$B$3:$B$722,$B1356)*SUMIFS(Calculations!$E$3:$E$53,Calculations!$A$3:$A$53,$B1356)</f>
        <v>4.9081300456378435E-3</v>
      </c>
      <c r="G1356" s="107">
        <f>G630/SUMIFS(G$3:G$722,$B$3:$B$722,$B1356)*SUMIFS(Calculations!$E$3:$E$53,Calculations!$A$3:$A$53,$B1356)</f>
        <v>5.582509021824375E-3</v>
      </c>
      <c r="H1356" s="107">
        <f>H630/SUMIFS(H$3:H$722,$B$3:$B$722,$B1356)*SUMIFS(Calculations!$E$3:$E$53,Calculations!$A$3:$A$53,$B1356)</f>
        <v>6.2684407136963652E-3</v>
      </c>
      <c r="I1356" s="107">
        <f>I630/SUMIFS(I$3:I$722,$B$3:$B$722,$B1356)*SUMIFS(Calculations!$E$3:$E$53,Calculations!$A$3:$A$53,$B1356)</f>
        <v>6.4794302986914791E-3</v>
      </c>
      <c r="J1356" s="107">
        <f>J630/SUMIFS(J$3:J$722,$B$3:$B$722,$B1356)*SUMIFS(Calculations!$E$3:$E$53,Calculations!$A$3:$A$53,$B1356)</f>
        <v>6.6965913635711437E-3</v>
      </c>
      <c r="K1356" s="107">
        <f>K630/SUMIFS(K$3:K$722,$B$3:$B$722,$B1356)*SUMIFS(Calculations!$E$3:$E$53,Calculations!$A$3:$A$53,$B1356)</f>
        <v>7.3790443116071849E-3</v>
      </c>
      <c r="L1356" s="107">
        <f>L630/SUMIFS(L$3:L$722,$B$3:$B$722,$B1356)*SUMIFS(Calculations!$E$3:$E$53,Calculations!$A$3:$A$53,$B1356)</f>
        <v>8.2107192115447002E-3</v>
      </c>
      <c r="M1356" s="107">
        <f>M630/SUMIFS(M$3:M$722,$B$3:$B$722,$B1356)*SUMIFS(Calculations!$E$3:$E$53,Calculations!$A$3:$A$53,$B1356)</f>
        <v>8.3123378146886997E-3</v>
      </c>
      <c r="N1356" s="107">
        <f>N630/SUMIFS(N$3:N$722,$B$3:$B$722,$B1356)*SUMIFS(Calculations!$E$3:$E$53,Calculations!$A$3:$A$53,$B1356)</f>
        <v>8.416122575721342E-3</v>
      </c>
      <c r="O1356" s="107">
        <f>O630/SUMIFS(O$3:O$722,$B$3:$B$722,$B1356)*SUMIFS(Calculations!$E$3:$E$53,Calculations!$A$3:$A$53,$B1356)</f>
        <v>8.0427704367377895E-3</v>
      </c>
      <c r="P1356" s="107">
        <f>P630/SUMIFS(P$3:P$722,$B$3:$B$722,$B1356)*SUMIFS(Calculations!$E$3:$E$53,Calculations!$A$3:$A$53,$B1356)</f>
        <v>7.7032906568832334E-3</v>
      </c>
      <c r="Q1356" s="107">
        <f>Q630/SUMIFS(Q$3:Q$722,$B$3:$B$722,$B1356)*SUMIFS(Calculations!$E$3:$E$53,Calculations!$A$3:$A$53,$B1356)</f>
        <v>7.8130097412423133E-3</v>
      </c>
      <c r="R1356" s="107">
        <f>R630/SUMIFS(R$3:R$722,$B$3:$B$722,$B1356)*SUMIFS(Calculations!$E$3:$E$53,Calculations!$A$3:$A$53,$B1356)</f>
        <v>7.9247430770268221E-3</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2.045864138941389E-2</v>
      </c>
      <c r="G1358" s="107">
        <f>G632/SUMIFS(G$3:G$722,$B$3:$B$722,$B1358)*SUMIFS(Calculations!$E$3:$E$53,Calculations!$A$3:$A$53,$B1358)</f>
        <v>2.4135472293595684E-2</v>
      </c>
      <c r="H1358" s="107">
        <f>H632/SUMIFS(H$3:H$722,$B$3:$B$722,$B1358)*SUMIFS(Calculations!$E$3:$E$53,Calculations!$A$3:$A$53,$B1358)</f>
        <v>2.7875290603315714E-2</v>
      </c>
      <c r="I1358" s="107">
        <f>I632/SUMIFS(I$3:I$722,$B$3:$B$722,$B1358)*SUMIFS(Calculations!$E$3:$E$53,Calculations!$A$3:$A$53,$B1358)</f>
        <v>2.8274779802731156E-2</v>
      </c>
      <c r="J1358" s="107">
        <f>J632/SUMIFS(J$3:J$722,$B$3:$B$722,$B1358)*SUMIFS(Calculations!$E$3:$E$53,Calculations!$A$3:$A$53,$B1358)</f>
        <v>2.8685954126596427E-2</v>
      </c>
      <c r="K1358" s="107">
        <f>K632/SUMIFS(K$3:K$722,$B$3:$B$722,$B1358)*SUMIFS(Calculations!$E$3:$E$53,Calculations!$A$3:$A$53,$B1358)</f>
        <v>3.1355540568829027E-2</v>
      </c>
      <c r="L1358" s="107">
        <f>L632/SUMIFS(L$3:L$722,$B$3:$B$722,$B1358)*SUMIFS(Calculations!$E$3:$E$53,Calculations!$A$3:$A$53,$B1358)</f>
        <v>3.4608846226908019E-2</v>
      </c>
      <c r="M1358" s="107">
        <f>M632/SUMIFS(M$3:M$722,$B$3:$B$722,$B1358)*SUMIFS(Calculations!$E$3:$E$53,Calculations!$A$3:$A$53,$B1358)</f>
        <v>3.4799516145449245E-2</v>
      </c>
      <c r="N1358" s="107">
        <f>N632/SUMIFS(N$3:N$722,$B$3:$B$722,$B1358)*SUMIFS(Calculations!$E$3:$E$53,Calculations!$A$3:$A$53,$B1358)</f>
        <v>3.4994250488568218E-2</v>
      </c>
      <c r="O1358" s="107">
        <f>O632/SUMIFS(O$3:O$722,$B$3:$B$722,$B1358)*SUMIFS(Calculations!$E$3:$E$53,Calculations!$A$3:$A$53,$B1358)</f>
        <v>3.3164911259194477E-2</v>
      </c>
      <c r="P1358" s="107">
        <f>P632/SUMIFS(P$3:P$722,$B$3:$B$722,$B1358)*SUMIFS(Calculations!$E$3:$E$53,Calculations!$A$3:$A$53,$B1358)</f>
        <v>3.1501538764375434E-2</v>
      </c>
      <c r="Q1358" s="107">
        <f>Q632/SUMIFS(Q$3:Q$722,$B$3:$B$722,$B1358)*SUMIFS(Calculations!$E$3:$E$53,Calculations!$A$3:$A$53,$B1358)</f>
        <v>3.162935272832651E-2</v>
      </c>
      <c r="R1358" s="107">
        <f>R632/SUMIFS(R$3:R$722,$B$3:$B$722,$B1358)*SUMIFS(Calculations!$E$3:$E$53,Calculations!$A$3:$A$53,$B1358)</f>
        <v>3.1759513134198648E-2</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1.0000000000000002</v>
      </c>
      <c r="I1449" s="95">
        <f t="shared" si="312"/>
        <v>1</v>
      </c>
      <c r="J1449" s="95">
        <f t="shared" si="312"/>
        <v>1.0000000000000002</v>
      </c>
      <c r="K1449" s="95">
        <f t="shared" si="312"/>
        <v>1</v>
      </c>
      <c r="L1449" s="95">
        <f t="shared" si="312"/>
        <v>1</v>
      </c>
      <c r="M1449" s="95">
        <f t="shared" si="312"/>
        <v>1.0000000000000002</v>
      </c>
      <c r="N1449" s="95">
        <f t="shared" si="312"/>
        <v>1.0000000000000002</v>
      </c>
      <c r="O1449" s="95">
        <f t="shared" si="312"/>
        <v>0.99999999999999978</v>
      </c>
      <c r="P1449" s="95">
        <f t="shared" si="312"/>
        <v>1.0000000000000002</v>
      </c>
      <c r="Q1449" s="95">
        <f t="shared" si="312"/>
        <v>0.99999999999999978</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WY</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3320</v>
      </c>
      <c r="R9" s="91">
        <f t="shared" si="2"/>
        <v>0.24854071656721285</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3700</v>
      </c>
      <c r="R15" s="91">
        <f t="shared" si="2"/>
        <v>0.27698814798153237</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1455.5592705199999</v>
      </c>
      <c r="R29" s="91">
        <f t="shared" si="2"/>
        <v>0.10896558557261758</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487.41300000000001</v>
      </c>
      <c r="R30" s="91">
        <f t="shared" si="2"/>
        <v>3.6488547073546665E-2</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2485</v>
      </c>
      <c r="R44" s="91">
        <f t="shared" si="2"/>
        <v>0.18603122911732647</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f t="shared" si="0"/>
        <v>847</v>
      </c>
      <c r="M45" s="91" t="str">
        <f t="shared" si="1"/>
        <v>ID</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1910</v>
      </c>
      <c r="R47" s="91">
        <f t="shared" si="2"/>
        <v>0.14298577368776402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f t="shared" si="0"/>
        <v>2853</v>
      </c>
      <c r="M49" s="91" t="str">
        <f t="shared" si="1"/>
        <v>ID</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13357.97227052</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f t="shared" si="0"/>
        <v>1361</v>
      </c>
      <c r="M55" s="91" t="str">
        <f t="shared" si="1"/>
        <v>MT</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f t="shared" si="0"/>
        <v>94.559270519999998</v>
      </c>
      <c r="M56" s="91" t="str">
        <f t="shared" si="1"/>
        <v>MT</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f t="shared" si="0"/>
        <v>1282</v>
      </c>
      <c r="M59" s="91" t="str">
        <f t="shared" si="1"/>
        <v>UT</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f t="shared" si="0"/>
        <v>628</v>
      </c>
      <c r="M60" s="91" t="str">
        <f t="shared" si="1"/>
        <v>UT</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f t="shared" si="0"/>
        <v>2063</v>
      </c>
      <c r="M64" s="91" t="str">
        <f t="shared" si="1"/>
        <v>SD</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f t="shared" si="0"/>
        <v>422</v>
      </c>
      <c r="M65" s="91" t="str">
        <f t="shared" si="1"/>
        <v>SD</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f t="shared" ref="L66:L129" si="4">IF(AND(K66="Different",OR(I66 = $O$1,J66=$O$1)),E66,"")</f>
        <v>3320</v>
      </c>
      <c r="M66" s="91" t="str">
        <f t="shared" ref="M66:M129" si="5">IF(L66&lt;&gt;"",IF(I66=$O$1,J66,I66),"")</f>
        <v>CO</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f t="shared" si="4"/>
        <v>487.41300000000001</v>
      </c>
      <c r="M67" s="91" t="str">
        <f t="shared" si="5"/>
        <v>NE</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13357.97227052</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0.24854071656721285</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0.27698814798153237</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0.10896558557261758</v>
      </c>
      <c r="D29" s="91">
        <f t="shared" si="0"/>
        <v>0.10896558557261758</v>
      </c>
      <c r="E29" s="91">
        <f t="shared" si="1"/>
        <v>0.37777569323735533</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3.6488547073546665E-2</v>
      </c>
      <c r="D32" s="91">
        <f t="shared" si="0"/>
        <v>3.6488547073546665E-2</v>
      </c>
      <c r="E32" s="91">
        <f t="shared" si="1"/>
        <v>0.12650311649770021</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0.18603122911732647</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0.14298577368776402</v>
      </c>
      <c r="D47" s="91">
        <f t="shared" si="0"/>
        <v>0.14298577368776402</v>
      </c>
      <c r="E47" s="91">
        <f t="shared" si="1"/>
        <v>0.49572119026494454</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0.28843990633392824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0.53334387432946717</v>
      </c>
      <c r="C60" s="91">
        <f>SUMIFS('ReEDs Generation Data'!H$729:H$1448,'ReEDs Generation Data'!$E$729:$E$1448,Calculations!$A60)</f>
        <v>0.52366413435405956</v>
      </c>
      <c r="D60" s="91">
        <f>SUMIFS('ReEDs Generation Data'!I$729:I$1448,'ReEDs Generation Data'!$E$729:$E$1448,Calculations!$A60)</f>
        <v>0.53637405567220409</v>
      </c>
      <c r="E60" s="91">
        <f>SUMIFS('ReEDs Generation Data'!J$729:J$1448,'ReEDs Generation Data'!$E$729:$E$1448,Calculations!$A60)</f>
        <v>0.54874558453945999</v>
      </c>
      <c r="F60" s="91">
        <f>SUMIFS('ReEDs Generation Data'!K$729:K$1448,'ReEDs Generation Data'!$E$729:$E$1448,Calculations!$A60)</f>
        <v>0.51018450940578608</v>
      </c>
      <c r="G60" s="91">
        <f>SUMIFS('ReEDs Generation Data'!L$729:L$1448,'ReEDs Generation Data'!$E$729:$E$1448,Calculations!$A60)</f>
        <v>0.46226551935798343</v>
      </c>
      <c r="H60" s="91">
        <f>SUMIFS('ReEDs Generation Data'!M$729:M$1448,'ReEDs Generation Data'!$E$729:$E$1448,Calculations!$A60)</f>
        <v>0.40547566603321616</v>
      </c>
      <c r="I60" s="91">
        <f>SUMIFS('ReEDs Generation Data'!N$729:N$1448,'ReEDs Generation Data'!$E$729:$E$1448,Calculations!$A60)</f>
        <v>0.30859362166267412</v>
      </c>
      <c r="J60" s="91">
        <f>SUMIFS('ReEDs Generation Data'!O$729:O$1448,'ReEDs Generation Data'!$E$729:$E$1448,Calculations!$A60)</f>
        <v>0.29478820775761261</v>
      </c>
      <c r="K60" s="91">
        <f>SUMIFS('ReEDs Generation Data'!P$729:P$1448,'ReEDs Generation Data'!$E$729:$E$1448,Calculations!$A60)</f>
        <v>0.28213643091459684</v>
      </c>
      <c r="L60" s="91">
        <f>SUMIFS('ReEDs Generation Data'!Q$729:Q$1448,'ReEDs Generation Data'!$E$729:$E$1448,Calculations!$A60)</f>
        <v>0.28515719489192648</v>
      </c>
      <c r="M60" s="91">
        <f>SUMIFS('ReEDs Generation Data'!R$729:R$1448,'ReEDs Generation Data'!$E$729:$E$1448,Calculations!$A60)</f>
        <v>0.28858638145512738</v>
      </c>
    </row>
    <row r="61" spans="1:33" ht="15.75" customHeight="1">
      <c r="A61" s="111" t="s">
        <v>634</v>
      </c>
      <c r="B61" s="91">
        <f>SUMIFS('ReEDs Generation Data'!G$729:G$1448,'ReEDs Generation Data'!$E$729:$E$1448,Calculations!$A61)</f>
        <v>0.10207661130905002</v>
      </c>
      <c r="C61" s="91">
        <f>SUMIFS('ReEDs Generation Data'!H$729:H$1448,'ReEDs Generation Data'!$E$729:$E$1448,Calculations!$A61)</f>
        <v>9.4215264397015011E-2</v>
      </c>
      <c r="D61" s="91">
        <f>SUMIFS('ReEDs Generation Data'!I$729:I$1448,'ReEDs Generation Data'!$E$729:$E$1448,Calculations!$A61)</f>
        <v>8.7745978953653991E-2</v>
      </c>
      <c r="E61" s="91">
        <f>SUMIFS('ReEDs Generation Data'!J$729:J$1448,'ReEDs Generation Data'!$E$729:$E$1448,Calculations!$A61)</f>
        <v>8.1080657957828109E-2</v>
      </c>
      <c r="F61" s="91">
        <f>SUMIFS('ReEDs Generation Data'!K$729:K$1448,'ReEDs Generation Data'!$E$729:$E$1448,Calculations!$A61)</f>
        <v>0.1174379148742834</v>
      </c>
      <c r="G61" s="91">
        <f>SUMIFS('ReEDs Generation Data'!L$729:L$1448,'ReEDs Generation Data'!$E$729:$E$1448,Calculations!$A61)</f>
        <v>0.16180418094819371</v>
      </c>
      <c r="H61" s="91">
        <f>SUMIFS('ReEDs Generation Data'!M$729:M$1448,'ReEDs Generation Data'!$E$729:$E$1448,Calculations!$A61)</f>
        <v>0.15946062801574212</v>
      </c>
      <c r="I61" s="91">
        <f>SUMIFS('ReEDs Generation Data'!N$729:N$1448,'ReEDs Generation Data'!$E$729:$E$1448,Calculations!$A61)</f>
        <v>0.15772059837402672</v>
      </c>
      <c r="J61" s="91">
        <f>SUMIFS('ReEDs Generation Data'!O$729:O$1448,'ReEDs Generation Data'!$E$729:$E$1448,Calculations!$A61)</f>
        <v>0.17385314733703344</v>
      </c>
      <c r="K61" s="91">
        <f>SUMIFS('ReEDs Generation Data'!P$729:P$1448,'ReEDs Generation Data'!$E$729:$E$1448,Calculations!$A61)</f>
        <v>0.18850571776069305</v>
      </c>
      <c r="L61" s="91">
        <f>SUMIFS('ReEDs Generation Data'!Q$729:Q$1448,'ReEDs Generation Data'!$E$729:$E$1448,Calculations!$A61)</f>
        <v>0.18525244555363543</v>
      </c>
      <c r="M61" s="91">
        <f>SUMIFS('ReEDs Generation Data'!R$729:R$1448,'ReEDs Generation Data'!$E$729:$E$1448,Calculations!$A61)</f>
        <v>0.18220715095522483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3.6857556828734032E-2</v>
      </c>
      <c r="C62" s="91">
        <f>SUMIFS('ReEDs Generation Data'!H$729:H$1448,'ReEDs Generation Data'!$E$729:$E$1448,Calculations!$A62)</f>
        <v>3.6676515972885161E-2</v>
      </c>
      <c r="D62" s="91">
        <f>SUMIFS('ReEDs Generation Data'!I$729:I$1448,'ReEDs Generation Data'!$E$729:$E$1448,Calculations!$A62)</f>
        <v>3.6929450157532136E-2</v>
      </c>
      <c r="E62" s="91">
        <f>SUMIFS('ReEDs Generation Data'!J$729:J$1448,'ReEDs Generation Data'!$E$729:$E$1448,Calculations!$A62)</f>
        <v>3.718589721480843E-2</v>
      </c>
      <c r="F62" s="91">
        <f>SUMIFS('ReEDs Generation Data'!K$729:K$1448,'ReEDs Generation Data'!$E$729:$E$1448,Calculations!$A62)</f>
        <v>3.619368856573351E-2</v>
      </c>
      <c r="G62" s="91">
        <f>SUMIFS('ReEDs Generation Data'!L$729:L$1448,'ReEDs Generation Data'!$E$729:$E$1448,Calculations!$A62)</f>
        <v>3.525305282636812E-2</v>
      </c>
      <c r="H62" s="91">
        <f>SUMIFS('ReEDs Generation Data'!M$729:M$1448,'ReEDs Generation Data'!$E$729:$E$1448,Calculations!$A62)</f>
        <v>3.5600608725868045E-2</v>
      </c>
      <c r="I62" s="91">
        <f>SUMIFS('ReEDs Generation Data'!N$729:N$1448,'ReEDs Generation Data'!$E$729:$E$1448,Calculations!$A62)</f>
        <v>3.5955085890722258E-2</v>
      </c>
      <c r="J62" s="91">
        <f>SUMIFS('ReEDs Generation Data'!O$729:O$1448,'ReEDs Generation Data'!$E$729:$E$1448,Calculations!$A62)</f>
        <v>3.6296918758415862E-2</v>
      </c>
      <c r="K62" s="91">
        <f>SUMIFS('ReEDs Generation Data'!P$729:P$1448,'ReEDs Generation Data'!$E$729:$E$1448,Calculations!$A62)</f>
        <v>3.6645313773597636E-2</v>
      </c>
      <c r="L62" s="91">
        <f>SUMIFS('ReEDs Generation Data'!Q$729:Q$1448,'ReEDs Generation Data'!$E$729:$E$1448,Calculations!$A62)</f>
        <v>3.5979145274228241E-2</v>
      </c>
      <c r="M62" s="91">
        <f>SUMIFS('ReEDs Generation Data'!R$729:R$1448,'ReEDs Generation Data'!$E$729:$E$1448,Calculations!$A62)</f>
        <v>3.5336764651540099E-2</v>
      </c>
    </row>
    <row r="63" spans="1:33" ht="15.75" customHeight="1">
      <c r="A63" s="111" t="s">
        <v>101</v>
      </c>
      <c r="B63" s="91">
        <f>SUMIFS('ReEDs Generation Data'!G$729:G$1448,'ReEDs Generation Data'!$E$729:$E$1448,Calculations!$A63)</f>
        <v>0.17844610584371787</v>
      </c>
      <c r="C63" s="91">
        <f>SUMIFS('ReEDs Generation Data'!H$729:H$1448,'ReEDs Generation Data'!$E$729:$E$1448,Calculations!$A63)</f>
        <v>0.17448006989823389</v>
      </c>
      <c r="D63" s="91">
        <f>SUMIFS('ReEDs Generation Data'!I$729:I$1448,'ReEDs Generation Data'!$E$729:$E$1448,Calculations!$A63)</f>
        <v>0.16924118066291322</v>
      </c>
      <c r="E63" s="91">
        <f>SUMIFS('ReEDs Generation Data'!J$729:J$1448,'ReEDs Generation Data'!$E$729:$E$1448,Calculations!$A63)</f>
        <v>0.16435410701142306</v>
      </c>
      <c r="F63" s="91">
        <f>SUMIFS('ReEDs Generation Data'!K$729:K$1448,'ReEDs Generation Data'!$E$729:$E$1448,Calculations!$A63)</f>
        <v>0.1647504737780276</v>
      </c>
      <c r="G63" s="91">
        <f>SUMIFS('ReEDs Generation Data'!L$729:L$1448,'ReEDs Generation Data'!$E$729:$E$1448,Calculations!$A63)</f>
        <v>0.16531661348669549</v>
      </c>
      <c r="H63" s="91">
        <f>SUMIFS('ReEDs Generation Data'!M$729:M$1448,'ReEDs Generation Data'!$E$729:$E$1448,Calculations!$A63)</f>
        <v>0.2045313110826962</v>
      </c>
      <c r="I63" s="91">
        <f>SUMIFS('ReEDs Generation Data'!N$729:N$1448,'ReEDs Generation Data'!$E$729:$E$1448,Calculations!$A63)</f>
        <v>0.27094575368591972</v>
      </c>
      <c r="J63" s="91">
        <f>SUMIFS('ReEDs Generation Data'!O$729:O$1448,'ReEDs Generation Data'!$E$729:$E$1448,Calculations!$A63)</f>
        <v>0.27076530897099466</v>
      </c>
      <c r="K63" s="91">
        <f>SUMIFS('ReEDs Generation Data'!P$729:P$1448,'ReEDs Generation Data'!$E$729:$E$1448,Calculations!$A63)</f>
        <v>0.27062614506391369</v>
      </c>
      <c r="L63" s="91">
        <f>SUMIFS('ReEDs Generation Data'!Q$729:Q$1448,'ReEDs Generation Data'!$E$729:$E$1448,Calculations!$A63)</f>
        <v>0.21387604218179543</v>
      </c>
      <c r="M63" s="91">
        <f>SUMIFS('ReEDs Generation Data'!R$729:R$1448,'ReEDs Generation Data'!$E$729:$E$1448,Calculations!$A63)</f>
        <v>0.17770778564623319</v>
      </c>
    </row>
    <row r="64" spans="1:33" ht="15.75" customHeight="1">
      <c r="A64" s="111" t="s">
        <v>100</v>
      </c>
      <c r="B64" s="91">
        <f>SUMIFS('ReEDs Generation Data'!G$729:G$1448,'ReEDs Generation Data'!$E$729:$E$1448,Calculations!$A64)</f>
        <v>0.11366766897177498</v>
      </c>
      <c r="C64" s="91">
        <f>SUMIFS('ReEDs Generation Data'!H$729:H$1448,'ReEDs Generation Data'!$E$729:$E$1448,Calculations!$A64)</f>
        <v>0.13093864078415959</v>
      </c>
      <c r="D64" s="91">
        <f>SUMIFS('ReEDs Generation Data'!I$729:I$1448,'ReEDs Generation Data'!$E$729:$E$1448,Calculations!$A64)</f>
        <v>0.12903771726759997</v>
      </c>
      <c r="E64" s="91">
        <f>SUMIFS('ReEDs Generation Data'!J$729:J$1448,'ReEDs Generation Data'!$E$729:$E$1448,Calculations!$A64)</f>
        <v>0.12729523133152754</v>
      </c>
      <c r="F64" s="91">
        <f>SUMIFS('ReEDs Generation Data'!K$729:K$1448,'ReEDs Generation Data'!$E$729:$E$1448,Calculations!$A64)</f>
        <v>0.12642121626715597</v>
      </c>
      <c r="G64" s="91">
        <f>SUMIFS('ReEDs Generation Data'!L$729:L$1448,'ReEDs Generation Data'!$E$729:$E$1448,Calculations!$A64)</f>
        <v>0.12586403726494585</v>
      </c>
      <c r="H64" s="91">
        <f>SUMIFS('ReEDs Generation Data'!M$729:M$1448,'ReEDs Generation Data'!$E$729:$E$1448,Calculations!$A64)</f>
        <v>0.14402351682153619</v>
      </c>
      <c r="I64" s="91">
        <f>SUMIFS('ReEDs Generation Data'!N$729:N$1448,'ReEDs Generation Data'!$E$729:$E$1448,Calculations!$A64)</f>
        <v>0.17427171747048764</v>
      </c>
      <c r="J64" s="91">
        <f>SUMIFS('ReEDs Generation Data'!O$729:O$1448,'ReEDs Generation Data'!$E$729:$E$1448,Calculations!$A64)</f>
        <v>0.17409834629225998</v>
      </c>
      <c r="K64" s="91">
        <f>SUMIFS('ReEDs Generation Data'!P$729:P$1448,'ReEDs Generation Data'!$E$729:$E$1448,Calculations!$A64)</f>
        <v>0.17398446916468943</v>
      </c>
      <c r="L64" s="91">
        <f>SUMIFS('ReEDs Generation Data'!Q$729:Q$1448,'ReEDs Generation Data'!$E$729:$E$1448,Calculations!$A64)</f>
        <v>0.23166366313602749</v>
      </c>
      <c r="M64" s="91">
        <f>SUMIFS('ReEDs Generation Data'!R$729:R$1448,'ReEDs Generation Data'!$E$729:$E$1448,Calculations!$A64)</f>
        <v>0.26801595733392231</v>
      </c>
    </row>
    <row r="65" spans="1:37" ht="15.75" customHeight="1">
      <c r="A65" s="111" t="s">
        <v>102</v>
      </c>
      <c r="B65" s="91">
        <f>SUMIFS('ReEDs Generation Data'!G$729:G$1448,'ReEDs Generation Data'!$E$729:$E$1448,Calculations!$A65)</f>
        <v>3.1218914125861745E-2</v>
      </c>
      <c r="C65" s="91">
        <f>SUMIFS('ReEDs Generation Data'!H$729:H$1448,'ReEDs Generation Data'!$E$729:$E$1448,Calculations!$A65)</f>
        <v>3.5654715033044071E-2</v>
      </c>
      <c r="D65" s="91">
        <f>SUMIFS('ReEDs Generation Data'!I$729:I$1448,'ReEDs Generation Data'!$E$729:$E$1448,Calculations!$A65)</f>
        <v>3.6278161196291348E-2</v>
      </c>
      <c r="E65" s="91">
        <f>SUMIFS('ReEDs Generation Data'!J$729:J$1448,'ReEDs Generation Data'!$E$729:$E$1448,Calculations!$A65)</f>
        <v>3.6920227328137968E-2</v>
      </c>
      <c r="F65" s="91">
        <f>SUMIFS('ReEDs Generation Data'!K$729:K$1448,'ReEDs Generation Data'!$E$729:$E$1448,Calculations!$A65)</f>
        <v>4.0279768725135924E-2</v>
      </c>
      <c r="G65" s="91">
        <f>SUMIFS('ReEDs Generation Data'!L$729:L$1448,'ReEDs Generation Data'!$E$729:$E$1448,Calculations!$A65)</f>
        <v>4.4372623024488744E-2</v>
      </c>
      <c r="H65" s="91">
        <f>SUMIFS('ReEDs Generation Data'!M$729:M$1448,'ReEDs Generation Data'!$E$729:$E$1448,Calculations!$A65)</f>
        <v>4.5739097422573413E-2</v>
      </c>
      <c r="I65" s="91">
        <f>SUMIFS('ReEDs Generation Data'!N$729:N$1448,'ReEDs Generation Data'!$E$729:$E$1448,Calculations!$A65)</f>
        <v>4.7297888771187797E-2</v>
      </c>
      <c r="J65" s="91">
        <f>SUMIFS('ReEDs Generation Data'!O$729:O$1448,'ReEDs Generation Data'!$E$729:$E$1448,Calculations!$A65)</f>
        <v>4.5233408245865865E-2</v>
      </c>
      <c r="K65" s="91">
        <f>SUMIFS('ReEDs Generation Data'!P$729:P$1448,'ReEDs Generation Data'!$E$729:$E$1448,Calculations!$A65)</f>
        <v>4.3369896082676218E-2</v>
      </c>
      <c r="L65" s="91">
        <f>SUMIFS('ReEDs Generation Data'!Q$729:Q$1448,'ReEDs Generation Data'!$E$729:$E$1448,Calculations!$A65)</f>
        <v>4.3317021429028504E-2</v>
      </c>
      <c r="M65" s="91">
        <f>SUMIFS('ReEDs Generation Data'!R$729:R$1448,'ReEDs Generation Data'!$E$729:$E$1448,Calculations!$A65)</f>
        <v>4.3367858153924202E-2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4.1225103571517579E-5</v>
      </c>
      <c r="C67" s="91">
        <f>SUMIFS('ReEDs Generation Data'!H$729:H$1448,'ReEDs Generation Data'!$E$729:$E$1448,Calculations!$A67)</f>
        <v>8.315643007922221E-5</v>
      </c>
      <c r="D67" s="91">
        <f>SUMIFS('ReEDs Generation Data'!I$729:I$1448,'ReEDs Generation Data'!$E$729:$E$1448,Calculations!$A67)</f>
        <v>1.5716445980979671E-4</v>
      </c>
      <c r="E67" s="91">
        <f>SUMIFS('ReEDs Generation Data'!J$729:J$1448,'ReEDs Generation Data'!$E$729:$E$1448,Calculations!$A67)</f>
        <v>2.3333723651965094E-4</v>
      </c>
      <c r="F67" s="91">
        <f>SUMIFS('ReEDs Generation Data'!K$729:K$1448,'ReEDs Generation Data'!$E$729:$E$1448,Calculations!$A67)</f>
        <v>2.5633333815753943E-4</v>
      </c>
      <c r="G67" s="91">
        <f>SUMIFS('ReEDs Generation Data'!L$729:L$1448,'ReEDs Generation Data'!$E$729:$E$1448,Calculations!$A67)</f>
        <v>2.8435765922418945E-4</v>
      </c>
      <c r="H67" s="91">
        <f>SUMIFS('ReEDs Generation Data'!M$729:M$1448,'ReEDs Generation Data'!$E$729:$E$1448,Calculations!$A67)</f>
        <v>2.8735645911820581E-4</v>
      </c>
      <c r="I67" s="91">
        <f>SUMIFS('ReEDs Generation Data'!N$729:N$1448,'ReEDs Generation Data'!$E$729:$E$1448,Calculations!$A67)</f>
        <v>2.9041918307578835E-4</v>
      </c>
      <c r="J67" s="91">
        <f>SUMIFS('ReEDs Generation Data'!O$729:O$1448,'ReEDs Generation Data'!$E$729:$E$1448,Calculations!$A67)</f>
        <v>2.7661903944147068E-4</v>
      </c>
      <c r="K67" s="91">
        <f>SUMIFS('ReEDs Generation Data'!P$729:P$1448,'ReEDs Generation Data'!$E$729:$E$1448,Calculations!$A67)</f>
        <v>2.6407091333271462E-4</v>
      </c>
      <c r="L67" s="91">
        <f>SUMIFS('ReEDs Generation Data'!Q$729:Q$1448,'ReEDs Generation Data'!$E$729:$E$1448,Calculations!$A67)</f>
        <v>2.6647280721696229E-4</v>
      </c>
      <c r="M67" s="91">
        <f>SUMIFS('ReEDs Generation Data'!R$729:R$1448,'ReEDs Generation Data'!$E$729:$E$1448,Calculations!$A67)</f>
        <v>2.6891879569248671E-4</v>
      </c>
    </row>
    <row r="68" spans="1:37" ht="15.75" customHeight="1">
      <c r="A68" s="111" t="s">
        <v>105</v>
      </c>
      <c r="B68" s="91">
        <f>SUMIFS('ReEDs Generation Data'!G$729:G$1448,'ReEDs Generation Data'!$E$729:$E$1448,Calculations!$A68)</f>
        <v>2.8070350313589903E-3</v>
      </c>
      <c r="C68" s="91">
        <f>SUMIFS('ReEDs Generation Data'!H$729:H$1448,'ReEDs Generation Data'!$E$729:$E$1448,Calculations!$A68)</f>
        <v>2.8310785430797946E-3</v>
      </c>
      <c r="D68" s="91">
        <f>SUMIFS('ReEDs Generation Data'!I$729:I$1448,'ReEDs Generation Data'!$E$729:$E$1448,Calculations!$A68)</f>
        <v>2.8718864789904785E-3</v>
      </c>
      <c r="E68" s="91">
        <f>SUMIFS('ReEDs Generation Data'!J$729:J$1448,'ReEDs Generation Data'!$E$729:$E$1448,Calculations!$A68)</f>
        <v>2.9138880537038013E-3</v>
      </c>
      <c r="F68" s="91">
        <f>SUMIFS('ReEDs Generation Data'!K$729:K$1448,'ReEDs Generation Data'!$E$729:$E$1448,Calculations!$A68)</f>
        <v>3.2010606749444679E-3</v>
      </c>
      <c r="G68" s="91">
        <f>SUMIFS('ReEDs Generation Data'!L$729:L$1448,'ReEDs Generation Data'!$E$729:$E$1448,Calculations!$A68)</f>
        <v>3.5510251109139241E-3</v>
      </c>
      <c r="H68" s="91">
        <f>SUMIFS('ReEDs Generation Data'!M$729:M$1448,'ReEDs Generation Data'!$E$729:$E$1448,Calculations!$A68)</f>
        <v>3.5884737724175783E-3</v>
      </c>
      <c r="I68" s="91">
        <f>SUMIFS('ReEDs Generation Data'!N$729:N$1448,'ReEDs Generation Data'!$E$729:$E$1448,Calculations!$A68)</f>
        <v>3.6267207101327277E-3</v>
      </c>
      <c r="J68" s="91">
        <f>SUMIFS('ReEDs Generation Data'!O$729:O$1448,'ReEDs Generation Data'!$E$729:$E$1448,Calculations!$A68)</f>
        <v>3.4543861343264001E-3</v>
      </c>
      <c r="K68" s="91">
        <f>SUMIFS('ReEDs Generation Data'!P$729:P$1448,'ReEDs Generation Data'!$E$729:$E$1448,Calculations!$A68)</f>
        <v>3.2976866065954559E-3</v>
      </c>
      <c r="L68" s="91">
        <f>SUMIFS('ReEDs Generation Data'!Q$729:Q$1448,'ReEDs Generation Data'!$E$729:$E$1448,Calculations!$A68)</f>
        <v>3.327681175829089E-3</v>
      </c>
      <c r="M68" s="91">
        <f>SUMIFS('ReEDs Generation Data'!R$729:R$1448,'ReEDs Generation Data'!$E$729:$E$1448,Calculations!$A68)</f>
        <v>3.3582263931490335E-3</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8.7676382434066715E-4</v>
      </c>
      <c r="C70" s="91">
        <f>SUMIFS('ReEDs Generation Data'!H$729:H$1448,'ReEDs Generation Data'!$E$729:$E$1448,Calculations!$A70)</f>
        <v>7.9067372619900543E-4</v>
      </c>
      <c r="D70" s="91">
        <f>SUMIFS('ReEDs Generation Data'!I$729:I$1448,'ReEDs Generation Data'!$E$729:$E$1448,Calculations!$A70)</f>
        <v>6.913800496258334E-4</v>
      </c>
      <c r="E70" s="91">
        <f>SUMIFS('ReEDs Generation Data'!J$729:J$1448,'ReEDs Generation Data'!$E$729:$E$1448,Calculations!$A70)</f>
        <v>5.9058993411091219E-4</v>
      </c>
      <c r="F70" s="91">
        <f>SUMIFS('ReEDs Generation Data'!K$729:K$1448,'ReEDs Generation Data'!$E$729:$E$1448,Calculations!$A70)</f>
        <v>5.6671058537236137E-4</v>
      </c>
      <c r="G70" s="91">
        <f>SUMIFS('ReEDs Generation Data'!L$729:L$1448,'ReEDs Generation Data'!$E$729:$E$1448,Calculations!$A70)</f>
        <v>5.4407243474024071E-4</v>
      </c>
      <c r="H70" s="91">
        <f>SUMIFS('ReEDs Generation Data'!M$729:M$1448,'ReEDs Generation Data'!$E$729:$E$1448,Calculations!$A70)</f>
        <v>5.4117614405778803E-4</v>
      </c>
      <c r="I70" s="91">
        <f>SUMIFS('ReEDs Generation Data'!N$729:N$1448,'ReEDs Generation Data'!$E$729:$E$1448,Calculations!$A70)</f>
        <v>5.3822217633292221E-4</v>
      </c>
      <c r="J70" s="91">
        <f>SUMIFS('ReEDs Generation Data'!O$729:O$1448,'ReEDs Generation Data'!$E$729:$E$1448,Calculations!$A70)</f>
        <v>4.9253072219879082E-4</v>
      </c>
      <c r="K70" s="91">
        <f>SUMIFS('ReEDs Generation Data'!P$729:P$1448,'ReEDs Generation Data'!$E$729:$E$1448,Calculations!$A70)</f>
        <v>4.4596213163538331E-4</v>
      </c>
      <c r="L70" s="91">
        <f>SUMIFS('ReEDs Generation Data'!Q$729:Q$1448,'ReEDs Generation Data'!$E$729:$E$1448,Calculations!$A70)</f>
        <v>4.3785506709112596E-4</v>
      </c>
      <c r="M70" s="91">
        <f>SUMIFS('ReEDs Generation Data'!R$729:R$1448,'ReEDs Generation Data'!$E$729:$E$1448,Calculations!$A70)</f>
        <v>4.3003749364680548E-4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6.642446321230679E-4</v>
      </c>
      <c r="C73" s="91">
        <f>SUMIFS('ReEDs Generation Data'!H$729:H$1448,'ReEDs Generation Data'!$E$729:$E$1448,Calculations!$A73)</f>
        <v>6.6575086124468343E-4</v>
      </c>
      <c r="D73" s="91">
        <f>SUMIFS('ReEDs Generation Data'!I$729:I$1448,'ReEDs Generation Data'!$E$729:$E$1448,Calculations!$A73)</f>
        <v>6.7302510137926496E-4</v>
      </c>
      <c r="E73" s="91">
        <f>SUMIFS('ReEDs Generation Data'!J$729:J$1448,'ReEDs Generation Data'!$E$729:$E$1448,Calculations!$A73)</f>
        <v>6.8047939248071167E-4</v>
      </c>
      <c r="F73" s="91">
        <f>SUMIFS('ReEDs Generation Data'!K$729:K$1448,'ReEDs Generation Data'!$E$729:$E$1448,Calculations!$A73)</f>
        <v>7.0832378540309636E-4</v>
      </c>
      <c r="G73" s="91">
        <f>SUMIFS('ReEDs Generation Data'!L$729:L$1448,'ReEDs Generation Data'!$E$729:$E$1448,Calculations!$A73)</f>
        <v>7.445178864463125E-4</v>
      </c>
      <c r="H73" s="91">
        <f>SUMIFS('ReEDs Generation Data'!M$729:M$1448,'ReEDs Generation Data'!$E$729:$E$1448,Calculations!$A73)</f>
        <v>7.5216552277432291E-4</v>
      </c>
      <c r="I73" s="91">
        <f>SUMIFS('ReEDs Generation Data'!N$729:N$1448,'ReEDs Generation Data'!$E$729:$E$1448,Calculations!$A73)</f>
        <v>7.5997207544039854E-4</v>
      </c>
      <c r="J73" s="91">
        <f>SUMIFS('ReEDs Generation Data'!O$729:O$1448,'ReEDs Generation Data'!$E$729:$E$1448,Calculations!$A73)</f>
        <v>7.4112674185090681E-4</v>
      </c>
      <c r="K73" s="91">
        <f>SUMIFS('ReEDs Generation Data'!P$729:P$1448,'ReEDs Generation Data'!$E$729:$E$1448,Calculations!$A73)</f>
        <v>7.2430758826971017E-4</v>
      </c>
      <c r="L73" s="91">
        <f>SUMIFS('ReEDs Generation Data'!Q$729:Q$1448,'ReEDs Generation Data'!$E$729:$E$1448,Calculations!$A73)</f>
        <v>7.2247848322112861E-4</v>
      </c>
      <c r="M73" s="91">
        <f>SUMIFS('ReEDs Generation Data'!R$729:R$1448,'ReEDs Generation Data'!$E$729:$E$1448,Calculations!$A73)</f>
        <v>7.2091912153975221E-4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Wyoming</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13467738</v>
      </c>
      <c r="C5" s="174">
        <f>SUMIFS(Cambium!C:C,Cambium!B:B,About!B2)</f>
        <v>13467738</v>
      </c>
      <c r="D5">
        <f>C5</f>
        <v>13467738</v>
      </c>
      <c r="E5">
        <f t="shared" ref="E5:AF5" si="0">D5</f>
        <v>13467738</v>
      </c>
      <c r="F5">
        <f t="shared" si="0"/>
        <v>13467738</v>
      </c>
      <c r="G5">
        <f t="shared" si="0"/>
        <v>13467738</v>
      </c>
      <c r="H5">
        <f t="shared" si="0"/>
        <v>13467738</v>
      </c>
      <c r="I5">
        <f t="shared" si="0"/>
        <v>13467738</v>
      </c>
      <c r="J5">
        <f t="shared" si="0"/>
        <v>13467738</v>
      </c>
      <c r="K5">
        <f t="shared" si="0"/>
        <v>13467738</v>
      </c>
      <c r="L5">
        <f t="shared" si="0"/>
        <v>13467738</v>
      </c>
      <c r="M5">
        <f t="shared" si="0"/>
        <v>13467738</v>
      </c>
      <c r="N5">
        <f t="shared" si="0"/>
        <v>13467738</v>
      </c>
      <c r="O5">
        <f t="shared" si="0"/>
        <v>13467738</v>
      </c>
      <c r="P5">
        <f t="shared" si="0"/>
        <v>13467738</v>
      </c>
      <c r="Q5">
        <f t="shared" si="0"/>
        <v>13467738</v>
      </c>
      <c r="R5">
        <f t="shared" si="0"/>
        <v>13467738</v>
      </c>
      <c r="S5">
        <f t="shared" si="0"/>
        <v>13467738</v>
      </c>
      <c r="T5">
        <f t="shared" si="0"/>
        <v>13467738</v>
      </c>
      <c r="U5">
        <f t="shared" si="0"/>
        <v>13467738</v>
      </c>
      <c r="V5">
        <f t="shared" si="0"/>
        <v>13467738</v>
      </c>
      <c r="W5">
        <f t="shared" si="0"/>
        <v>13467738</v>
      </c>
      <c r="X5">
        <f t="shared" si="0"/>
        <v>13467738</v>
      </c>
      <c r="Y5">
        <f t="shared" si="0"/>
        <v>13467738</v>
      </c>
      <c r="Z5">
        <f t="shared" si="0"/>
        <v>13467738</v>
      </c>
      <c r="AA5">
        <f t="shared" si="0"/>
        <v>13467738</v>
      </c>
      <c r="AB5">
        <f t="shared" si="0"/>
        <v>13467738</v>
      </c>
      <c r="AC5">
        <f t="shared" si="0"/>
        <v>13467738</v>
      </c>
      <c r="AD5">
        <f t="shared" si="0"/>
        <v>13467738</v>
      </c>
      <c r="AE5">
        <f t="shared" si="0"/>
        <v>13467738</v>
      </c>
      <c r="AF5">
        <f t="shared" si="0"/>
        <v>13467738</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4208136.7021841062</v>
      </c>
      <c r="C10">
        <f>D10</f>
        <v>4208136.7021841062</v>
      </c>
      <c r="D10" s="170">
        <f>SUM(D$5*SUMIFS(C$39:C$48,$B$39:$B$48,$A10),D$6*IF($B$2=TRUE,SUMIFS($B$147:$B$162,$A$147:$A$162,$A10),SUMIFS(E$125:E$140,$A$125:$A$140,$A10)))</f>
        <v>4208136.7021841062</v>
      </c>
      <c r="E10">
        <f t="shared" ref="E10:N10" si="2">SUM(E$5*SUMIFS(D$39:D$48,$B$39:$B$48,$A10),E$6*IF($B$2=TRUE,SUMIFS($B$147:$B$162,$A$147:$A$162,$A10),SUMIFS(F$125:F$140,$A$125:$A$140,$A10)))</f>
        <v>2959026.2358889249</v>
      </c>
      <c r="F10">
        <f t="shared" si="2"/>
        <v>2375016.967812743</v>
      </c>
      <c r="G10">
        <f t="shared" si="2"/>
        <v>1711485.4430187158</v>
      </c>
      <c r="H10">
        <f t="shared" si="2"/>
        <v>1591454.1433219479</v>
      </c>
      <c r="I10">
        <f t="shared" si="2"/>
        <v>1537862.1468632251</v>
      </c>
      <c r="J10">
        <f t="shared" si="2"/>
        <v>949985.23677459534</v>
      </c>
      <c r="K10">
        <f t="shared" si="2"/>
        <v>861453.14326967439</v>
      </c>
      <c r="L10">
        <f t="shared" si="2"/>
        <v>792466.56962330872</v>
      </c>
      <c r="M10">
        <f t="shared" si="2"/>
        <v>792466.56962330872</v>
      </c>
      <c r="N10">
        <f t="shared" si="2"/>
        <v>792466.56962330872</v>
      </c>
      <c r="O10">
        <f t="shared" ref="O10:AE10" si="3">SUM(O$5*SUMIFS(N$39:N$48,$B$39:$B$48,$A10),O$6*IF($B$2=TRUE,SUMIFS($B$147:$B$162,$A$147:$A$162,$A10),SUMIFS(P$125:P$140,$A$125:$A$140,$A10)))</f>
        <v>792466.56962330872</v>
      </c>
      <c r="P10">
        <f t="shared" si="3"/>
        <v>792466.56962330872</v>
      </c>
      <c r="Q10">
        <f t="shared" si="3"/>
        <v>792466.56962330872</v>
      </c>
      <c r="R10">
        <f t="shared" si="3"/>
        <v>792466.56962330872</v>
      </c>
      <c r="S10">
        <f t="shared" si="3"/>
        <v>792466.56962330872</v>
      </c>
      <c r="T10">
        <f t="shared" si="3"/>
        <v>792466.56962330872</v>
      </c>
      <c r="U10">
        <f t="shared" si="3"/>
        <v>792466.56962330872</v>
      </c>
      <c r="V10">
        <f t="shared" si="3"/>
        <v>792466.56962330872</v>
      </c>
      <c r="W10">
        <f t="shared" si="3"/>
        <v>792466.56962330872</v>
      </c>
      <c r="X10">
        <f t="shared" si="3"/>
        <v>792466.56962330872</v>
      </c>
      <c r="Y10">
        <f t="shared" si="3"/>
        <v>792466.56962330872</v>
      </c>
      <c r="Z10">
        <f t="shared" si="3"/>
        <v>792466.56962330872</v>
      </c>
      <c r="AA10">
        <f t="shared" si="3"/>
        <v>792466.56962330872</v>
      </c>
      <c r="AB10">
        <f t="shared" si="3"/>
        <v>792466.56962330872</v>
      </c>
      <c r="AC10">
        <f t="shared" si="3"/>
        <v>792466.56962330872</v>
      </c>
      <c r="AD10">
        <f t="shared" si="3"/>
        <v>792466.56962330872</v>
      </c>
      <c r="AE10">
        <f t="shared" si="3"/>
        <v>792466.56962330872</v>
      </c>
      <c r="AF10">
        <f>SUM(AF$5*SUMIFS(AE$39:AE$48,$B$39:$B$48,$A10),AF$6*IF($B$2=TRUE,SUMIFS($B$147:$B$162,$A$147:$A$162,$A10),SUMIFS(AG$125:AG$140,$A$125:$A$140,$A10)))</f>
        <v>792466.56962330872</v>
      </c>
    </row>
    <row r="11" spans="1:32">
      <c r="A11" s="100" t="s">
        <v>347</v>
      </c>
      <c r="B11">
        <f t="shared" ref="B11:B33" si="4">D11</f>
        <v>1763356.2502601875</v>
      </c>
      <c r="C11">
        <f t="shared" ref="C11:C33" si="5">D11</f>
        <v>1763356.2502601875</v>
      </c>
      <c r="D11" s="170">
        <f t="shared" ref="D11:D33" si="6">SUM(D$5*SUMIFS(C$39:C$48,$B$39:$B$48,$A11),D$6*IF($B$2=TRUE,SUMIFS($B$147:$B$162,$A$147:$A$162,$A11),SUMIFS(E$125:E$140,$A$125:$A$140,$A11)))</f>
        <v>1763356.2502601875</v>
      </c>
      <c r="E11">
        <f t="shared" ref="E11:N11" si="7">SUM(E$5*SUMIFS(D$39:D$48,$B$39:$B$48,$A11),E$6*IF($B$2=TRUE,SUMIFS($B$147:$B$162,$A$147:$A$162,$A11),SUMIFS(F$125:F$140,$A$125:$A$140,$A11)))</f>
        <v>1367085.1973184322</v>
      </c>
      <c r="F11">
        <f t="shared" si="7"/>
        <v>1297002.2932254488</v>
      </c>
      <c r="G11">
        <f t="shared" si="7"/>
        <v>1102241.6100115578</v>
      </c>
      <c r="H11">
        <f t="shared" si="7"/>
        <v>1133627.3608372414</v>
      </c>
      <c r="I11">
        <f t="shared" si="7"/>
        <v>969829.08837145381</v>
      </c>
      <c r="J11">
        <f t="shared" si="7"/>
        <v>816088.73114318552</v>
      </c>
      <c r="K11">
        <f t="shared" si="7"/>
        <v>754093.07168298832</v>
      </c>
      <c r="L11">
        <f t="shared" si="7"/>
        <v>377984.21725359722</v>
      </c>
      <c r="M11">
        <f t="shared" si="7"/>
        <v>377984.21725359722</v>
      </c>
      <c r="N11">
        <f t="shared" si="7"/>
        <v>377984.21725359722</v>
      </c>
      <c r="O11">
        <f t="shared" ref="O11:AF11" si="8">SUM(O$5*SUMIFS(N$39:N$48,$B$39:$B$48,$A11),O$6*IF($B$2=TRUE,SUMIFS($B$147:$B$162,$A$147:$A$162,$A11),SUMIFS(P$125:P$140,$A$125:$A$140,$A11)))</f>
        <v>377984.21725359722</v>
      </c>
      <c r="P11">
        <f t="shared" si="8"/>
        <v>377984.21725359722</v>
      </c>
      <c r="Q11">
        <f t="shared" si="8"/>
        <v>377984.21725359722</v>
      </c>
      <c r="R11">
        <f t="shared" si="8"/>
        <v>377984.21725359722</v>
      </c>
      <c r="S11">
        <f t="shared" si="8"/>
        <v>377984.21725359722</v>
      </c>
      <c r="T11">
        <f t="shared" si="8"/>
        <v>377984.21725359722</v>
      </c>
      <c r="U11">
        <f t="shared" si="8"/>
        <v>377984.21725359722</v>
      </c>
      <c r="V11">
        <f t="shared" si="8"/>
        <v>377984.21725359722</v>
      </c>
      <c r="W11">
        <f t="shared" si="8"/>
        <v>377984.21725359722</v>
      </c>
      <c r="X11">
        <f t="shared" si="8"/>
        <v>377984.21725359722</v>
      </c>
      <c r="Y11">
        <f t="shared" si="8"/>
        <v>377984.21725359722</v>
      </c>
      <c r="Z11">
        <f t="shared" si="8"/>
        <v>377984.21725359722</v>
      </c>
      <c r="AA11">
        <f t="shared" si="8"/>
        <v>377984.21725359722</v>
      </c>
      <c r="AB11">
        <f t="shared" si="8"/>
        <v>377984.21725359722</v>
      </c>
      <c r="AC11">
        <f t="shared" si="8"/>
        <v>377984.21725359722</v>
      </c>
      <c r="AD11">
        <f t="shared" si="8"/>
        <v>377984.21725359722</v>
      </c>
      <c r="AE11">
        <f t="shared" si="8"/>
        <v>377984.21725359722</v>
      </c>
      <c r="AF11">
        <f t="shared" si="8"/>
        <v>377984.21725359722</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68972.843393408592</v>
      </c>
      <c r="C13">
        <f t="shared" si="5"/>
        <v>68972.843393408592</v>
      </c>
      <c r="D13" s="170">
        <f t="shared" si="6"/>
        <v>68972.843393408592</v>
      </c>
      <c r="E13">
        <f t="shared" ref="E13:N13" si="11">SUM(E$5*SUMIFS(D$39:D$48,$B$39:$B$48,$A13),E$6*IF($B$2=TRUE,SUMIFS($B$147:$B$162,$A$147:$A$162,$A13),SUMIFS(F$125:F$140,$A$125:$A$140,$A13)))</f>
        <v>64819.888516987725</v>
      </c>
      <c r="F13">
        <f t="shared" si="11"/>
        <v>65354.575988616758</v>
      </c>
      <c r="G13">
        <f t="shared" si="11"/>
        <v>55080.683324925849</v>
      </c>
      <c r="H13">
        <f t="shared" si="11"/>
        <v>56413.073376320099</v>
      </c>
      <c r="I13">
        <f t="shared" si="11"/>
        <v>57409.465700615074</v>
      </c>
      <c r="J13">
        <f t="shared" si="11"/>
        <v>51729.524760545559</v>
      </c>
      <c r="K13">
        <f t="shared" si="11"/>
        <v>50094.909087921682</v>
      </c>
      <c r="L13">
        <f t="shared" si="11"/>
        <v>874798.70796322648</v>
      </c>
      <c r="M13">
        <f t="shared" si="11"/>
        <v>874798.70796322648</v>
      </c>
      <c r="N13">
        <f t="shared" si="11"/>
        <v>874798.70796322648</v>
      </c>
      <c r="O13">
        <f t="shared" ref="O13:AF13" si="12">SUM(O$5*SUMIFS(N$39:N$48,$B$39:$B$48,$A13),O$6*IF($B$2=TRUE,SUMIFS($B$147:$B$162,$A$147:$A$162,$A13),SUMIFS(P$125:P$140,$A$125:$A$140,$A13)))</f>
        <v>874798.70796322648</v>
      </c>
      <c r="P13">
        <f t="shared" si="12"/>
        <v>874798.70796322648</v>
      </c>
      <c r="Q13">
        <f t="shared" si="12"/>
        <v>874798.70796322648</v>
      </c>
      <c r="R13">
        <f t="shared" si="12"/>
        <v>874798.70796322648</v>
      </c>
      <c r="S13">
        <f t="shared" si="12"/>
        <v>874798.70796322648</v>
      </c>
      <c r="T13">
        <f t="shared" si="12"/>
        <v>874798.70796322648</v>
      </c>
      <c r="U13">
        <f t="shared" si="12"/>
        <v>874798.70796322648</v>
      </c>
      <c r="V13">
        <f t="shared" si="12"/>
        <v>874798.70796322648</v>
      </c>
      <c r="W13">
        <f t="shared" si="12"/>
        <v>874798.70796322648</v>
      </c>
      <c r="X13">
        <f t="shared" si="12"/>
        <v>874798.70796322648</v>
      </c>
      <c r="Y13">
        <f t="shared" si="12"/>
        <v>874798.70796322648</v>
      </c>
      <c r="Z13">
        <f t="shared" si="12"/>
        <v>874798.70796322648</v>
      </c>
      <c r="AA13">
        <f t="shared" si="12"/>
        <v>874798.70796322648</v>
      </c>
      <c r="AB13">
        <f t="shared" si="12"/>
        <v>874798.70796322648</v>
      </c>
      <c r="AC13">
        <f t="shared" si="12"/>
        <v>874798.70796322648</v>
      </c>
      <c r="AD13">
        <f t="shared" si="12"/>
        <v>874798.70796322648</v>
      </c>
      <c r="AE13">
        <f t="shared" si="12"/>
        <v>874798.70796322648</v>
      </c>
      <c r="AF13">
        <f t="shared" si="12"/>
        <v>874798.70796322648</v>
      </c>
    </row>
    <row r="14" spans="1:32">
      <c r="A14" s="100" t="s">
        <v>101</v>
      </c>
      <c r="B14">
        <f t="shared" si="4"/>
        <v>3948690.8582344069</v>
      </c>
      <c r="C14">
        <f t="shared" si="5"/>
        <v>3948690.8582344069</v>
      </c>
      <c r="D14" s="170">
        <f t="shared" si="6"/>
        <v>3948690.8582344069</v>
      </c>
      <c r="E14">
        <f t="shared" ref="E14:N14" si="13">SUM(E$5*SUMIFS(D$39:D$48,$B$39:$B$48,$A14),E$6*IF($B$2=TRUE,SUMIFS($B$147:$B$162,$A$147:$A$162,$A14),SUMIFS(F$125:F$140,$A$125:$A$140,$A14)))</f>
        <v>4011431.1635833704</v>
      </c>
      <c r="F14">
        <f t="shared" si="13"/>
        <v>4009308.5345706209</v>
      </c>
      <c r="G14">
        <f t="shared" si="13"/>
        <v>4210847.3878185693</v>
      </c>
      <c r="H14">
        <f t="shared" si="13"/>
        <v>4163267.5591076724</v>
      </c>
      <c r="I14">
        <f t="shared" si="13"/>
        <v>4164370.1783462325</v>
      </c>
      <c r="J14">
        <f t="shared" si="13"/>
        <v>4023468.8582373895</v>
      </c>
      <c r="K14">
        <f t="shared" si="13"/>
        <v>3806436.5310072619</v>
      </c>
      <c r="L14">
        <f t="shared" si="13"/>
        <v>3182077.2385785701</v>
      </c>
      <c r="M14">
        <f t="shared" si="13"/>
        <v>3182077.2385785701</v>
      </c>
      <c r="N14">
        <f t="shared" si="13"/>
        <v>3182077.2385785701</v>
      </c>
      <c r="O14">
        <f t="shared" ref="O14:AF14" si="14">SUM(O$5*SUMIFS(N$39:N$48,$B$39:$B$48,$A14),O$6*IF($B$2=TRUE,SUMIFS($B$147:$B$162,$A$147:$A$162,$A14),SUMIFS(P$125:P$140,$A$125:$A$140,$A14)))</f>
        <v>3182077.2385785701</v>
      </c>
      <c r="P14">
        <f t="shared" si="14"/>
        <v>3182077.2385785701</v>
      </c>
      <c r="Q14">
        <f t="shared" si="14"/>
        <v>3182077.2385785701</v>
      </c>
      <c r="R14">
        <f t="shared" si="14"/>
        <v>3182077.2385785701</v>
      </c>
      <c r="S14">
        <f t="shared" si="14"/>
        <v>3182077.2385785701</v>
      </c>
      <c r="T14">
        <f t="shared" si="14"/>
        <v>3182077.2385785701</v>
      </c>
      <c r="U14">
        <f t="shared" si="14"/>
        <v>3182077.2385785701</v>
      </c>
      <c r="V14">
        <f t="shared" si="14"/>
        <v>3182077.2385785701</v>
      </c>
      <c r="W14">
        <f t="shared" si="14"/>
        <v>3182077.2385785701</v>
      </c>
      <c r="X14">
        <f t="shared" si="14"/>
        <v>3182077.2385785701</v>
      </c>
      <c r="Y14">
        <f t="shared" si="14"/>
        <v>3182077.2385785701</v>
      </c>
      <c r="Z14">
        <f t="shared" si="14"/>
        <v>3182077.2385785701</v>
      </c>
      <c r="AA14">
        <f t="shared" si="14"/>
        <v>3182077.2385785701</v>
      </c>
      <c r="AB14">
        <f t="shared" si="14"/>
        <v>3182077.2385785701</v>
      </c>
      <c r="AC14">
        <f t="shared" si="14"/>
        <v>3182077.2385785701</v>
      </c>
      <c r="AD14">
        <f t="shared" si="14"/>
        <v>3182077.2385785701</v>
      </c>
      <c r="AE14">
        <f t="shared" si="14"/>
        <v>3182077.2385785701</v>
      </c>
      <c r="AF14">
        <f t="shared" si="14"/>
        <v>3182077.2385785701</v>
      </c>
    </row>
    <row r="15" spans="1:32">
      <c r="A15" s="100" t="s">
        <v>100</v>
      </c>
      <c r="B15">
        <f t="shared" si="4"/>
        <v>2967817.6704870295</v>
      </c>
      <c r="C15">
        <f t="shared" si="5"/>
        <v>2967817.6704870295</v>
      </c>
      <c r="D15" s="170">
        <f t="shared" si="6"/>
        <v>2967817.6704870295</v>
      </c>
      <c r="E15">
        <f t="shared" ref="E15:N15" si="15">SUM(E$5*SUMIFS(D$39:D$48,$B$39:$B$48,$A15),E$6*IF($B$2=TRUE,SUMIFS($B$147:$B$162,$A$147:$A$162,$A15),SUMIFS(F$125:F$140,$A$125:$A$140,$A15)))</f>
        <v>4290839.310508471</v>
      </c>
      <c r="F15">
        <f t="shared" si="15"/>
        <v>4804901.9842559304</v>
      </c>
      <c r="G15">
        <f t="shared" si="15"/>
        <v>5409727.6643849481</v>
      </c>
      <c r="H15">
        <f t="shared" si="15"/>
        <v>5559749.7539012767</v>
      </c>
      <c r="I15">
        <f t="shared" si="15"/>
        <v>5728976.5439285673</v>
      </c>
      <c r="J15">
        <f t="shared" si="15"/>
        <v>6361500.3676977362</v>
      </c>
      <c r="K15">
        <f t="shared" si="15"/>
        <v>6601038.0393639887</v>
      </c>
      <c r="L15">
        <f t="shared" si="15"/>
        <v>6633703.6087222863</v>
      </c>
      <c r="M15">
        <f t="shared" si="15"/>
        <v>6633703.6087222863</v>
      </c>
      <c r="N15">
        <f t="shared" si="15"/>
        <v>6633703.6087222863</v>
      </c>
      <c r="O15">
        <f t="shared" ref="O15:AF15" si="16">SUM(O$5*SUMIFS(N$39:N$48,$B$39:$B$48,$A15),O$6*IF($B$2=TRUE,SUMIFS($B$147:$B$162,$A$147:$A$162,$A15),SUMIFS(P$125:P$140,$A$125:$A$140,$A15)))</f>
        <v>6633703.6087222863</v>
      </c>
      <c r="P15">
        <f t="shared" si="16"/>
        <v>6633703.6087222863</v>
      </c>
      <c r="Q15">
        <f t="shared" si="16"/>
        <v>6633703.6087222863</v>
      </c>
      <c r="R15">
        <f t="shared" si="16"/>
        <v>6633703.6087222863</v>
      </c>
      <c r="S15">
        <f t="shared" si="16"/>
        <v>6633703.6087222863</v>
      </c>
      <c r="T15">
        <f t="shared" si="16"/>
        <v>6633703.6087222863</v>
      </c>
      <c r="U15">
        <f t="shared" si="16"/>
        <v>6633703.6087222863</v>
      </c>
      <c r="V15">
        <f t="shared" si="16"/>
        <v>6633703.6087222863</v>
      </c>
      <c r="W15">
        <f t="shared" si="16"/>
        <v>6633703.6087222863</v>
      </c>
      <c r="X15">
        <f t="shared" si="16"/>
        <v>6633703.6087222863</v>
      </c>
      <c r="Y15">
        <f t="shared" si="16"/>
        <v>6633703.6087222863</v>
      </c>
      <c r="Z15">
        <f t="shared" si="16"/>
        <v>6633703.6087222863</v>
      </c>
      <c r="AA15">
        <f t="shared" si="16"/>
        <v>6633703.6087222863</v>
      </c>
      <c r="AB15">
        <f t="shared" si="16"/>
        <v>6633703.6087222863</v>
      </c>
      <c r="AC15">
        <f t="shared" si="16"/>
        <v>6633703.6087222863</v>
      </c>
      <c r="AD15">
        <f t="shared" si="16"/>
        <v>6633703.6087222863</v>
      </c>
      <c r="AE15">
        <f t="shared" si="16"/>
        <v>6633703.6087222863</v>
      </c>
      <c r="AF15">
        <f t="shared" si="16"/>
        <v>6633703.6087222863</v>
      </c>
    </row>
    <row r="16" spans="1:32">
      <c r="A16" s="100" t="s">
        <v>102</v>
      </c>
      <c r="B16">
        <f t="shared" si="4"/>
        <v>439830.34601546236</v>
      </c>
      <c r="C16">
        <f t="shared" si="5"/>
        <v>439830.34601546236</v>
      </c>
      <c r="D16" s="170">
        <f t="shared" si="6"/>
        <v>439830.34601546236</v>
      </c>
      <c r="E16">
        <f t="shared" ref="E16:N16" si="17">SUM(E$5*SUMIFS(D$39:D$48,$B$39:$B$48,$A16),E$6*IF($B$2=TRUE,SUMIFS($B$147:$B$162,$A$147:$A$162,$A16),SUMIFS(F$125:F$140,$A$125:$A$140,$A16)))</f>
        <v>735381.3498602343</v>
      </c>
      <c r="F16">
        <f t="shared" si="17"/>
        <v>872233.8327896758</v>
      </c>
      <c r="G16">
        <f t="shared" si="17"/>
        <v>935231.36317670718</v>
      </c>
      <c r="H16">
        <f t="shared" si="17"/>
        <v>920747.53894988191</v>
      </c>
      <c r="I16">
        <f t="shared" si="17"/>
        <v>920064.09200574318</v>
      </c>
      <c r="J16">
        <f t="shared" si="17"/>
        <v>1151222.9503875757</v>
      </c>
      <c r="K16">
        <f t="shared" si="17"/>
        <v>1290621.6836763928</v>
      </c>
      <c r="L16">
        <f t="shared" si="17"/>
        <v>1493635.2424795304</v>
      </c>
      <c r="M16">
        <f t="shared" si="17"/>
        <v>1493635.2424795304</v>
      </c>
      <c r="N16">
        <f t="shared" si="17"/>
        <v>1493635.2424795304</v>
      </c>
      <c r="O16">
        <f t="shared" ref="O16:AF16" si="18">SUM(O$5*SUMIFS(N$39:N$48,$B$39:$B$48,$A16),O$6*IF($B$2=TRUE,SUMIFS($B$147:$B$162,$A$147:$A$162,$A16),SUMIFS(P$125:P$140,$A$125:$A$140,$A16)))</f>
        <v>1493635.2424795304</v>
      </c>
      <c r="P16">
        <f t="shared" si="18"/>
        <v>1493635.2424795304</v>
      </c>
      <c r="Q16">
        <f t="shared" si="18"/>
        <v>1493635.2424795304</v>
      </c>
      <c r="R16">
        <f t="shared" si="18"/>
        <v>1493635.2424795304</v>
      </c>
      <c r="S16">
        <f t="shared" si="18"/>
        <v>1493635.2424795304</v>
      </c>
      <c r="T16">
        <f t="shared" si="18"/>
        <v>1493635.2424795304</v>
      </c>
      <c r="U16">
        <f t="shared" si="18"/>
        <v>1493635.2424795304</v>
      </c>
      <c r="V16">
        <f t="shared" si="18"/>
        <v>1493635.2424795304</v>
      </c>
      <c r="W16">
        <f t="shared" si="18"/>
        <v>1493635.2424795304</v>
      </c>
      <c r="X16">
        <f t="shared" si="18"/>
        <v>1493635.2424795304</v>
      </c>
      <c r="Y16">
        <f t="shared" si="18"/>
        <v>1493635.2424795304</v>
      </c>
      <c r="Z16">
        <f t="shared" si="18"/>
        <v>1493635.2424795304</v>
      </c>
      <c r="AA16">
        <f t="shared" si="18"/>
        <v>1493635.2424795304</v>
      </c>
      <c r="AB16">
        <f t="shared" si="18"/>
        <v>1493635.2424795304</v>
      </c>
      <c r="AC16">
        <f t="shared" si="18"/>
        <v>1493635.2424795304</v>
      </c>
      <c r="AD16">
        <f t="shared" si="18"/>
        <v>1493635.2424795304</v>
      </c>
      <c r="AE16">
        <f t="shared" si="18"/>
        <v>1493635.2424795304</v>
      </c>
      <c r="AF16">
        <f t="shared" si="18"/>
        <v>1493635.2424795304</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48458.07139095859</v>
      </c>
      <c r="C18">
        <f t="shared" si="5"/>
        <v>48458.07139095859</v>
      </c>
      <c r="D18" s="170">
        <f t="shared" si="6"/>
        <v>48458.07139095859</v>
      </c>
      <c r="E18">
        <f t="shared" ref="E18:N18" si="21">SUM(E$5*SUMIFS(D$39:D$48,$B$39:$B$48,$A18),E$6*IF($B$2=TRUE,SUMIFS($B$147:$B$162,$A$147:$A$162,$A18),SUMIFS(F$125:F$140,$A$125:$A$140,$A18)))</f>
        <v>25137.775360626893</v>
      </c>
      <c r="F18">
        <f t="shared" si="21"/>
        <v>25461.163066566645</v>
      </c>
      <c r="G18">
        <f t="shared" si="21"/>
        <v>25228.839637085155</v>
      </c>
      <c r="H18">
        <f t="shared" si="21"/>
        <v>24851.906260252377</v>
      </c>
      <c r="I18">
        <f t="shared" si="21"/>
        <v>24964.924737771187</v>
      </c>
      <c r="J18">
        <f t="shared" si="21"/>
        <v>19278.40055057485</v>
      </c>
      <c r="K18">
        <f t="shared" si="21"/>
        <v>17886.917812822197</v>
      </c>
      <c r="L18">
        <f t="shared" si="21"/>
        <v>13546.960179358546</v>
      </c>
      <c r="M18">
        <f t="shared" si="21"/>
        <v>13546.960179358546</v>
      </c>
      <c r="N18">
        <f t="shared" si="21"/>
        <v>13546.960179358546</v>
      </c>
      <c r="O18">
        <f t="shared" ref="O18:AF18" si="22">SUM(O$5*SUMIFS(N$39:N$48,$B$39:$B$48,$A18),O$6*IF($B$2=TRUE,SUMIFS($B$147:$B$162,$A$147:$A$162,$A18),SUMIFS(P$125:P$140,$A$125:$A$140,$A18)))</f>
        <v>13546.960179358546</v>
      </c>
      <c r="P18">
        <f t="shared" si="22"/>
        <v>13546.960179358546</v>
      </c>
      <c r="Q18">
        <f t="shared" si="22"/>
        <v>13546.960179358546</v>
      </c>
      <c r="R18">
        <f t="shared" si="22"/>
        <v>13546.960179358546</v>
      </c>
      <c r="S18">
        <f t="shared" si="22"/>
        <v>13546.960179358546</v>
      </c>
      <c r="T18">
        <f t="shared" si="22"/>
        <v>13546.960179358546</v>
      </c>
      <c r="U18">
        <f t="shared" si="22"/>
        <v>13546.960179358546</v>
      </c>
      <c r="V18">
        <f t="shared" si="22"/>
        <v>13546.960179358546</v>
      </c>
      <c r="W18">
        <f t="shared" si="22"/>
        <v>13546.960179358546</v>
      </c>
      <c r="X18">
        <f t="shared" si="22"/>
        <v>13546.960179358546</v>
      </c>
      <c r="Y18">
        <f t="shared" si="22"/>
        <v>13546.960179358546</v>
      </c>
      <c r="Z18">
        <f t="shared" si="22"/>
        <v>13546.960179358546</v>
      </c>
      <c r="AA18">
        <f t="shared" si="22"/>
        <v>13546.960179358546</v>
      </c>
      <c r="AB18">
        <f t="shared" si="22"/>
        <v>13546.960179358546</v>
      </c>
      <c r="AC18">
        <f t="shared" si="22"/>
        <v>13546.960179358546</v>
      </c>
      <c r="AD18">
        <f t="shared" si="22"/>
        <v>13546.960179358546</v>
      </c>
      <c r="AE18">
        <f t="shared" si="22"/>
        <v>13546.960179358546</v>
      </c>
      <c r="AF18">
        <f t="shared" si="22"/>
        <v>13546.960179358546</v>
      </c>
    </row>
    <row r="19" spans="1:32">
      <c r="A19" s="100" t="s">
        <v>105</v>
      </c>
      <c r="B19">
        <f t="shared" si="4"/>
        <v>11420.920714794775</v>
      </c>
      <c r="C19">
        <f t="shared" si="5"/>
        <v>11420.920714794775</v>
      </c>
      <c r="D19" s="170">
        <f t="shared" si="6"/>
        <v>11420.920714794775</v>
      </c>
      <c r="E19">
        <f t="shared" ref="E19:N19" si="23">SUM(E$5*SUMIFS(D$39:D$48,$B$39:$B$48,$A19),E$6*IF($B$2=TRUE,SUMIFS($B$147:$B$162,$A$147:$A$162,$A19),SUMIFS(F$125:F$140,$A$125:$A$140,$A19)))</f>
        <v>12558.70828910901</v>
      </c>
      <c r="F19">
        <f t="shared" si="23"/>
        <v>17183.339596536862</v>
      </c>
      <c r="G19">
        <f t="shared" si="23"/>
        <v>17556.676926995242</v>
      </c>
      <c r="H19">
        <f t="shared" si="23"/>
        <v>17626.664245406719</v>
      </c>
      <c r="I19">
        <f t="shared" si="23"/>
        <v>63242.649863322018</v>
      </c>
      <c r="J19">
        <f t="shared" si="23"/>
        <v>85552.125303896581</v>
      </c>
      <c r="K19">
        <f t="shared" si="23"/>
        <v>77657.170768065567</v>
      </c>
      <c r="L19">
        <f t="shared" si="23"/>
        <v>92599.39776103328</v>
      </c>
      <c r="M19">
        <f t="shared" si="23"/>
        <v>92599.39776103328</v>
      </c>
      <c r="N19">
        <f t="shared" si="23"/>
        <v>92599.39776103328</v>
      </c>
      <c r="O19">
        <f t="shared" ref="O19:AF19" si="24">SUM(O$5*SUMIFS(N$39:N$48,$B$39:$B$48,$A19),O$6*IF($B$2=TRUE,SUMIFS($B$147:$B$162,$A$147:$A$162,$A19),SUMIFS(P$125:P$140,$A$125:$A$140,$A19)))</f>
        <v>92599.39776103328</v>
      </c>
      <c r="P19">
        <f t="shared" si="24"/>
        <v>92599.39776103328</v>
      </c>
      <c r="Q19">
        <f t="shared" si="24"/>
        <v>92599.39776103328</v>
      </c>
      <c r="R19">
        <f t="shared" si="24"/>
        <v>92599.39776103328</v>
      </c>
      <c r="S19">
        <f t="shared" si="24"/>
        <v>92599.39776103328</v>
      </c>
      <c r="T19">
        <f t="shared" si="24"/>
        <v>92599.39776103328</v>
      </c>
      <c r="U19">
        <f t="shared" si="24"/>
        <v>92599.39776103328</v>
      </c>
      <c r="V19">
        <f t="shared" si="24"/>
        <v>92599.39776103328</v>
      </c>
      <c r="W19">
        <f t="shared" si="24"/>
        <v>92599.39776103328</v>
      </c>
      <c r="X19">
        <f t="shared" si="24"/>
        <v>92599.39776103328</v>
      </c>
      <c r="Y19">
        <f t="shared" si="24"/>
        <v>92599.39776103328</v>
      </c>
      <c r="Z19">
        <f t="shared" si="24"/>
        <v>92599.39776103328</v>
      </c>
      <c r="AA19">
        <f t="shared" si="24"/>
        <v>92599.39776103328</v>
      </c>
      <c r="AB19">
        <f t="shared" si="24"/>
        <v>92599.39776103328</v>
      </c>
      <c r="AC19">
        <f t="shared" si="24"/>
        <v>92599.39776103328</v>
      </c>
      <c r="AD19">
        <f t="shared" si="24"/>
        <v>92599.39776103328</v>
      </c>
      <c r="AE19">
        <f t="shared" si="24"/>
        <v>92599.39776103328</v>
      </c>
      <c r="AF19">
        <f t="shared" si="24"/>
        <v>92599.39776103328</v>
      </c>
    </row>
    <row r="20" spans="1:32">
      <c r="A20" s="100" t="s">
        <v>106</v>
      </c>
      <c r="B20">
        <f t="shared" si="4"/>
        <v>11054.337319645187</v>
      </c>
      <c r="C20">
        <f t="shared" si="5"/>
        <v>11054.337319645187</v>
      </c>
      <c r="D20" s="170">
        <f t="shared" si="6"/>
        <v>11054.337319645187</v>
      </c>
      <c r="E20">
        <f t="shared" ref="E20:N20" si="25">SUM(E$5*SUMIFS(D$39:D$48,$B$39:$B$48,$A20),E$6*IF($B$2=TRUE,SUMIFS($B$147:$B$162,$A$147:$A$162,$A20),SUMIFS(F$125:F$140,$A$125:$A$140,$A20)))</f>
        <v>1458.3706738426097</v>
      </c>
      <c r="F20">
        <f t="shared" si="25"/>
        <v>1275.3086938601361</v>
      </c>
      <c r="G20">
        <f t="shared" si="25"/>
        <v>338.3317004961192</v>
      </c>
      <c r="H20">
        <f t="shared" si="25"/>
        <v>0</v>
      </c>
      <c r="I20">
        <f t="shared" si="25"/>
        <v>1018.9101830700275</v>
      </c>
      <c r="J20">
        <f t="shared" si="25"/>
        <v>8911.8051444996945</v>
      </c>
      <c r="K20">
        <f t="shared" si="25"/>
        <v>8456.5333308847949</v>
      </c>
      <c r="L20">
        <f t="shared" si="25"/>
        <v>6926.0574390883339</v>
      </c>
      <c r="M20">
        <f t="shared" si="25"/>
        <v>6926.0574390883339</v>
      </c>
      <c r="N20">
        <f t="shared" si="25"/>
        <v>6926.0574390883339</v>
      </c>
      <c r="O20">
        <f t="shared" ref="O20:AF20" si="26">SUM(O$5*SUMIFS(N$39:N$48,$B$39:$B$48,$A20),O$6*IF($B$2=TRUE,SUMIFS($B$147:$B$162,$A$147:$A$162,$A20),SUMIFS(P$125:P$140,$A$125:$A$140,$A20)))</f>
        <v>6926.0574390883339</v>
      </c>
      <c r="P20">
        <f t="shared" si="26"/>
        <v>6926.0574390883339</v>
      </c>
      <c r="Q20">
        <f t="shared" si="26"/>
        <v>6926.0574390883339</v>
      </c>
      <c r="R20">
        <f t="shared" si="26"/>
        <v>6926.0574390883339</v>
      </c>
      <c r="S20">
        <f t="shared" si="26"/>
        <v>6926.0574390883339</v>
      </c>
      <c r="T20">
        <f t="shared" si="26"/>
        <v>6926.0574390883339</v>
      </c>
      <c r="U20">
        <f t="shared" si="26"/>
        <v>6926.0574390883339</v>
      </c>
      <c r="V20">
        <f t="shared" si="26"/>
        <v>6926.0574390883339</v>
      </c>
      <c r="W20">
        <f t="shared" si="26"/>
        <v>6926.0574390883339</v>
      </c>
      <c r="X20">
        <f t="shared" si="26"/>
        <v>6926.0574390883339</v>
      </c>
      <c r="Y20">
        <f t="shared" si="26"/>
        <v>6926.0574390883339</v>
      </c>
      <c r="Z20">
        <f t="shared" si="26"/>
        <v>6926.0574390883339</v>
      </c>
      <c r="AA20">
        <f t="shared" si="26"/>
        <v>6926.0574390883339</v>
      </c>
      <c r="AB20">
        <f t="shared" si="26"/>
        <v>6926.0574390883339</v>
      </c>
      <c r="AC20">
        <f t="shared" si="26"/>
        <v>6926.0574390883339</v>
      </c>
      <c r="AD20">
        <f t="shared" si="26"/>
        <v>6926.0574390883339</v>
      </c>
      <c r="AE20">
        <f t="shared" si="26"/>
        <v>6926.0574390883339</v>
      </c>
      <c r="AF20">
        <f t="shared" si="26"/>
        <v>6926.0574390883339</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3.5980853942182861E-3</v>
      </c>
      <c r="D39">
        <f>SUMPRODUCT(P$57:P$106,$B$57:$B$106)</f>
        <v>1.8665179973524056E-3</v>
      </c>
      <c r="E39">
        <f>SUMPRODUCT(AB$57:AB$106,$B$57:$B$106)</f>
        <v>1.8905300256484531E-3</v>
      </c>
      <c r="F39">
        <f>SUMPRODUCT(AN$57:AN$106,$B$57:$B$106)</f>
        <v>1.8732796581790612E-3</v>
      </c>
      <c r="G39">
        <f>SUMPRODUCT(AZ$57:AZ$106,$B$57:$B$106)</f>
        <v>1.8452917824992123E-3</v>
      </c>
      <c r="H39">
        <f>SUMPRODUCT(BL$57:BL$106,$B$57:$B$106)</f>
        <v>1.8536835760965343E-3</v>
      </c>
      <c r="I39">
        <f>SUMPRODUCT(BX$57:BX$106,$B$57:$B$106)</f>
        <v>1.4314505190533742E-3</v>
      </c>
      <c r="J39">
        <f>SUMPRODUCT(CJ$57:CJ$106,$B$57:$B$106)</f>
        <v>1.3281308125256222E-3</v>
      </c>
      <c r="K39">
        <f>SUMPRODUCT(CV$57:CV$106,$B$57:$B$106)</f>
        <v>1.0058823671323682E-3</v>
      </c>
      <c r="L39" s="156">
        <f>K39</f>
        <v>1.0058823671323682E-3</v>
      </c>
      <c r="M39" s="156">
        <f t="shared" ref="M39:AE50" si="54">L39</f>
        <v>1.0058823671323682E-3</v>
      </c>
      <c r="N39" s="156">
        <f t="shared" si="54"/>
        <v>1.0058823671323682E-3</v>
      </c>
      <c r="O39" s="156">
        <f t="shared" si="54"/>
        <v>1.0058823671323682E-3</v>
      </c>
      <c r="P39" s="156">
        <f t="shared" si="54"/>
        <v>1.0058823671323682E-3</v>
      </c>
      <c r="Q39" s="156">
        <f t="shared" si="54"/>
        <v>1.0058823671323682E-3</v>
      </c>
      <c r="R39" s="156">
        <f t="shared" si="54"/>
        <v>1.0058823671323682E-3</v>
      </c>
      <c r="S39" s="156">
        <f t="shared" si="54"/>
        <v>1.0058823671323682E-3</v>
      </c>
      <c r="T39" s="156">
        <f t="shared" si="54"/>
        <v>1.0058823671323682E-3</v>
      </c>
      <c r="U39" s="156">
        <f t="shared" si="54"/>
        <v>1.0058823671323682E-3</v>
      </c>
      <c r="V39" s="156">
        <f t="shared" si="54"/>
        <v>1.0058823671323682E-3</v>
      </c>
      <c r="W39" s="156">
        <f t="shared" si="54"/>
        <v>1.0058823671323682E-3</v>
      </c>
      <c r="X39" s="156">
        <f t="shared" si="54"/>
        <v>1.0058823671323682E-3</v>
      </c>
      <c r="Y39" s="156">
        <f t="shared" si="54"/>
        <v>1.0058823671323682E-3</v>
      </c>
      <c r="Z39" s="156">
        <f t="shared" si="54"/>
        <v>1.0058823671323682E-3</v>
      </c>
      <c r="AA39" s="156">
        <f t="shared" si="54"/>
        <v>1.0058823671323682E-3</v>
      </c>
      <c r="AB39" s="156">
        <f t="shared" si="54"/>
        <v>1.0058823671323682E-3</v>
      </c>
      <c r="AC39" s="156">
        <f t="shared" si="54"/>
        <v>1.0058823671323682E-3</v>
      </c>
      <c r="AD39" s="156">
        <f t="shared" si="54"/>
        <v>1.0058823671323682E-3</v>
      </c>
      <c r="AE39" s="156">
        <f t="shared" si="54"/>
        <v>1.0058823671323682E-3</v>
      </c>
    </row>
    <row r="40" spans="1:32">
      <c r="B40" s="2" t="s">
        <v>98</v>
      </c>
      <c r="C40">
        <f>SUMPRODUCT(E57:E106,$B$57:$B$106)</f>
        <v>0.31246054104884624</v>
      </c>
      <c r="D40">
        <f>SUMPRODUCT(Q$57:Q$106,$B$57:$B$106)</f>
        <v>0.21971219189806968</v>
      </c>
      <c r="E40">
        <f>SUMPRODUCT(AC$57:AC$106,$B$57:$B$106)</f>
        <v>0.17634861680653002</v>
      </c>
      <c r="F40">
        <f>SUMPRODUCT(AO$57:AO$106,$B$57:$B$106)</f>
        <v>0.1270803933829657</v>
      </c>
      <c r="G40">
        <f>SUMPRODUCT(BA$57:BA$106,$B$57:$B$106)</f>
        <v>0.11816788708853319</v>
      </c>
      <c r="H40">
        <f>SUMPRODUCT(BM$57:BM$106,$B$57:$B$106)</f>
        <v>0.11418859996112377</v>
      </c>
      <c r="I40">
        <f>SUMPRODUCT(BY$57:BY$106,$B$57:$B$106)</f>
        <v>7.0537846576358657E-2</v>
      </c>
      <c r="J40">
        <f>SUMPRODUCT(CK$57:CK$106,$B$57:$B$106)</f>
        <v>6.3964204179623507E-2</v>
      </c>
      <c r="K40">
        <f>SUMPRODUCT(CW$57:CW$106,$B$57:$B$106)</f>
        <v>5.8841846316234299E-2</v>
      </c>
      <c r="L40" s="156">
        <f t="shared" ref="L40:AA50" si="55">K40</f>
        <v>5.8841846316234299E-2</v>
      </c>
      <c r="M40" s="156">
        <f t="shared" si="55"/>
        <v>5.8841846316234299E-2</v>
      </c>
      <c r="N40" s="156">
        <f t="shared" si="55"/>
        <v>5.8841846316234299E-2</v>
      </c>
      <c r="O40" s="156">
        <f t="shared" si="55"/>
        <v>5.8841846316234299E-2</v>
      </c>
      <c r="P40" s="156">
        <f t="shared" si="55"/>
        <v>5.8841846316234299E-2</v>
      </c>
      <c r="Q40" s="156">
        <f t="shared" si="55"/>
        <v>5.8841846316234299E-2</v>
      </c>
      <c r="R40" s="156">
        <f t="shared" si="55"/>
        <v>5.8841846316234299E-2</v>
      </c>
      <c r="S40" s="156">
        <f t="shared" si="55"/>
        <v>5.8841846316234299E-2</v>
      </c>
      <c r="T40" s="156">
        <f t="shared" si="55"/>
        <v>5.8841846316234299E-2</v>
      </c>
      <c r="U40" s="156">
        <f t="shared" si="55"/>
        <v>5.8841846316234299E-2</v>
      </c>
      <c r="V40" s="156">
        <f t="shared" si="55"/>
        <v>5.8841846316234299E-2</v>
      </c>
      <c r="W40" s="156">
        <f t="shared" si="55"/>
        <v>5.8841846316234299E-2</v>
      </c>
      <c r="X40" s="156">
        <f t="shared" si="55"/>
        <v>5.8841846316234299E-2</v>
      </c>
      <c r="Y40" s="156">
        <f t="shared" si="55"/>
        <v>5.8841846316234299E-2</v>
      </c>
      <c r="Z40" s="156">
        <f t="shared" si="55"/>
        <v>5.8841846316234299E-2</v>
      </c>
      <c r="AA40" s="156">
        <f t="shared" si="55"/>
        <v>5.8841846316234299E-2</v>
      </c>
      <c r="AB40" s="156">
        <f t="shared" si="54"/>
        <v>5.8841846316234299E-2</v>
      </c>
      <c r="AC40" s="156">
        <f t="shared" si="54"/>
        <v>5.8841846316234299E-2</v>
      </c>
      <c r="AD40" s="156">
        <f t="shared" si="54"/>
        <v>5.8841846316234299E-2</v>
      </c>
      <c r="AE40" s="156">
        <f t="shared" si="54"/>
        <v>5.8841846316234299E-2</v>
      </c>
    </row>
    <row r="41" spans="1:32">
      <c r="B41" s="2" t="s">
        <v>105</v>
      </c>
      <c r="C41">
        <f>SUMPRODUCT(F57:F106,$B$57:$B$106)</f>
        <v>8.4802070806506448E-4</v>
      </c>
      <c r="D41">
        <f>SUMPRODUCT(R$57:R$106,$B$57:$B$106)</f>
        <v>9.3250316341979701E-4</v>
      </c>
      <c r="E41">
        <f>SUMPRODUCT(AD$57:AD$106,$B$57:$B$106)</f>
        <v>1.27588906143978E-3</v>
      </c>
      <c r="F41">
        <f>SUMPRODUCT(AP$57:AP$106,$B$57:$B$106)</f>
        <v>1.3036099252150021E-3</v>
      </c>
      <c r="G41">
        <f>SUMPRODUCT(BB$57:BB$106,$B$57:$B$106)</f>
        <v>1.3088065898970353E-3</v>
      </c>
      <c r="H41">
        <f>SUMPRODUCT(BN$57:BN$106,$B$57:$B$106)</f>
        <v>4.6958627991814227E-3</v>
      </c>
      <c r="I41">
        <f>SUMPRODUCT(BZ$57:BZ$106,$B$57:$B$106)</f>
        <v>6.3523752321211317E-3</v>
      </c>
      <c r="J41">
        <f>SUMPRODUCT(CL$57:CL$106,$B$57:$B$106)</f>
        <v>5.7661628677410839E-3</v>
      </c>
      <c r="K41">
        <f>SUMPRODUCT(CX$57:CX$106,$B$57:$B$106)</f>
        <v>6.8756459147804394E-3</v>
      </c>
      <c r="L41" s="156">
        <f t="shared" si="55"/>
        <v>6.8756459147804394E-3</v>
      </c>
      <c r="M41" s="156">
        <f t="shared" si="54"/>
        <v>6.8756459147804394E-3</v>
      </c>
      <c r="N41" s="156">
        <f t="shared" si="54"/>
        <v>6.8756459147804394E-3</v>
      </c>
      <c r="O41" s="156">
        <f t="shared" si="54"/>
        <v>6.8756459147804394E-3</v>
      </c>
      <c r="P41" s="156">
        <f t="shared" si="54"/>
        <v>6.8756459147804394E-3</v>
      </c>
      <c r="Q41" s="156">
        <f t="shared" si="54"/>
        <v>6.8756459147804394E-3</v>
      </c>
      <c r="R41" s="156">
        <f t="shared" si="54"/>
        <v>6.8756459147804394E-3</v>
      </c>
      <c r="S41" s="156">
        <f t="shared" si="54"/>
        <v>6.8756459147804394E-3</v>
      </c>
      <c r="T41" s="156">
        <f t="shared" si="54"/>
        <v>6.8756459147804394E-3</v>
      </c>
      <c r="U41" s="156">
        <f t="shared" si="54"/>
        <v>6.8756459147804394E-3</v>
      </c>
      <c r="V41" s="156">
        <f t="shared" si="54"/>
        <v>6.8756459147804394E-3</v>
      </c>
      <c r="W41" s="156">
        <f t="shared" si="54"/>
        <v>6.8756459147804394E-3</v>
      </c>
      <c r="X41" s="156">
        <f t="shared" si="54"/>
        <v>6.8756459147804394E-3</v>
      </c>
      <c r="Y41" s="156">
        <f t="shared" si="54"/>
        <v>6.8756459147804394E-3</v>
      </c>
      <c r="Z41" s="156">
        <f t="shared" si="54"/>
        <v>6.8756459147804394E-3</v>
      </c>
      <c r="AA41" s="156">
        <f t="shared" si="54"/>
        <v>6.8756459147804394E-3</v>
      </c>
      <c r="AB41" s="156">
        <f t="shared" si="54"/>
        <v>6.8756459147804394E-3</v>
      </c>
      <c r="AC41" s="156">
        <f t="shared" si="54"/>
        <v>6.8756459147804394E-3</v>
      </c>
      <c r="AD41" s="156">
        <f t="shared" si="54"/>
        <v>6.8756459147804394E-3</v>
      </c>
      <c r="AE41" s="156">
        <f t="shared" si="54"/>
        <v>6.8756459147804394E-3</v>
      </c>
    </row>
    <row r="42" spans="1:32">
      <c r="B42" s="2" t="s">
        <v>101</v>
      </c>
      <c r="C42">
        <f>SUMPRODUCT(G57:G106,$B$57:$B$106)</f>
        <v>0.29319629311428591</v>
      </c>
      <c r="D42">
        <f>SUMPRODUCT(S$57:S$106,$B$57:$B$106)</f>
        <v>0.29785485607036388</v>
      </c>
      <c r="E42">
        <f>SUMPRODUCT(AE$57:AE$106,$B$57:$B$106)</f>
        <v>0.29769724764252325</v>
      </c>
      <c r="F42">
        <f>SUMPRODUCT(AQ$57:AQ$106,$B$57:$B$106)</f>
        <v>0.31266181357393269</v>
      </c>
      <c r="G42">
        <f>SUMPRODUCT(BC$57:BC$106,$B$57:$B$106)</f>
        <v>0.30912893903249916</v>
      </c>
      <c r="H42">
        <f>SUMPRODUCT(BO$57:BO$106,$B$57:$B$106)</f>
        <v>0.30921081018551388</v>
      </c>
      <c r="I42">
        <f>SUMPRODUCT(CA$57:CA$106,$B$57:$B$106)</f>
        <v>0.29874867318011306</v>
      </c>
      <c r="J42">
        <f>SUMPRODUCT(CM$57:CM$106,$B$57:$B$106)</f>
        <v>0.28263369327553461</v>
      </c>
      <c r="K42">
        <f>SUMPRODUCT(CY$57:CY$106,$B$57:$B$106)</f>
        <v>0.2362740675961004</v>
      </c>
      <c r="L42" s="156">
        <f t="shared" si="55"/>
        <v>0.2362740675961004</v>
      </c>
      <c r="M42" s="156">
        <f t="shared" si="54"/>
        <v>0.2362740675961004</v>
      </c>
      <c r="N42" s="156">
        <f t="shared" si="54"/>
        <v>0.2362740675961004</v>
      </c>
      <c r="O42" s="156">
        <f t="shared" si="54"/>
        <v>0.2362740675961004</v>
      </c>
      <c r="P42" s="156">
        <f t="shared" si="54"/>
        <v>0.2362740675961004</v>
      </c>
      <c r="Q42" s="156">
        <f t="shared" si="54"/>
        <v>0.2362740675961004</v>
      </c>
      <c r="R42" s="156">
        <f t="shared" si="54"/>
        <v>0.2362740675961004</v>
      </c>
      <c r="S42" s="156">
        <f t="shared" si="54"/>
        <v>0.2362740675961004</v>
      </c>
      <c r="T42" s="156">
        <f t="shared" si="54"/>
        <v>0.2362740675961004</v>
      </c>
      <c r="U42" s="156">
        <f t="shared" si="54"/>
        <v>0.2362740675961004</v>
      </c>
      <c r="V42" s="156">
        <f t="shared" si="54"/>
        <v>0.2362740675961004</v>
      </c>
      <c r="W42" s="156">
        <f t="shared" si="54"/>
        <v>0.2362740675961004</v>
      </c>
      <c r="X42" s="156">
        <f t="shared" si="54"/>
        <v>0.2362740675961004</v>
      </c>
      <c r="Y42" s="156">
        <f t="shared" si="54"/>
        <v>0.2362740675961004</v>
      </c>
      <c r="Z42" s="156">
        <f t="shared" si="54"/>
        <v>0.2362740675961004</v>
      </c>
      <c r="AA42" s="156">
        <f t="shared" si="54"/>
        <v>0.2362740675961004</v>
      </c>
      <c r="AB42" s="156">
        <f t="shared" si="54"/>
        <v>0.2362740675961004</v>
      </c>
      <c r="AC42" s="156">
        <f t="shared" si="54"/>
        <v>0.2362740675961004</v>
      </c>
      <c r="AD42" s="156">
        <f t="shared" si="54"/>
        <v>0.2362740675961004</v>
      </c>
      <c r="AE42" s="156">
        <f t="shared" si="54"/>
        <v>0.2362740675961004</v>
      </c>
    </row>
    <row r="43" spans="1:32">
      <c r="B43" s="2" t="s">
        <v>347</v>
      </c>
      <c r="C43">
        <f>SUMPRODUCT(H57:H106,$B$57:$B$106)</f>
        <v>0.13093187959701827</v>
      </c>
      <c r="D43">
        <f>SUMPRODUCT(T$57:T$106,$B$57:$B$106)</f>
        <v>0.10150815209788253</v>
      </c>
      <c r="E43">
        <f>SUMPRODUCT(AF$57:AF$106,$B$57:$B$106)</f>
        <v>9.6304390033831136E-2</v>
      </c>
      <c r="F43">
        <f>SUMPRODUCT(AR$57:AR$106,$B$57:$B$106)</f>
        <v>8.1843113521480576E-2</v>
      </c>
      <c r="G43">
        <f>SUMPRODUCT(BD$57:BD$106,$B$57:$B$106)</f>
        <v>8.4173553185935265E-2</v>
      </c>
      <c r="H43">
        <f>SUMPRODUCT(BP$57:BP$106,$B$57:$B$106)</f>
        <v>7.2011282694351031E-2</v>
      </c>
      <c r="I43">
        <f>SUMPRODUCT(CB$57:CB$106,$B$57:$B$106)</f>
        <v>6.0595827684143067E-2</v>
      </c>
      <c r="J43">
        <f>SUMPRODUCT(CN$57:CN$106,$B$57:$B$106)</f>
        <v>5.5992555816202272E-2</v>
      </c>
      <c r="K43">
        <f>SUMPRODUCT(CZ$57:CZ$106,$B$57:$B$106)</f>
        <v>2.8065902177009772E-2</v>
      </c>
      <c r="L43" s="156">
        <f t="shared" si="55"/>
        <v>2.8065902177009772E-2</v>
      </c>
      <c r="M43" s="156">
        <f t="shared" si="54"/>
        <v>2.8065902177009772E-2</v>
      </c>
      <c r="N43" s="156">
        <f t="shared" si="54"/>
        <v>2.8065902177009772E-2</v>
      </c>
      <c r="O43" s="156">
        <f t="shared" si="54"/>
        <v>2.8065902177009772E-2</v>
      </c>
      <c r="P43" s="156">
        <f t="shared" si="54"/>
        <v>2.8065902177009772E-2</v>
      </c>
      <c r="Q43" s="156">
        <f t="shared" si="54"/>
        <v>2.8065902177009772E-2</v>
      </c>
      <c r="R43" s="156">
        <f t="shared" si="54"/>
        <v>2.8065902177009772E-2</v>
      </c>
      <c r="S43" s="156">
        <f t="shared" si="54"/>
        <v>2.8065902177009772E-2</v>
      </c>
      <c r="T43" s="156">
        <f t="shared" si="54"/>
        <v>2.8065902177009772E-2</v>
      </c>
      <c r="U43" s="156">
        <f t="shared" si="54"/>
        <v>2.8065902177009772E-2</v>
      </c>
      <c r="V43" s="156">
        <f t="shared" si="54"/>
        <v>2.8065902177009772E-2</v>
      </c>
      <c r="W43" s="156">
        <f t="shared" si="54"/>
        <v>2.8065902177009772E-2</v>
      </c>
      <c r="X43" s="156">
        <f t="shared" si="54"/>
        <v>2.8065902177009772E-2</v>
      </c>
      <c r="Y43" s="156">
        <f t="shared" si="54"/>
        <v>2.8065902177009772E-2</v>
      </c>
      <c r="Z43" s="156">
        <f t="shared" si="54"/>
        <v>2.8065902177009772E-2</v>
      </c>
      <c r="AA43" s="156">
        <f t="shared" si="54"/>
        <v>2.8065902177009772E-2</v>
      </c>
      <c r="AB43" s="156">
        <f t="shared" si="54"/>
        <v>2.8065902177009772E-2</v>
      </c>
      <c r="AC43" s="156">
        <f t="shared" si="54"/>
        <v>2.8065902177009772E-2</v>
      </c>
      <c r="AD43" s="156">
        <f t="shared" si="54"/>
        <v>2.8065902177009772E-2</v>
      </c>
      <c r="AE43" s="156">
        <f t="shared" si="54"/>
        <v>2.8065902177009772E-2</v>
      </c>
    </row>
    <row r="44" spans="1:32">
      <c r="B44" s="2" t="s">
        <v>99</v>
      </c>
      <c r="C44">
        <f>SUMPRODUCT(I57:I106,$B$57:$B$106)</f>
        <v>5.1213383712549647E-3</v>
      </c>
      <c r="D44">
        <f>SUMPRODUCT(U$57:U$106,$B$57:$B$106)</f>
        <v>4.8129751645738673E-3</v>
      </c>
      <c r="E44">
        <f>SUMPRODUCT(AG$57:AG$106,$B$57:$B$106)</f>
        <v>4.852676521374024E-3</v>
      </c>
      <c r="F44">
        <f>SUMPRODUCT(AS$57:AS$106,$B$57:$B$106)</f>
        <v>4.0898243880988661E-3</v>
      </c>
      <c r="G44">
        <f>SUMPRODUCT(BE$57:BE$106,$B$57:$B$106)</f>
        <v>4.1887563729202408E-3</v>
      </c>
      <c r="H44">
        <f>SUMPRODUCT(BQ$57:BQ$106,$B$57:$B$106)</f>
        <v>4.2627400162235912E-3</v>
      </c>
      <c r="I44">
        <f>SUMPRODUCT(CC$57:CC$106,$B$57:$B$106)</f>
        <v>3.8409957752775976E-3</v>
      </c>
      <c r="J44">
        <f>SUMPRODUCT(CO$57:CO$106,$B$57:$B$106)</f>
        <v>3.7196230790888332E-3</v>
      </c>
      <c r="K44">
        <f>SUMPRODUCT(DA$57:DA$106,$B$57:$B$106)</f>
        <v>6.4955132626074732E-2</v>
      </c>
      <c r="L44" s="156">
        <f t="shared" si="55"/>
        <v>6.4955132626074732E-2</v>
      </c>
      <c r="M44" s="156">
        <f t="shared" si="54"/>
        <v>6.4955132626074732E-2</v>
      </c>
      <c r="N44" s="156">
        <f t="shared" si="54"/>
        <v>6.4955132626074732E-2</v>
      </c>
      <c r="O44" s="156">
        <f t="shared" si="54"/>
        <v>6.4955132626074732E-2</v>
      </c>
      <c r="P44" s="156">
        <f t="shared" si="54"/>
        <v>6.4955132626074732E-2</v>
      </c>
      <c r="Q44" s="156">
        <f t="shared" si="54"/>
        <v>6.4955132626074732E-2</v>
      </c>
      <c r="R44" s="156">
        <f t="shared" si="54"/>
        <v>6.4955132626074732E-2</v>
      </c>
      <c r="S44" s="156">
        <f t="shared" si="54"/>
        <v>6.4955132626074732E-2</v>
      </c>
      <c r="T44" s="156">
        <f t="shared" si="54"/>
        <v>6.4955132626074732E-2</v>
      </c>
      <c r="U44" s="156">
        <f t="shared" si="54"/>
        <v>6.4955132626074732E-2</v>
      </c>
      <c r="V44" s="156">
        <f t="shared" si="54"/>
        <v>6.4955132626074732E-2</v>
      </c>
      <c r="W44" s="156">
        <f t="shared" si="54"/>
        <v>6.4955132626074732E-2</v>
      </c>
      <c r="X44" s="156">
        <f t="shared" si="54"/>
        <v>6.4955132626074732E-2</v>
      </c>
      <c r="Y44" s="156">
        <f t="shared" si="54"/>
        <v>6.4955132626074732E-2</v>
      </c>
      <c r="Z44" s="156">
        <f t="shared" si="54"/>
        <v>6.4955132626074732E-2</v>
      </c>
      <c r="AA44" s="156">
        <f t="shared" si="54"/>
        <v>6.4955132626074732E-2</v>
      </c>
      <c r="AB44" s="156">
        <f t="shared" si="54"/>
        <v>6.4955132626074732E-2</v>
      </c>
      <c r="AC44" s="156">
        <f t="shared" si="54"/>
        <v>6.4955132626074732E-2</v>
      </c>
      <c r="AD44" s="156">
        <f t="shared" si="54"/>
        <v>6.4955132626074732E-2</v>
      </c>
      <c r="AE44" s="156">
        <f t="shared" si="54"/>
        <v>6.4955132626074732E-2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8.20801334243745E-4</v>
      </c>
      <c r="D46">
        <f>SUMPRODUCT(W$57:W$106,$B$57:$B$106)</f>
        <v>1.0828623736536972E-4</v>
      </c>
      <c r="E46">
        <f>SUMPRODUCT(AI$57:AI$106,$B$57:$B$106)</f>
        <v>9.4693607334812727E-5</v>
      </c>
      <c r="F46">
        <f>SUMPRODUCT(AU$57:AU$106,$B$57:$B$106)</f>
        <v>2.5121642587353511E-5</v>
      </c>
      <c r="G46">
        <f>SUMPRODUCT(BG$57:BG$106,$B$57:$B$106)</f>
        <v>0</v>
      </c>
      <c r="H46">
        <f>SUMPRODUCT(BS$57:BS$106,$B$57:$B$106)</f>
        <v>7.5655628515347386E-5</v>
      </c>
      <c r="I46">
        <f>SUMPRODUCT(CE$57:CE$106,$B$57:$B$106)</f>
        <v>6.6171506636821225E-4</v>
      </c>
      <c r="J46">
        <f>SUMPRODUCT(CQ$57:CQ$106,$B$57:$B$106)</f>
        <v>6.2791044278443756E-4</v>
      </c>
      <c r="K46">
        <f>SUMPRODUCT(DC$57:DC$106,$B$57:$B$106)</f>
        <v>5.1427028347955195E-4</v>
      </c>
      <c r="L46" s="156">
        <f t="shared" si="55"/>
        <v>5.1427028347955195E-4</v>
      </c>
      <c r="M46" s="156">
        <f t="shared" si="54"/>
        <v>5.1427028347955195E-4</v>
      </c>
      <c r="N46" s="156">
        <f t="shared" si="54"/>
        <v>5.1427028347955195E-4</v>
      </c>
      <c r="O46" s="156">
        <f t="shared" si="54"/>
        <v>5.1427028347955195E-4</v>
      </c>
      <c r="P46" s="156">
        <f t="shared" si="54"/>
        <v>5.1427028347955195E-4</v>
      </c>
      <c r="Q46" s="156">
        <f t="shared" si="54"/>
        <v>5.1427028347955195E-4</v>
      </c>
      <c r="R46" s="156">
        <f t="shared" si="54"/>
        <v>5.1427028347955195E-4</v>
      </c>
      <c r="S46" s="156">
        <f t="shared" si="54"/>
        <v>5.1427028347955195E-4</v>
      </c>
      <c r="T46" s="156">
        <f t="shared" si="54"/>
        <v>5.1427028347955195E-4</v>
      </c>
      <c r="U46" s="156">
        <f t="shared" si="54"/>
        <v>5.1427028347955195E-4</v>
      </c>
      <c r="V46" s="156">
        <f t="shared" si="54"/>
        <v>5.1427028347955195E-4</v>
      </c>
      <c r="W46" s="156">
        <f t="shared" si="54"/>
        <v>5.1427028347955195E-4</v>
      </c>
      <c r="X46" s="156">
        <f t="shared" si="54"/>
        <v>5.1427028347955195E-4</v>
      </c>
      <c r="Y46" s="156">
        <f t="shared" si="54"/>
        <v>5.1427028347955195E-4</v>
      </c>
      <c r="Z46" s="156">
        <f t="shared" si="54"/>
        <v>5.1427028347955195E-4</v>
      </c>
      <c r="AA46" s="156">
        <f t="shared" si="54"/>
        <v>5.1427028347955195E-4</v>
      </c>
      <c r="AB46" s="156">
        <f t="shared" si="54"/>
        <v>5.1427028347955195E-4</v>
      </c>
      <c r="AC46" s="156">
        <f t="shared" si="54"/>
        <v>5.1427028347955195E-4</v>
      </c>
      <c r="AD46" s="156">
        <f t="shared" si="54"/>
        <v>5.1427028347955195E-4</v>
      </c>
      <c r="AE46" s="156">
        <f t="shared" si="54"/>
        <v>5.1427028347955195E-4</v>
      </c>
    </row>
    <row r="47" spans="1:32">
      <c r="B47" s="2" t="s">
        <v>100</v>
      </c>
      <c r="C47">
        <f>SUMPRODUCT(L57:L106,$B$57:$B$106)</f>
        <v>0.22036496926856089</v>
      </c>
      <c r="D47">
        <f>SUMPRODUCT(X$57:X$106,$B$57:$B$106)</f>
        <v>0.31860133531766588</v>
      </c>
      <c r="E47">
        <f>SUMPRODUCT(AJ$57:AJ$106,$B$57:$B$106)</f>
        <v>0.35677126955216465</v>
      </c>
      <c r="F47">
        <f>SUMPRODUCT(AV$57:AV$106,$B$57:$B$106)</f>
        <v>0.40168049485258389</v>
      </c>
      <c r="G47">
        <f>SUMPRODUCT(BH$57:BH$106,$B$57:$B$106)</f>
        <v>0.41281986283823435</v>
      </c>
      <c r="H47">
        <f>SUMPRODUCT(BT$57:BT$106,$B$57:$B$106)</f>
        <v>0.42538520900306848</v>
      </c>
      <c r="I47">
        <f>SUMPRODUCT(CF$57:CF$106,$B$57:$B$106)</f>
        <v>0.47235106353403489</v>
      </c>
      <c r="J47">
        <f>SUMPRODUCT(CR$57:CR$106,$B$57:$B$106)</f>
        <v>0.49013709944193962</v>
      </c>
      <c r="K47">
        <f>SUMPRODUCT(DD$57:DD$106,$B$57:$B$106)</f>
        <v>0.49256256757610567</v>
      </c>
      <c r="L47" s="156">
        <f t="shared" si="55"/>
        <v>0.49256256757610567</v>
      </c>
      <c r="M47" s="156">
        <f t="shared" si="54"/>
        <v>0.49256256757610567</v>
      </c>
      <c r="N47" s="156">
        <f t="shared" si="54"/>
        <v>0.49256256757610567</v>
      </c>
      <c r="O47" s="156">
        <f t="shared" si="54"/>
        <v>0.49256256757610567</v>
      </c>
      <c r="P47" s="156">
        <f t="shared" si="54"/>
        <v>0.49256256757610567</v>
      </c>
      <c r="Q47" s="156">
        <f t="shared" si="54"/>
        <v>0.49256256757610567</v>
      </c>
      <c r="R47" s="156">
        <f t="shared" si="54"/>
        <v>0.49256256757610567</v>
      </c>
      <c r="S47" s="156">
        <f t="shared" si="54"/>
        <v>0.49256256757610567</v>
      </c>
      <c r="T47" s="156">
        <f t="shared" si="54"/>
        <v>0.49256256757610567</v>
      </c>
      <c r="U47" s="156">
        <f t="shared" si="54"/>
        <v>0.49256256757610567</v>
      </c>
      <c r="V47" s="156">
        <f t="shared" si="54"/>
        <v>0.49256256757610567</v>
      </c>
      <c r="W47" s="156">
        <f t="shared" si="54"/>
        <v>0.49256256757610567</v>
      </c>
      <c r="X47" s="156">
        <f t="shared" si="54"/>
        <v>0.49256256757610567</v>
      </c>
      <c r="Y47" s="156">
        <f t="shared" si="54"/>
        <v>0.49256256757610567</v>
      </c>
      <c r="Z47" s="156">
        <f t="shared" si="54"/>
        <v>0.49256256757610567</v>
      </c>
      <c r="AA47" s="156">
        <f t="shared" si="54"/>
        <v>0.49256256757610567</v>
      </c>
      <c r="AB47" s="156">
        <f t="shared" si="54"/>
        <v>0.49256256757610567</v>
      </c>
      <c r="AC47" s="156">
        <f t="shared" si="54"/>
        <v>0.49256256757610567</v>
      </c>
      <c r="AD47" s="156">
        <f t="shared" si="54"/>
        <v>0.49256256757610567</v>
      </c>
      <c r="AE47" s="156">
        <f t="shared" si="54"/>
        <v>0.49256256757610567</v>
      </c>
    </row>
    <row r="48" spans="1:32">
      <c r="B48" s="2" t="s">
        <v>102</v>
      </c>
      <c r="C48">
        <f>SUMPRODUCT(N57:N106,$B$57:$B$106)</f>
        <v>3.2658071163506622E-2</v>
      </c>
      <c r="D48">
        <f>SUMPRODUCT(Z$57:Z$106,$B$57:$B$106)</f>
        <v>5.4603182053306526E-2</v>
      </c>
      <c r="E48">
        <f>SUMPRODUCT(AL$57:AL$106,$B$57:$B$106)</f>
        <v>6.4764686749153852E-2</v>
      </c>
      <c r="F48">
        <f>SUMPRODUCT(AX$57:AX$106,$B$57:$B$106)</f>
        <v>6.9442349054956901E-2</v>
      </c>
      <c r="G48">
        <f>SUMPRODUCT(BJ$57:BJ$106,$B$57:$B$106)</f>
        <v>6.8366903109481486E-2</v>
      </c>
      <c r="H48">
        <f>SUMPRODUCT(BV$57:BV$106,$B$57:$B$106)</f>
        <v>6.8316156135925954E-2</v>
      </c>
      <c r="I48">
        <f>SUMPRODUCT(CH$57:CH$106,$B$57:$B$106)</f>
        <v>8.5480052432529929E-2</v>
      </c>
      <c r="J48">
        <f>SUMPRODUCT(CT$57:CT$106,$B$57:$B$106)</f>
        <v>9.5830620084560059E-2</v>
      </c>
      <c r="K48">
        <f>SUMPRODUCT(DF$57:DF$106,$B$57:$B$106)</f>
        <v>0.1109046851430827</v>
      </c>
      <c r="L48" s="156">
        <f t="shared" si="55"/>
        <v>0.1109046851430827</v>
      </c>
      <c r="M48" s="156">
        <f t="shared" si="54"/>
        <v>0.1109046851430827</v>
      </c>
      <c r="N48" s="156">
        <f t="shared" si="54"/>
        <v>0.1109046851430827</v>
      </c>
      <c r="O48" s="156">
        <f t="shared" si="54"/>
        <v>0.1109046851430827</v>
      </c>
      <c r="P48" s="156">
        <f t="shared" si="54"/>
        <v>0.1109046851430827</v>
      </c>
      <c r="Q48" s="156">
        <f t="shared" si="54"/>
        <v>0.1109046851430827</v>
      </c>
      <c r="R48" s="156">
        <f t="shared" si="54"/>
        <v>0.1109046851430827</v>
      </c>
      <c r="S48" s="156">
        <f t="shared" si="54"/>
        <v>0.1109046851430827</v>
      </c>
      <c r="T48" s="156">
        <f t="shared" si="54"/>
        <v>0.1109046851430827</v>
      </c>
      <c r="U48" s="156">
        <f t="shared" si="54"/>
        <v>0.1109046851430827</v>
      </c>
      <c r="V48" s="156">
        <f t="shared" si="54"/>
        <v>0.1109046851430827</v>
      </c>
      <c r="W48" s="156">
        <f t="shared" si="54"/>
        <v>0.1109046851430827</v>
      </c>
      <c r="X48" s="156">
        <f t="shared" si="54"/>
        <v>0.1109046851430827</v>
      </c>
      <c r="Y48" s="156">
        <f t="shared" si="54"/>
        <v>0.1109046851430827</v>
      </c>
      <c r="Z48" s="156">
        <f t="shared" si="54"/>
        <v>0.1109046851430827</v>
      </c>
      <c r="AA48" s="156">
        <f t="shared" si="54"/>
        <v>0.1109046851430827</v>
      </c>
      <c r="AB48" s="156">
        <f t="shared" si="54"/>
        <v>0.1109046851430827</v>
      </c>
      <c r="AC48" s="156">
        <f t="shared" si="54"/>
        <v>0.1109046851430827</v>
      </c>
      <c r="AD48" s="156">
        <f t="shared" si="54"/>
        <v>0.1109046851430827</v>
      </c>
      <c r="AE48" s="156">
        <f t="shared" si="54"/>
        <v>0.1109046851430827</v>
      </c>
    </row>
    <row r="49" spans="1:110">
      <c r="B49" s="1"/>
    </row>
    <row r="50" spans="1:110">
      <c r="B50" s="1"/>
      <c r="C50" s="160">
        <f>SUM(C39:C48)</f>
        <v>0.99999999999999989</v>
      </c>
      <c r="D50" s="160">
        <f>SUM(D39:D48)</f>
        <v>1</v>
      </c>
      <c r="E50" s="160">
        <f>SUM(E39:E48)</f>
        <v>1</v>
      </c>
      <c r="F50" s="160">
        <f>SUM(F39:F48)</f>
        <v>1.0000000000000002</v>
      </c>
      <c r="G50" s="160">
        <f t="shared" ref="G50:K50" si="56">SUM(G39:G48)</f>
        <v>0.99999999999999989</v>
      </c>
      <c r="H50" s="160">
        <f t="shared" si="56"/>
        <v>1</v>
      </c>
      <c r="I50" s="160">
        <f t="shared" si="56"/>
        <v>0.99999999999999978</v>
      </c>
      <c r="J50" s="160">
        <f t="shared" si="56"/>
        <v>1</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0.24854071656721285</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0.27698814798153237</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0.10896558557261758</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3.6488547073546665E-2</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0.18603122911732647</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0.14298577368776402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35465444</v>
      </c>
      <c r="D2" s="91">
        <f>C2</f>
        <v>35465444</v>
      </c>
      <c r="E2" s="91">
        <f t="shared" ref="E2:AH2" si="0">D2</f>
        <v>35465444</v>
      </c>
      <c r="F2" s="91">
        <f t="shared" si="0"/>
        <v>35465444</v>
      </c>
      <c r="G2" s="91">
        <f t="shared" si="0"/>
        <v>35465444</v>
      </c>
      <c r="H2" s="91">
        <f t="shared" si="0"/>
        <v>35465444</v>
      </c>
      <c r="I2" s="91">
        <f t="shared" si="0"/>
        <v>35465444</v>
      </c>
      <c r="J2" s="91">
        <f t="shared" si="0"/>
        <v>35465444</v>
      </c>
      <c r="K2" s="91">
        <f t="shared" si="0"/>
        <v>35465444</v>
      </c>
      <c r="L2" s="91">
        <f t="shared" si="0"/>
        <v>35465444</v>
      </c>
      <c r="M2" s="91">
        <f t="shared" si="0"/>
        <v>35465444</v>
      </c>
      <c r="N2" s="91">
        <f t="shared" si="0"/>
        <v>35465444</v>
      </c>
      <c r="O2" s="91">
        <f t="shared" si="0"/>
        <v>35465444</v>
      </c>
      <c r="P2" s="91">
        <f t="shared" si="0"/>
        <v>35465444</v>
      </c>
      <c r="Q2" s="91">
        <f t="shared" si="0"/>
        <v>35465444</v>
      </c>
      <c r="R2" s="91">
        <f t="shared" si="0"/>
        <v>35465444</v>
      </c>
      <c r="S2" s="91">
        <f t="shared" si="0"/>
        <v>35465444</v>
      </c>
      <c r="T2" s="91">
        <f t="shared" si="0"/>
        <v>35465444</v>
      </c>
      <c r="U2" s="91">
        <f t="shared" si="0"/>
        <v>35465444</v>
      </c>
      <c r="V2" s="91">
        <f t="shared" si="0"/>
        <v>35465444</v>
      </c>
      <c r="W2" s="91">
        <f t="shared" si="0"/>
        <v>35465444</v>
      </c>
      <c r="X2" s="91">
        <f t="shared" si="0"/>
        <v>35465444</v>
      </c>
      <c r="Y2" s="91">
        <f t="shared" si="0"/>
        <v>35465444</v>
      </c>
      <c r="Z2" s="91">
        <f t="shared" si="0"/>
        <v>35465444</v>
      </c>
      <c r="AA2" s="91">
        <f t="shared" si="0"/>
        <v>35465444</v>
      </c>
      <c r="AB2" s="91">
        <f t="shared" si="0"/>
        <v>35465444</v>
      </c>
      <c r="AC2" s="91">
        <f t="shared" si="0"/>
        <v>35465444</v>
      </c>
      <c r="AD2" s="91">
        <f t="shared" si="0"/>
        <v>35465444</v>
      </c>
      <c r="AE2" s="91">
        <f t="shared" si="0"/>
        <v>35465444</v>
      </c>
      <c r="AF2" s="91">
        <f t="shared" si="0"/>
        <v>35465444</v>
      </c>
      <c r="AG2" s="91">
        <f t="shared" si="0"/>
        <v>35465444</v>
      </c>
      <c r="AH2" s="91">
        <f t="shared" si="0"/>
        <v>35465444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4208136.7021841062</v>
      </c>
      <c r="C2" s="5">
        <f>SUMIFS(Imports_new!C$10:C$33,Imports_new!$A$10:$A$33,$A2)</f>
        <v>4208136.7021841062</v>
      </c>
      <c r="D2" s="5">
        <f>SUMIFS(Imports_new!D$10:D$33,Imports_new!$A$10:$A$33,$A2)</f>
        <v>4208136.7021841062</v>
      </c>
      <c r="E2" s="5">
        <f>SUMIFS(Imports_new!E$10:E$33,Imports_new!$A$10:$A$33,$A2)</f>
        <v>2959026.2358889249</v>
      </c>
      <c r="F2" s="5">
        <f>SUMIFS(Imports_new!F$10:F$33,Imports_new!$A$10:$A$33,$A2)</f>
        <v>2375016.967812743</v>
      </c>
      <c r="G2" s="5">
        <f>SUMIFS(Imports_new!G$10:G$33,Imports_new!$A$10:$A$33,$A2)</f>
        <v>1711485.4430187158</v>
      </c>
      <c r="H2" s="5">
        <f>SUMIFS(Imports_new!H$10:H$33,Imports_new!$A$10:$A$33,$A2)</f>
        <v>1591454.1433219479</v>
      </c>
      <c r="I2" s="5">
        <f>SUMIFS(Imports_new!I$10:I$33,Imports_new!$A$10:$A$33,$A2)</f>
        <v>1537862.1468632251</v>
      </c>
      <c r="J2" s="5">
        <f>SUMIFS(Imports_new!J$10:J$33,Imports_new!$A$10:$A$33,$A2)</f>
        <v>949985.23677459534</v>
      </c>
      <c r="K2" s="5">
        <f>SUMIFS(Imports_new!K$10:K$33,Imports_new!$A$10:$A$33,$A2)</f>
        <v>861453.14326967439</v>
      </c>
      <c r="L2" s="5">
        <f>SUMIFS(Imports_new!L$10:L$33,Imports_new!$A$10:$A$33,$A2)</f>
        <v>792466.56962330872</v>
      </c>
      <c r="M2" s="5">
        <f>SUMIFS(Imports_new!M$10:M$33,Imports_new!$A$10:$A$33,$A2)</f>
        <v>792466.56962330872</v>
      </c>
      <c r="N2" s="5">
        <f>SUMIFS(Imports_new!N$10:N$33,Imports_new!$A$10:$A$33,$A2)</f>
        <v>792466.56962330872</v>
      </c>
      <c r="O2" s="5">
        <f>SUMIFS(Imports_new!O$10:O$33,Imports_new!$A$10:$A$33,$A2)</f>
        <v>792466.56962330872</v>
      </c>
      <c r="P2" s="5">
        <f>SUMIFS(Imports_new!P$10:P$33,Imports_new!$A$10:$A$33,$A2)</f>
        <v>792466.56962330872</v>
      </c>
      <c r="Q2" s="5">
        <f>SUMIFS(Imports_new!Q$10:Q$33,Imports_new!$A$10:$A$33,$A2)</f>
        <v>792466.56962330872</v>
      </c>
      <c r="R2" s="5">
        <f>SUMIFS(Imports_new!R$10:R$33,Imports_new!$A$10:$A$33,$A2)</f>
        <v>792466.56962330872</v>
      </c>
      <c r="S2" s="5">
        <f>SUMIFS(Imports_new!S$10:S$33,Imports_new!$A$10:$A$33,$A2)</f>
        <v>792466.56962330872</v>
      </c>
      <c r="T2" s="5">
        <f>SUMIFS(Imports_new!T$10:T$33,Imports_new!$A$10:$A$33,$A2)</f>
        <v>792466.56962330872</v>
      </c>
      <c r="U2" s="5">
        <f>SUMIFS(Imports_new!U$10:U$33,Imports_new!$A$10:$A$33,$A2)</f>
        <v>792466.56962330872</v>
      </c>
      <c r="V2" s="5">
        <f>SUMIFS(Imports_new!V$10:V$33,Imports_new!$A$10:$A$33,$A2)</f>
        <v>792466.56962330872</v>
      </c>
      <c r="W2" s="5">
        <f>SUMIFS(Imports_new!W$10:W$33,Imports_new!$A$10:$A$33,$A2)</f>
        <v>792466.56962330872</v>
      </c>
      <c r="X2" s="5">
        <f>SUMIFS(Imports_new!X$10:X$33,Imports_new!$A$10:$A$33,$A2)</f>
        <v>792466.56962330872</v>
      </c>
      <c r="Y2" s="5">
        <f>SUMIFS(Imports_new!Y$10:Y$33,Imports_new!$A$10:$A$33,$A2)</f>
        <v>792466.56962330872</v>
      </c>
      <c r="Z2" s="5">
        <f>SUMIFS(Imports_new!Z$10:Z$33,Imports_new!$A$10:$A$33,$A2)</f>
        <v>792466.56962330872</v>
      </c>
      <c r="AA2" s="5">
        <f>SUMIFS(Imports_new!AA$10:AA$33,Imports_new!$A$10:$A$33,$A2)</f>
        <v>792466.56962330872</v>
      </c>
      <c r="AB2" s="5">
        <f>SUMIFS(Imports_new!AB$10:AB$33,Imports_new!$A$10:$A$33,$A2)</f>
        <v>792466.56962330872</v>
      </c>
      <c r="AC2" s="5">
        <f>SUMIFS(Imports_new!AC$10:AC$33,Imports_new!$A$10:$A$33,$A2)</f>
        <v>792466.56962330872</v>
      </c>
      <c r="AD2" s="5">
        <f>SUMIFS(Imports_new!AD$10:AD$33,Imports_new!$A$10:$A$33,$A2)</f>
        <v>792466.56962330872</v>
      </c>
      <c r="AE2" s="5">
        <f>SUMIFS(Imports_new!AE$10:AE$33,Imports_new!$A$10:$A$33,$A2)</f>
        <v>792466.56962330872</v>
      </c>
      <c r="AF2" s="5">
        <f>SUMIFS(Imports_new!AF$10:AF$33,Imports_new!$A$10:$A$33,$A2)</f>
        <v>792466.56962330872</v>
      </c>
    </row>
    <row r="3" spans="1:32">
      <c r="A3" s="2" t="s">
        <v>347</v>
      </c>
      <c r="B3" s="5">
        <f>SUMIFS(Imports_new!B$10:B$33,Imports_new!$A$10:$A$33,$A3)</f>
        <v>1763356.2502601875</v>
      </c>
      <c r="C3" s="5">
        <f>SUMIFS(Imports_new!C$10:C$33,Imports_new!$A$10:$A$33,$A3)</f>
        <v>1763356.2502601875</v>
      </c>
      <c r="D3" s="5">
        <f>SUMIFS(Imports_new!D$10:D$33,Imports_new!$A$10:$A$33,$A3)</f>
        <v>1763356.2502601875</v>
      </c>
      <c r="E3" s="5">
        <f>SUMIFS(Imports_new!E$10:E$33,Imports_new!$A$10:$A$33,$A3)</f>
        <v>1367085.1973184322</v>
      </c>
      <c r="F3" s="5">
        <f>SUMIFS(Imports_new!F$10:F$33,Imports_new!$A$10:$A$33,$A3)</f>
        <v>1297002.2932254488</v>
      </c>
      <c r="G3" s="5">
        <f>SUMIFS(Imports_new!G$10:G$33,Imports_new!$A$10:$A$33,$A3)</f>
        <v>1102241.6100115578</v>
      </c>
      <c r="H3" s="5">
        <f>SUMIFS(Imports_new!H$10:H$33,Imports_new!$A$10:$A$33,$A3)</f>
        <v>1133627.3608372414</v>
      </c>
      <c r="I3" s="5">
        <f>SUMIFS(Imports_new!I$10:I$33,Imports_new!$A$10:$A$33,$A3)</f>
        <v>969829.08837145381</v>
      </c>
      <c r="J3" s="5">
        <f>SUMIFS(Imports_new!J$10:J$33,Imports_new!$A$10:$A$33,$A3)</f>
        <v>816088.73114318552</v>
      </c>
      <c r="K3" s="5">
        <f>SUMIFS(Imports_new!K$10:K$33,Imports_new!$A$10:$A$33,$A3)</f>
        <v>754093.07168298832</v>
      </c>
      <c r="L3" s="5">
        <f>SUMIFS(Imports_new!L$10:L$33,Imports_new!$A$10:$A$33,$A3)</f>
        <v>377984.21725359722</v>
      </c>
      <c r="M3" s="5">
        <f>SUMIFS(Imports_new!M$10:M$33,Imports_new!$A$10:$A$33,$A3)</f>
        <v>377984.21725359722</v>
      </c>
      <c r="N3" s="5">
        <f>SUMIFS(Imports_new!N$10:N$33,Imports_new!$A$10:$A$33,$A3)</f>
        <v>377984.21725359722</v>
      </c>
      <c r="O3" s="5">
        <f>SUMIFS(Imports_new!O$10:O$33,Imports_new!$A$10:$A$33,$A3)</f>
        <v>377984.21725359722</v>
      </c>
      <c r="P3" s="5">
        <f>SUMIFS(Imports_new!P$10:P$33,Imports_new!$A$10:$A$33,$A3)</f>
        <v>377984.21725359722</v>
      </c>
      <c r="Q3" s="5">
        <f>SUMIFS(Imports_new!Q$10:Q$33,Imports_new!$A$10:$A$33,$A3)</f>
        <v>377984.21725359722</v>
      </c>
      <c r="R3" s="5">
        <f>SUMIFS(Imports_new!R$10:R$33,Imports_new!$A$10:$A$33,$A3)</f>
        <v>377984.21725359722</v>
      </c>
      <c r="S3" s="5">
        <f>SUMIFS(Imports_new!S$10:S$33,Imports_new!$A$10:$A$33,$A3)</f>
        <v>377984.21725359722</v>
      </c>
      <c r="T3" s="5">
        <f>SUMIFS(Imports_new!T$10:T$33,Imports_new!$A$10:$A$33,$A3)</f>
        <v>377984.21725359722</v>
      </c>
      <c r="U3" s="5">
        <f>SUMIFS(Imports_new!U$10:U$33,Imports_new!$A$10:$A$33,$A3)</f>
        <v>377984.21725359722</v>
      </c>
      <c r="V3" s="5">
        <f>SUMIFS(Imports_new!V$10:V$33,Imports_new!$A$10:$A$33,$A3)</f>
        <v>377984.21725359722</v>
      </c>
      <c r="W3" s="5">
        <f>SUMIFS(Imports_new!W$10:W$33,Imports_new!$A$10:$A$33,$A3)</f>
        <v>377984.21725359722</v>
      </c>
      <c r="X3" s="5">
        <f>SUMIFS(Imports_new!X$10:X$33,Imports_new!$A$10:$A$33,$A3)</f>
        <v>377984.21725359722</v>
      </c>
      <c r="Y3" s="5">
        <f>SUMIFS(Imports_new!Y$10:Y$33,Imports_new!$A$10:$A$33,$A3)</f>
        <v>377984.21725359722</v>
      </c>
      <c r="Z3" s="5">
        <f>SUMIFS(Imports_new!Z$10:Z$33,Imports_new!$A$10:$A$33,$A3)</f>
        <v>377984.21725359722</v>
      </c>
      <c r="AA3" s="5">
        <f>SUMIFS(Imports_new!AA$10:AA$33,Imports_new!$A$10:$A$33,$A3)</f>
        <v>377984.21725359722</v>
      </c>
      <c r="AB3" s="5">
        <f>SUMIFS(Imports_new!AB$10:AB$33,Imports_new!$A$10:$A$33,$A3)</f>
        <v>377984.21725359722</v>
      </c>
      <c r="AC3" s="5">
        <f>SUMIFS(Imports_new!AC$10:AC$33,Imports_new!$A$10:$A$33,$A3)</f>
        <v>377984.21725359722</v>
      </c>
      <c r="AD3" s="5">
        <f>SUMIFS(Imports_new!AD$10:AD$33,Imports_new!$A$10:$A$33,$A3)</f>
        <v>377984.21725359722</v>
      </c>
      <c r="AE3" s="5">
        <f>SUMIFS(Imports_new!AE$10:AE$33,Imports_new!$A$10:$A$33,$A3)</f>
        <v>377984.21725359722</v>
      </c>
      <c r="AF3" s="5">
        <f>SUMIFS(Imports_new!AF$10:AF$33,Imports_new!$A$10:$A$33,$A3)</f>
        <v>377984.21725359722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68972.843393408592</v>
      </c>
      <c r="C5" s="5">
        <f>SUMIFS(Imports_new!C$10:C$33,Imports_new!$A$10:$A$33,$A5)</f>
        <v>68972.843393408592</v>
      </c>
      <c r="D5" s="5">
        <f>SUMIFS(Imports_new!D$10:D$33,Imports_new!$A$10:$A$33,$A5)</f>
        <v>68972.843393408592</v>
      </c>
      <c r="E5" s="5">
        <f>SUMIFS(Imports_new!E$10:E$33,Imports_new!$A$10:$A$33,$A5)</f>
        <v>64819.888516987725</v>
      </c>
      <c r="F5" s="5">
        <f>SUMIFS(Imports_new!F$10:F$33,Imports_new!$A$10:$A$33,$A5)</f>
        <v>65354.575988616758</v>
      </c>
      <c r="G5" s="5">
        <f>SUMIFS(Imports_new!G$10:G$33,Imports_new!$A$10:$A$33,$A5)</f>
        <v>55080.683324925849</v>
      </c>
      <c r="H5" s="5">
        <f>SUMIFS(Imports_new!H$10:H$33,Imports_new!$A$10:$A$33,$A5)</f>
        <v>56413.073376320099</v>
      </c>
      <c r="I5" s="5">
        <f>SUMIFS(Imports_new!I$10:I$33,Imports_new!$A$10:$A$33,$A5)</f>
        <v>57409.465700615074</v>
      </c>
      <c r="J5" s="5">
        <f>SUMIFS(Imports_new!J$10:J$33,Imports_new!$A$10:$A$33,$A5)</f>
        <v>51729.524760545559</v>
      </c>
      <c r="K5" s="5">
        <f>SUMIFS(Imports_new!K$10:K$33,Imports_new!$A$10:$A$33,$A5)</f>
        <v>50094.909087921682</v>
      </c>
      <c r="L5" s="5">
        <f>SUMIFS(Imports_new!L$10:L$33,Imports_new!$A$10:$A$33,$A5)</f>
        <v>874798.70796322648</v>
      </c>
      <c r="M5" s="5">
        <f>SUMIFS(Imports_new!M$10:M$33,Imports_new!$A$10:$A$33,$A5)</f>
        <v>874798.70796322648</v>
      </c>
      <c r="N5" s="5">
        <f>SUMIFS(Imports_new!N$10:N$33,Imports_new!$A$10:$A$33,$A5)</f>
        <v>874798.70796322648</v>
      </c>
      <c r="O5" s="5">
        <f>SUMIFS(Imports_new!O$10:O$33,Imports_new!$A$10:$A$33,$A5)</f>
        <v>874798.70796322648</v>
      </c>
      <c r="P5" s="5">
        <f>SUMIFS(Imports_new!P$10:P$33,Imports_new!$A$10:$A$33,$A5)</f>
        <v>874798.70796322648</v>
      </c>
      <c r="Q5" s="5">
        <f>SUMIFS(Imports_new!Q$10:Q$33,Imports_new!$A$10:$A$33,$A5)</f>
        <v>874798.70796322648</v>
      </c>
      <c r="R5" s="5">
        <f>SUMIFS(Imports_new!R$10:R$33,Imports_new!$A$10:$A$33,$A5)</f>
        <v>874798.70796322648</v>
      </c>
      <c r="S5" s="5">
        <f>SUMIFS(Imports_new!S$10:S$33,Imports_new!$A$10:$A$33,$A5)</f>
        <v>874798.70796322648</v>
      </c>
      <c r="T5" s="5">
        <f>SUMIFS(Imports_new!T$10:T$33,Imports_new!$A$10:$A$33,$A5)</f>
        <v>874798.70796322648</v>
      </c>
      <c r="U5" s="5">
        <f>SUMIFS(Imports_new!U$10:U$33,Imports_new!$A$10:$A$33,$A5)</f>
        <v>874798.70796322648</v>
      </c>
      <c r="V5" s="5">
        <f>SUMIFS(Imports_new!V$10:V$33,Imports_new!$A$10:$A$33,$A5)</f>
        <v>874798.70796322648</v>
      </c>
      <c r="W5" s="5">
        <f>SUMIFS(Imports_new!W$10:W$33,Imports_new!$A$10:$A$33,$A5)</f>
        <v>874798.70796322648</v>
      </c>
      <c r="X5" s="5">
        <f>SUMIFS(Imports_new!X$10:X$33,Imports_new!$A$10:$A$33,$A5)</f>
        <v>874798.70796322648</v>
      </c>
      <c r="Y5" s="5">
        <f>SUMIFS(Imports_new!Y$10:Y$33,Imports_new!$A$10:$A$33,$A5)</f>
        <v>874798.70796322648</v>
      </c>
      <c r="Z5" s="5">
        <f>SUMIFS(Imports_new!Z$10:Z$33,Imports_new!$A$10:$A$33,$A5)</f>
        <v>874798.70796322648</v>
      </c>
      <c r="AA5" s="5">
        <f>SUMIFS(Imports_new!AA$10:AA$33,Imports_new!$A$10:$A$33,$A5)</f>
        <v>874798.70796322648</v>
      </c>
      <c r="AB5" s="5">
        <f>SUMIFS(Imports_new!AB$10:AB$33,Imports_new!$A$10:$A$33,$A5)</f>
        <v>874798.70796322648</v>
      </c>
      <c r="AC5" s="5">
        <f>SUMIFS(Imports_new!AC$10:AC$33,Imports_new!$A$10:$A$33,$A5)</f>
        <v>874798.70796322648</v>
      </c>
      <c r="AD5" s="5">
        <f>SUMIFS(Imports_new!AD$10:AD$33,Imports_new!$A$10:$A$33,$A5)</f>
        <v>874798.70796322648</v>
      </c>
      <c r="AE5" s="5">
        <f>SUMIFS(Imports_new!AE$10:AE$33,Imports_new!$A$10:$A$33,$A5)</f>
        <v>874798.70796322648</v>
      </c>
      <c r="AF5" s="5">
        <f>SUMIFS(Imports_new!AF$10:AF$33,Imports_new!$A$10:$A$33,$A5)</f>
        <v>874798.70796322648</v>
      </c>
    </row>
    <row r="6" spans="1:32">
      <c r="A6" s="2" t="s">
        <v>101</v>
      </c>
      <c r="B6" s="5">
        <f>SUMIFS(Imports_new!B$10:B$33,Imports_new!$A$10:$A$33,$A6)</f>
        <v>3948690.8582344069</v>
      </c>
      <c r="C6" s="5">
        <f>SUMIFS(Imports_new!C$10:C$33,Imports_new!$A$10:$A$33,$A6)</f>
        <v>3948690.8582344069</v>
      </c>
      <c r="D6" s="5">
        <f>SUMIFS(Imports_new!D$10:D$33,Imports_new!$A$10:$A$33,$A6)</f>
        <v>3948690.8582344069</v>
      </c>
      <c r="E6" s="5">
        <f>SUMIFS(Imports_new!E$10:E$33,Imports_new!$A$10:$A$33,$A6)</f>
        <v>4011431.1635833704</v>
      </c>
      <c r="F6" s="5">
        <f>SUMIFS(Imports_new!F$10:F$33,Imports_new!$A$10:$A$33,$A6)</f>
        <v>4009308.5345706209</v>
      </c>
      <c r="G6" s="5">
        <f>SUMIFS(Imports_new!G$10:G$33,Imports_new!$A$10:$A$33,$A6)</f>
        <v>4210847.3878185693</v>
      </c>
      <c r="H6" s="5">
        <f>SUMIFS(Imports_new!H$10:H$33,Imports_new!$A$10:$A$33,$A6)</f>
        <v>4163267.5591076724</v>
      </c>
      <c r="I6" s="5">
        <f>SUMIFS(Imports_new!I$10:I$33,Imports_new!$A$10:$A$33,$A6)</f>
        <v>4164370.1783462325</v>
      </c>
      <c r="J6" s="5">
        <f>SUMIFS(Imports_new!J$10:J$33,Imports_new!$A$10:$A$33,$A6)</f>
        <v>4023468.8582373895</v>
      </c>
      <c r="K6" s="5">
        <f>SUMIFS(Imports_new!K$10:K$33,Imports_new!$A$10:$A$33,$A6)</f>
        <v>3806436.5310072619</v>
      </c>
      <c r="L6" s="5">
        <f>SUMIFS(Imports_new!L$10:L$33,Imports_new!$A$10:$A$33,$A6)</f>
        <v>3182077.2385785701</v>
      </c>
      <c r="M6" s="5">
        <f>SUMIFS(Imports_new!M$10:M$33,Imports_new!$A$10:$A$33,$A6)</f>
        <v>3182077.2385785701</v>
      </c>
      <c r="N6" s="5">
        <f>SUMIFS(Imports_new!N$10:N$33,Imports_new!$A$10:$A$33,$A6)</f>
        <v>3182077.2385785701</v>
      </c>
      <c r="O6" s="5">
        <f>SUMIFS(Imports_new!O$10:O$33,Imports_new!$A$10:$A$33,$A6)</f>
        <v>3182077.2385785701</v>
      </c>
      <c r="P6" s="5">
        <f>SUMIFS(Imports_new!P$10:P$33,Imports_new!$A$10:$A$33,$A6)</f>
        <v>3182077.2385785701</v>
      </c>
      <c r="Q6" s="5">
        <f>SUMIFS(Imports_new!Q$10:Q$33,Imports_new!$A$10:$A$33,$A6)</f>
        <v>3182077.2385785701</v>
      </c>
      <c r="R6" s="5">
        <f>SUMIFS(Imports_new!R$10:R$33,Imports_new!$A$10:$A$33,$A6)</f>
        <v>3182077.2385785701</v>
      </c>
      <c r="S6" s="5">
        <f>SUMIFS(Imports_new!S$10:S$33,Imports_new!$A$10:$A$33,$A6)</f>
        <v>3182077.2385785701</v>
      </c>
      <c r="T6" s="5">
        <f>SUMIFS(Imports_new!T$10:T$33,Imports_new!$A$10:$A$33,$A6)</f>
        <v>3182077.2385785701</v>
      </c>
      <c r="U6" s="5">
        <f>SUMIFS(Imports_new!U$10:U$33,Imports_new!$A$10:$A$33,$A6)</f>
        <v>3182077.2385785701</v>
      </c>
      <c r="V6" s="5">
        <f>SUMIFS(Imports_new!V$10:V$33,Imports_new!$A$10:$A$33,$A6)</f>
        <v>3182077.2385785701</v>
      </c>
      <c r="W6" s="5">
        <f>SUMIFS(Imports_new!W$10:W$33,Imports_new!$A$10:$A$33,$A6)</f>
        <v>3182077.2385785701</v>
      </c>
      <c r="X6" s="5">
        <f>SUMIFS(Imports_new!X$10:X$33,Imports_new!$A$10:$A$33,$A6)</f>
        <v>3182077.2385785701</v>
      </c>
      <c r="Y6" s="5">
        <f>SUMIFS(Imports_new!Y$10:Y$33,Imports_new!$A$10:$A$33,$A6)</f>
        <v>3182077.2385785701</v>
      </c>
      <c r="Z6" s="5">
        <f>SUMIFS(Imports_new!Z$10:Z$33,Imports_new!$A$10:$A$33,$A6)</f>
        <v>3182077.2385785701</v>
      </c>
      <c r="AA6" s="5">
        <f>SUMIFS(Imports_new!AA$10:AA$33,Imports_new!$A$10:$A$33,$A6)</f>
        <v>3182077.2385785701</v>
      </c>
      <c r="AB6" s="5">
        <f>SUMIFS(Imports_new!AB$10:AB$33,Imports_new!$A$10:$A$33,$A6)</f>
        <v>3182077.2385785701</v>
      </c>
      <c r="AC6" s="5">
        <f>SUMIFS(Imports_new!AC$10:AC$33,Imports_new!$A$10:$A$33,$A6)</f>
        <v>3182077.2385785701</v>
      </c>
      <c r="AD6" s="5">
        <f>SUMIFS(Imports_new!AD$10:AD$33,Imports_new!$A$10:$A$33,$A6)</f>
        <v>3182077.2385785701</v>
      </c>
      <c r="AE6" s="5">
        <f>SUMIFS(Imports_new!AE$10:AE$33,Imports_new!$A$10:$A$33,$A6)</f>
        <v>3182077.2385785701</v>
      </c>
      <c r="AF6" s="5">
        <f>SUMIFS(Imports_new!AF$10:AF$33,Imports_new!$A$10:$A$33,$A6)</f>
        <v>3182077.2385785701</v>
      </c>
    </row>
    <row r="7" spans="1:32">
      <c r="A7" s="2" t="s">
        <v>100</v>
      </c>
      <c r="B7" s="5">
        <f>SUMIFS(Imports_new!B$10:B$33,Imports_new!$A$10:$A$33,$A7)</f>
        <v>2967817.6704870295</v>
      </c>
      <c r="C7" s="5">
        <f>SUMIFS(Imports_new!C$10:C$33,Imports_new!$A$10:$A$33,$A7)</f>
        <v>2967817.6704870295</v>
      </c>
      <c r="D7" s="5">
        <f>SUMIFS(Imports_new!D$10:D$33,Imports_new!$A$10:$A$33,$A7)</f>
        <v>2967817.6704870295</v>
      </c>
      <c r="E7" s="5">
        <f>SUMIFS(Imports_new!E$10:E$33,Imports_new!$A$10:$A$33,$A7)</f>
        <v>4290839.310508471</v>
      </c>
      <c r="F7" s="5">
        <f>SUMIFS(Imports_new!F$10:F$33,Imports_new!$A$10:$A$33,$A7)</f>
        <v>4804901.9842559304</v>
      </c>
      <c r="G7" s="5">
        <f>SUMIFS(Imports_new!G$10:G$33,Imports_new!$A$10:$A$33,$A7)</f>
        <v>5409727.6643849481</v>
      </c>
      <c r="H7" s="5">
        <f>SUMIFS(Imports_new!H$10:H$33,Imports_new!$A$10:$A$33,$A7)</f>
        <v>5559749.7539012767</v>
      </c>
      <c r="I7" s="5">
        <f>SUMIFS(Imports_new!I$10:I$33,Imports_new!$A$10:$A$33,$A7)</f>
        <v>5728976.5439285673</v>
      </c>
      <c r="J7" s="5">
        <f>SUMIFS(Imports_new!J$10:J$33,Imports_new!$A$10:$A$33,$A7)</f>
        <v>6361500.3676977362</v>
      </c>
      <c r="K7" s="5">
        <f>SUMIFS(Imports_new!K$10:K$33,Imports_new!$A$10:$A$33,$A7)</f>
        <v>6601038.0393639887</v>
      </c>
      <c r="L7" s="5">
        <f>SUMIFS(Imports_new!L$10:L$33,Imports_new!$A$10:$A$33,$A7)</f>
        <v>6633703.6087222863</v>
      </c>
      <c r="M7" s="5">
        <f>SUMIFS(Imports_new!M$10:M$33,Imports_new!$A$10:$A$33,$A7)</f>
        <v>6633703.6087222863</v>
      </c>
      <c r="N7" s="5">
        <f>SUMIFS(Imports_new!N$10:N$33,Imports_new!$A$10:$A$33,$A7)</f>
        <v>6633703.6087222863</v>
      </c>
      <c r="O7" s="5">
        <f>SUMIFS(Imports_new!O$10:O$33,Imports_new!$A$10:$A$33,$A7)</f>
        <v>6633703.6087222863</v>
      </c>
      <c r="P7" s="5">
        <f>SUMIFS(Imports_new!P$10:P$33,Imports_new!$A$10:$A$33,$A7)</f>
        <v>6633703.6087222863</v>
      </c>
      <c r="Q7" s="5">
        <f>SUMIFS(Imports_new!Q$10:Q$33,Imports_new!$A$10:$A$33,$A7)</f>
        <v>6633703.6087222863</v>
      </c>
      <c r="R7" s="5">
        <f>SUMIFS(Imports_new!R$10:R$33,Imports_new!$A$10:$A$33,$A7)</f>
        <v>6633703.6087222863</v>
      </c>
      <c r="S7" s="5">
        <f>SUMIFS(Imports_new!S$10:S$33,Imports_new!$A$10:$A$33,$A7)</f>
        <v>6633703.6087222863</v>
      </c>
      <c r="T7" s="5">
        <f>SUMIFS(Imports_new!T$10:T$33,Imports_new!$A$10:$A$33,$A7)</f>
        <v>6633703.6087222863</v>
      </c>
      <c r="U7" s="5">
        <f>SUMIFS(Imports_new!U$10:U$33,Imports_new!$A$10:$A$33,$A7)</f>
        <v>6633703.6087222863</v>
      </c>
      <c r="V7" s="5">
        <f>SUMIFS(Imports_new!V$10:V$33,Imports_new!$A$10:$A$33,$A7)</f>
        <v>6633703.6087222863</v>
      </c>
      <c r="W7" s="5">
        <f>SUMIFS(Imports_new!W$10:W$33,Imports_new!$A$10:$A$33,$A7)</f>
        <v>6633703.6087222863</v>
      </c>
      <c r="X7" s="5">
        <f>SUMIFS(Imports_new!X$10:X$33,Imports_new!$A$10:$A$33,$A7)</f>
        <v>6633703.6087222863</v>
      </c>
      <c r="Y7" s="5">
        <f>SUMIFS(Imports_new!Y$10:Y$33,Imports_new!$A$10:$A$33,$A7)</f>
        <v>6633703.6087222863</v>
      </c>
      <c r="Z7" s="5">
        <f>SUMIFS(Imports_new!Z$10:Z$33,Imports_new!$A$10:$A$33,$A7)</f>
        <v>6633703.6087222863</v>
      </c>
      <c r="AA7" s="5">
        <f>SUMIFS(Imports_new!AA$10:AA$33,Imports_new!$A$10:$A$33,$A7)</f>
        <v>6633703.6087222863</v>
      </c>
      <c r="AB7" s="5">
        <f>SUMIFS(Imports_new!AB$10:AB$33,Imports_new!$A$10:$A$33,$A7)</f>
        <v>6633703.6087222863</v>
      </c>
      <c r="AC7" s="5">
        <f>SUMIFS(Imports_new!AC$10:AC$33,Imports_new!$A$10:$A$33,$A7)</f>
        <v>6633703.6087222863</v>
      </c>
      <c r="AD7" s="5">
        <f>SUMIFS(Imports_new!AD$10:AD$33,Imports_new!$A$10:$A$33,$A7)</f>
        <v>6633703.6087222863</v>
      </c>
      <c r="AE7" s="5">
        <f>SUMIFS(Imports_new!AE$10:AE$33,Imports_new!$A$10:$A$33,$A7)</f>
        <v>6633703.6087222863</v>
      </c>
      <c r="AF7" s="5">
        <f>SUMIFS(Imports_new!AF$10:AF$33,Imports_new!$A$10:$A$33,$A7)</f>
        <v>6633703.6087222863</v>
      </c>
    </row>
    <row r="8" spans="1:32">
      <c r="A8" s="2" t="s">
        <v>102</v>
      </c>
      <c r="B8" s="5">
        <f>SUMIFS(Imports_new!B$10:B$33,Imports_new!$A$10:$A$33,$A8)</f>
        <v>439830.34601546236</v>
      </c>
      <c r="C8" s="5">
        <f>SUMIFS(Imports_new!C$10:C$33,Imports_new!$A$10:$A$33,$A8)</f>
        <v>439830.34601546236</v>
      </c>
      <c r="D8" s="5">
        <f>SUMIFS(Imports_new!D$10:D$33,Imports_new!$A$10:$A$33,$A8)</f>
        <v>439830.34601546236</v>
      </c>
      <c r="E8" s="5">
        <f>SUMIFS(Imports_new!E$10:E$33,Imports_new!$A$10:$A$33,$A8)</f>
        <v>735381.3498602343</v>
      </c>
      <c r="F8" s="5">
        <f>SUMIFS(Imports_new!F$10:F$33,Imports_new!$A$10:$A$33,$A8)</f>
        <v>872233.8327896758</v>
      </c>
      <c r="G8" s="5">
        <f>SUMIFS(Imports_new!G$10:G$33,Imports_new!$A$10:$A$33,$A8)</f>
        <v>935231.36317670718</v>
      </c>
      <c r="H8" s="5">
        <f>SUMIFS(Imports_new!H$10:H$33,Imports_new!$A$10:$A$33,$A8)</f>
        <v>920747.53894988191</v>
      </c>
      <c r="I8" s="5">
        <f>SUMIFS(Imports_new!I$10:I$33,Imports_new!$A$10:$A$33,$A8)</f>
        <v>920064.09200574318</v>
      </c>
      <c r="J8" s="5">
        <f>SUMIFS(Imports_new!J$10:J$33,Imports_new!$A$10:$A$33,$A8)</f>
        <v>1151222.9503875757</v>
      </c>
      <c r="K8" s="5">
        <f>SUMIFS(Imports_new!K$10:K$33,Imports_new!$A$10:$A$33,$A8)</f>
        <v>1290621.6836763928</v>
      </c>
      <c r="L8" s="5">
        <f>SUMIFS(Imports_new!L$10:L$33,Imports_new!$A$10:$A$33,$A8)</f>
        <v>1493635.2424795304</v>
      </c>
      <c r="M8" s="5">
        <f>SUMIFS(Imports_new!M$10:M$33,Imports_new!$A$10:$A$33,$A8)</f>
        <v>1493635.2424795304</v>
      </c>
      <c r="N8" s="5">
        <f>SUMIFS(Imports_new!N$10:N$33,Imports_new!$A$10:$A$33,$A8)</f>
        <v>1493635.2424795304</v>
      </c>
      <c r="O8" s="5">
        <f>SUMIFS(Imports_new!O$10:O$33,Imports_new!$A$10:$A$33,$A8)</f>
        <v>1493635.2424795304</v>
      </c>
      <c r="P8" s="5">
        <f>SUMIFS(Imports_new!P$10:P$33,Imports_new!$A$10:$A$33,$A8)</f>
        <v>1493635.2424795304</v>
      </c>
      <c r="Q8" s="5">
        <f>SUMIFS(Imports_new!Q$10:Q$33,Imports_new!$A$10:$A$33,$A8)</f>
        <v>1493635.2424795304</v>
      </c>
      <c r="R8" s="5">
        <f>SUMIFS(Imports_new!R$10:R$33,Imports_new!$A$10:$A$33,$A8)</f>
        <v>1493635.2424795304</v>
      </c>
      <c r="S8" s="5">
        <f>SUMIFS(Imports_new!S$10:S$33,Imports_new!$A$10:$A$33,$A8)</f>
        <v>1493635.2424795304</v>
      </c>
      <c r="T8" s="5">
        <f>SUMIFS(Imports_new!T$10:T$33,Imports_new!$A$10:$A$33,$A8)</f>
        <v>1493635.2424795304</v>
      </c>
      <c r="U8" s="5">
        <f>SUMIFS(Imports_new!U$10:U$33,Imports_new!$A$10:$A$33,$A8)</f>
        <v>1493635.2424795304</v>
      </c>
      <c r="V8" s="5">
        <f>SUMIFS(Imports_new!V$10:V$33,Imports_new!$A$10:$A$33,$A8)</f>
        <v>1493635.2424795304</v>
      </c>
      <c r="W8" s="5">
        <f>SUMIFS(Imports_new!W$10:W$33,Imports_new!$A$10:$A$33,$A8)</f>
        <v>1493635.2424795304</v>
      </c>
      <c r="X8" s="5">
        <f>SUMIFS(Imports_new!X$10:X$33,Imports_new!$A$10:$A$33,$A8)</f>
        <v>1493635.2424795304</v>
      </c>
      <c r="Y8" s="5">
        <f>SUMIFS(Imports_new!Y$10:Y$33,Imports_new!$A$10:$A$33,$A8)</f>
        <v>1493635.2424795304</v>
      </c>
      <c r="Z8" s="5">
        <f>SUMIFS(Imports_new!Z$10:Z$33,Imports_new!$A$10:$A$33,$A8)</f>
        <v>1493635.2424795304</v>
      </c>
      <c r="AA8" s="5">
        <f>SUMIFS(Imports_new!AA$10:AA$33,Imports_new!$A$10:$A$33,$A8)</f>
        <v>1493635.2424795304</v>
      </c>
      <c r="AB8" s="5">
        <f>SUMIFS(Imports_new!AB$10:AB$33,Imports_new!$A$10:$A$33,$A8)</f>
        <v>1493635.2424795304</v>
      </c>
      <c r="AC8" s="5">
        <f>SUMIFS(Imports_new!AC$10:AC$33,Imports_new!$A$10:$A$33,$A8)</f>
        <v>1493635.2424795304</v>
      </c>
      <c r="AD8" s="5">
        <f>SUMIFS(Imports_new!AD$10:AD$33,Imports_new!$A$10:$A$33,$A8)</f>
        <v>1493635.2424795304</v>
      </c>
      <c r="AE8" s="5">
        <f>SUMIFS(Imports_new!AE$10:AE$33,Imports_new!$A$10:$A$33,$A8)</f>
        <v>1493635.2424795304</v>
      </c>
      <c r="AF8" s="5">
        <f>SUMIFS(Imports_new!AF$10:AF$33,Imports_new!$A$10:$A$33,$A8)</f>
        <v>1493635.2424795304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48458.07139095859</v>
      </c>
      <c r="C10" s="5">
        <f>SUMIFS(Imports_new!C$10:C$33,Imports_new!$A$10:$A$33,$A10)</f>
        <v>48458.07139095859</v>
      </c>
      <c r="D10" s="5">
        <f>SUMIFS(Imports_new!D$10:D$33,Imports_new!$A$10:$A$33,$A10)</f>
        <v>48458.07139095859</v>
      </c>
      <c r="E10" s="5">
        <f>SUMIFS(Imports_new!E$10:E$33,Imports_new!$A$10:$A$33,$A10)</f>
        <v>25137.775360626893</v>
      </c>
      <c r="F10" s="5">
        <f>SUMIFS(Imports_new!F$10:F$33,Imports_new!$A$10:$A$33,$A10)</f>
        <v>25461.163066566645</v>
      </c>
      <c r="G10" s="5">
        <f>SUMIFS(Imports_new!G$10:G$33,Imports_new!$A$10:$A$33,$A10)</f>
        <v>25228.839637085155</v>
      </c>
      <c r="H10" s="5">
        <f>SUMIFS(Imports_new!H$10:H$33,Imports_new!$A$10:$A$33,$A10)</f>
        <v>24851.906260252377</v>
      </c>
      <c r="I10" s="5">
        <f>SUMIFS(Imports_new!I$10:I$33,Imports_new!$A$10:$A$33,$A10)</f>
        <v>24964.924737771187</v>
      </c>
      <c r="J10" s="5">
        <f>SUMIFS(Imports_new!J$10:J$33,Imports_new!$A$10:$A$33,$A10)</f>
        <v>19278.40055057485</v>
      </c>
      <c r="K10" s="5">
        <f>SUMIFS(Imports_new!K$10:K$33,Imports_new!$A$10:$A$33,$A10)</f>
        <v>17886.917812822197</v>
      </c>
      <c r="L10" s="5">
        <f>SUMIFS(Imports_new!L$10:L$33,Imports_new!$A$10:$A$33,$A10)</f>
        <v>13546.960179358546</v>
      </c>
      <c r="M10" s="5">
        <f>SUMIFS(Imports_new!M$10:M$33,Imports_new!$A$10:$A$33,$A10)</f>
        <v>13546.960179358546</v>
      </c>
      <c r="N10" s="5">
        <f>SUMIFS(Imports_new!N$10:N$33,Imports_new!$A$10:$A$33,$A10)</f>
        <v>13546.960179358546</v>
      </c>
      <c r="O10" s="5">
        <f>SUMIFS(Imports_new!O$10:O$33,Imports_new!$A$10:$A$33,$A10)</f>
        <v>13546.960179358546</v>
      </c>
      <c r="P10" s="5">
        <f>SUMIFS(Imports_new!P$10:P$33,Imports_new!$A$10:$A$33,$A10)</f>
        <v>13546.960179358546</v>
      </c>
      <c r="Q10" s="5">
        <f>SUMIFS(Imports_new!Q$10:Q$33,Imports_new!$A$10:$A$33,$A10)</f>
        <v>13546.960179358546</v>
      </c>
      <c r="R10" s="5">
        <f>SUMIFS(Imports_new!R$10:R$33,Imports_new!$A$10:$A$33,$A10)</f>
        <v>13546.960179358546</v>
      </c>
      <c r="S10" s="5">
        <f>SUMIFS(Imports_new!S$10:S$33,Imports_new!$A$10:$A$33,$A10)</f>
        <v>13546.960179358546</v>
      </c>
      <c r="T10" s="5">
        <f>SUMIFS(Imports_new!T$10:T$33,Imports_new!$A$10:$A$33,$A10)</f>
        <v>13546.960179358546</v>
      </c>
      <c r="U10" s="5">
        <f>SUMIFS(Imports_new!U$10:U$33,Imports_new!$A$10:$A$33,$A10)</f>
        <v>13546.960179358546</v>
      </c>
      <c r="V10" s="5">
        <f>SUMIFS(Imports_new!V$10:V$33,Imports_new!$A$10:$A$33,$A10)</f>
        <v>13546.960179358546</v>
      </c>
      <c r="W10" s="5">
        <f>SUMIFS(Imports_new!W$10:W$33,Imports_new!$A$10:$A$33,$A10)</f>
        <v>13546.960179358546</v>
      </c>
      <c r="X10" s="5">
        <f>SUMIFS(Imports_new!X$10:X$33,Imports_new!$A$10:$A$33,$A10)</f>
        <v>13546.960179358546</v>
      </c>
      <c r="Y10" s="5">
        <f>SUMIFS(Imports_new!Y$10:Y$33,Imports_new!$A$10:$A$33,$A10)</f>
        <v>13546.960179358546</v>
      </c>
      <c r="Z10" s="5">
        <f>SUMIFS(Imports_new!Z$10:Z$33,Imports_new!$A$10:$A$33,$A10)</f>
        <v>13546.960179358546</v>
      </c>
      <c r="AA10" s="5">
        <f>SUMIFS(Imports_new!AA$10:AA$33,Imports_new!$A$10:$A$33,$A10)</f>
        <v>13546.960179358546</v>
      </c>
      <c r="AB10" s="5">
        <f>SUMIFS(Imports_new!AB$10:AB$33,Imports_new!$A$10:$A$33,$A10)</f>
        <v>13546.960179358546</v>
      </c>
      <c r="AC10" s="5">
        <f>SUMIFS(Imports_new!AC$10:AC$33,Imports_new!$A$10:$A$33,$A10)</f>
        <v>13546.960179358546</v>
      </c>
      <c r="AD10" s="5">
        <f>SUMIFS(Imports_new!AD$10:AD$33,Imports_new!$A$10:$A$33,$A10)</f>
        <v>13546.960179358546</v>
      </c>
      <c r="AE10" s="5">
        <f>SUMIFS(Imports_new!AE$10:AE$33,Imports_new!$A$10:$A$33,$A10)</f>
        <v>13546.960179358546</v>
      </c>
      <c r="AF10" s="5">
        <f>SUMIFS(Imports_new!AF$10:AF$33,Imports_new!$A$10:$A$33,$A10)</f>
        <v>13546.960179358546</v>
      </c>
    </row>
    <row r="11" spans="1:32">
      <c r="A11" s="2" t="s">
        <v>105</v>
      </c>
      <c r="B11" s="5">
        <f>SUMIFS(Imports_new!B$10:B$33,Imports_new!$A$10:$A$33,$A11)</f>
        <v>11420.920714794775</v>
      </c>
      <c r="C11" s="5">
        <f>SUMIFS(Imports_new!C$10:C$33,Imports_new!$A$10:$A$33,$A11)</f>
        <v>11420.920714794775</v>
      </c>
      <c r="D11" s="5">
        <f>SUMIFS(Imports_new!D$10:D$33,Imports_new!$A$10:$A$33,$A11)</f>
        <v>11420.920714794775</v>
      </c>
      <c r="E11" s="5">
        <f>SUMIFS(Imports_new!E$10:E$33,Imports_new!$A$10:$A$33,$A11)</f>
        <v>12558.70828910901</v>
      </c>
      <c r="F11" s="5">
        <f>SUMIFS(Imports_new!F$10:F$33,Imports_new!$A$10:$A$33,$A11)</f>
        <v>17183.339596536862</v>
      </c>
      <c r="G11" s="5">
        <f>SUMIFS(Imports_new!G$10:G$33,Imports_new!$A$10:$A$33,$A11)</f>
        <v>17556.676926995242</v>
      </c>
      <c r="H11" s="5">
        <f>SUMIFS(Imports_new!H$10:H$33,Imports_new!$A$10:$A$33,$A11)</f>
        <v>17626.664245406719</v>
      </c>
      <c r="I11" s="5">
        <f>SUMIFS(Imports_new!I$10:I$33,Imports_new!$A$10:$A$33,$A11)</f>
        <v>63242.649863322018</v>
      </c>
      <c r="J11" s="5">
        <f>SUMIFS(Imports_new!J$10:J$33,Imports_new!$A$10:$A$33,$A11)</f>
        <v>85552.125303896581</v>
      </c>
      <c r="K11" s="5">
        <f>SUMIFS(Imports_new!K$10:K$33,Imports_new!$A$10:$A$33,$A11)</f>
        <v>77657.170768065567</v>
      </c>
      <c r="L11" s="5">
        <f>SUMIFS(Imports_new!L$10:L$33,Imports_new!$A$10:$A$33,$A11)</f>
        <v>92599.39776103328</v>
      </c>
      <c r="M11" s="5">
        <f>SUMIFS(Imports_new!M$10:M$33,Imports_new!$A$10:$A$33,$A11)</f>
        <v>92599.39776103328</v>
      </c>
      <c r="N11" s="5">
        <f>SUMIFS(Imports_new!N$10:N$33,Imports_new!$A$10:$A$33,$A11)</f>
        <v>92599.39776103328</v>
      </c>
      <c r="O11" s="5">
        <f>SUMIFS(Imports_new!O$10:O$33,Imports_new!$A$10:$A$33,$A11)</f>
        <v>92599.39776103328</v>
      </c>
      <c r="P11" s="5">
        <f>SUMIFS(Imports_new!P$10:P$33,Imports_new!$A$10:$A$33,$A11)</f>
        <v>92599.39776103328</v>
      </c>
      <c r="Q11" s="5">
        <f>SUMIFS(Imports_new!Q$10:Q$33,Imports_new!$A$10:$A$33,$A11)</f>
        <v>92599.39776103328</v>
      </c>
      <c r="R11" s="5">
        <f>SUMIFS(Imports_new!R$10:R$33,Imports_new!$A$10:$A$33,$A11)</f>
        <v>92599.39776103328</v>
      </c>
      <c r="S11" s="5">
        <f>SUMIFS(Imports_new!S$10:S$33,Imports_new!$A$10:$A$33,$A11)</f>
        <v>92599.39776103328</v>
      </c>
      <c r="T11" s="5">
        <f>SUMIFS(Imports_new!T$10:T$33,Imports_new!$A$10:$A$33,$A11)</f>
        <v>92599.39776103328</v>
      </c>
      <c r="U11" s="5">
        <f>SUMIFS(Imports_new!U$10:U$33,Imports_new!$A$10:$A$33,$A11)</f>
        <v>92599.39776103328</v>
      </c>
      <c r="V11" s="5">
        <f>SUMIFS(Imports_new!V$10:V$33,Imports_new!$A$10:$A$33,$A11)</f>
        <v>92599.39776103328</v>
      </c>
      <c r="W11" s="5">
        <f>SUMIFS(Imports_new!W$10:W$33,Imports_new!$A$10:$A$33,$A11)</f>
        <v>92599.39776103328</v>
      </c>
      <c r="X11" s="5">
        <f>SUMIFS(Imports_new!X$10:X$33,Imports_new!$A$10:$A$33,$A11)</f>
        <v>92599.39776103328</v>
      </c>
      <c r="Y11" s="5">
        <f>SUMIFS(Imports_new!Y$10:Y$33,Imports_new!$A$10:$A$33,$A11)</f>
        <v>92599.39776103328</v>
      </c>
      <c r="Z11" s="5">
        <f>SUMIFS(Imports_new!Z$10:Z$33,Imports_new!$A$10:$A$33,$A11)</f>
        <v>92599.39776103328</v>
      </c>
      <c r="AA11" s="5">
        <f>SUMIFS(Imports_new!AA$10:AA$33,Imports_new!$A$10:$A$33,$A11)</f>
        <v>92599.39776103328</v>
      </c>
      <c r="AB11" s="5">
        <f>SUMIFS(Imports_new!AB$10:AB$33,Imports_new!$A$10:$A$33,$A11)</f>
        <v>92599.39776103328</v>
      </c>
      <c r="AC11" s="5">
        <f>SUMIFS(Imports_new!AC$10:AC$33,Imports_new!$A$10:$A$33,$A11)</f>
        <v>92599.39776103328</v>
      </c>
      <c r="AD11" s="5">
        <f>SUMIFS(Imports_new!AD$10:AD$33,Imports_new!$A$10:$A$33,$A11)</f>
        <v>92599.39776103328</v>
      </c>
      <c r="AE11" s="5">
        <f>SUMIFS(Imports_new!AE$10:AE$33,Imports_new!$A$10:$A$33,$A11)</f>
        <v>92599.39776103328</v>
      </c>
      <c r="AF11" s="5">
        <f>SUMIFS(Imports_new!AF$10:AF$33,Imports_new!$A$10:$A$33,$A11)</f>
        <v>92599.39776103328</v>
      </c>
    </row>
    <row r="12" spans="1:32">
      <c r="A12" s="2" t="s">
        <v>106</v>
      </c>
      <c r="B12" s="5">
        <f>SUMIFS(Imports_new!B$10:B$33,Imports_new!$A$10:$A$33,$A12)</f>
        <v>11054.337319645187</v>
      </c>
      <c r="C12" s="5">
        <f>SUMIFS(Imports_new!C$10:C$33,Imports_new!$A$10:$A$33,$A12)</f>
        <v>11054.337319645187</v>
      </c>
      <c r="D12" s="5">
        <f>SUMIFS(Imports_new!D$10:D$33,Imports_new!$A$10:$A$33,$A12)</f>
        <v>11054.337319645187</v>
      </c>
      <c r="E12" s="5">
        <f>SUMIFS(Imports_new!E$10:E$33,Imports_new!$A$10:$A$33,$A12)</f>
        <v>1458.3706738426097</v>
      </c>
      <c r="F12" s="5">
        <f>SUMIFS(Imports_new!F$10:F$33,Imports_new!$A$10:$A$33,$A12)</f>
        <v>1275.3086938601361</v>
      </c>
      <c r="G12" s="5">
        <f>SUMIFS(Imports_new!G$10:G$33,Imports_new!$A$10:$A$33,$A12)</f>
        <v>338.3317004961192</v>
      </c>
      <c r="H12" s="5">
        <f>SUMIFS(Imports_new!H$10:H$33,Imports_new!$A$10:$A$33,$A12)</f>
        <v>0</v>
      </c>
      <c r="I12" s="5">
        <f>SUMIFS(Imports_new!I$10:I$33,Imports_new!$A$10:$A$33,$A12)</f>
        <v>1018.9101830700275</v>
      </c>
      <c r="J12" s="5">
        <f>SUMIFS(Imports_new!J$10:J$33,Imports_new!$A$10:$A$33,$A12)</f>
        <v>8911.8051444996945</v>
      </c>
      <c r="K12" s="5">
        <f>SUMIFS(Imports_new!K$10:K$33,Imports_new!$A$10:$A$33,$A12)</f>
        <v>8456.5333308847949</v>
      </c>
      <c r="L12" s="5">
        <f>SUMIFS(Imports_new!L$10:L$33,Imports_new!$A$10:$A$33,$A12)</f>
        <v>6926.0574390883339</v>
      </c>
      <c r="M12" s="5">
        <f>SUMIFS(Imports_new!M$10:M$33,Imports_new!$A$10:$A$33,$A12)</f>
        <v>6926.0574390883339</v>
      </c>
      <c r="N12" s="5">
        <f>SUMIFS(Imports_new!N$10:N$33,Imports_new!$A$10:$A$33,$A12)</f>
        <v>6926.0574390883339</v>
      </c>
      <c r="O12" s="5">
        <f>SUMIFS(Imports_new!O$10:O$33,Imports_new!$A$10:$A$33,$A12)</f>
        <v>6926.0574390883339</v>
      </c>
      <c r="P12" s="5">
        <f>SUMIFS(Imports_new!P$10:P$33,Imports_new!$A$10:$A$33,$A12)</f>
        <v>6926.0574390883339</v>
      </c>
      <c r="Q12" s="5">
        <f>SUMIFS(Imports_new!Q$10:Q$33,Imports_new!$A$10:$A$33,$A12)</f>
        <v>6926.0574390883339</v>
      </c>
      <c r="R12" s="5">
        <f>SUMIFS(Imports_new!R$10:R$33,Imports_new!$A$10:$A$33,$A12)</f>
        <v>6926.0574390883339</v>
      </c>
      <c r="S12" s="5">
        <f>SUMIFS(Imports_new!S$10:S$33,Imports_new!$A$10:$A$33,$A12)</f>
        <v>6926.0574390883339</v>
      </c>
      <c r="T12" s="5">
        <f>SUMIFS(Imports_new!T$10:T$33,Imports_new!$A$10:$A$33,$A12)</f>
        <v>6926.0574390883339</v>
      </c>
      <c r="U12" s="5">
        <f>SUMIFS(Imports_new!U$10:U$33,Imports_new!$A$10:$A$33,$A12)</f>
        <v>6926.0574390883339</v>
      </c>
      <c r="V12" s="5">
        <f>SUMIFS(Imports_new!V$10:V$33,Imports_new!$A$10:$A$33,$A12)</f>
        <v>6926.0574390883339</v>
      </c>
      <c r="W12" s="5">
        <f>SUMIFS(Imports_new!W$10:W$33,Imports_new!$A$10:$A$33,$A12)</f>
        <v>6926.0574390883339</v>
      </c>
      <c r="X12" s="5">
        <f>SUMIFS(Imports_new!X$10:X$33,Imports_new!$A$10:$A$33,$A12)</f>
        <v>6926.0574390883339</v>
      </c>
      <c r="Y12" s="5">
        <f>SUMIFS(Imports_new!Y$10:Y$33,Imports_new!$A$10:$A$33,$A12)</f>
        <v>6926.0574390883339</v>
      </c>
      <c r="Z12" s="5">
        <f>SUMIFS(Imports_new!Z$10:Z$33,Imports_new!$A$10:$A$33,$A12)</f>
        <v>6926.0574390883339</v>
      </c>
      <c r="AA12" s="5">
        <f>SUMIFS(Imports_new!AA$10:AA$33,Imports_new!$A$10:$A$33,$A12)</f>
        <v>6926.0574390883339</v>
      </c>
      <c r="AB12" s="5">
        <f>SUMIFS(Imports_new!AB$10:AB$33,Imports_new!$A$10:$A$33,$A12)</f>
        <v>6926.0574390883339</v>
      </c>
      <c r="AC12" s="5">
        <f>SUMIFS(Imports_new!AC$10:AC$33,Imports_new!$A$10:$A$33,$A12)</f>
        <v>6926.0574390883339</v>
      </c>
      <c r="AD12" s="5">
        <f>SUMIFS(Imports_new!AD$10:AD$33,Imports_new!$A$10:$A$33,$A12)</f>
        <v>6926.0574390883339</v>
      </c>
      <c r="AE12" s="5">
        <f>SUMIFS(Imports_new!AE$10:AE$33,Imports_new!$A$10:$A$33,$A12)</f>
        <v>6926.0574390883339</v>
      </c>
      <c r="AF12" s="5">
        <f>SUMIFS(Imports_new!AF$10:AF$33,Imports_new!$A$10:$A$33,$A12)</f>
        <v>6926.0574390883339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35465444</v>
      </c>
      <c r="C2">
        <f>exports!E2</f>
        <v>35465444</v>
      </c>
      <c r="D2">
        <f>exports!F2</f>
        <v>35465444</v>
      </c>
      <c r="E2">
        <f>exports!G2</f>
        <v>35465444</v>
      </c>
      <c r="F2">
        <f>exports!H2</f>
        <v>35465444</v>
      </c>
      <c r="G2">
        <f>exports!I2</f>
        <v>35465444</v>
      </c>
      <c r="H2">
        <f>exports!J2</f>
        <v>35465444</v>
      </c>
      <c r="I2">
        <f>exports!K2</f>
        <v>35465444</v>
      </c>
      <c r="J2">
        <f>exports!L2</f>
        <v>35465444</v>
      </c>
      <c r="K2">
        <f>exports!M2</f>
        <v>35465444</v>
      </c>
      <c r="L2">
        <f>exports!N2</f>
        <v>35465444</v>
      </c>
      <c r="M2">
        <f>exports!O2</f>
        <v>35465444</v>
      </c>
      <c r="N2">
        <f>exports!P2</f>
        <v>35465444</v>
      </c>
      <c r="O2">
        <f>exports!Q2</f>
        <v>35465444</v>
      </c>
      <c r="P2">
        <f>exports!R2</f>
        <v>35465444</v>
      </c>
      <c r="Q2">
        <f>exports!S2</f>
        <v>35465444</v>
      </c>
      <c r="R2">
        <f>exports!T2</f>
        <v>35465444</v>
      </c>
      <c r="S2">
        <f>exports!U2</f>
        <v>35465444</v>
      </c>
      <c r="T2">
        <f>exports!V2</f>
        <v>35465444</v>
      </c>
      <c r="U2">
        <f>exports!W2</f>
        <v>35465444</v>
      </c>
      <c r="V2">
        <f>exports!X2</f>
        <v>35465444</v>
      </c>
      <c r="W2">
        <f>exports!Y2</f>
        <v>35465444</v>
      </c>
      <c r="X2">
        <f>exports!Z2</f>
        <v>35465444</v>
      </c>
      <c r="Y2">
        <f>exports!AA2</f>
        <v>35465444</v>
      </c>
      <c r="Z2">
        <f>exports!AB2</f>
        <v>35465444</v>
      </c>
      <c r="AA2">
        <f>exports!AC2</f>
        <v>35465444</v>
      </c>
      <c r="AB2">
        <f>exports!AD2</f>
        <v>35465444</v>
      </c>
      <c r="AC2">
        <f>exports!AE2</f>
        <v>35465444</v>
      </c>
      <c r="AD2">
        <f>exports!AF2</f>
        <v>35465444</v>
      </c>
      <c r="AE2">
        <f>exports!AG2</f>
        <v>35465444</v>
      </c>
      <c r="AF2">
        <f>exports!AH2</f>
        <v>35465444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41.392824043492503</v>
      </c>
      <c r="C2" s="12">
        <f>SUMIFS('State Generation Costs Calcs'!C105:C155,'State Generation Costs Calcs'!$A$105:$A$155,About!$B$2)*About!$A$67</f>
        <v>40.585628765983373</v>
      </c>
      <c r="D2" s="12">
        <f>SUMIFS('State Generation Costs Calcs'!D105:D155,'State Generation Costs Calcs'!$A$105:$A$155,About!$B$2)*About!$A$67</f>
        <v>39.831714738713529</v>
      </c>
      <c r="E2" s="12">
        <f>SUMIFS('State Generation Costs Calcs'!E105:E155,'State Generation Costs Calcs'!$A$105:$A$155,About!$B$2)*About!$A$67</f>
        <v>39.21172092775079</v>
      </c>
      <c r="F2" s="12">
        <f>SUMIFS('State Generation Costs Calcs'!F105:F155,'State Generation Costs Calcs'!$A$105:$A$155,About!$B$2)*About!$A$67</f>
        <v>39.041559947929414</v>
      </c>
      <c r="G2" s="12">
        <f>SUMIFS('State Generation Costs Calcs'!G105:G155,'State Generation Costs Calcs'!$A$105:$A$155,About!$B$2)*About!$A$67</f>
        <v>39.09523812556538</v>
      </c>
      <c r="H2" s="12">
        <f>SUMIFS('State Generation Costs Calcs'!H105:H155,'State Generation Costs Calcs'!$A$105:$A$155,About!$B$2)*About!$A$67</f>
        <v>39.46639980543366</v>
      </c>
      <c r="I2" s="12">
        <f>SUMIFS('State Generation Costs Calcs'!I105:I155,'State Generation Costs Calcs'!$A$105:$A$155,About!$B$2)*About!$A$67</f>
        <v>39.802468451572302</v>
      </c>
      <c r="J2" s="12">
        <f>SUMIFS('State Generation Costs Calcs'!J105:J155,'State Generation Costs Calcs'!$A$105:$A$155,About!$B$2)*About!$A$67</f>
        <v>39.623973324112654</v>
      </c>
      <c r="K2" s="12">
        <f>SUMIFS('State Generation Costs Calcs'!K105:K155,'State Generation Costs Calcs'!$A$105:$A$155,About!$B$2)*About!$A$67</f>
        <v>39.103282257208129</v>
      </c>
      <c r="L2" s="12">
        <f>SUMIFS('State Generation Costs Calcs'!L105:L155,'State Generation Costs Calcs'!$A$105:$A$155,About!$B$2)*About!$A$67</f>
        <v>38.505596179485153</v>
      </c>
      <c r="M2" s="12">
        <f>SUMIFS('State Generation Costs Calcs'!M105:M155,'State Generation Costs Calcs'!$A$105:$A$155,About!$B$2)*About!$A$67</f>
        <v>37.980904681489612</v>
      </c>
      <c r="N2" s="12">
        <f>SUMIFS('State Generation Costs Calcs'!N105:N155,'State Generation Costs Calcs'!$A$105:$A$155,About!$B$2)*About!$A$67</f>
        <v>37.425376885018956</v>
      </c>
      <c r="O2" s="12">
        <f>SUMIFS('State Generation Costs Calcs'!O105:O155,'State Generation Costs Calcs'!$A$105:$A$155,About!$B$2)*About!$A$67</f>
        <v>37.132561851259489</v>
      </c>
      <c r="P2" s="12">
        <f>SUMIFS('State Generation Costs Calcs'!P105:P155,'State Generation Costs Calcs'!$A$105:$A$155,About!$B$2)*About!$A$67</f>
        <v>37.059710849499204</v>
      </c>
      <c r="Q2" s="12">
        <f>SUMIFS('State Generation Costs Calcs'!Q105:Q155,'State Generation Costs Calcs'!$A$105:$A$155,About!$B$2)*About!$A$67</f>
        <v>36.724832225000689</v>
      </c>
      <c r="R2" s="12">
        <f>SUMIFS('State Generation Costs Calcs'!R105:R155,'State Generation Costs Calcs'!$A$105:$A$155,About!$B$2)*About!$A$67</f>
        <v>36.31877993819338</v>
      </c>
      <c r="S2" s="12">
        <f>SUMIFS('State Generation Costs Calcs'!S105:S155,'State Generation Costs Calcs'!$A$105:$A$155,About!$B$2)*About!$A$67</f>
        <v>36.03011070032268</v>
      </c>
      <c r="T2" s="12">
        <f>SUMIFS('State Generation Costs Calcs'!T105:T155,'State Generation Costs Calcs'!$A$105:$A$155,About!$B$2)*About!$A$67</f>
        <v>35.910682308733406</v>
      </c>
      <c r="U2" s="12">
        <f>SUMIFS('State Generation Costs Calcs'!U105:U155,'State Generation Costs Calcs'!$A$105:$A$155,About!$B$2)*About!$A$67</f>
        <v>35.811700129264921</v>
      </c>
      <c r="V2" s="12">
        <f>SUMIFS('State Generation Costs Calcs'!V105:V155,'State Generation Costs Calcs'!$A$105:$A$155,About!$B$2)*About!$A$67</f>
        <v>35.434131864662504</v>
      </c>
      <c r="W2" s="12">
        <f>SUMIFS('State Generation Costs Calcs'!W105:W155,'State Generation Costs Calcs'!$A$105:$A$155,About!$B$2)*About!$A$67</f>
        <v>35.088014228181855</v>
      </c>
      <c r="X2" s="12">
        <f>SUMIFS('State Generation Costs Calcs'!X105:X155,'State Generation Costs Calcs'!$A$105:$A$155,About!$B$2)*About!$A$67</f>
        <v>34.891842495699741</v>
      </c>
      <c r="Y2" s="12">
        <f>SUMIFS('State Generation Costs Calcs'!Y105:Y155,'State Generation Costs Calcs'!$A$105:$A$155,About!$B$2)*About!$A$67</f>
        <v>34.671580752670934</v>
      </c>
      <c r="Z2" s="12">
        <f>SUMIFS('State Generation Costs Calcs'!Z105:Z155,'State Generation Costs Calcs'!$A$105:$A$155,About!$B$2)*About!$A$67</f>
        <v>34.543020851491512</v>
      </c>
      <c r="AA2" s="12">
        <f>SUMIFS('State Generation Costs Calcs'!AA105:AA155,'State Generation Costs Calcs'!$A$105:$A$155,About!$B$2)*About!$A$67</f>
        <v>34.450713412585095</v>
      </c>
      <c r="AB2" s="12">
        <f>SUMIFS('State Generation Costs Calcs'!AB105:AB155,'State Generation Costs Calcs'!$A$105:$A$155,About!$B$2)*About!$A$67</f>
        <v>34.311475802743324</v>
      </c>
      <c r="AC2" s="12">
        <f>SUMIFS('State Generation Costs Calcs'!AC105:AC155,'State Generation Costs Calcs'!$A$105:$A$155,About!$B$2)*About!$A$67</f>
        <v>34.315012671825826</v>
      </c>
      <c r="AD2" s="12">
        <f>SUMIFS('State Generation Costs Calcs'!AD105:AD155,'State Generation Costs Calcs'!$A$105:$A$155,About!$B$2)*About!$A$67</f>
        <v>34.349166871692809</v>
      </c>
      <c r="AE2" s="12">
        <f>SUMIFS('State Generation Costs Calcs'!AE105:AE155,'State Generation Costs Calcs'!$A$105:$A$155,About!$B$2)*About!$A$67</f>
        <v>34.30855858266785</v>
      </c>
      <c r="AF2" s="12">
        <f>SUMIFS('State Generation Costs Calcs'!AF105:AF155,'State Generation Costs Calcs'!$A$105:$A$155,About!$B$2)*About!$A$67</f>
        <v>34.289420856648874</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41.392824043492503</v>
      </c>
      <c r="C2" s="12">
        <f>SUMIFS('State Generation Costs Calcs'!C105:C155,'State Generation Costs Calcs'!$A$105:$A$155,About!$B$2)*About!$A$67</f>
        <v>40.585628765983373</v>
      </c>
      <c r="D2" s="12">
        <f>SUMIFS('State Generation Costs Calcs'!D105:D155,'State Generation Costs Calcs'!$A$105:$A$155,About!$B$2)*About!$A$67</f>
        <v>39.831714738713529</v>
      </c>
      <c r="E2" s="12">
        <f>SUMIFS('State Generation Costs Calcs'!E105:E155,'State Generation Costs Calcs'!$A$105:$A$155,About!$B$2)*About!$A$67</f>
        <v>39.21172092775079</v>
      </c>
      <c r="F2" s="12">
        <f>SUMIFS('State Generation Costs Calcs'!F105:F155,'State Generation Costs Calcs'!$A$105:$A$155,About!$B$2)*About!$A$67</f>
        <v>39.041559947929414</v>
      </c>
      <c r="G2" s="12">
        <f>SUMIFS('State Generation Costs Calcs'!G105:G155,'State Generation Costs Calcs'!$A$105:$A$155,About!$B$2)*About!$A$67</f>
        <v>39.09523812556538</v>
      </c>
      <c r="H2" s="12">
        <f>SUMIFS('State Generation Costs Calcs'!H105:H155,'State Generation Costs Calcs'!$A$105:$A$155,About!$B$2)*About!$A$67</f>
        <v>39.46639980543366</v>
      </c>
      <c r="I2" s="12">
        <f>SUMIFS('State Generation Costs Calcs'!I105:I155,'State Generation Costs Calcs'!$A$105:$A$155,About!$B$2)*About!$A$67</f>
        <v>39.802468451572302</v>
      </c>
      <c r="J2" s="12">
        <f>SUMIFS('State Generation Costs Calcs'!J105:J155,'State Generation Costs Calcs'!$A$105:$A$155,About!$B$2)*About!$A$67</f>
        <v>39.623973324112654</v>
      </c>
      <c r="K2" s="12">
        <f>SUMIFS('State Generation Costs Calcs'!K105:K155,'State Generation Costs Calcs'!$A$105:$A$155,About!$B$2)*About!$A$67</f>
        <v>39.103282257208129</v>
      </c>
      <c r="L2" s="12">
        <f>SUMIFS('State Generation Costs Calcs'!L105:L155,'State Generation Costs Calcs'!$A$105:$A$155,About!$B$2)*About!$A$67</f>
        <v>38.505596179485153</v>
      </c>
      <c r="M2" s="12">
        <f>SUMIFS('State Generation Costs Calcs'!M105:M155,'State Generation Costs Calcs'!$A$105:$A$155,About!$B$2)*About!$A$67</f>
        <v>37.980904681489612</v>
      </c>
      <c r="N2" s="12">
        <f>SUMIFS('State Generation Costs Calcs'!N105:N155,'State Generation Costs Calcs'!$A$105:$A$155,About!$B$2)*About!$A$67</f>
        <v>37.425376885018956</v>
      </c>
      <c r="O2" s="12">
        <f>SUMIFS('State Generation Costs Calcs'!O105:O155,'State Generation Costs Calcs'!$A$105:$A$155,About!$B$2)*About!$A$67</f>
        <v>37.132561851259489</v>
      </c>
      <c r="P2" s="12">
        <f>SUMIFS('State Generation Costs Calcs'!P105:P155,'State Generation Costs Calcs'!$A$105:$A$155,About!$B$2)*About!$A$67</f>
        <v>37.059710849499204</v>
      </c>
      <c r="Q2" s="12">
        <f>SUMIFS('State Generation Costs Calcs'!Q105:Q155,'State Generation Costs Calcs'!$A$105:$A$155,About!$B$2)*About!$A$67</f>
        <v>36.724832225000689</v>
      </c>
      <c r="R2" s="12">
        <f>SUMIFS('State Generation Costs Calcs'!R105:R155,'State Generation Costs Calcs'!$A$105:$A$155,About!$B$2)*About!$A$67</f>
        <v>36.31877993819338</v>
      </c>
      <c r="S2" s="12">
        <f>SUMIFS('State Generation Costs Calcs'!S105:S155,'State Generation Costs Calcs'!$A$105:$A$155,About!$B$2)*About!$A$67</f>
        <v>36.03011070032268</v>
      </c>
      <c r="T2" s="12">
        <f>SUMIFS('State Generation Costs Calcs'!T105:T155,'State Generation Costs Calcs'!$A$105:$A$155,About!$B$2)*About!$A$67</f>
        <v>35.910682308733406</v>
      </c>
      <c r="U2" s="12">
        <f>SUMIFS('State Generation Costs Calcs'!U105:U155,'State Generation Costs Calcs'!$A$105:$A$155,About!$B$2)*About!$A$67</f>
        <v>35.811700129264921</v>
      </c>
      <c r="V2" s="12">
        <f>SUMIFS('State Generation Costs Calcs'!V105:V155,'State Generation Costs Calcs'!$A$105:$A$155,About!$B$2)*About!$A$67</f>
        <v>35.434131864662504</v>
      </c>
      <c r="W2" s="12">
        <f>SUMIFS('State Generation Costs Calcs'!W105:W155,'State Generation Costs Calcs'!$A$105:$A$155,About!$B$2)*About!$A$67</f>
        <v>35.088014228181855</v>
      </c>
      <c r="X2" s="12">
        <f>SUMIFS('State Generation Costs Calcs'!X105:X155,'State Generation Costs Calcs'!$A$105:$A$155,About!$B$2)*About!$A$67</f>
        <v>34.891842495699741</v>
      </c>
      <c r="Y2" s="12">
        <f>SUMIFS('State Generation Costs Calcs'!Y105:Y155,'State Generation Costs Calcs'!$A$105:$A$155,About!$B$2)*About!$A$67</f>
        <v>34.671580752670934</v>
      </c>
      <c r="Z2" s="12">
        <f>SUMIFS('State Generation Costs Calcs'!Z105:Z155,'State Generation Costs Calcs'!$A$105:$A$155,About!$B$2)*About!$A$67</f>
        <v>34.543020851491512</v>
      </c>
      <c r="AA2" s="12">
        <f>SUMIFS('State Generation Costs Calcs'!AA105:AA155,'State Generation Costs Calcs'!$A$105:$A$155,About!$B$2)*About!$A$67</f>
        <v>34.450713412585095</v>
      </c>
      <c r="AB2" s="12">
        <f>SUMIFS('State Generation Costs Calcs'!AB105:AB155,'State Generation Costs Calcs'!$A$105:$A$155,About!$B$2)*About!$A$67</f>
        <v>34.311475802743324</v>
      </c>
      <c r="AC2" s="12">
        <f>SUMIFS('State Generation Costs Calcs'!AC105:AC155,'State Generation Costs Calcs'!$A$105:$A$155,About!$B$2)*About!$A$67</f>
        <v>34.315012671825826</v>
      </c>
      <c r="AD2" s="12">
        <f>SUMIFS('State Generation Costs Calcs'!AD105:AD155,'State Generation Costs Calcs'!$A$105:$A$155,About!$B$2)*About!$A$67</f>
        <v>34.349166871692809</v>
      </c>
      <c r="AE2" s="12">
        <f>SUMIFS('State Generation Costs Calcs'!AE105:AE155,'State Generation Costs Calcs'!$A$105:$A$155,About!$B$2)*About!$A$67</f>
        <v>34.30855858266785</v>
      </c>
      <c r="AF2" s="12">
        <f>SUMIFS('State Generation Costs Calcs'!AF105:AF155,'State Generation Costs Calcs'!$A$105:$A$155,About!$B$2)*About!$A$67</f>
        <v>34.289420856648874</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2024-01-03T19:26:04Z</dcterms:modified>
</cp:coreProperties>
</file>