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WY\bldgs\SYDEC\"/>
    </mc:Choice>
  </mc:AlternateContent>
  <xr:revisionPtr revIDLastSave="0" documentId="8_{BBA93E8D-A470-43C1-BBA4-45775E12DB4D}"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54"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<sst xmlns="http://schemas.openxmlformats.org/spreadsheetml/2006/main" count="51018" uniqueCount="1393">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</sst>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89</v>
      </c>
      <c r="C1" s="17">
        <v>45330</v>
      </c>
      <c r="D1" s="2"/>
      <c r="E1" s="2"/>
      <c r="F1" s="19" t="s">
        <v>145</v>
      </c>
      <c r="G1" s="19" t="s">
        <v>145</v>
      </c>
    </row>
    <row r="2" spans="1:7" ht="14.25" customHeight="1" x14ac:dyDescent="0.25">
      <c r="A2" s="1"/>
      <c r="B2" s="18" t="str">
        <f>LOOKUP(B1,F2:G51,G2:G51)</f>
        <v>WY</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b">
        <f>IF(A54=About!$B$1,SUM('BDESC-rural-residential'!$AF$8,'BDESC-urban-residential'!$AF$8,'BDESC-commercial'!$AF$8)='REEDS calc'!Q54,"NA")</f>
        <v>1</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WYOMING</v>
      </c>
    </row>
    <row r="3" spans="1:7" x14ac:dyDescent="0.2">
      <c r="A3" s="18" t="s">
        <v>94</v>
      </c>
      <c r="B3" s="18">
        <v>0.59</v>
      </c>
      <c r="C3" s="18">
        <v>0.41</v>
      </c>
      <c r="F3" s="14" t="s">
        <v>12</v>
      </c>
      <c r="G3">
        <f>SUMIFS(B:B,A:A,G2)</f>
        <v>0.64800000000000002</v>
      </c>
    </row>
    <row r="4" spans="1:7" x14ac:dyDescent="0.2">
      <c r="A4" s="18" t="s">
        <v>95</v>
      </c>
      <c r="B4" s="18">
        <v>0.66</v>
      </c>
      <c r="C4" s="18">
        <v>0.33999999999999903</v>
      </c>
      <c r="F4" s="14" t="s">
        <v>13</v>
      </c>
      <c r="G4">
        <f>SUMIFS(C:C,A:A,G2)</f>
        <v>0.35199999999999998</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1.8448984120380001</v>
      </c>
      <c r="C8" s="71">
        <f>INDEX('REEDS calc'!$C$64:$AG$113,MATCH(About!$B$2,'REEDS calc'!$B$64:$B$113,0),MATCH(C$1,'REEDS calc'!$C$63:$AG$63,0))*SUMIFS('res v com'!$E$3:$E$52,'res v com'!$B$3:$B$52,About!$B$2)*SUMIFS('Urban and Rural'!$C$2:$C$53,'Urban and Rural'!$A$2:$A$53,About!$B$1)</f>
        <v>1.8448984120380001</v>
      </c>
      <c r="D8" s="71">
        <f>INDEX('REEDS calc'!$C$64:$AG$113,MATCH(About!$B$2,'REEDS calc'!$B$64:$B$113,0),MATCH(D$1,'REEDS calc'!$C$63:$AG$63,0))*SUMIFS('res v com'!$E$3:$E$52,'res v com'!$B$3:$B$52,About!$B$2)*SUMIFS('Urban and Rural'!$C$2:$C$53,'Urban and Rural'!$A$2:$A$53,About!$B$1)</f>
        <v>1.8448984120380001</v>
      </c>
      <c r="E8" s="71">
        <f>INDEX('REEDS calc'!$C$64:$AG$113,MATCH(About!$B$2,'REEDS calc'!$B$64:$B$113,0),MATCH(E$1,'REEDS calc'!$C$63:$AG$63,0))*SUMIFS('res v com'!$E$3:$E$52,'res v com'!$B$3:$B$52,About!$B$2)*SUMIFS('Urban and Rural'!$C$2:$C$53,'Urban and Rural'!$A$2:$A$53,About!$B$1)</f>
        <v>2.702066597323348</v>
      </c>
      <c r="F8" s="71">
        <f>INDEX('REEDS calc'!$C$64:$AG$113,MATCH(About!$B$2,'REEDS calc'!$B$64:$B$113,0),MATCH(F$1,'REEDS calc'!$C$63:$AG$63,0))*SUMIFS('res v com'!$E$3:$E$52,'res v com'!$B$3:$B$52,About!$B$2)*SUMIFS('Urban and Rural'!$C$2:$C$53,'Urban and Rural'!$A$2:$A$53,About!$B$1)</f>
        <v>3.5592347826086952</v>
      </c>
      <c r="G8" s="71">
        <f>INDEX('REEDS calc'!$C$64:$AG$113,MATCH(About!$B$2,'REEDS calc'!$B$64:$B$113,0),MATCH(G$1,'REEDS calc'!$C$63:$AG$63,0))*SUMIFS('res v com'!$E$3:$E$52,'res v com'!$B$3:$B$52,About!$B$2)*SUMIFS('Urban and Rural'!$C$2:$C$53,'Urban and Rural'!$A$2:$A$53,About!$B$1)</f>
        <v>4.511486193745232</v>
      </c>
      <c r="H8" s="71">
        <f>INDEX('REEDS calc'!$C$64:$AG$113,MATCH(About!$B$2,'REEDS calc'!$B$64:$B$113,0),MATCH(H$1,'REEDS calc'!$C$63:$AG$63,0))*SUMIFS('res v com'!$E$3:$E$52,'res v com'!$B$3:$B$52,About!$B$2)*SUMIFS('Urban and Rural'!$C$2:$C$53,'Urban and Rural'!$A$2:$A$53,About!$B$1)</f>
        <v>5.4637376048817687</v>
      </c>
      <c r="I8" s="71">
        <f>INDEX('REEDS calc'!$C$64:$AG$113,MATCH(About!$B$2,'REEDS calc'!$B$64:$B$113,0),MATCH(I$1,'REEDS calc'!$C$63:$AG$63,0))*SUMIFS('res v com'!$E$3:$E$52,'res v com'!$B$3:$B$52,About!$B$2)*SUMIFS('Urban and Rural'!$C$2:$C$53,'Urban and Rural'!$A$2:$A$53,About!$B$1)</f>
        <v>6.7594239511823027</v>
      </c>
      <c r="J8" s="71">
        <f>INDEX('REEDS calc'!$C$64:$AG$113,MATCH(About!$B$2,'REEDS calc'!$B$64:$B$113,0),MATCH(J$1,'REEDS calc'!$C$63:$AG$63,0))*SUMIFS('res v com'!$E$3:$E$52,'res v com'!$B$3:$B$52,About!$B$2)*SUMIFS('Urban and Rural'!$C$2:$C$53,'Urban and Rural'!$A$2:$A$53,About!$B$1)</f>
        <v>8.0551102974828357</v>
      </c>
      <c r="K8" s="71">
        <f>INDEX('REEDS calc'!$C$64:$AG$113,MATCH(About!$B$2,'REEDS calc'!$B$64:$B$113,0),MATCH(K$1,'REEDS calc'!$C$63:$AG$63,0))*SUMIFS('res v com'!$E$3:$E$52,'res v com'!$B$3:$B$52,About!$B$2)*SUMIFS('Urban and Rural'!$C$2:$C$53,'Urban and Rural'!$A$2:$A$53,About!$B$1)</f>
        <v>9.8815597254004555</v>
      </c>
      <c r="L8" s="71">
        <f>INDEX('REEDS calc'!$C$64:$AG$113,MATCH(About!$B$2,'REEDS calc'!$B$64:$B$113,0),MATCH(L$1,'REEDS calc'!$C$63:$AG$63,0))*SUMIFS('res v com'!$E$3:$E$52,'res v com'!$B$3:$B$52,About!$B$2)*SUMIFS('Urban and Rural'!$C$2:$C$53,'Urban and Rural'!$A$2:$A$53,About!$B$1)</f>
        <v>11.708009153318075</v>
      </c>
      <c r="M8" s="71">
        <f>INDEX('REEDS calc'!$C$64:$AG$113,MATCH(About!$B$2,'REEDS calc'!$B$64:$B$113,0),MATCH(M$1,'REEDS calc'!$C$63:$AG$63,0))*SUMIFS('res v com'!$E$3:$E$52,'res v com'!$B$3:$B$52,About!$B$2)*SUMIFS('Urban and Rural'!$C$2:$C$53,'Urban and Rural'!$A$2:$A$53,About!$B$1)</f>
        <v>13.42518382913806</v>
      </c>
      <c r="N8" s="71">
        <f>INDEX('REEDS calc'!$C$64:$AG$113,MATCH(About!$B$2,'REEDS calc'!$B$64:$B$113,0),MATCH(N$1,'REEDS calc'!$C$63:$AG$63,0))*SUMIFS('res v com'!$E$3:$E$52,'res v com'!$B$3:$B$52,About!$B$2)*SUMIFS('Urban and Rural'!$C$2:$C$53,'Urban and Rural'!$A$2:$A$53,About!$B$1)</f>
        <v>15.142358504958045</v>
      </c>
      <c r="O8" s="71">
        <f>INDEX('REEDS calc'!$C$64:$AG$113,MATCH(About!$B$2,'REEDS calc'!$B$64:$B$113,0),MATCH(O$1,'REEDS calc'!$C$63:$AG$63,0))*SUMIFS('res v com'!$E$3:$E$52,'res v com'!$B$3:$B$52,About!$B$2)*SUMIFS('Urban and Rural'!$C$2:$C$53,'Urban and Rural'!$A$2:$A$53,About!$B$1)</f>
        <v>16.828311823035847</v>
      </c>
      <c r="P8" s="71">
        <f>INDEX('REEDS calc'!$C$64:$AG$113,MATCH(About!$B$2,'REEDS calc'!$B$64:$B$113,0),MATCH(P$1,'REEDS calc'!$C$63:$AG$63,0))*SUMIFS('res v com'!$E$3:$E$52,'res v com'!$B$3:$B$52,About!$B$2)*SUMIFS('Urban and Rural'!$C$2:$C$53,'Urban and Rural'!$A$2:$A$53,About!$B$1)</f>
        <v>18.514265141113651</v>
      </c>
      <c r="Q8" s="71">
        <f>INDEX('REEDS calc'!$C$64:$AG$113,MATCH(About!$B$2,'REEDS calc'!$B$64:$B$113,0),MATCH(Q$1,'REEDS calc'!$C$63:$AG$63,0))*SUMIFS('res v com'!$E$3:$E$52,'res v com'!$B$3:$B$52,About!$B$2)*SUMIFS('Urban and Rural'!$C$2:$C$53,'Urban and Rural'!$A$2:$A$53,About!$B$1)</f>
        <v>20.137775743707092</v>
      </c>
      <c r="R8" s="71">
        <f>INDEX('REEDS calc'!$C$64:$AG$113,MATCH(About!$B$2,'REEDS calc'!$B$64:$B$113,0),MATCH(R$1,'REEDS calc'!$C$63:$AG$63,0))*SUMIFS('res v com'!$E$3:$E$52,'res v com'!$B$3:$B$52,About!$B$2)*SUMIFS('Urban and Rural'!$C$2:$C$53,'Urban and Rural'!$A$2:$A$53,About!$B$1)</f>
        <v>21.761286346300533</v>
      </c>
      <c r="S8" s="71">
        <f>INDEX('REEDS calc'!$C$64:$AG$113,MATCH(About!$B$2,'REEDS calc'!$B$64:$B$113,0),MATCH(S$1,'REEDS calc'!$C$63:$AG$63,0))*SUMIFS('res v com'!$E$3:$E$52,'res v com'!$B$3:$B$52,About!$B$2)*SUMIFS('Urban and Rural'!$C$2:$C$53,'Urban and Rural'!$A$2:$A$53,About!$B$1)</f>
        <v>23.712621205186878</v>
      </c>
      <c r="T8" s="71">
        <f>INDEX('REEDS calc'!$C$64:$AG$113,MATCH(About!$B$2,'REEDS calc'!$B$64:$B$113,0),MATCH(T$1,'REEDS calc'!$C$63:$AG$63,0))*SUMIFS('res v com'!$E$3:$E$52,'res v com'!$B$3:$B$52,About!$B$2)*SUMIFS('Urban and Rural'!$C$2:$C$53,'Urban and Rural'!$A$2:$A$53,About!$B$1)</f>
        <v>25.663956064073226</v>
      </c>
      <c r="U8" s="71">
        <f>INDEX('REEDS calc'!$C$64:$AG$113,MATCH(About!$B$2,'REEDS calc'!$B$64:$B$113,0),MATCH(U$1,'REEDS calc'!$C$63:$AG$63,0))*SUMIFS('res v com'!$E$3:$E$52,'res v com'!$B$3:$B$52,About!$B$2)*SUMIFS('Urban and Rural'!$C$2:$C$53,'Urban and Rural'!$A$2:$A$53,About!$B$1)</f>
        <v>27.896283142639202</v>
      </c>
      <c r="V8" s="71">
        <f>INDEX('REEDS calc'!$C$64:$AG$113,MATCH(About!$B$2,'REEDS calc'!$B$64:$B$113,0),MATCH(V$1,'REEDS calc'!$C$63:$AG$63,0))*SUMIFS('res v com'!$E$3:$E$52,'res v com'!$B$3:$B$52,About!$B$2)*SUMIFS('Urban and Rural'!$C$2:$C$53,'Urban and Rural'!$A$2:$A$53,About!$B$1)</f>
        <v>30.128610221205182</v>
      </c>
      <c r="W8" s="71">
        <f>INDEX('REEDS calc'!$C$64:$AG$113,MATCH(About!$B$2,'REEDS calc'!$B$64:$B$113,0),MATCH(W$1,'REEDS calc'!$C$63:$AG$63,0))*SUMIFS('res v com'!$E$3:$E$52,'res v com'!$B$3:$B$52,About!$B$2)*SUMIFS('Urban and Rural'!$C$2:$C$53,'Urban and Rural'!$A$2:$A$53,About!$B$1)</f>
        <v>32.517044088482074</v>
      </c>
      <c r="X8" s="71">
        <f>INDEX('REEDS calc'!$C$64:$AG$113,MATCH(About!$B$2,'REEDS calc'!$B$64:$B$113,0),MATCH(X$1,'REEDS calc'!$C$63:$AG$63,0))*SUMIFS('res v com'!$E$3:$E$52,'res v com'!$B$3:$B$52,About!$B$2)*SUMIFS('Urban and Rural'!$C$2:$C$53,'Urban and Rural'!$A$2:$A$53,About!$B$1)</f>
        <v>34.905477955758961</v>
      </c>
      <c r="Y8" s="71">
        <f>INDEX('REEDS calc'!$C$64:$AG$113,MATCH(About!$B$2,'REEDS calc'!$B$64:$B$113,0),MATCH(Y$1,'REEDS calc'!$C$63:$AG$63,0))*SUMIFS('res v com'!$E$3:$E$52,'res v com'!$B$3:$B$52,About!$B$2)*SUMIFS('Urban and Rural'!$C$2:$C$53,'Urban and Rural'!$A$2:$A$53,About!$B$1)</f>
        <v>37.543682684973298</v>
      </c>
      <c r="Z8" s="71">
        <f>INDEX('REEDS calc'!$C$64:$AG$113,MATCH(About!$B$2,'REEDS calc'!$B$64:$B$113,0),MATCH(Z$1,'REEDS calc'!$C$63:$AG$63,0))*SUMIFS('res v com'!$E$3:$E$52,'res v com'!$B$3:$B$52,About!$B$2)*SUMIFS('Urban and Rural'!$C$2:$C$53,'Urban and Rural'!$A$2:$A$53,About!$B$1)</f>
        <v>40.181887414187635</v>
      </c>
      <c r="AA8" s="71">
        <f>INDEX('REEDS calc'!$C$64:$AG$113,MATCH(About!$B$2,'REEDS calc'!$B$64:$B$113,0),MATCH(AA$1,'REEDS calc'!$C$63:$AG$63,0))*SUMIFS('res v com'!$E$3:$E$52,'res v com'!$B$3:$B$52,About!$B$2)*SUMIFS('Urban and Rural'!$C$2:$C$53,'Urban and Rural'!$A$2:$A$53,About!$B$1)</f>
        <v>43.101084363081611</v>
      </c>
      <c r="AB8" s="71">
        <f>INDEX('REEDS calc'!$C$64:$AG$113,MATCH(About!$B$2,'REEDS calc'!$B$64:$B$113,0),MATCH(AB$1,'REEDS calc'!$C$63:$AG$63,0))*SUMIFS('res v com'!$E$3:$E$52,'res v com'!$B$3:$B$52,About!$B$2)*SUMIFS('Urban and Rural'!$C$2:$C$53,'Urban and Rural'!$A$2:$A$53,About!$B$1)</f>
        <v>46.020281311975587</v>
      </c>
      <c r="AC8" s="71">
        <f>INDEX('REEDS calc'!$C$64:$AG$113,MATCH(About!$B$2,'REEDS calc'!$B$64:$B$113,0),MATCH(AC$1,'REEDS calc'!$C$63:$AG$63,0))*SUMIFS('res v com'!$E$3:$E$52,'res v com'!$B$3:$B$52,About!$B$2)*SUMIFS('Urban and Rural'!$C$2:$C$53,'Urban and Rural'!$A$2:$A$53,About!$B$1)</f>
        <v>49.173638443935921</v>
      </c>
      <c r="AD8" s="71">
        <f>INDEX('REEDS calc'!$C$64:$AG$113,MATCH(About!$B$2,'REEDS calc'!$B$64:$B$113,0),MATCH(AD$1,'REEDS calc'!$C$63:$AG$63,0))*SUMIFS('res v com'!$E$3:$E$52,'res v com'!$B$3:$B$52,About!$B$2)*SUMIFS('Urban and Rural'!$C$2:$C$53,'Urban and Rural'!$A$2:$A$53,About!$B$1)</f>
        <v>52.326995575896255</v>
      </c>
      <c r="AE8" s="71">
        <f>INDEX('REEDS calc'!$C$64:$AG$113,MATCH(About!$B$2,'REEDS calc'!$B$64:$B$113,0),MATCH(AE$1,'REEDS calc'!$C$63:$AG$63,0))*SUMIFS('res v com'!$E$3:$E$52,'res v com'!$B$3:$B$52,About!$B$2)*SUMIFS('Urban and Rural'!$C$2:$C$53,'Urban and Rural'!$A$2:$A$53,About!$B$1)</f>
        <v>55.855009000762763</v>
      </c>
      <c r="AF8" s="71">
        <f>INDEX('REEDS calc'!$C$64:$AG$113,MATCH(About!$B$2,'REEDS calc'!$B$64:$B$113,0),MATCH(AF$1,'REEDS calc'!$C$63:$AG$63,0))*SUMIFS('res v com'!$E$3:$E$52,'res v com'!$B$3:$B$52,About!$B$2)*SUMIFS('Urban and Rural'!$C$2:$C$53,'Urban and Rural'!$A$2:$A$53,About!$B$1)</f>
        <v>59.383022425629278</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3.3962902585245005</v>
      </c>
      <c r="C8" s="71">
        <f>INDEX('REEDS calc'!$C$64:$AG$113,MATCH(About!$B$2,'REEDS calc'!$B$64:$B$113,0),MATCH(C$1,'REEDS calc'!$C$63:$AG$63,0))*SUMIFS('res v com'!$E$3:$E$52,'res v com'!$B$3:$B$52,About!$B$2)*SUMIFS('Urban and Rural'!$B$2:$B$53,'Urban and Rural'!$A$2:$A$53,About!$B$1)</f>
        <v>3.3962902585245005</v>
      </c>
      <c r="D8" s="71">
        <f>INDEX('REEDS calc'!$C$64:$AG$113,MATCH(About!$B$2,'REEDS calc'!$B$64:$B$113,0),MATCH(D$1,'REEDS calc'!$C$63:$AG$63,0))*SUMIFS('res v com'!$E$3:$E$52,'res v com'!$B$3:$B$52,About!$B$2)*SUMIFS('Urban and Rural'!$B$2:$B$53,'Urban and Rural'!$A$2:$A$53,About!$B$1)</f>
        <v>3.3962902585245005</v>
      </c>
      <c r="E8" s="71">
        <f>INDEX('REEDS calc'!$C$64:$AG$113,MATCH(About!$B$2,'REEDS calc'!$B$64:$B$113,0),MATCH(E$1,'REEDS calc'!$C$63:$AG$63,0))*SUMIFS('res v com'!$E$3:$E$52,'res v com'!$B$3:$B$52,About!$B$2)*SUMIFS('Urban and Rural'!$B$2:$B$53,'Urban and Rural'!$A$2:$A$53,About!$B$1)</f>
        <v>4.9742589632543455</v>
      </c>
      <c r="F8" s="71">
        <f>INDEX('REEDS calc'!$C$64:$AG$113,MATCH(About!$B$2,'REEDS calc'!$B$64:$B$113,0),MATCH(F$1,'REEDS calc'!$C$63:$AG$63,0))*SUMIFS('res v com'!$E$3:$E$52,'res v com'!$B$3:$B$52,About!$B$2)*SUMIFS('Urban and Rural'!$B$2:$B$53,'Urban and Rural'!$A$2:$A$53,About!$B$1)</f>
        <v>6.55222766798419</v>
      </c>
      <c r="G8" s="71">
        <f>INDEX('REEDS calc'!$C$64:$AG$113,MATCH(About!$B$2,'REEDS calc'!$B$64:$B$113,0),MATCH(G$1,'REEDS calc'!$C$63:$AG$63,0))*SUMIFS('res v com'!$E$3:$E$52,'res v com'!$B$3:$B$52,About!$B$2)*SUMIFS('Urban and Rural'!$B$2:$B$53,'Urban and Rural'!$A$2:$A$53,About!$B$1)</f>
        <v>8.3052359475764508</v>
      </c>
      <c r="H8" s="71">
        <f>INDEX('REEDS calc'!$C$64:$AG$113,MATCH(About!$B$2,'REEDS calc'!$B$64:$B$113,0),MATCH(H$1,'REEDS calc'!$C$63:$AG$63,0))*SUMIFS('res v com'!$E$3:$E$52,'res v com'!$B$3:$B$52,About!$B$2)*SUMIFS('Urban and Rural'!$B$2:$B$53,'Urban and Rural'!$A$2:$A$53,About!$B$1)</f>
        <v>10.058244227168711</v>
      </c>
      <c r="I8" s="71">
        <f>INDEX('REEDS calc'!$C$64:$AG$113,MATCH(About!$B$2,'REEDS calc'!$B$64:$B$113,0),MATCH(I$1,'REEDS calc'!$C$63:$AG$63,0))*SUMIFS('res v com'!$E$3:$E$52,'res v com'!$B$3:$B$52,About!$B$2)*SUMIFS('Urban and Rural'!$B$2:$B$53,'Urban and Rural'!$A$2:$A$53,About!$B$1)</f>
        <v>12.443485001040148</v>
      </c>
      <c r="J8" s="71">
        <f>INDEX('REEDS calc'!$C$64:$AG$113,MATCH(About!$B$2,'REEDS calc'!$B$64:$B$113,0),MATCH(J$1,'REEDS calc'!$C$63:$AG$63,0))*SUMIFS('res v com'!$E$3:$E$52,'res v com'!$B$3:$B$52,About!$B$2)*SUMIFS('Urban and Rural'!$B$2:$B$53,'Urban and Rural'!$A$2:$A$53,About!$B$1)</f>
        <v>14.828725774911588</v>
      </c>
      <c r="K8" s="71">
        <f>INDEX('REEDS calc'!$C$64:$AG$113,MATCH(About!$B$2,'REEDS calc'!$B$64:$B$113,0),MATCH(K$1,'REEDS calc'!$C$63:$AG$63,0))*SUMIFS('res v com'!$E$3:$E$52,'res v com'!$B$3:$B$52,About!$B$2)*SUMIFS('Urban and Rural'!$B$2:$B$53,'Urban and Rural'!$A$2:$A$53,About!$B$1)</f>
        <v>18.19105313085084</v>
      </c>
      <c r="L8" s="71">
        <f>INDEX('REEDS calc'!$C$64:$AG$113,MATCH(About!$B$2,'REEDS calc'!$B$64:$B$113,0),MATCH(L$1,'REEDS calc'!$C$63:$AG$63,0))*SUMIFS('res v com'!$E$3:$E$52,'res v com'!$B$3:$B$52,About!$B$2)*SUMIFS('Urban and Rural'!$B$2:$B$53,'Urban and Rural'!$A$2:$A$53,About!$B$1)</f>
        <v>21.553380486790093</v>
      </c>
      <c r="M8" s="71">
        <f>INDEX('REEDS calc'!$C$64:$AG$113,MATCH(About!$B$2,'REEDS calc'!$B$64:$B$113,0),MATCH(M$1,'REEDS calc'!$C$63:$AG$63,0))*SUMIFS('res v com'!$E$3:$E$52,'res v com'!$B$3:$B$52,About!$B$2)*SUMIFS('Urban and Rural'!$B$2:$B$53,'Urban and Rural'!$A$2:$A$53,About!$B$1)</f>
        <v>24.714542958185977</v>
      </c>
      <c r="N8" s="71">
        <f>INDEX('REEDS calc'!$C$64:$AG$113,MATCH(About!$B$2,'REEDS calc'!$B$64:$B$113,0),MATCH(N$1,'REEDS calc'!$C$63:$AG$63,0))*SUMIFS('res v com'!$E$3:$E$52,'res v com'!$B$3:$B$52,About!$B$2)*SUMIFS('Urban and Rural'!$B$2:$B$53,'Urban and Rural'!$A$2:$A$53,About!$B$1)</f>
        <v>27.875705429581856</v>
      </c>
      <c r="O8" s="71">
        <f>INDEX('REEDS calc'!$C$64:$AG$113,MATCH(About!$B$2,'REEDS calc'!$B$64:$B$113,0),MATCH(O$1,'REEDS calc'!$C$63:$AG$63,0))*SUMIFS('res v com'!$E$3:$E$52,'res v com'!$B$3:$B$52,About!$B$2)*SUMIFS('Urban and Rural'!$B$2:$B$53,'Urban and Rural'!$A$2:$A$53,About!$B$1)</f>
        <v>30.979392219679632</v>
      </c>
      <c r="P8" s="71">
        <f>INDEX('REEDS calc'!$C$64:$AG$113,MATCH(About!$B$2,'REEDS calc'!$B$64:$B$113,0),MATCH(P$1,'REEDS calc'!$C$63:$AG$63,0))*SUMIFS('res v com'!$E$3:$E$52,'res v com'!$B$3:$B$52,About!$B$2)*SUMIFS('Urban and Rural'!$B$2:$B$53,'Urban and Rural'!$A$2:$A$53,About!$B$1)</f>
        <v>34.083079009777407</v>
      </c>
      <c r="Q8" s="71">
        <f>INDEX('REEDS calc'!$C$64:$AG$113,MATCH(About!$B$2,'REEDS calc'!$B$64:$B$113,0),MATCH(Q$1,'REEDS calc'!$C$63:$AG$63,0))*SUMIFS('res v com'!$E$3:$E$52,'res v com'!$B$3:$B$52,About!$B$2)*SUMIFS('Urban and Rural'!$B$2:$B$53,'Urban and Rural'!$A$2:$A$53,About!$B$1)</f>
        <v>37.071814437278967</v>
      </c>
      <c r="R8" s="71">
        <f>INDEX('REEDS calc'!$C$64:$AG$113,MATCH(About!$B$2,'REEDS calc'!$B$64:$B$113,0),MATCH(R$1,'REEDS calc'!$C$63:$AG$63,0))*SUMIFS('res v com'!$E$3:$E$52,'res v com'!$B$3:$B$52,About!$B$2)*SUMIFS('Urban and Rural'!$B$2:$B$53,'Urban and Rural'!$A$2:$A$53,About!$B$1)</f>
        <v>40.060549864780533</v>
      </c>
      <c r="S8" s="71">
        <f>INDEX('REEDS calc'!$C$64:$AG$113,MATCH(About!$B$2,'REEDS calc'!$B$64:$B$113,0),MATCH(S$1,'REEDS calc'!$C$63:$AG$63,0))*SUMIFS('res v com'!$E$3:$E$52,'res v com'!$B$3:$B$52,About!$B$2)*SUMIFS('Urban and Rural'!$B$2:$B$53,'Urban and Rural'!$A$2:$A$53,About!$B$1)</f>
        <v>43.652779945912215</v>
      </c>
      <c r="T8" s="71">
        <f>INDEX('REEDS calc'!$C$64:$AG$113,MATCH(About!$B$2,'REEDS calc'!$B$64:$B$113,0),MATCH(T$1,'REEDS calc'!$C$63:$AG$63,0))*SUMIFS('res v com'!$E$3:$E$52,'res v com'!$B$3:$B$52,About!$B$2)*SUMIFS('Urban and Rural'!$B$2:$B$53,'Urban and Rural'!$A$2:$A$53,About!$B$1)</f>
        <v>47.245010027043897</v>
      </c>
      <c r="U8" s="71">
        <f>INDEX('REEDS calc'!$C$64:$AG$113,MATCH(About!$B$2,'REEDS calc'!$B$64:$B$113,0),MATCH(U$1,'REEDS calc'!$C$63:$AG$63,0))*SUMIFS('res v com'!$E$3:$E$52,'res v com'!$B$3:$B$52,About!$B$2)*SUMIFS('Urban and Rural'!$B$2:$B$53,'Urban and Rural'!$A$2:$A$53,About!$B$1)</f>
        <v>51.354521239858535</v>
      </c>
      <c r="V8" s="71">
        <f>INDEX('REEDS calc'!$C$64:$AG$113,MATCH(About!$B$2,'REEDS calc'!$B$64:$B$113,0),MATCH(V$1,'REEDS calc'!$C$63:$AG$63,0))*SUMIFS('res v com'!$E$3:$E$52,'res v com'!$B$3:$B$52,About!$B$2)*SUMIFS('Urban and Rural'!$B$2:$B$53,'Urban and Rural'!$A$2:$A$53,About!$B$1)</f>
        <v>55.46403245267318</v>
      </c>
      <c r="W8" s="71">
        <f>INDEX('REEDS calc'!$C$64:$AG$113,MATCH(About!$B$2,'REEDS calc'!$B$64:$B$113,0),MATCH(W$1,'REEDS calc'!$C$63:$AG$63,0))*SUMIFS('res v com'!$E$3:$E$52,'res v com'!$B$3:$B$52,About!$B$2)*SUMIFS('Urban and Rural'!$B$2:$B$53,'Urban and Rural'!$A$2:$A$53,About!$B$1)</f>
        <v>59.860922071978358</v>
      </c>
      <c r="X8" s="71">
        <f>INDEX('REEDS calc'!$C$64:$AG$113,MATCH(About!$B$2,'REEDS calc'!$B$64:$B$113,0),MATCH(X$1,'REEDS calc'!$C$63:$AG$63,0))*SUMIFS('res v com'!$E$3:$E$52,'res v com'!$B$3:$B$52,About!$B$2)*SUMIFS('Urban and Rural'!$B$2:$B$53,'Urban and Rural'!$A$2:$A$53,About!$B$1)</f>
        <v>64.25781169128355</v>
      </c>
      <c r="Y8" s="71">
        <f>INDEX('REEDS calc'!$C$64:$AG$113,MATCH(About!$B$2,'REEDS calc'!$B$64:$B$113,0),MATCH(Y$1,'REEDS calc'!$C$63:$AG$63,0))*SUMIFS('res v com'!$E$3:$E$52,'res v com'!$B$3:$B$52,About!$B$2)*SUMIFS('Urban and Rural'!$B$2:$B$53,'Urban and Rural'!$A$2:$A$53,About!$B$1)</f>
        <v>69.114506760973583</v>
      </c>
      <c r="Z8" s="71">
        <f>INDEX('REEDS calc'!$C$64:$AG$113,MATCH(About!$B$2,'REEDS calc'!$B$64:$B$113,0),MATCH(Z$1,'REEDS calc'!$C$63:$AG$63,0))*SUMIFS('res v com'!$E$3:$E$52,'res v com'!$B$3:$B$52,About!$B$2)*SUMIFS('Urban and Rural'!$B$2:$B$53,'Urban and Rural'!$A$2:$A$53,About!$B$1)</f>
        <v>73.971201830663603</v>
      </c>
      <c r="AA8" s="71">
        <f>INDEX('REEDS calc'!$C$64:$AG$113,MATCH(About!$B$2,'REEDS calc'!$B$64:$B$113,0),MATCH(AA$1,'REEDS calc'!$C$63:$AG$63,0))*SUMIFS('res v com'!$E$3:$E$52,'res v com'!$B$3:$B$52,About!$B$2)*SUMIFS('Urban and Rural'!$B$2:$B$53,'Urban and Rural'!$A$2:$A$53,About!$B$1)</f>
        <v>79.345178032036614</v>
      </c>
      <c r="AB8" s="71">
        <f>INDEX('REEDS calc'!$C$64:$AG$113,MATCH(About!$B$2,'REEDS calc'!$B$64:$B$113,0),MATCH(AB$1,'REEDS calc'!$C$63:$AG$63,0))*SUMIFS('res v com'!$E$3:$E$52,'res v com'!$B$3:$B$52,About!$B$2)*SUMIFS('Urban and Rural'!$B$2:$B$53,'Urban and Rural'!$A$2:$A$53,About!$B$1)</f>
        <v>84.719154233409611</v>
      </c>
      <c r="AC8" s="71">
        <f>INDEX('REEDS calc'!$C$64:$AG$113,MATCH(About!$B$2,'REEDS calc'!$B$64:$B$113,0),MATCH(AC$1,'REEDS calc'!$C$63:$AG$63,0))*SUMIFS('res v com'!$E$3:$E$52,'res v com'!$B$3:$B$52,About!$B$2)*SUMIFS('Urban and Rural'!$B$2:$B$53,'Urban and Rural'!$A$2:$A$53,About!$B$1)</f>
        <v>90.524198044518414</v>
      </c>
      <c r="AD8" s="71">
        <f>INDEX('REEDS calc'!$C$64:$AG$113,MATCH(About!$B$2,'REEDS calc'!$B$64:$B$113,0),MATCH(AD$1,'REEDS calc'!$C$63:$AG$63,0))*SUMIFS('res v com'!$E$3:$E$52,'res v com'!$B$3:$B$52,About!$B$2)*SUMIFS('Urban and Rural'!$B$2:$B$53,'Urban and Rural'!$A$2:$A$53,About!$B$1)</f>
        <v>96.329241855627203</v>
      </c>
      <c r="AE8" s="71">
        <f>INDEX('REEDS calc'!$C$64:$AG$113,MATCH(About!$B$2,'REEDS calc'!$B$64:$B$113,0),MATCH(AE$1,'REEDS calc'!$C$63:$AG$63,0))*SUMIFS('res v com'!$E$3:$E$52,'res v com'!$B$3:$B$52,About!$B$2)*SUMIFS('Urban and Rural'!$B$2:$B$53,'Urban and Rural'!$A$2:$A$53,About!$B$1)</f>
        <v>102.82399384231327</v>
      </c>
      <c r="AF8" s="71">
        <f>INDEX('REEDS calc'!$C$64:$AG$113,MATCH(About!$B$2,'REEDS calc'!$B$64:$B$113,0),MATCH(AF$1,'REEDS calc'!$C$63:$AG$63,0))*SUMIFS('res v com'!$E$3:$E$52,'res v com'!$B$3:$B$52,About!$B$2)*SUMIFS('Urban and Rural'!$B$2:$B$53,'Urban and Rural'!$A$2:$A$53,About!$B$1)</f>
        <v>109.31874582899935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0.6679022385284088</v>
      </c>
      <c r="C8" s="71">
        <f>INDEX('REEDS calc'!$C$64:$AG$113,MATCH(About!$B$2,'REEDS calc'!$B$64:$B$113,0),MATCH(C$1,'REEDS calc'!$C$63:$AG$63,0))*SUMIFS('res v com'!$F$3:$F$52,'res v com'!$B$3:$B$52,About!$B$2)</f>
        <v>0.6679022385284088</v>
      </c>
      <c r="D8" s="71">
        <f>INDEX('REEDS calc'!$C$64:$AG$113,MATCH(About!$B$2,'REEDS calc'!$B$64:$B$113,0),MATCH(D$1,'REEDS calc'!$C$63:$AG$63,0))*SUMIFS('res v com'!$F$3:$F$52,'res v com'!$B$3:$B$52,About!$B$2)</f>
        <v>0.6679022385284088</v>
      </c>
      <c r="E8" s="71">
        <f>INDEX('REEDS calc'!$C$64:$AG$113,MATCH(About!$B$2,'REEDS calc'!$B$64:$B$113,0),MATCH(E$1,'REEDS calc'!$C$63:$AG$63,0))*SUMIFS('res v com'!$F$3:$F$52,'res v com'!$B$3:$B$52,About!$B$2)</f>
        <v>0.97821989396776188</v>
      </c>
      <c r="F8" s="71">
        <f>INDEX('REEDS calc'!$C$64:$AG$113,MATCH(About!$B$2,'REEDS calc'!$B$64:$B$113,0),MATCH(F$1,'REEDS calc'!$C$63:$AG$63,0))*SUMIFS('res v com'!$F$3:$F$52,'res v com'!$B$3:$B$52,About!$B$2)</f>
        <v>1.2885375494071147</v>
      </c>
      <c r="G8" s="71">
        <f>INDEX('REEDS calc'!$C$64:$AG$113,MATCH(About!$B$2,'REEDS calc'!$B$64:$B$113,0),MATCH(G$1,'REEDS calc'!$C$63:$AG$63,0))*SUMIFS('res v com'!$F$3:$F$52,'res v com'!$B$3:$B$52,About!$B$2)</f>
        <v>1.6332778586783163</v>
      </c>
      <c r="H8" s="71">
        <f>INDEX('REEDS calc'!$C$64:$AG$113,MATCH(About!$B$2,'REEDS calc'!$B$64:$B$113,0),MATCH(H$1,'REEDS calc'!$C$63:$AG$63,0))*SUMIFS('res v com'!$F$3:$F$52,'res v com'!$B$3:$B$52,About!$B$2)</f>
        <v>1.9780181679495181</v>
      </c>
      <c r="I8" s="71">
        <f>INDEX('REEDS calc'!$C$64:$AG$113,MATCH(About!$B$2,'REEDS calc'!$B$64:$B$113,0),MATCH(I$1,'REEDS calc'!$C$63:$AG$63,0))*SUMIFS('res v com'!$F$3:$F$52,'res v com'!$B$3:$B$52,About!$B$2)</f>
        <v>2.4470910477775463</v>
      </c>
      <c r="J8" s="71">
        <f>INDEX('REEDS calc'!$C$64:$AG$113,MATCH(About!$B$2,'REEDS calc'!$B$64:$B$113,0),MATCH(J$1,'REEDS calc'!$C$63:$AG$63,0))*SUMIFS('res v com'!$F$3:$F$52,'res v com'!$B$3:$B$52,About!$B$2)</f>
        <v>2.9161639276055751</v>
      </c>
      <c r="K8" s="71">
        <f>INDEX('REEDS calc'!$C$64:$AG$113,MATCH(About!$B$2,'REEDS calc'!$B$64:$B$113,0),MATCH(K$1,'REEDS calc'!$C$63:$AG$63,0))*SUMIFS('res v com'!$F$3:$F$52,'res v com'!$B$3:$B$52,About!$B$2)</f>
        <v>3.5773871437486995</v>
      </c>
      <c r="L8" s="71">
        <f>INDEX('REEDS calc'!$C$64:$AG$113,MATCH(About!$B$2,'REEDS calc'!$B$64:$B$113,0),MATCH(L$1,'REEDS calc'!$C$63:$AG$63,0))*SUMIFS('res v com'!$F$3:$F$52,'res v com'!$B$3:$B$52,About!$B$2)</f>
        <v>4.2386103598918243</v>
      </c>
      <c r="M8" s="71">
        <f>INDEX('REEDS calc'!$C$64:$AG$113,MATCH(About!$B$2,'REEDS calc'!$B$64:$B$113,0),MATCH(M$1,'REEDS calc'!$C$63:$AG$63,0))*SUMIFS('res v com'!$F$3:$F$52,'res v com'!$B$3:$B$52,About!$B$2)</f>
        <v>4.8602732126759589</v>
      </c>
      <c r="N8" s="71">
        <f>INDEX('REEDS calc'!$C$64:$AG$113,MATCH(About!$B$2,'REEDS calc'!$B$64:$B$113,0),MATCH(N$1,'REEDS calc'!$C$63:$AG$63,0))*SUMIFS('res v com'!$F$3:$F$52,'res v com'!$B$3:$B$52,About!$B$2)</f>
        <v>5.4819360654600926</v>
      </c>
      <c r="O8" s="71">
        <f>INDEX('REEDS calc'!$C$64:$AG$113,MATCH(About!$B$2,'REEDS calc'!$B$64:$B$113,0),MATCH(O$1,'REEDS calc'!$C$63:$AG$63,0))*SUMIFS('res v com'!$F$3:$F$52,'res v com'!$B$3:$B$52,About!$B$2)</f>
        <v>6.0922959572845157</v>
      </c>
      <c r="P8" s="71">
        <f>INDEX('REEDS calc'!$C$64:$AG$113,MATCH(About!$B$2,'REEDS calc'!$B$64:$B$113,0),MATCH(P$1,'REEDS calc'!$C$63:$AG$63,0))*SUMIFS('res v com'!$F$3:$F$52,'res v com'!$B$3:$B$52,About!$B$2)</f>
        <v>6.7026558491089379</v>
      </c>
      <c r="Q8" s="71">
        <f>INDEX('REEDS calc'!$C$64:$AG$113,MATCH(About!$B$2,'REEDS calc'!$B$64:$B$113,0),MATCH(Q$1,'REEDS calc'!$C$63:$AG$63,0))*SUMIFS('res v com'!$F$3:$F$52,'res v com'!$B$3:$B$52,About!$B$2)</f>
        <v>7.2904098190139379</v>
      </c>
      <c r="R8" s="71">
        <f>INDEX('REEDS calc'!$C$64:$AG$113,MATCH(About!$B$2,'REEDS calc'!$B$64:$B$113,0),MATCH(R$1,'REEDS calc'!$C$63:$AG$63,0))*SUMIFS('res v com'!$F$3:$F$52,'res v com'!$B$3:$B$52,About!$B$2)</f>
        <v>7.878163788918938</v>
      </c>
      <c r="S8" s="71">
        <f>INDEX('REEDS calc'!$C$64:$AG$113,MATCH(About!$B$2,'REEDS calc'!$B$64:$B$113,0),MATCH(S$1,'REEDS calc'!$C$63:$AG$63,0))*SUMIFS('res v com'!$F$3:$F$52,'res v com'!$B$3:$B$52,About!$B$2)</f>
        <v>8.5845988489009084</v>
      </c>
      <c r="T8" s="71">
        <f>INDEX('REEDS calc'!$C$64:$AG$113,MATCH(About!$B$2,'REEDS calc'!$B$64:$B$113,0),MATCH(T$1,'REEDS calc'!$C$63:$AG$63,0))*SUMIFS('res v com'!$F$3:$F$52,'res v com'!$B$3:$B$52,About!$B$2)</f>
        <v>9.2910339088828788</v>
      </c>
      <c r="U8" s="71">
        <f>INDEX('REEDS calc'!$C$64:$AG$113,MATCH(About!$B$2,'REEDS calc'!$B$64:$B$113,0),MATCH(U$1,'REEDS calc'!$C$63:$AG$63,0))*SUMIFS('res v com'!$F$3:$F$52,'res v com'!$B$3:$B$52,About!$B$2)</f>
        <v>10.099195617502254</v>
      </c>
      <c r="V8" s="71">
        <f>INDEX('REEDS calc'!$C$64:$AG$113,MATCH(About!$B$2,'REEDS calc'!$B$64:$B$113,0),MATCH(V$1,'REEDS calc'!$C$63:$AG$63,0))*SUMIFS('res v com'!$F$3:$F$52,'res v com'!$B$3:$B$52,About!$B$2)</f>
        <v>10.907357326121629</v>
      </c>
      <c r="W8" s="71">
        <f>INDEX('REEDS calc'!$C$64:$AG$113,MATCH(About!$B$2,'REEDS calc'!$B$64:$B$113,0),MATCH(W$1,'REEDS calc'!$C$63:$AG$63,0))*SUMIFS('res v com'!$F$3:$F$52,'res v com'!$B$3:$B$52,About!$B$2)</f>
        <v>11.772033839539562</v>
      </c>
      <c r="X8" s="71">
        <f>INDEX('REEDS calc'!$C$64:$AG$113,MATCH(About!$B$2,'REEDS calc'!$B$64:$B$113,0),MATCH(X$1,'REEDS calc'!$C$63:$AG$63,0))*SUMIFS('res v com'!$F$3:$F$52,'res v com'!$B$3:$B$52,About!$B$2)</f>
        <v>12.636710352957492</v>
      </c>
      <c r="Y8" s="71">
        <f>INDEX('REEDS calc'!$C$64:$AG$113,MATCH(About!$B$2,'REEDS calc'!$B$64:$B$113,0),MATCH(Y$1,'REEDS calc'!$C$63:$AG$63,0))*SUMIFS('res v com'!$F$3:$F$52,'res v com'!$B$3:$B$52,About!$B$2)</f>
        <v>13.591810554053117</v>
      </c>
      <c r="Z8" s="71">
        <f>INDEX('REEDS calc'!$C$64:$AG$113,MATCH(About!$B$2,'REEDS calc'!$B$64:$B$113,0),MATCH(Z$1,'REEDS calc'!$C$63:$AG$63,0))*SUMIFS('res v com'!$F$3:$F$52,'res v com'!$B$3:$B$52,About!$B$2)</f>
        <v>14.54691075514874</v>
      </c>
      <c r="AA8" s="71">
        <f>INDEX('REEDS calc'!$C$64:$AG$113,MATCH(About!$B$2,'REEDS calc'!$B$64:$B$113,0),MATCH(AA$1,'REEDS calc'!$C$63:$AG$63,0))*SUMIFS('res v com'!$F$3:$F$52,'res v com'!$B$3:$B$52,About!$B$2)</f>
        <v>15.60373760488177</v>
      </c>
      <c r="AB8" s="71">
        <f>INDEX('REEDS calc'!$C$64:$AG$113,MATCH(About!$B$2,'REEDS calc'!$B$64:$B$113,0),MATCH(AB$1,'REEDS calc'!$C$63:$AG$63,0))*SUMIFS('res v com'!$F$3:$F$52,'res v com'!$B$3:$B$52,About!$B$2)</f>
        <v>16.6605644546148</v>
      </c>
      <c r="AC8" s="71">
        <f>INDEX('REEDS calc'!$C$64:$AG$113,MATCH(About!$B$2,'REEDS calc'!$B$64:$B$113,0),MATCH(AC$1,'REEDS calc'!$C$63:$AG$63,0))*SUMIFS('res v com'!$F$3:$F$52,'res v com'!$B$3:$B$52,About!$B$2)</f>
        <v>17.802163511545661</v>
      </c>
      <c r="AD8" s="71">
        <f>INDEX('REEDS calc'!$C$64:$AG$113,MATCH(About!$B$2,'REEDS calc'!$B$64:$B$113,0),MATCH(AD$1,'REEDS calc'!$C$63:$AG$63,0))*SUMIFS('res v com'!$F$3:$F$52,'res v com'!$B$3:$B$52,About!$B$2)</f>
        <v>18.943762568476526</v>
      </c>
      <c r="AE8" s="71">
        <f>INDEX('REEDS calc'!$C$64:$AG$113,MATCH(About!$B$2,'REEDS calc'!$B$64:$B$113,0),MATCH(AE$1,'REEDS calc'!$C$63:$AG$63,0))*SUMIFS('res v com'!$F$3:$F$52,'res v com'!$B$3:$B$52,About!$B$2)</f>
        <v>20.220997156923929</v>
      </c>
      <c r="AF8" s="71">
        <f>INDEX('REEDS calc'!$C$64:$AG$113,MATCH(About!$B$2,'REEDS calc'!$B$64:$B$113,0),MATCH(AF$1,'REEDS calc'!$C$63:$AG$63,0))*SUMIFS('res v com'!$F$3:$F$52,'res v com'!$B$3:$B$52,About!$B$2)</f>
        <v>21.498231745371331</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3.3962902585245005</v>
      </c>
      <c r="C8" s="24">
        <f>'BDESC-rural-residential'!B8</f>
        <v>1.8448984120380001</v>
      </c>
      <c r="D8" s="24">
        <f>'BDESC-commercial'!B8</f>
        <v>0.6679022385284088</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2024-02-08T19:18:42Z</dcterms:modified>
</cp:coreProperties>
</file>