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olivia\Documents\EPS_Models by Region\RMI\Louisiana\EoSEUwGDPiR\"/>
    </mc:Choice>
  </mc:AlternateContent>
  <xr:revisionPtr revIDLastSave="0" documentId="13_ncr:1_{043542FD-DEF0-4A67-A782-0AE73C504334}" xr6:coauthVersionLast="46" xr6:coauthVersionMax="46" xr10:uidLastSave="{00000000-0000-0000-0000-000000000000}"/>
  <bookViews>
    <workbookView xWindow="10290" yWindow="1710" windowWidth="18510" windowHeight="140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 r="B3" i="7" l="1"/>
  <c r="B6" i="7"/>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<sst xmlns="http://schemas.openxmlformats.org/spreadsheetml/2006/main" count="359" uniqueCount="336">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</sst>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defaultRowHeight="15" x14ac:dyDescent="0.25"/>
  <cols>
    <col min="2" max="2" width="52.5703125" customWidth="1"/>
  </cols>
  <sheetData>
    <row r="1" spans="1:2" x14ac:dyDescent="0.25">
      <c r="A1" s="1" t="s">
        <v>22</v>
      </c>
    </row>
    <row r="3" spans="1:2" x14ac:dyDescent="0.25">
      <c r="A3" s="1" t="s">
        <v>39</v>
      </c>
      <c r="B3" t="s">
        <v>1</v>
      </c>
    </row>
    <row r="4" spans="1:2" x14ac:dyDescent="0.25">
      <c r="B4" s="20" t="s">
        <v>334</v>
      </c>
    </row>
    <row r="5" spans="1:2" x14ac:dyDescent="0.25">
      <c r="B5" t="s">
        <v>40</v>
      </c>
    </row>
    <row r="6" spans="1:2" x14ac:dyDescent="0.25">
      <c r="B6" s="3" t="s">
        <v>41</v>
      </c>
    </row>
    <row r="7" spans="1:2" x14ac:dyDescent="0.25">
      <c r="B7" t="s">
        <v>335</v>
      </c>
    </row>
    <row r="9" spans="1:2" x14ac:dyDescent="0.25">
      <c r="B9" s="21" t="s">
        <v>333</v>
      </c>
    </row>
    <row r="13" spans="1:2" x14ac:dyDescent="0.25">
      <c r="A13" s="1" t="s">
        <v>0</v>
      </c>
      <c r="B13" s="4"/>
    </row>
    <row r="14" spans="1:2" s="4" customFormat="1" x14ac:dyDescent="0.25">
      <c r="A14" s="4" t="s">
        <v>23</v>
      </c>
    </row>
    <row r="15" spans="1:2" s="4" customFormat="1" x14ac:dyDescent="0.25">
      <c r="A15" s="4" t="s">
        <v>24</v>
      </c>
    </row>
    <row r="16" spans="1:2"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defaultRowHeight="15" x14ac:dyDescent="0.25"/>
  <cols>
    <col min="1" max="1" width="17.5703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-2.748414376321353E-2</v>
      </c>
    </row>
    <row r="5" spans="1:3" x14ac:dyDescent="0.25">
      <c r="A5" s="18" t="s">
        <v>57</v>
      </c>
      <c r="B5" s="23">
        <f>SUM(BIFUbC!C3,BIFUbC!C13,BIFUbC!C23,BIFUbC!C33,BIFUbC!C43,BIFUbC!C53,BIFUbC!C63,BIFUbC!C73)/SUM(BIFUbC!C2:C81)</f>
        <v>1.6490638639748405E-2</v>
      </c>
      <c r="C5">
        <f>EIA!I5</f>
        <v>-6.7383216205043506E-2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2.3093072078376489E-2</v>
      </c>
    </row>
    <row r="10" spans="1:3" x14ac:dyDescent="0.25">
      <c r="A10" s="18" t="s">
        <v>57</v>
      </c>
      <c r="B10" s="23">
        <v>0</v>
      </c>
      <c r="C10">
        <v>0</v>
      </c>
    </row>
    <row r="11" spans="1:3" x14ac:dyDescent="0.25">
      <c r="A11" s="18" t="s">
        <v>56</v>
      </c>
      <c r="B11" s="23">
        <f>SUM(BCEU!C14:C19,BCEU!C74:C79)/SUM(BCEU!C2:C121)</f>
        <v>0.45250627433728208</v>
      </c>
      <c r="C11">
        <f>EIA!I3</f>
        <v>-7.7705156136528702E-2</v>
      </c>
    </row>
    <row r="13" spans="1:3" x14ac:dyDescent="0.25">
      <c r="A13" s="21" t="s">
        <v>59</v>
      </c>
    </row>
    <row r="14" spans="1:3" x14ac:dyDescent="0.25">
      <c r="A14" s="18" t="s">
        <v>5</v>
      </c>
      <c r="B14" s="23">
        <f>SUM(BCEU!C122:C127)/SUM(BCEU!C122:C181)</f>
        <v>0.49352918272424123</v>
      </c>
      <c r="C14">
        <f>EIA!D4</f>
        <v>-5.830258302583026E-2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-9.0909090909091023E-2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-2.8811645571659744E-2</v>
      </c>
      <c r="C26" s="6">
        <f>SUMPRODUCT(B14:B16,C14:C16)/SUM(B14:B16)</f>
        <v>-7.2226829255599492E-2</v>
      </c>
      <c r="D26" s="6">
        <f>SUMPRODUCT(B4:B6,C4:C6)/SUM(B4:B6)</f>
        <v>-8.9350372675404757E-2</v>
      </c>
      <c r="E26" s="6">
        <f>(EIA!C10-EIA!B10)/EIA!B10</f>
        <v>-0.14242928452579035</v>
      </c>
      <c r="F26" s="13">
        <f>(EIA!C6-EIA!B6)/EIA!B6</f>
        <v>-2.084942084942085E-2</v>
      </c>
      <c r="G26" s="24"/>
    </row>
    <row r="27" spans="1:7" x14ac:dyDescent="0.25">
      <c r="F27" s="12"/>
      <c r="G27" s="9"/>
    </row>
    <row r="28" spans="1:7" ht="30" x14ac:dyDescent="0.25">
      <c r="A28" s="8" t="s">
        <v>9</v>
      </c>
      <c r="B28" s="11">
        <f>B26/$A$22</f>
        <v>0.54666232495379397</v>
      </c>
      <c r="C28" s="11">
        <f>C26/$A$22</f>
        <v>1.3704071954759993</v>
      </c>
      <c r="D28" s="11">
        <f>D26/$A$22</f>
        <v>1.6953034612597777</v>
      </c>
      <c r="E28" s="11">
        <f>E26/$A$22</f>
        <v>2.7024046102025086</v>
      </c>
      <c r="F28" s="11">
        <f>F26/$A$22</f>
        <v>0.39558979188247495</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RowHeight="15" x14ac:dyDescent="0.25"/>
  <cols>
    <col min="1" max="1" width="23.5703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defaultRowHeight="15" x14ac:dyDescent="0.25"/>
  <cols>
    <col min="1" max="1" width="18.5703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1429</v>
      </c>
      <c r="C3">
        <v>1462</v>
      </c>
      <c r="D3">
        <f>(C3-B3)/B3</f>
        <v>2.3093072078376489E-2</v>
      </c>
      <c r="F3" t="s">
        <v>34</v>
      </c>
      <c r="G3">
        <v>13.77</v>
      </c>
      <c r="H3">
        <v>12.7</v>
      </c>
      <c r="I3">
        <f>(H3-G3)/G3</f>
        <v>-7.7705156136528702E-2</v>
      </c>
    </row>
    <row r="4" spans="1:9" x14ac:dyDescent="0.25">
      <c r="A4" t="s">
        <v>35</v>
      </c>
      <c r="B4">
        <v>1355</v>
      </c>
      <c r="C4">
        <v>1276</v>
      </c>
      <c r="D4">
        <f t="shared" ref="D4:D6" si="0">(C4-B4)/B4</f>
        <v>-5.830258302583026E-2</v>
      </c>
      <c r="F4" t="s">
        <v>35</v>
      </c>
      <c r="G4">
        <v>9.4600000000000009</v>
      </c>
      <c r="H4">
        <v>8.6</v>
      </c>
      <c r="I4">
        <f t="shared" ref="I4:I5" si="1">(H4-G4)/G4</f>
        <v>-9.0909090909091023E-2</v>
      </c>
    </row>
    <row r="5" spans="1:9" x14ac:dyDescent="0.25">
      <c r="A5" t="s">
        <v>36</v>
      </c>
      <c r="B5">
        <v>946</v>
      </c>
      <c r="C5">
        <v>920</v>
      </c>
      <c r="D5">
        <f t="shared" si="0"/>
        <v>-2.748414376321353E-2</v>
      </c>
      <c r="F5" t="s">
        <v>36</v>
      </c>
      <c r="G5">
        <v>24.19</v>
      </c>
      <c r="H5">
        <v>22.56</v>
      </c>
      <c r="I5">
        <f t="shared" si="1"/>
        <v>-6.7383216205043506E-2</v>
      </c>
    </row>
    <row r="6" spans="1:9" x14ac:dyDescent="0.25">
      <c r="A6" t="s">
        <v>37</v>
      </c>
      <c r="B6">
        <v>3885</v>
      </c>
      <c r="C6">
        <v>3804</v>
      </c>
      <c r="D6">
        <f t="shared" si="0"/>
        <v>-2.084942084942085E-2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heetViews>
  <sheetFormatPr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0.39558979188247495</v>
      </c>
    </row>
    <row r="4" spans="1:2" x14ac:dyDescent="0.25">
      <c r="A4" t="s">
        <v>11</v>
      </c>
      <c r="B4" s="7">
        <f>Calculations!B28</f>
        <v>0.54666232495379397</v>
      </c>
    </row>
    <row r="5" spans="1:2" x14ac:dyDescent="0.25">
      <c r="A5" t="s">
        <v>12</v>
      </c>
      <c r="B5" s="7">
        <f>Calculations!C28</f>
        <v>1.3704071954759993</v>
      </c>
    </row>
    <row r="6" spans="1:2" x14ac:dyDescent="0.25">
      <c r="A6" t="s">
        <v>13</v>
      </c>
      <c r="B6" s="7">
        <f>Calculations!D28</f>
        <v>1.6953034612597777</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2021-04-02T20:43:21Z</dcterms:modified>
</cp:coreProperties>
</file>