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3\Documents\Projects\state-policy-simulator\build_calibration\States\LA\InputData\trans\BHNVFEAL\"/>
    </mc:Choice>
  </mc:AlternateContent>
  <xr:revisionPtr revIDLastSave="0" documentId="13_ncr:1_{160F25B9-D203-4372-995F-A580868745BE}" xr6:coauthVersionLast="36" xr6:coauthVersionMax="46" xr10:uidLastSave="{00000000-0000-0000-0000-000000000000}"/>
  <bookViews>
    <workbookView xWindow="-120" yWindow="-120" windowWidth="29040" windowHeight="17640" tabRatio="770" firstSheet="5" activeTab="9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SYFAFE (for NG vehicles)" sheetId="27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  <externalReference r:id="rId20"/>
    <externalReference r:id="rId21"/>
  </externalReferences>
  <definedNames>
    <definedName name="billion">[2]About!$A$108</definedName>
    <definedName name="Eno_TM">'[1]1997  Table 1a Modified'!#REF!</definedName>
    <definedName name="Eno_Tons">'[1]1997  Table 1a Modified'!#REF!</definedName>
    <definedName name="s">[3]About!$A$109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  <definedName name="trillion">[2]About!$A$109</definedName>
    <definedName name="trillions">[3]About!$A$109</definedName>
  </definedNames>
  <calcPr calcId="191029" iterate="1" iterateDelta="1.0000000000000001E-5"/>
</workbook>
</file>

<file path=xl/calcChain.xml><?xml version="1.0" encoding="utf-8"?>
<calcChain xmlns="http://schemas.openxmlformats.org/spreadsheetml/2006/main">
  <c r="C3" i="7" l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3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3" i="5"/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B4" i="2" l="1"/>
  <c r="L5" i="24" l="1"/>
  <c r="AO2" i="24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A2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AC2" i="24"/>
  <c r="AB2" i="24"/>
  <c r="C4" i="2" s="1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D2" i="24" l="1"/>
  <c r="D4" i="2"/>
  <c r="N4" i="5"/>
  <c r="AC5" i="6"/>
  <c r="Y5" i="10"/>
  <c r="AM14" i="24"/>
  <c r="W14" i="24" s="1"/>
  <c r="AE2" i="24" l="1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C5" i="7"/>
  <c r="AF14" i="24"/>
  <c r="X14" i="24"/>
  <c r="AE14" i="24"/>
  <c r="AF2" i="24" l="1"/>
  <c r="F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2" i="24" l="1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H2" i="24" l="1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I2" i="24" l="1"/>
  <c r="I4" i="2"/>
  <c r="B21" i="26"/>
  <c r="B22" i="26" s="1"/>
  <c r="V5" i="24" s="1"/>
  <c r="AJ2" i="24" l="1"/>
  <c r="J4" i="2"/>
  <c r="L5" i="7"/>
  <c r="M5" i="7"/>
  <c r="U5" i="24"/>
  <c r="AK2" i="24" l="1"/>
  <c r="K4" i="2"/>
  <c r="T5" i="24"/>
  <c r="K5" i="7"/>
  <c r="AC2" i="7"/>
  <c r="AL2" i="24" l="1"/>
  <c r="L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R5" i="5"/>
  <c r="R6" i="2"/>
  <c r="AA2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6" i="2"/>
  <c r="T5" i="2"/>
  <c r="S2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E2" i="7"/>
  <c r="AE6" i="7"/>
  <c r="AE4" i="7"/>
  <c r="AD6" i="7"/>
  <c r="AD4" i="7"/>
  <c r="AD2" i="7"/>
  <c r="AF6" i="6"/>
  <c r="AF2" i="6"/>
  <c r="AD4" i="6"/>
  <c r="AD2" i="6"/>
  <c r="AD6" i="6"/>
  <c r="AC2" i="6"/>
  <c r="AC2" i="2"/>
  <c r="AC6" i="2"/>
  <c r="AC5" i="2"/>
  <c r="X5" i="2"/>
  <c r="X2" i="2"/>
  <c r="X6" i="2"/>
  <c r="W2" i="2"/>
  <c r="W5" i="2"/>
  <c r="W6" i="2"/>
  <c r="U2" i="2"/>
  <c r="U6" i="2"/>
  <c r="U5" i="2"/>
  <c r="P5" i="2"/>
  <c r="P2" i="2"/>
  <c r="P6" i="2"/>
  <c r="Q5" i="2"/>
  <c r="Q2" i="2"/>
  <c r="Q6" i="2"/>
  <c r="AF5" i="2"/>
  <c r="AF2" i="2"/>
  <c r="AF6" i="2"/>
  <c r="AE2" i="2"/>
  <c r="AE5" i="2"/>
  <c r="AE6" i="2"/>
  <c r="V6" i="2"/>
  <c r="V2" i="2"/>
  <c r="V5" i="2"/>
  <c r="AD6" i="2"/>
  <c r="AD2" i="2"/>
  <c r="AD5" i="2"/>
  <c r="Y5" i="2"/>
  <c r="Y2" i="2"/>
  <c r="Y6" i="2"/>
  <c r="Z5" i="2"/>
  <c r="W6" i="5"/>
  <c r="W5" i="5"/>
  <c r="W2" i="5"/>
  <c r="AA2" i="5"/>
  <c r="AA6" i="5"/>
  <c r="S2" i="5"/>
  <c r="S6" i="5"/>
  <c r="Z2" i="5"/>
  <c r="Z6" i="5"/>
  <c r="AE2" i="5"/>
  <c r="O2" i="5"/>
  <c r="AE5" i="5"/>
  <c r="O5" i="5"/>
  <c r="AF5" i="5"/>
  <c r="AF2" i="5"/>
  <c r="AF6" i="5"/>
  <c r="V5" i="5"/>
  <c r="V6" i="5"/>
  <c r="V2" i="5"/>
  <c r="P5" i="5"/>
  <c r="P2" i="5"/>
  <c r="P6" i="5"/>
  <c r="U2" i="5"/>
  <c r="U6" i="5"/>
  <c r="U5" i="5"/>
  <c r="AB2" i="5"/>
  <c r="AB6" i="5"/>
  <c r="AB5" i="5"/>
  <c r="Q6" i="5"/>
  <c r="Q5" i="5"/>
  <c r="Q2" i="5"/>
  <c r="T2" i="5"/>
  <c r="T6" i="5"/>
  <c r="T5" i="5"/>
  <c r="Y6" i="5"/>
  <c r="Y5" i="5"/>
  <c r="Y2" i="5"/>
  <c r="AD5" i="5"/>
  <c r="AD6" i="5"/>
  <c r="AD2" i="5"/>
  <c r="X5" i="5"/>
  <c r="X2" i="5"/>
  <c r="X6" i="5"/>
  <c r="N5" i="5"/>
  <c r="N6" i="5"/>
  <c r="N2" i="5"/>
  <c r="AC2" i="5"/>
  <c r="AC6" i="5"/>
  <c r="AC5" i="5"/>
  <c r="AA5" i="5"/>
  <c r="S5" i="5"/>
  <c r="Z5" i="5"/>
  <c r="AM2" i="24" l="1"/>
  <c r="N4" i="2" s="1"/>
  <c r="M4" i="2"/>
  <c r="R5" i="24"/>
  <c r="I5" i="7"/>
  <c r="O5" i="7"/>
  <c r="O4" i="7" s="1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I6" i="7"/>
  <c r="I4" i="7"/>
  <c r="M6" i="7"/>
  <c r="I2" i="7"/>
  <c r="M4" i="7"/>
  <c r="K6" i="7"/>
  <c r="K4" i="7"/>
  <c r="K2" i="7"/>
  <c r="J2" i="7"/>
  <c r="J4" i="7"/>
  <c r="J6" i="7"/>
  <c r="L6" i="7"/>
  <c r="L2" i="7"/>
  <c r="L4" i="7"/>
  <c r="N6" i="7"/>
  <c r="N2" i="7"/>
  <c r="N4" i="7"/>
  <c r="AE2" i="6"/>
  <c r="AE6" i="6"/>
  <c r="AE4" i="6"/>
  <c r="O2" i="7" l="1"/>
  <c r="O6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P6" i="7" l="1"/>
  <c r="P2" i="7"/>
  <c r="P4" i="7"/>
  <c r="Q5" i="7"/>
  <c r="H6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G6" i="7"/>
  <c r="G2" i="7"/>
  <c r="G4" i="7"/>
  <c r="G7" i="7" l="1"/>
  <c r="G8" i="7"/>
  <c r="F6" i="7"/>
  <c r="F2" i="7"/>
  <c r="F4" i="7"/>
  <c r="N5" i="24"/>
  <c r="E5" i="7"/>
  <c r="R2" i="7"/>
  <c r="R4" i="7"/>
  <c r="R6" i="7"/>
  <c r="Q8" i="7"/>
  <c r="Q7" i="7"/>
  <c r="S5" i="7"/>
  <c r="F7" i="7" l="1"/>
  <c r="F8" i="7"/>
  <c r="E6" i="7"/>
  <c r="E2" i="7"/>
  <c r="E4" i="7"/>
  <c r="M5" i="24"/>
  <c r="D5" i="7"/>
  <c r="S6" i="7"/>
  <c r="S2" i="7"/>
  <c r="S4" i="7"/>
  <c r="R7" i="7"/>
  <c r="R8" i="7"/>
  <c r="T5" i="7"/>
  <c r="T2" i="7" l="1"/>
  <c r="T6" i="7"/>
  <c r="T4" i="7"/>
  <c r="E7" i="7"/>
  <c r="E8" i="7"/>
  <c r="S8" i="7"/>
  <c r="S7" i="7"/>
  <c r="C5" i="7"/>
  <c r="D4" i="7"/>
  <c r="D2" i="7"/>
  <c r="D6" i="7"/>
  <c r="U5" i="7"/>
  <c r="U6" i="7" l="1"/>
  <c r="U4" i="7"/>
  <c r="U2" i="7"/>
  <c r="V5" i="7"/>
  <c r="W5" i="7"/>
  <c r="D8" i="7"/>
  <c r="D7" i="7"/>
  <c r="T8" i="7"/>
  <c r="T7" i="7"/>
  <c r="C4" i="7"/>
  <c r="C2" i="7"/>
  <c r="C6" i="7"/>
  <c r="B5" i="7"/>
  <c r="V2" i="7" l="1"/>
  <c r="V4" i="7"/>
  <c r="V6" i="7"/>
  <c r="W2" i="7"/>
  <c r="C7" i="7"/>
  <c r="C8" i="7"/>
  <c r="W4" i="7"/>
  <c r="W8" i="7" s="1"/>
  <c r="W6" i="7"/>
  <c r="U7" i="7"/>
  <c r="U8" i="7"/>
  <c r="B2" i="7"/>
  <c r="B4" i="7"/>
  <c r="B6" i="7"/>
  <c r="W7" i="7" l="1"/>
  <c r="X5" i="7"/>
  <c r="B8" i="7"/>
  <c r="B7" i="7"/>
  <c r="V7" i="7"/>
  <c r="V8" i="7"/>
  <c r="Y5" i="7" l="1"/>
  <c r="X6" i="7"/>
  <c r="X4" i="7"/>
  <c r="X2" i="7"/>
  <c r="Y4" i="7" l="1"/>
  <c r="Y2" i="7"/>
  <c r="Y6" i="7"/>
  <c r="X8" i="7"/>
  <c r="X7" i="7"/>
  <c r="Z5" i="7"/>
  <c r="AA5" i="7" l="1"/>
  <c r="Z6" i="7"/>
  <c r="Z2" i="7"/>
  <c r="Z4" i="7"/>
  <c r="Y8" i="7"/>
  <c r="Y7" i="7"/>
  <c r="Z8" i="7" l="1"/>
  <c r="Z7" i="7"/>
  <c r="AA2" i="7"/>
  <c r="AA4" i="7"/>
  <c r="AA6" i="7"/>
  <c r="AL4" i="24"/>
  <c r="AB5" i="7"/>
  <c r="AB5" i="6" l="1"/>
  <c r="AK4" i="24"/>
  <c r="M4" i="5"/>
  <c r="AA7" i="7"/>
  <c r="AA8" i="7"/>
  <c r="AB2" i="7"/>
  <c r="AB6" i="7"/>
  <c r="AB4" i="7"/>
  <c r="M5" i="5" l="1"/>
  <c r="M2" i="5"/>
  <c r="M6" i="5"/>
  <c r="M8" i="5"/>
  <c r="M7" i="5"/>
  <c r="L4" i="5"/>
  <c r="AB7" i="7"/>
  <c r="AB8" i="7"/>
  <c r="AA5" i="6"/>
  <c r="AJ4" i="24"/>
  <c r="AB4" i="6"/>
  <c r="AB2" i="6"/>
  <c r="AB6" i="6"/>
  <c r="K4" i="5" l="1"/>
  <c r="AB8" i="6"/>
  <c r="AB7" i="6"/>
  <c r="L6" i="5"/>
  <c r="L5" i="5"/>
  <c r="L7" i="5"/>
  <c r="L8" i="5"/>
  <c r="L2" i="5"/>
  <c r="AI4" i="24"/>
  <c r="Z5" i="6"/>
  <c r="AA4" i="6"/>
  <c r="AA6" i="6"/>
  <c r="AA2" i="6"/>
  <c r="AA8" i="6" l="1"/>
  <c r="AA7" i="6"/>
  <c r="Z4" i="6"/>
  <c r="Z6" i="6"/>
  <c r="Z2" i="6"/>
  <c r="Y5" i="6"/>
  <c r="AH4" i="24"/>
  <c r="K2" i="5"/>
  <c r="K8" i="5"/>
  <c r="K6" i="5"/>
  <c r="K5" i="5"/>
  <c r="K7" i="5"/>
  <c r="J4" i="5"/>
  <c r="I4" i="5" l="1"/>
  <c r="Z7" i="6"/>
  <c r="Z8" i="6"/>
  <c r="J5" i="5"/>
  <c r="J7" i="5"/>
  <c r="J6" i="5"/>
  <c r="J2" i="5"/>
  <c r="J8" i="5"/>
  <c r="X5" i="6"/>
  <c r="AG4" i="24"/>
  <c r="Y4" i="6"/>
  <c r="Y2" i="6"/>
  <c r="Y6" i="6"/>
  <c r="Y8" i="6" l="1"/>
  <c r="Y7" i="6"/>
  <c r="H4" i="5"/>
  <c r="X2" i="6"/>
  <c r="X4" i="6"/>
  <c r="X6" i="6"/>
  <c r="W5" i="6"/>
  <c r="AF4" i="24"/>
  <c r="I6" i="5"/>
  <c r="I8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W2" i="6"/>
  <c r="W4" i="6"/>
  <c r="W6" i="6"/>
  <c r="G2" i="5" l="1"/>
  <c r="G6" i="5"/>
  <c r="G7" i="5"/>
  <c r="G5" i="5"/>
  <c r="G8" i="5"/>
  <c r="W8" i="6"/>
  <c r="W7" i="6"/>
  <c r="F4" i="5"/>
  <c r="U5" i="6"/>
  <c r="AD4" i="24"/>
  <c r="V6" i="6"/>
  <c r="V2" i="6"/>
  <c r="V4" i="6"/>
  <c r="F2" i="5" l="1"/>
  <c r="F8" i="5"/>
  <c r="F6" i="5"/>
  <c r="F7" i="5"/>
  <c r="F5" i="5"/>
  <c r="V8" i="6"/>
  <c r="V7" i="6"/>
  <c r="T5" i="6"/>
  <c r="AC4" i="24"/>
  <c r="U2" i="6"/>
  <c r="U6" i="6"/>
  <c r="U4" i="6"/>
  <c r="E4" i="5"/>
  <c r="E8" i="5" l="1"/>
  <c r="E7" i="5"/>
  <c r="E2" i="5"/>
  <c r="E6" i="5"/>
  <c r="E5" i="5"/>
  <c r="U8" i="6"/>
  <c r="U7" i="6"/>
  <c r="D4" i="5"/>
  <c r="S5" i="6"/>
  <c r="AB4" i="24"/>
  <c r="T4" i="6"/>
  <c r="T6" i="6"/>
  <c r="T2" i="6"/>
  <c r="T7" i="6" l="1"/>
  <c r="T8" i="6"/>
  <c r="R5" i="6"/>
  <c r="AA4" i="24"/>
  <c r="S6" i="6"/>
  <c r="S2" i="6"/>
  <c r="S4" i="6"/>
  <c r="C4" i="5"/>
  <c r="D6" i="5"/>
  <c r="D2" i="5"/>
  <c r="D5" i="5"/>
  <c r="D7" i="5"/>
  <c r="D8" i="5"/>
  <c r="S8" i="6" l="1"/>
  <c r="S7" i="6"/>
  <c r="Q5" i="6"/>
  <c r="Z4" i="24"/>
  <c r="R4" i="6"/>
  <c r="R2" i="6"/>
  <c r="R6" i="6"/>
  <c r="B4" i="5"/>
  <c r="C8" i="5"/>
  <c r="C6" i="5"/>
  <c r="C7" i="5"/>
  <c r="C2" i="5"/>
  <c r="C5" i="5"/>
  <c r="R8" i="6" l="1"/>
  <c r="R7" i="6"/>
  <c r="P5" i="6"/>
  <c r="Y4" i="24"/>
  <c r="Q6" i="6"/>
  <c r="Q2" i="6"/>
  <c r="Q4" i="6"/>
  <c r="B5" i="5"/>
  <c r="B7" i="5"/>
  <c r="B6" i="5"/>
  <c r="B8" i="5"/>
  <c r="B2" i="5"/>
  <c r="Q8" i="6" l="1"/>
  <c r="Q7" i="6"/>
  <c r="P6" i="6"/>
  <c r="P2" i="6"/>
  <c r="P4" i="6"/>
  <c r="O5" i="6"/>
  <c r="X4" i="24"/>
  <c r="N5" i="6" l="1"/>
  <c r="W4" i="24"/>
  <c r="O6" i="6"/>
  <c r="O4" i="6"/>
  <c r="O2" i="6"/>
  <c r="P8" i="6"/>
  <c r="P7" i="6"/>
  <c r="O7" i="6" l="1"/>
  <c r="O8" i="6"/>
  <c r="M5" i="6"/>
  <c r="V4" i="24"/>
  <c r="N4" i="6"/>
  <c r="N2" i="6"/>
  <c r="N6" i="6"/>
  <c r="N7" i="6" l="1"/>
  <c r="N8" i="6"/>
  <c r="L5" i="6"/>
  <c r="U4" i="24"/>
  <c r="M6" i="6"/>
  <c r="M2" i="6"/>
  <c r="M4" i="6"/>
  <c r="M7" i="6" l="1"/>
  <c r="M8" i="6"/>
  <c r="K5" i="6"/>
  <c r="T4" i="24"/>
  <c r="L2" i="6"/>
  <c r="L4" i="6"/>
  <c r="L6" i="6"/>
  <c r="J5" i="6" l="1"/>
  <c r="S4" i="24"/>
  <c r="L8" i="6"/>
  <c r="L7" i="6"/>
  <c r="K6" i="6"/>
  <c r="K2" i="6"/>
  <c r="K4" i="6"/>
  <c r="K7" i="6" l="1"/>
  <c r="K8" i="6"/>
  <c r="I5" i="6"/>
  <c r="R4" i="24"/>
  <c r="J4" i="6"/>
  <c r="J2" i="6"/>
  <c r="J6" i="6"/>
  <c r="H5" i="6" l="1"/>
  <c r="Q4" i="24"/>
  <c r="J8" i="6"/>
  <c r="J7" i="6"/>
  <c r="I6" i="6"/>
  <c r="I4" i="6"/>
  <c r="I2" i="6"/>
  <c r="I8" i="6" l="1"/>
  <c r="I7" i="6"/>
  <c r="G5" i="6"/>
  <c r="P4" i="24"/>
  <c r="H2" i="6"/>
  <c r="H4" i="6"/>
  <c r="H6" i="6"/>
  <c r="H7" i="6" l="1"/>
  <c r="H8" i="6"/>
  <c r="F5" i="6"/>
  <c r="O4" i="24"/>
  <c r="G4" i="6"/>
  <c r="G2" i="6"/>
  <c r="G6" i="6"/>
  <c r="G7" i="6" l="1"/>
  <c r="G8" i="6"/>
  <c r="E5" i="6"/>
  <c r="N4" i="24"/>
  <c r="F4" i="6"/>
  <c r="F2" i="6"/>
  <c r="F6" i="6"/>
  <c r="E2" i="6" l="1"/>
  <c r="E6" i="6"/>
  <c r="E4" i="6"/>
  <c r="F8" i="6"/>
  <c r="F7" i="6"/>
  <c r="D5" i="6"/>
  <c r="M4" i="24"/>
  <c r="L4" i="24" s="1"/>
  <c r="C5" i="6" l="1"/>
  <c r="E8" i="6"/>
  <c r="E7" i="6"/>
  <c r="D6" i="6"/>
  <c r="D4" i="6"/>
  <c r="D2" i="6"/>
  <c r="D8" i="6" l="1"/>
  <c r="D7" i="6"/>
  <c r="B5" i="6"/>
  <c r="C2" i="6"/>
  <c r="C6" i="6"/>
  <c r="C4" i="6"/>
  <c r="C8" i="6" l="1"/>
  <c r="C7" i="6"/>
  <c r="B6" i="6"/>
  <c r="B4" i="6"/>
  <c r="B2" i="6"/>
  <c r="B8" i="6" l="1"/>
  <c r="B7" i="6"/>
  <c r="O2" i="2" l="1"/>
  <c r="O7" i="2" l="1"/>
  <c r="O8" i="2"/>
  <c r="O6" i="2"/>
  <c r="O5" i="2"/>
  <c r="B6" i="2"/>
  <c r="B7" i="2" l="1"/>
  <c r="B2" i="2"/>
  <c r="B5" i="2"/>
  <c r="B8" i="2"/>
  <c r="C7" i="2" l="1"/>
  <c r="C6" i="2"/>
  <c r="C8" i="2"/>
  <c r="C2" i="2"/>
  <c r="C5" i="2"/>
  <c r="F5" i="2"/>
  <c r="G2" i="2"/>
  <c r="H2" i="2"/>
  <c r="I2" i="2"/>
  <c r="J2" i="2"/>
  <c r="K2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L2" i="2"/>
  <c r="D2" i="2"/>
  <c r="G6" i="2"/>
  <c r="H5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D8" i="9"/>
  <c r="E8" i="9"/>
  <c r="G8" i="9"/>
  <c r="J8" i="9"/>
  <c r="K8" i="9"/>
  <c r="L8" i="9"/>
  <c r="M8" i="9"/>
  <c r="R8" i="9"/>
  <c r="S8" i="9"/>
  <c r="T8" i="9"/>
  <c r="U8" i="9"/>
  <c r="W8" i="9"/>
  <c r="I8" i="9" l="1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D8" i="11"/>
  <c r="E8" i="11"/>
  <c r="G8" i="11"/>
  <c r="J8" i="11"/>
  <c r="K8" i="11"/>
  <c r="L8" i="11"/>
  <c r="R8" i="11"/>
  <c r="S8" i="11"/>
  <c r="T8" i="11"/>
  <c r="U8" i="11"/>
  <c r="V8" i="11"/>
  <c r="Z8" i="11"/>
  <c r="AA8" i="11"/>
  <c r="AB8" i="11"/>
  <c r="AC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F8" i="12"/>
  <c r="G8" i="12"/>
  <c r="I8" i="12"/>
  <c r="J8" i="12"/>
  <c r="L8" i="12"/>
  <c r="M8" i="12"/>
  <c r="N8" i="12"/>
  <c r="O8" i="12"/>
  <c r="Q8" i="12"/>
  <c r="R8" i="12"/>
  <c r="T8" i="12"/>
  <c r="U8" i="12"/>
  <c r="V8" i="12"/>
  <c r="W8" i="12"/>
  <c r="Y8" i="12"/>
  <c r="Z8" i="12"/>
  <c r="AB8" i="12"/>
  <c r="AC8" i="12"/>
  <c r="AD8" i="12"/>
  <c r="AE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C8" i="13"/>
  <c r="D8" i="13"/>
  <c r="F8" i="13"/>
  <c r="G8" i="13"/>
  <c r="H8" i="13"/>
  <c r="I8" i="13"/>
  <c r="K8" i="13"/>
  <c r="L8" i="13"/>
  <c r="N8" i="13"/>
  <c r="O8" i="13"/>
  <c r="P8" i="13"/>
  <c r="Q8" i="13"/>
  <c r="S8" i="13"/>
  <c r="T8" i="13"/>
  <c r="V8" i="13"/>
  <c r="W8" i="13"/>
  <c r="Y8" i="13"/>
  <c r="AA8" i="13"/>
  <c r="AB8" i="13"/>
  <c r="AD8" i="13"/>
  <c r="AE8" i="13"/>
  <c r="AF8" i="13"/>
  <c r="C8" i="12" l="1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D5" i="14"/>
  <c r="E5" i="14"/>
  <c r="F5" i="14"/>
  <c r="H5" i="14"/>
  <c r="J5" i="14"/>
  <c r="M5" i="14"/>
  <c r="N5" i="14"/>
  <c r="P5" i="14"/>
  <c r="R5" i="14"/>
  <c r="C6" i="14"/>
  <c r="F6" i="14"/>
  <c r="H6" i="14"/>
  <c r="I6" i="14"/>
  <c r="J6" i="14"/>
  <c r="K6" i="14"/>
  <c r="N6" i="14"/>
  <c r="P6" i="14"/>
  <c r="Q6" i="14"/>
  <c r="R6" i="14"/>
  <c r="C7" i="14"/>
  <c r="E7" i="14"/>
  <c r="F7" i="14"/>
  <c r="H7" i="14"/>
  <c r="I7" i="14"/>
  <c r="J7" i="14"/>
  <c r="K7" i="14"/>
  <c r="N7" i="14"/>
  <c r="P7" i="14"/>
  <c r="Q7" i="14"/>
  <c r="R7" i="14"/>
  <c r="C8" i="14"/>
  <c r="E8" i="14"/>
  <c r="F8" i="14"/>
  <c r="H8" i="14"/>
  <c r="I8" i="14"/>
  <c r="J8" i="14"/>
  <c r="K8" i="14"/>
  <c r="M8" i="14"/>
  <c r="N8" i="14"/>
  <c r="P8" i="14"/>
  <c r="Q8" i="14"/>
  <c r="R8" i="14"/>
  <c r="O5" i="14" l="1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<sst xmlns="http://schemas.openxmlformats.org/spreadsheetml/2006/main" count="284" uniqueCount="99">
  <si>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</si>
  <si>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</si>
  <si>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</si>
  <si>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</si>
  <si>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</si>
  <si>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</si>
  <si>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</si>
  <si>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</si>
  <si>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</si>
  <si>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</si>
  <si>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</si>
  <si>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</si>
  <si>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</si>
  <si>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</si>
  <si>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</si>
  <si>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</si>
  <si>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</si>
  <si>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</si>
  <si>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</si>
  <si>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</si>
  <si>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</si>
  <si>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</si>
  <si>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</si>
  <si>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</si>
  <si>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</si>
  <si>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</si>
  <si>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</si>
  <si>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</si>
  <si>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</si>
  <si>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</si>
  <si>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</si>
  <si>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</si>
  <si>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</si>
  <si>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</si>
  <si>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</si>
  <si>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</si>
  <si>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</si>
  <si>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</si>
  <si>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</si>
  <si>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</si>
  <si>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</si>
  <si>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</si>
  <si>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</si>
  <si>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</si>
  <si>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</si>
  <si>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</si>
  <si>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</si>
  <si>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</si>
  <si>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</si>
  <si>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</si>
  <si>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</si>
  <si>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</si>
  <si>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</si>
  <si>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</si>
  <si>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</si>
  <si>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</si>
  <si>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</si>
  <si>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</si>
  <si>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</si>
  <si>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</si>
  <si>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</si>
  <si>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</si>
  <si>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</si>
  <si>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</si>
  <si>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</si>
  <si>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</si>
  <si>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</si>
  <si>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</si>
  <si>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</si>
  <si>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</si>
  <si>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</si>
  <si>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</si>
  <si>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</si>
  <si>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</si>
  <si>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</si>
  <si>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</si>
  <si>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</si>
  <si>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</si>
  <si>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</si>
  <si>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</si>
  <si>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</si>
  <si>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</si>
  <si>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</si>
  <si>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</si>
  <si>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</si>
  <si>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</si>
  <si>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</si>
  <si>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</si>
  <si>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</si>
  <si>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</si>
  <si>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</si>
  <si>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</si>
  <si>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</si>
  <si>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</si>
  <si>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</si>
  <si>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</si>
  <si>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PASSENGER</t>
  </si>
  <si>
    <t>FREIGHT</t>
  </si>
  <si>
    <t>Fuel Economy (freight ton*miles/BTU)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</si>
</sst>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  <numFmt numFmtId="169" formatCode="0.000E+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0" fontId="0" fillId="0" borderId="0" xfId="0" applyAlignment="1">
      <alignment horizontal="right"/>
    </xf>
    <xf numFmtId="169" fontId="0" fillId="0" borderId="0" xfId="0" applyNumberFormat="1"/>
    <xf numFmtId="169" fontId="0" fillId="30" borderId="0" xfId="0" applyNumberFormat="1" applyFill="1"/>
    <xf numFmtId="169" fontId="0" fillId="0" borderId="0" xfId="0" applyNumberFormat="1" applyFill="1"/>
    <xf numFmtId="0" fontId="2" fillId="31" borderId="0" xfId="0" applyFont="1" applyFill="1"/>
    <xf numFmtId="169" fontId="0" fillId="32" borderId="0" xfId="0" applyNumberFormat="1" applyFill="1" applyBorder="1"/>
    <xf numFmtId="169" fontId="0" fillId="0" borderId="0" xfId="0" applyNumberFormat="1" applyFill="1" applyBorder="1"/>
    <xf numFmtId="169" fontId="0" fillId="32" borderId="0" xfId="0" applyNumberFormat="1" applyFill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9.6229391725409031E-5</c:v>
                </c:pt>
                <c:pt idx="25" formatCode="0.00E+00">
                  <c:v>9.5931375498007091E-5</c:v>
                </c:pt>
                <c:pt idx="26" formatCode="0.00E+00">
                  <c:v>9.5633359270605152E-5</c:v>
                </c:pt>
                <c:pt idx="27" formatCode="0.00E+00">
                  <c:v>9.5335343043203105E-5</c:v>
                </c:pt>
                <c:pt idx="28" formatCode="0.00E+00">
                  <c:v>9.5037326815801165E-5</c:v>
                </c:pt>
                <c:pt idx="29" formatCode="0.00E+00">
                  <c:v>9.4739310588399226E-5</c:v>
                </c:pt>
                <c:pt idx="30" formatCode="0.00E+00">
                  <c:v>9.4441294360997179E-5</c:v>
                </c:pt>
                <c:pt idx="31" formatCode="0.00E+00">
                  <c:v>9.4143278133595239E-5</c:v>
                </c:pt>
                <c:pt idx="32" formatCode="0.00E+00">
                  <c:v>9.38452619061933E-5</c:v>
                </c:pt>
                <c:pt idx="33" formatCode="0.00E+00">
                  <c:v>9.3547245678791253E-5</c:v>
                </c:pt>
                <c:pt idx="34" formatCode="0.00E+00">
                  <c:v>9.3249229451389313E-5</c:v>
                </c:pt>
                <c:pt idx="35" formatCode="0.00E+00">
                  <c:v>9.2951213223987374E-5</c:v>
                </c:pt>
                <c:pt idx="36" formatCode="0.00E+00">
                  <c:v>9.2653196996585327E-5</c:v>
                </c:pt>
                <c:pt idx="37" formatCode="0.00E+00">
                  <c:v>9.2380125600871724E-5</c:v>
                </c:pt>
                <c:pt idx="38" formatCode="0.00E+00">
                  <c:v>9.219309829263994E-5</c:v>
                </c:pt>
                <c:pt idx="39" formatCode="0.00E+00">
                  <c:v>9.1559103172633992E-5</c:v>
                </c:pt>
                <c:pt idx="40" formatCode="0.00E+00">
                  <c:v>9.1353641791139538E-5</c:v>
                </c:pt>
                <c:pt idx="41" formatCode="0.00E+00">
                  <c:v>9.1309772714612039E-5</c:v>
                </c:pt>
                <c:pt idx="42" formatCode="0.00E+00">
                  <c:v>9.1727283528872551E-5</c:v>
                </c:pt>
                <c:pt idx="43" formatCode="0.00E+00">
                  <c:v>9.2100032073698612E-5</c:v>
                </c:pt>
                <c:pt idx="44" formatCode="0.00E+00">
                  <c:v>9.2305136532437853E-5</c:v>
                </c:pt>
                <c:pt idx="45" formatCode="0.00E+00">
                  <c:v>9.1620615504101768E-5</c:v>
                </c:pt>
                <c:pt idx="46" formatCode="0.00E+00">
                  <c:v>9.1326863616208426E-5</c:v>
                </c:pt>
                <c:pt idx="47" formatCode="0.00E+00">
                  <c:v>9.0946057693078308E-5</c:v>
                </c:pt>
                <c:pt idx="48" formatCode="0.00E+00">
                  <c:v>9.0400981470945208E-5</c:v>
                </c:pt>
                <c:pt idx="49" formatCode="0.00E+00">
                  <c:v>8.9778862849115799E-5</c:v>
                </c:pt>
                <c:pt idx="50" formatCode="0.00E+00">
                  <c:v>8.9156599246297398E-5</c:v>
                </c:pt>
                <c:pt idx="51" formatCode="0.00E+00">
                  <c:v>8.8631662360611819E-5</c:v>
                </c:pt>
                <c:pt idx="52" formatCode="0.00E+00">
                  <c:v>8.7943084749779726E-5</c:v>
                </c:pt>
                <c:pt idx="53" formatCode="0.00E+00">
                  <c:v>8.7573294998797346E-5</c:v>
                </c:pt>
                <c:pt idx="54" formatCode="0.00E+00">
                  <c:v>8.7069226169957413E-5</c:v>
                </c:pt>
                <c:pt idx="55" formatCode="0.00E+00">
                  <c:v>8.6871435981294458E-5</c:v>
                </c:pt>
                <c:pt idx="56" formatCode="0.00E+00">
                  <c:v>8.6747571549133394E-5</c:v>
                </c:pt>
                <c:pt idx="57" formatCode="0.00E+00">
                  <c:v>8.6669857452234005E-5</c:v>
                </c:pt>
                <c:pt idx="58" formatCode="0.00E+00">
                  <c:v>8.662306841739351E-5</c:v>
                </c:pt>
                <c:pt idx="59" formatCode="0.00E+00">
                  <c:v>8.6546781831867863E-5</c:v>
                </c:pt>
                <c:pt idx="60" formatCode="0.00E+00">
                  <c:v>8.6512992189387129E-5</c:v>
                </c:pt>
                <c:pt idx="61" formatCode="0.00E+00">
                  <c:v>8.6486778796134947E-5</c:v>
                </c:pt>
                <c:pt idx="62" formatCode="0.00E+00">
                  <c:v>8.6441703335980475E-5</c:v>
                </c:pt>
                <c:pt idx="63" formatCode="0.00E+00">
                  <c:v>8.6431601732089286E-5</c:v>
                </c:pt>
                <c:pt idx="64" formatCode="0.00E+00">
                  <c:v>8.6243095042905357E-5</c:v>
                </c:pt>
                <c:pt idx="65" formatCode="0.00E+00">
                  <c:v>8.6035767614588875E-5</c:v>
                </c:pt>
                <c:pt idx="66" formatCode="0.00E+00">
                  <c:v>8.5821368562436881E-5</c:v>
                </c:pt>
                <c:pt idx="67" formatCode="0.00E+00">
                  <c:v>8.559520997794513E-5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7.7778981721017396E-4</c:v>
                </c:pt>
                <c:pt idx="10" formatCode="0.00E+00">
                  <c:v>7.7778981721017396E-4</c:v>
                </c:pt>
                <c:pt idx="11" formatCode="0.00E+00">
                  <c:v>7.7778981721017396E-4</c:v>
                </c:pt>
                <c:pt idx="12" formatCode="0.00E+00">
                  <c:v>7.7778981721017396E-4</c:v>
                </c:pt>
                <c:pt idx="13" formatCode="0.00E+00">
                  <c:v>7.7778981721017396E-4</c:v>
                </c:pt>
                <c:pt idx="14" formatCode="0.00E+00">
                  <c:v>7.7778981721017396E-4</c:v>
                </c:pt>
                <c:pt idx="15" formatCode="0.00E+00">
                  <c:v>7.7778981721017396E-4</c:v>
                </c:pt>
                <c:pt idx="16" formatCode="0.00E+00">
                  <c:v>7.7778981721017396E-4</c:v>
                </c:pt>
                <c:pt idx="17" formatCode="0.00E+00">
                  <c:v>7.7778981721017396E-4</c:v>
                </c:pt>
                <c:pt idx="18" formatCode="0.00E+00">
                  <c:v>7.7778981721017396E-4</c:v>
                </c:pt>
                <c:pt idx="19" formatCode="0.00E+00">
                  <c:v>7.7778981721017396E-4</c:v>
                </c:pt>
                <c:pt idx="20" formatCode="0.00E+00">
                  <c:v>7.8513065209783318E-4</c:v>
                </c:pt>
                <c:pt idx="21" formatCode="0.00E+00">
                  <c:v>7.924714869854924E-4</c:v>
                </c:pt>
                <c:pt idx="22" formatCode="0.00E+00">
                  <c:v>7.9981232187315162E-4</c:v>
                </c:pt>
                <c:pt idx="23" formatCode="0.00E+00">
                  <c:v>8.0715315676081084E-4</c:v>
                </c:pt>
                <c:pt idx="24" formatCode="0.00E+00">
                  <c:v>8.1449399164846995E-4</c:v>
                </c:pt>
                <c:pt idx="25" formatCode="0.00E+00">
                  <c:v>8.2183482653612906E-4</c:v>
                </c:pt>
                <c:pt idx="26" formatCode="0.00E+00">
                  <c:v>8.2917566142378827E-4</c:v>
                </c:pt>
                <c:pt idx="27" formatCode="0.00E+00">
                  <c:v>8.3651649631144749E-4</c:v>
                </c:pt>
                <c:pt idx="28" formatCode="0.00E+00">
                  <c:v>8.4385733119910671E-4</c:v>
                </c:pt>
                <c:pt idx="29" formatCode="0.00E+00">
                  <c:v>8.5119816608676593E-4</c:v>
                </c:pt>
                <c:pt idx="30" formatCode="0.00E+00">
                  <c:v>8.5853900097442514E-4</c:v>
                </c:pt>
                <c:pt idx="31" formatCode="0.00E+00">
                  <c:v>8.6587983586208436E-4</c:v>
                </c:pt>
                <c:pt idx="32" formatCode="0.00E+00">
                  <c:v>8.7322067074974358E-4</c:v>
                </c:pt>
                <c:pt idx="33" formatCode="0.00E+00">
                  <c:v>8.805615056374028E-4</c:v>
                </c:pt>
                <c:pt idx="34" formatCode="0.00E+00">
                  <c:v>8.8790234052506202E-4</c:v>
                </c:pt>
                <c:pt idx="35" formatCode="0.00E+00">
                  <c:v>8.9524317541272123E-4</c:v>
                </c:pt>
                <c:pt idx="36" formatCode="0.00E+00">
                  <c:v>9.0258401030038045E-4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7.8777028701720712E-4</c:v>
                </c:pt>
                <c:pt idx="21" formatCode="0.00E+00">
                  <c:v>7.9513580203174081E-4</c:v>
                </c:pt>
                <c:pt idx="22" formatCode="0.00E+00">
                  <c:v>8.0250131704627449E-4</c:v>
                </c:pt>
                <c:pt idx="23" formatCode="0.00E+00">
                  <c:v>8.0986683206080818E-4</c:v>
                </c:pt>
                <c:pt idx="24" formatCode="0.00E+00">
                  <c:v>8.1723234707534187E-4</c:v>
                </c:pt>
                <c:pt idx="25" formatCode="0.00E+00">
                  <c:v>8.2459786208987555E-4</c:v>
                </c:pt>
                <c:pt idx="26" formatCode="0.00E+00">
                  <c:v>8.3196337710440924E-4</c:v>
                </c:pt>
                <c:pt idx="27" formatCode="0.00E+00">
                  <c:v>8.3932889211894293E-4</c:v>
                </c:pt>
                <c:pt idx="28" formatCode="0.00E+00">
                  <c:v>8.4669440713347661E-4</c:v>
                </c:pt>
                <c:pt idx="29" formatCode="0.00E+00">
                  <c:v>8.540599221480103E-4</c:v>
                </c:pt>
                <c:pt idx="30" formatCode="0.00E+00">
                  <c:v>8.6142543716254398E-4</c:v>
                </c:pt>
                <c:pt idx="31" formatCode="0.00E+00">
                  <c:v>8.6879095217707767E-4</c:v>
                </c:pt>
                <c:pt idx="32" formatCode="0.00E+00">
                  <c:v>8.7615646719161136E-4</c:v>
                </c:pt>
                <c:pt idx="33" formatCode="0.00E+00">
                  <c:v>8.8352198220614504E-4</c:v>
                </c:pt>
                <c:pt idx="34" formatCode="0.00E+00">
                  <c:v>8.9088749722067873E-4</c:v>
                </c:pt>
                <c:pt idx="35" formatCode="0.00E+00">
                  <c:v>8.9825301223521242E-4</c:v>
                </c:pt>
                <c:pt idx="36" formatCode="0.00E+00">
                  <c:v>9.056185272497461E-4</c:v>
                </c:pt>
                <c:pt idx="37" formatCode="0.00E+00">
                  <c:v>9.2034955727881304E-4</c:v>
                </c:pt>
                <c:pt idx="38" formatCode="0.00E+00">
                  <c:v>9.3794857137722578E-4</c:v>
                </c:pt>
                <c:pt idx="39" formatCode="0.00E+00">
                  <c:v>9.3500204338529676E-4</c:v>
                </c:pt>
                <c:pt idx="40" formatCode="0.00E+00">
                  <c:v>9.4450518097673522E-4</c:v>
                </c:pt>
                <c:pt idx="41" formatCode="0.00E+00">
                  <c:v>9.6553094726227289E-4</c:v>
                </c:pt>
                <c:pt idx="42" formatCode="0.00E+00">
                  <c:v>9.9202472083761615E-4</c:v>
                </c:pt>
                <c:pt idx="43" formatCode="0.00E+00">
                  <c:v>1.0204549915404683E-3</c:v>
                </c:pt>
                <c:pt idx="44" formatCode="0.00E+00">
                  <c:v>1.0517667621207619E-3</c:v>
                </c:pt>
                <c:pt idx="45" formatCode="0.00E+00">
                  <c:v>1.0714253139951938E-3</c:v>
                </c:pt>
                <c:pt idx="46" formatCode="0.00E+00">
                  <c:v>1.0927335887791732E-3</c:v>
                </c:pt>
                <c:pt idx="47" formatCode="0.00E+00">
                  <c:v>1.1084724701472082E-3</c:v>
                </c:pt>
                <c:pt idx="48" formatCode="0.00E+00">
                  <c:v>1.1212183953006243E-3</c:v>
                </c:pt>
                <c:pt idx="49" formatCode="0.00E+00">
                  <c:v>1.1265509849157651E-3</c:v>
                </c:pt>
                <c:pt idx="50" formatCode="0.00E+00">
                  <c:v>1.1262441806540653E-3</c:v>
                </c:pt>
                <c:pt idx="51" formatCode="0.00E+00">
                  <c:v>1.1263184748685799E-3</c:v>
                </c:pt>
                <c:pt idx="52" formatCode="0.00E+00">
                  <c:v>1.1257669710917103E-3</c:v>
                </c:pt>
                <c:pt idx="53" formatCode="0.00E+00">
                  <c:v>1.1240566768554406E-3</c:v>
                </c:pt>
                <c:pt idx="54" formatCode="0.00E+00">
                  <c:v>1.1231142484226817E-3</c:v>
                </c:pt>
                <c:pt idx="55" formatCode="0.00E+00">
                  <c:v>1.1241515401583754E-3</c:v>
                </c:pt>
                <c:pt idx="56" formatCode="0.00E+00">
                  <c:v>1.1224282188798294E-3</c:v>
                </c:pt>
                <c:pt idx="57" formatCode="0.00E+00">
                  <c:v>1.119439944891256E-3</c:v>
                </c:pt>
                <c:pt idx="58" formatCode="0.00E+00">
                  <c:v>1.1180165169692845E-3</c:v>
                </c:pt>
                <c:pt idx="59" formatCode="0.00E+00">
                  <c:v>1.118177323275613E-3</c:v>
                </c:pt>
                <c:pt idx="60" formatCode="0.00E+00">
                  <c:v>1.1185238583405013E-3</c:v>
                </c:pt>
                <c:pt idx="61" formatCode="0.00E+00">
                  <c:v>1.1197710010246366E-3</c:v>
                </c:pt>
                <c:pt idx="62" formatCode="0.00E+00">
                  <c:v>1.1216340297167265E-3</c:v>
                </c:pt>
                <c:pt idx="63" formatCode="0.00E+00">
                  <c:v>1.1220820780488356E-3</c:v>
                </c:pt>
                <c:pt idx="64" formatCode="0.00E+00">
                  <c:v>1.1245809182148494E-3</c:v>
                </c:pt>
                <c:pt idx="65" formatCode="0.00E+00">
                  <c:v>1.1271758246963568E-3</c:v>
                </c:pt>
                <c:pt idx="66" formatCode="0.00E+00">
                  <c:v>1.1260899004142818E-3</c:v>
                </c:pt>
                <c:pt idx="67" formatCode="0.00E+00">
                  <c:v>1.1259813441496596E-3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3/Documents/Projects/state-eps-data-repository/LA/trans/SYFAFE/Start%20Year%20Fleet%20Avg%20Fuel%20Econom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3/Documents/Projects/state-policy-simulator/build_calibration/States/LA/InputData/trans/SYFAFE/Start%20Year%20Fleet%20Avg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8">
          <cell r="A108">
            <v>1000000000</v>
          </cell>
        </row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EDS Transport"/>
      <sheetName val="SYVbT"/>
      <sheetName val="BAADTbVT"/>
      <sheetName val="SYFAFE-psgr"/>
      <sheetName val="SYFAFE-frgt"/>
    </sheetNames>
    <sheetDataSet>
      <sheetData sheetId="0"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/>
  </sheetViews>
  <sheetFormatPr defaultRowHeight="14.5"/>
  <cols>
    <col min="1" max="1" width="13.453125" customWidth="1"/>
    <col min="2" max="2" width="107.453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4" t="s">
        <v>15</v>
      </c>
    </row>
    <row r="7" spans="1:2">
      <c r="B7" s="5" t="s">
        <v>63</v>
      </c>
    </row>
    <row r="8" spans="1:2">
      <c r="B8" s="5">
        <v>2008</v>
      </c>
    </row>
    <row r="9" spans="1:2">
      <c r="B9" s="5" t="s">
        <v>76</v>
      </c>
    </row>
    <row r="10" spans="1:2">
      <c r="B10" s="5" t="s">
        <v>77</v>
      </c>
    </row>
    <row r="11" spans="1:2">
      <c r="B11" s="5" t="s">
        <v>78</v>
      </c>
    </row>
    <row r="12" spans="1:2">
      <c r="B12" s="5"/>
    </row>
    <row r="13" spans="1:2">
      <c r="B13" s="2" t="s">
        <v>9</v>
      </c>
    </row>
    <row r="14" spans="1:2">
      <c r="B14" s="7" t="s">
        <v>90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O23" sqref="O23"/>
    </sheetView>
  </sheetViews>
  <sheetFormatPr defaultRowHeight="14.5"/>
  <cols>
    <col min="1" max="1" width="18.453125" customWidth="1"/>
    <col min="2" max="2" width="16.453125" customWidth="1"/>
    <col min="3" max="3" width="30.7265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9.2380125600871724E-5</v>
      </c>
      <c r="E9" s="4">
        <v>9.219309829263994E-5</v>
      </c>
      <c r="F9" s="4">
        <v>9.1559103172633992E-5</v>
      </c>
      <c r="G9" s="4">
        <v>9.1353641791139538E-5</v>
      </c>
      <c r="H9" s="4">
        <v>9.1309772714612039E-5</v>
      </c>
      <c r="I9" s="4">
        <v>9.1727283528872551E-5</v>
      </c>
      <c r="J9" s="4">
        <v>9.2100032073698612E-5</v>
      </c>
      <c r="K9" s="4">
        <v>9.2305136532437853E-5</v>
      </c>
      <c r="L9" s="4">
        <v>9.1620615504101768E-5</v>
      </c>
      <c r="M9" s="4">
        <v>9.1326863616208426E-5</v>
      </c>
      <c r="N9" s="4">
        <v>9.0946057693078308E-5</v>
      </c>
      <c r="O9" s="4">
        <v>9.0400981470945208E-5</v>
      </c>
      <c r="P9" s="4">
        <v>8.9778862849115799E-5</v>
      </c>
      <c r="Q9" s="4">
        <v>8.9156599246297398E-5</v>
      </c>
      <c r="R9" s="4">
        <v>8.8631662360611819E-5</v>
      </c>
      <c r="S9" s="4">
        <v>8.7943084749779726E-5</v>
      </c>
      <c r="T9" s="4">
        <v>8.7573294998797346E-5</v>
      </c>
      <c r="U9" s="4">
        <v>8.7069226169957413E-5</v>
      </c>
      <c r="V9" s="4">
        <v>8.6871435981294458E-5</v>
      </c>
      <c r="W9" s="4">
        <v>8.6747571549133394E-5</v>
      </c>
      <c r="X9" s="4">
        <v>8.6669857452234005E-5</v>
      </c>
      <c r="Y9" s="4">
        <v>8.662306841739351E-5</v>
      </c>
      <c r="Z9" s="4">
        <v>8.6546781831867863E-5</v>
      </c>
      <c r="AA9" s="4">
        <v>8.6512992189387129E-5</v>
      </c>
      <c r="AB9" s="4">
        <v>8.6486778796134947E-5</v>
      </c>
      <c r="AC9" s="4">
        <v>8.6441703335980475E-5</v>
      </c>
      <c r="AD9" s="4">
        <v>8.6431601732089286E-5</v>
      </c>
      <c r="AE9" s="4">
        <v>8.6243095042905357E-5</v>
      </c>
      <c r="AF9" s="4">
        <v>8.6035767614588875E-5</v>
      </c>
      <c r="AG9" s="4">
        <v>8.5821368562436881E-5</v>
      </c>
      <c r="AH9" s="4">
        <v>8.559520997794513E-5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9.2034955727881304E-4</v>
      </c>
      <c r="E11" s="4">
        <v>9.3794857137722578E-4</v>
      </c>
      <c r="F11" s="4">
        <v>9.3500204338529676E-4</v>
      </c>
      <c r="G11" s="4">
        <v>9.4450518097673522E-4</v>
      </c>
      <c r="H11" s="4">
        <v>9.6553094726227289E-4</v>
      </c>
      <c r="I11" s="4">
        <v>9.9202472083761615E-4</v>
      </c>
      <c r="J11" s="4">
        <v>1.0204549915404683E-3</v>
      </c>
      <c r="K11" s="4">
        <v>1.0517667621207619E-3</v>
      </c>
      <c r="L11" s="4">
        <v>1.0714253139951938E-3</v>
      </c>
      <c r="M11" s="4">
        <v>1.0927335887791732E-3</v>
      </c>
      <c r="N11" s="4">
        <v>1.1084724701472082E-3</v>
      </c>
      <c r="O11" s="4">
        <v>1.1212183953006243E-3</v>
      </c>
      <c r="P11" s="4">
        <v>1.1265509849157651E-3</v>
      </c>
      <c r="Q11" s="4">
        <v>1.1262441806540653E-3</v>
      </c>
      <c r="R11" s="4">
        <v>1.1263184748685799E-3</v>
      </c>
      <c r="S11" s="4">
        <v>1.1257669710917103E-3</v>
      </c>
      <c r="T11" s="4">
        <v>1.1240566768554406E-3</v>
      </c>
      <c r="U11" s="4">
        <v>1.1231142484226817E-3</v>
      </c>
      <c r="V11" s="4">
        <v>1.1241515401583754E-3</v>
      </c>
      <c r="W11" s="4">
        <v>1.1224282188798294E-3</v>
      </c>
      <c r="X11" s="4">
        <v>1.119439944891256E-3</v>
      </c>
      <c r="Y11" s="4">
        <v>1.1180165169692845E-3</v>
      </c>
      <c r="Z11" s="4">
        <v>1.118177323275613E-3</v>
      </c>
      <c r="AA11" s="4">
        <v>1.1185238583405013E-3</v>
      </c>
      <c r="AB11" s="4">
        <v>1.1197710010246366E-3</v>
      </c>
      <c r="AC11" s="4">
        <v>1.1216340297167265E-3</v>
      </c>
      <c r="AD11" s="4">
        <v>1.1220820780488356E-3</v>
      </c>
      <c r="AE11" s="4">
        <v>1.1245809182148494E-3</v>
      </c>
      <c r="AF11" s="4">
        <v>1.1271758246963568E-3</v>
      </c>
      <c r="AG11" s="4">
        <v>1.1260899004142818E-3</v>
      </c>
      <c r="AH11" s="4">
        <v>1.1259813441496596E-3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5"/>
  <cols>
    <col min="1" max="1" width="50.45312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defaultRowHeight="14.5"/>
  <cols>
    <col min="1" max="1" width="42.1796875" customWidth="1"/>
    <col min="2" max="2" width="26.453125" customWidth="1"/>
    <col min="3" max="3" width="42.816406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29">
      <c r="A20" s="22" t="s">
        <v>72</v>
      </c>
      <c r="B20">
        <f>7.1/6.1</f>
        <v>1.1639344262295082</v>
      </c>
    </row>
    <row r="21" spans="1:4">
      <c r="A21" s="22" t="s">
        <v>73</v>
      </c>
      <c r="B21">
        <f>B19*$B$20</f>
        <v>6.7042622950819668</v>
      </c>
    </row>
    <row r="22" spans="1:4" ht="29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zoomScale="90" zoomScaleNormal="90" workbookViewId="0">
      <pane xSplit="2" topLeftCell="C1" activePane="topRight" state="frozen"/>
      <selection pane="topRight" activeCell="A21" sqref="A21"/>
    </sheetView>
  </sheetViews>
  <sheetFormatPr defaultRowHeight="14.5"/>
  <cols>
    <col min="1" max="1" width="14" customWidth="1"/>
    <col min="15" max="15" width="11.453125" customWidth="1"/>
    <col min="39" max="39" width="9.179687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9.6229391725409031E-5</v>
      </c>
      <c r="AB3" s="17" cm="1">
        <f t="array" ref="AB3">TREND($AN$3:$AR$3,$AN$1:$AR$1,AB1)</f>
        <v>9.5931375498007091E-5</v>
      </c>
      <c r="AC3" s="17" cm="1">
        <f t="array" ref="AC3">TREND($AN$3:$AR$3,$AN$1:$AR$1,AC1)</f>
        <v>9.5633359270605152E-5</v>
      </c>
      <c r="AD3" s="17" cm="1">
        <f t="array" ref="AD3">TREND($AN$3:$AR$3,$AN$1:$AR$1,AD1)</f>
        <v>9.5335343043203105E-5</v>
      </c>
      <c r="AE3" s="17" cm="1">
        <f t="array" ref="AE3">TREND($AN$3:$AR$3,$AN$1:$AR$1,AE1)</f>
        <v>9.5037326815801165E-5</v>
      </c>
      <c r="AF3" s="17" cm="1">
        <f t="array" ref="AF3">TREND($AN$3:$AR$3,$AN$1:$AR$1,AF1)</f>
        <v>9.4739310588399226E-5</v>
      </c>
      <c r="AG3" s="17" cm="1">
        <f t="array" ref="AG3">TREND($AN$3:$AR$3,$AN$1:$AR$1,AG1)</f>
        <v>9.4441294360997179E-5</v>
      </c>
      <c r="AH3" s="17" cm="1">
        <f t="array" ref="AH3">TREND($AN$3:$AR$3,$AN$1:$AR$1,AH1)</f>
        <v>9.4143278133595239E-5</v>
      </c>
      <c r="AI3" s="17" cm="1">
        <f t="array" ref="AI3">TREND($AN$3:$AR$3,$AN$1:$AR$1,AI1)</f>
        <v>9.38452619061933E-5</v>
      </c>
      <c r="AJ3" s="17" cm="1">
        <f t="array" ref="AJ3">TREND($AN$3:$AR$3,$AN$1:$AR$1,AJ1)</f>
        <v>9.3547245678791253E-5</v>
      </c>
      <c r="AK3" s="17" cm="1">
        <f t="array" ref="AK3">TREND($AN$3:$AR$3,$AN$1:$AR$1,AK1)</f>
        <v>9.3249229451389313E-5</v>
      </c>
      <c r="AL3" s="17" cm="1">
        <f t="array" ref="AL3">TREND($AN$3:$AR$3,$AN$1:$AR$1,AL1)</f>
        <v>9.2951213223987374E-5</v>
      </c>
      <c r="AM3" s="41" cm="1">
        <f t="array" ref="AM3">TREND($AN$3:$AR$3,$AN$1:$AR$1,AM1)</f>
        <v>9.2653196996585327E-5</v>
      </c>
      <c r="AN3" s="15">
        <f>BNVFE!D9</f>
        <v>9.2380125600871724E-5</v>
      </c>
      <c r="AO3" s="15">
        <f>BNVFE!E9</f>
        <v>9.219309829263994E-5</v>
      </c>
      <c r="AP3" s="15">
        <f>BNVFE!F9</f>
        <v>9.1559103172633992E-5</v>
      </c>
      <c r="AQ3" s="15">
        <f>BNVFE!G9</f>
        <v>9.1353641791139538E-5</v>
      </c>
      <c r="AR3" s="15">
        <f>BNVFE!H9</f>
        <v>9.1309772714612039E-5</v>
      </c>
      <c r="AS3" s="15">
        <f>BNVFE!I9</f>
        <v>9.1727283528872551E-5</v>
      </c>
      <c r="AT3" s="15">
        <f>BNVFE!J9</f>
        <v>9.2100032073698612E-5</v>
      </c>
      <c r="AU3" s="15">
        <f>BNVFE!K9</f>
        <v>9.2305136532437853E-5</v>
      </c>
      <c r="AV3" s="15">
        <f>BNVFE!L9</f>
        <v>9.1620615504101768E-5</v>
      </c>
      <c r="AW3" s="15">
        <f>BNVFE!M9</f>
        <v>9.1326863616208426E-5</v>
      </c>
      <c r="AX3" s="15">
        <f>BNVFE!N9</f>
        <v>9.0946057693078308E-5</v>
      </c>
      <c r="AY3" s="15">
        <f>BNVFE!O9</f>
        <v>9.0400981470945208E-5</v>
      </c>
      <c r="AZ3" s="15">
        <f>BNVFE!P9</f>
        <v>8.9778862849115799E-5</v>
      </c>
      <c r="BA3" s="15">
        <f>BNVFE!Q9</f>
        <v>8.9156599246297398E-5</v>
      </c>
      <c r="BB3" s="15">
        <f>BNVFE!R9</f>
        <v>8.8631662360611819E-5</v>
      </c>
      <c r="BC3" s="15">
        <f>BNVFE!S9</f>
        <v>8.7943084749779726E-5</v>
      </c>
      <c r="BD3" s="15">
        <f>BNVFE!T9</f>
        <v>8.7573294998797346E-5</v>
      </c>
      <c r="BE3" s="15">
        <f>BNVFE!U9</f>
        <v>8.7069226169957413E-5</v>
      </c>
      <c r="BF3" s="15">
        <f>BNVFE!V9</f>
        <v>8.6871435981294458E-5</v>
      </c>
      <c r="BG3" s="15">
        <f>BNVFE!W9</f>
        <v>8.6747571549133394E-5</v>
      </c>
      <c r="BH3" s="15">
        <f>BNVFE!X9</f>
        <v>8.6669857452234005E-5</v>
      </c>
      <c r="BI3" s="15">
        <f>BNVFE!Y9</f>
        <v>8.662306841739351E-5</v>
      </c>
      <c r="BJ3" s="15">
        <f>BNVFE!Z9</f>
        <v>8.6546781831867863E-5</v>
      </c>
      <c r="BK3" s="15">
        <f>BNVFE!AA9</f>
        <v>8.6512992189387129E-5</v>
      </c>
      <c r="BL3" s="15">
        <f>BNVFE!AB9</f>
        <v>8.6486778796134947E-5</v>
      </c>
      <c r="BM3" s="15">
        <f>BNVFE!AC9</f>
        <v>8.6441703335980475E-5</v>
      </c>
      <c r="BN3" s="15">
        <f>BNVFE!AD9</f>
        <v>8.6431601732089286E-5</v>
      </c>
      <c r="BO3" s="15">
        <f>BNVFE!AE9</f>
        <v>8.6243095042905357E-5</v>
      </c>
      <c r="BP3" s="15">
        <f>BNVFE!AF9</f>
        <v>8.6035767614588875E-5</v>
      </c>
      <c r="BQ3" s="15">
        <f>BNVFE!AG9</f>
        <v>8.5821368562436881E-5</v>
      </c>
      <c r="BR3" s="15">
        <f>BNVFE!AH9</f>
        <v>8.559520997794513E-5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7.7778981721017396E-4</v>
      </c>
      <c r="M4" s="17">
        <f t="shared" ref="M4:AI4" si="1">M5/N5*N4</f>
        <v>7.7778981721017396E-4</v>
      </c>
      <c r="N4" s="17">
        <f t="shared" si="1"/>
        <v>7.7778981721017396E-4</v>
      </c>
      <c r="O4" s="17">
        <f t="shared" si="1"/>
        <v>7.7778981721017396E-4</v>
      </c>
      <c r="P4" s="17">
        <f t="shared" si="1"/>
        <v>7.7778981721017396E-4</v>
      </c>
      <c r="Q4" s="17">
        <f t="shared" si="1"/>
        <v>7.7778981721017396E-4</v>
      </c>
      <c r="R4" s="17">
        <f t="shared" si="1"/>
        <v>7.7778981721017396E-4</v>
      </c>
      <c r="S4" s="17">
        <f t="shared" si="1"/>
        <v>7.7778981721017396E-4</v>
      </c>
      <c r="T4" s="17">
        <f t="shared" si="1"/>
        <v>7.7778981721017396E-4</v>
      </c>
      <c r="U4" s="17">
        <f t="shared" si="1"/>
        <v>7.7778981721017396E-4</v>
      </c>
      <c r="V4" s="17">
        <f t="shared" si="1"/>
        <v>7.7778981721017396E-4</v>
      </c>
      <c r="W4" s="17">
        <f t="shared" si="1"/>
        <v>7.8513065209783318E-4</v>
      </c>
      <c r="X4" s="17">
        <f t="shared" si="1"/>
        <v>7.924714869854924E-4</v>
      </c>
      <c r="Y4" s="17">
        <f t="shared" si="1"/>
        <v>7.9981232187315162E-4</v>
      </c>
      <c r="Z4" s="17">
        <f t="shared" si="1"/>
        <v>8.0715315676081084E-4</v>
      </c>
      <c r="AA4" s="17">
        <f t="shared" si="1"/>
        <v>8.1449399164846995E-4</v>
      </c>
      <c r="AB4" s="17">
        <f t="shared" si="1"/>
        <v>8.2183482653612906E-4</v>
      </c>
      <c r="AC4" s="17">
        <f t="shared" si="1"/>
        <v>8.2917566142378827E-4</v>
      </c>
      <c r="AD4" s="17">
        <f t="shared" si="1"/>
        <v>8.3651649631144749E-4</v>
      </c>
      <c r="AE4" s="17">
        <f t="shared" si="1"/>
        <v>8.4385733119910671E-4</v>
      </c>
      <c r="AF4" s="17">
        <f t="shared" si="1"/>
        <v>8.5119816608676593E-4</v>
      </c>
      <c r="AG4" s="17">
        <f>AG5/AH5*AH4</f>
        <v>8.5853900097442514E-4</v>
      </c>
      <c r="AH4" s="17">
        <f t="shared" si="1"/>
        <v>8.6587983586208436E-4</v>
      </c>
      <c r="AI4" s="17">
        <f t="shared" si="1"/>
        <v>8.7322067074974358E-4</v>
      </c>
      <c r="AJ4" s="17">
        <f>AJ5/AK5*AK4</f>
        <v>8.805615056374028E-4</v>
      </c>
      <c r="AK4" s="30">
        <f>AK5/AL5*AL4</f>
        <v>8.8790234052506202E-4</v>
      </c>
      <c r="AL4" s="30">
        <f>AL5/AM5*AM4</f>
        <v>8.9524317541272123E-4</v>
      </c>
      <c r="AM4" s="31">
        <f>AM5/AN5*AN4</f>
        <v>9.0258401030038045E-4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7.8777028701720712E-4</v>
      </c>
      <c r="X5" s="17">
        <f t="shared" ref="X5:AM5" si="3">($AN$5-$V$5)/COUNT($V$1:$AN$1)+W5</f>
        <v>7.9513580203174081E-4</v>
      </c>
      <c r="Y5" s="17">
        <f t="shared" si="3"/>
        <v>8.0250131704627449E-4</v>
      </c>
      <c r="Z5" s="17">
        <f t="shared" si="3"/>
        <v>8.0986683206080818E-4</v>
      </c>
      <c r="AA5" s="17">
        <f t="shared" si="3"/>
        <v>8.1723234707534187E-4</v>
      </c>
      <c r="AB5" s="17">
        <f t="shared" si="3"/>
        <v>8.2459786208987555E-4</v>
      </c>
      <c r="AC5" s="17">
        <f t="shared" si="3"/>
        <v>8.3196337710440924E-4</v>
      </c>
      <c r="AD5" s="17">
        <f t="shared" si="3"/>
        <v>8.3932889211894293E-4</v>
      </c>
      <c r="AE5" s="17">
        <f t="shared" si="3"/>
        <v>8.4669440713347661E-4</v>
      </c>
      <c r="AF5" s="17">
        <f t="shared" si="3"/>
        <v>8.540599221480103E-4</v>
      </c>
      <c r="AG5" s="17">
        <f t="shared" si="3"/>
        <v>8.6142543716254398E-4</v>
      </c>
      <c r="AH5" s="17">
        <f t="shared" si="3"/>
        <v>8.6879095217707767E-4</v>
      </c>
      <c r="AI5" s="17">
        <f t="shared" si="3"/>
        <v>8.7615646719161136E-4</v>
      </c>
      <c r="AJ5" s="17">
        <f t="shared" si="3"/>
        <v>8.8352198220614504E-4</v>
      </c>
      <c r="AK5" s="17">
        <f t="shared" si="3"/>
        <v>8.9088749722067873E-4</v>
      </c>
      <c r="AL5" s="17">
        <f t="shared" si="3"/>
        <v>8.9825301223521242E-4</v>
      </c>
      <c r="AM5" s="41">
        <f t="shared" si="3"/>
        <v>9.056185272497461E-4</v>
      </c>
      <c r="AN5" s="15">
        <f>BNVFE!D11</f>
        <v>9.2034955727881304E-4</v>
      </c>
      <c r="AO5" s="15">
        <f>BNVFE!E11</f>
        <v>9.3794857137722578E-4</v>
      </c>
      <c r="AP5" s="15">
        <f>BNVFE!F11</f>
        <v>9.3500204338529676E-4</v>
      </c>
      <c r="AQ5" s="15">
        <f>BNVFE!G11</f>
        <v>9.4450518097673522E-4</v>
      </c>
      <c r="AR5" s="15">
        <f>BNVFE!H11</f>
        <v>9.6553094726227289E-4</v>
      </c>
      <c r="AS5" s="15">
        <f>BNVFE!I11</f>
        <v>9.9202472083761615E-4</v>
      </c>
      <c r="AT5" s="15">
        <f>BNVFE!J11</f>
        <v>1.0204549915404683E-3</v>
      </c>
      <c r="AU5" s="15">
        <f>BNVFE!K11</f>
        <v>1.0517667621207619E-3</v>
      </c>
      <c r="AV5" s="15">
        <f>BNVFE!L11</f>
        <v>1.0714253139951938E-3</v>
      </c>
      <c r="AW5" s="15">
        <f>BNVFE!M11</f>
        <v>1.0927335887791732E-3</v>
      </c>
      <c r="AX5" s="15">
        <f>BNVFE!N11</f>
        <v>1.1084724701472082E-3</v>
      </c>
      <c r="AY5" s="15">
        <f>BNVFE!O11</f>
        <v>1.1212183953006243E-3</v>
      </c>
      <c r="AZ5" s="15">
        <f>BNVFE!P11</f>
        <v>1.1265509849157651E-3</v>
      </c>
      <c r="BA5" s="15">
        <f>BNVFE!Q11</f>
        <v>1.1262441806540653E-3</v>
      </c>
      <c r="BB5" s="15">
        <f>BNVFE!R11</f>
        <v>1.1263184748685799E-3</v>
      </c>
      <c r="BC5" s="15">
        <f>BNVFE!S11</f>
        <v>1.1257669710917103E-3</v>
      </c>
      <c r="BD5" s="15">
        <f>BNVFE!T11</f>
        <v>1.1240566768554406E-3</v>
      </c>
      <c r="BE5" s="15">
        <f>BNVFE!U11</f>
        <v>1.1231142484226817E-3</v>
      </c>
      <c r="BF5" s="15">
        <f>BNVFE!V11</f>
        <v>1.1241515401583754E-3</v>
      </c>
      <c r="BG5" s="15">
        <f>BNVFE!W11</f>
        <v>1.1224282188798294E-3</v>
      </c>
      <c r="BH5" s="15">
        <f>BNVFE!X11</f>
        <v>1.119439944891256E-3</v>
      </c>
      <c r="BI5" s="15">
        <f>BNVFE!Y11</f>
        <v>1.1180165169692845E-3</v>
      </c>
      <c r="BJ5" s="15">
        <f>BNVFE!Z11</f>
        <v>1.118177323275613E-3</v>
      </c>
      <c r="BK5" s="15">
        <f>BNVFE!AA11</f>
        <v>1.1185238583405013E-3</v>
      </c>
      <c r="BL5" s="15">
        <f>BNVFE!AB11</f>
        <v>1.1197710010246366E-3</v>
      </c>
      <c r="BM5" s="15">
        <f>BNVFE!AC11</f>
        <v>1.1216340297167265E-3</v>
      </c>
      <c r="BN5" s="15">
        <f>BNVFE!AD11</f>
        <v>1.1220820780488356E-3</v>
      </c>
      <c r="BO5" s="15">
        <f>BNVFE!AE11</f>
        <v>1.1245809182148494E-3</v>
      </c>
      <c r="BP5" s="15">
        <f>BNVFE!AF11</f>
        <v>1.1271758246963568E-3</v>
      </c>
      <c r="BQ5" s="15">
        <f>BNVFE!AG11</f>
        <v>1.1260899004142818E-3</v>
      </c>
      <c r="BR5" s="15">
        <f>BNVFE!AH11</f>
        <v>1.1259813441496596E-3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F4DF-15AD-4C41-A812-225B20693204}">
  <sheetPr>
    <tabColor theme="3"/>
  </sheetPr>
  <dimension ref="A1:H16"/>
  <sheetViews>
    <sheetView workbookViewId="0">
      <selection activeCell="C3" sqref="C3"/>
    </sheetView>
  </sheetViews>
  <sheetFormatPr defaultRowHeight="14.5"/>
  <cols>
    <col min="1" max="1" width="36.08984375" customWidth="1"/>
  </cols>
  <sheetData>
    <row r="1" spans="1:8">
      <c r="A1" s="47" t="s">
        <v>96</v>
      </c>
    </row>
    <row r="2" spans="1:8">
      <c r="A2" s="28" t="s">
        <v>95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88</v>
      </c>
      <c r="H2" s="43" t="s">
        <v>89</v>
      </c>
    </row>
    <row r="3" spans="1:8">
      <c r="A3" t="s">
        <v>15</v>
      </c>
      <c r="B3" s="44">
        <v>1.0094082465469424E-3</v>
      </c>
      <c r="C3" s="44">
        <v>7.4836420697954824E-6</v>
      </c>
      <c r="D3" s="45">
        <v>3.1700424271722166E-4</v>
      </c>
      <c r="E3" s="46">
        <v>3.1700424271722166E-4</v>
      </c>
      <c r="F3" s="46">
        <v>6.9782644482356809E-4</v>
      </c>
      <c r="G3" s="46">
        <v>2.4567828810584678E-4</v>
      </c>
      <c r="H3" s="46">
        <v>9.5101272815166483E-4</v>
      </c>
    </row>
    <row r="4" spans="1:8">
      <c r="A4" t="s">
        <v>8</v>
      </c>
      <c r="B4" s="44">
        <v>2.8309727187687166E-3</v>
      </c>
      <c r="C4" s="44">
        <v>2.6928817015314281E-6</v>
      </c>
      <c r="D4" s="46">
        <v>8.8096936666512947E-4</v>
      </c>
      <c r="E4" s="45">
        <v>8.8096936666512947E-4</v>
      </c>
      <c r="F4" s="46">
        <v>1.9534712103221026E-3</v>
      </c>
      <c r="G4" s="46">
        <v>6.8275125916547532E-4</v>
      </c>
      <c r="H4" s="46">
        <v>2.6429080999953881E-3</v>
      </c>
    </row>
    <row r="5" spans="1:8">
      <c r="A5" t="s">
        <v>7</v>
      </c>
      <c r="B5" s="44">
        <v>1.4307537620687272E-3</v>
      </c>
      <c r="C5" s="44">
        <v>4.452357407992435E-4</v>
      </c>
      <c r="D5" s="44">
        <v>4.452357407992435E-4</v>
      </c>
      <c r="E5" s="45">
        <v>4.452357407992435E-4</v>
      </c>
      <c r="F5" s="6">
        <v>0</v>
      </c>
      <c r="G5" s="6">
        <v>0</v>
      </c>
      <c r="H5" s="46">
        <v>1.3357072223977302E-3</v>
      </c>
    </row>
    <row r="6" spans="1:8">
      <c r="A6" t="s">
        <v>16</v>
      </c>
      <c r="B6" s="44">
        <v>1.2405209526886144E-3</v>
      </c>
      <c r="C6" s="44">
        <v>4.2438874697242065E-4</v>
      </c>
      <c r="D6" s="44">
        <v>4.2438874697242065E-4</v>
      </c>
      <c r="E6" s="46">
        <v>4.2438874697242065E-4</v>
      </c>
      <c r="F6" s="6">
        <v>0</v>
      </c>
      <c r="G6" s="6">
        <v>0</v>
      </c>
      <c r="H6" s="46">
        <v>1.2731662409172617E-3</v>
      </c>
    </row>
    <row r="7" spans="1:8">
      <c r="A7" t="s">
        <v>17</v>
      </c>
      <c r="B7" s="44">
        <v>3.2293530565471139E-5</v>
      </c>
      <c r="C7" s="44">
        <v>1.0049411985156037E-5</v>
      </c>
      <c r="D7" s="44">
        <v>1.0049411985156037E-5</v>
      </c>
      <c r="E7" s="45">
        <v>1.0049411985156037E-5</v>
      </c>
      <c r="F7" s="6">
        <v>0</v>
      </c>
      <c r="G7" s="6">
        <v>0</v>
      </c>
      <c r="H7" s="46">
        <v>3.0148235955468109E-5</v>
      </c>
    </row>
    <row r="8" spans="1:8">
      <c r="A8" t="s">
        <v>18</v>
      </c>
      <c r="B8" s="44">
        <v>3.8347187299137405E-3</v>
      </c>
      <c r="C8" s="44">
        <v>1.204291832534894E-3</v>
      </c>
      <c r="D8" s="45">
        <v>1.204291832534894E-3</v>
      </c>
      <c r="E8" s="46">
        <v>1.204291832534894E-3</v>
      </c>
      <c r="F8" s="46">
        <v>2.6510266260932596E-3</v>
      </c>
      <c r="G8" s="46">
        <v>9.3332617021454293E-4</v>
      </c>
      <c r="H8" s="46">
        <v>3.6128754976046816E-3</v>
      </c>
    </row>
    <row r="9" spans="1:8">
      <c r="A9" s="47" t="s">
        <v>97</v>
      </c>
    </row>
    <row r="10" spans="1:8">
      <c r="A10" t="s">
        <v>98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88</v>
      </c>
      <c r="H10" t="s">
        <v>89</v>
      </c>
    </row>
    <row r="11" spans="1:8">
      <c r="A11" t="s">
        <v>15</v>
      </c>
      <c r="B11" s="46">
        <v>2.7175224068570606E-4</v>
      </c>
      <c r="C11" s="46">
        <v>2.7797562958068832E-5</v>
      </c>
      <c r="D11" s="48">
        <v>8.5343678893031675E-5</v>
      </c>
      <c r="E11" s="49">
        <v>8.5343678893031675E-5</v>
      </c>
      <c r="F11" s="46">
        <v>1.8786838787900257E-4</v>
      </c>
      <c r="G11" s="46">
        <v>6.6141351142099544E-5</v>
      </c>
      <c r="H11" s="46">
        <v>2.5603103667909497E-4</v>
      </c>
    </row>
    <row r="12" spans="1:8">
      <c r="A12" t="s">
        <v>8</v>
      </c>
      <c r="B12" s="46">
        <v>2.6158745070478042E-3</v>
      </c>
      <c r="C12" s="46">
        <v>2.9143120632765266E-6</v>
      </c>
      <c r="D12" s="49">
        <v>8.1403303269968186E-4</v>
      </c>
      <c r="E12" s="48">
        <v>8.1403303269968186E-4</v>
      </c>
      <c r="F12" s="46">
        <v>1.8050458435911491E-3</v>
      </c>
      <c r="G12" s="46">
        <v>6.3087560034225348E-4</v>
      </c>
      <c r="H12" s="46">
        <v>2.442099098099045E-3</v>
      </c>
    </row>
    <row r="13" spans="1:8">
      <c r="A13" t="s">
        <v>7</v>
      </c>
      <c r="B13" s="44">
        <v>3.6837767936328798E-4</v>
      </c>
      <c r="C13" s="44">
        <v>1.146353155333106E-4</v>
      </c>
      <c r="D13" s="46">
        <v>1.146353155333106E-4</v>
      </c>
      <c r="E13" s="50">
        <v>1.146353155333106E-4</v>
      </c>
      <c r="F13" s="6">
        <v>0</v>
      </c>
      <c r="G13" s="6">
        <v>0</v>
      </c>
      <c r="H13" s="46">
        <v>3.4390594659993172E-4</v>
      </c>
    </row>
    <row r="14" spans="1:8">
      <c r="A14" t="s">
        <v>16</v>
      </c>
      <c r="B14" s="44">
        <v>1.1140743815291445E-2</v>
      </c>
      <c r="C14" s="44">
        <v>3.4668839999999999E-3</v>
      </c>
      <c r="D14" s="46">
        <v>3.4668839999999999E-3</v>
      </c>
      <c r="E14" s="50">
        <v>3.4668839999999999E-3</v>
      </c>
      <c r="F14" s="6">
        <v>0</v>
      </c>
      <c r="G14" s="6">
        <v>0</v>
      </c>
      <c r="H14" s="46">
        <v>1.0400651999999998E-2</v>
      </c>
    </row>
    <row r="15" spans="1:8">
      <c r="A15" t="s">
        <v>17</v>
      </c>
      <c r="B15" s="44">
        <v>1.5467626362604087E-2</v>
      </c>
      <c r="C15" s="44">
        <v>4.813365E-3</v>
      </c>
      <c r="D15" s="46">
        <v>4.813365E-3</v>
      </c>
      <c r="E15" s="50">
        <v>4.813365E-3</v>
      </c>
      <c r="F15" s="6">
        <v>0</v>
      </c>
      <c r="G15" s="6">
        <v>0</v>
      </c>
      <c r="H15" s="46">
        <v>1.4440094999999998E-2</v>
      </c>
    </row>
    <row r="16" spans="1:8">
      <c r="A16" t="s">
        <v>18</v>
      </c>
      <c r="B16">
        <v>3.8347187299137405E-3</v>
      </c>
      <c r="C16">
        <v>1.204291832534894E-3</v>
      </c>
      <c r="D16">
        <v>1.204291832534894E-3</v>
      </c>
      <c r="E16">
        <v>1.204291832534894E-3</v>
      </c>
      <c r="F16">
        <v>2.6510266260932596E-3</v>
      </c>
      <c r="G16">
        <v>9.3332617021454293E-4</v>
      </c>
      <c r="H16">
        <v>3.6128754976046816E-3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B3" sqref="B3"/>
    </sheetView>
  </sheetViews>
  <sheetFormatPr defaultRowHeight="14.5"/>
  <cols>
    <col min="1" max="1" width="31.179687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>'SYFAFE (for NG vehicles)'!$C$3</f>
        <v>7.4836420697954824E-6</v>
      </c>
      <c r="C3" s="4">
        <f>'SYFAFE (for NG vehicles)'!$C$3</f>
        <v>7.4836420697954824E-6</v>
      </c>
      <c r="D3" s="4">
        <f>'SYFAFE (for NG vehicles)'!$C$3</f>
        <v>7.4836420697954824E-6</v>
      </c>
      <c r="E3" s="4">
        <f>'SYFAFE (for NG vehicles)'!$C$3</f>
        <v>7.4836420697954824E-6</v>
      </c>
      <c r="F3" s="4">
        <f>'SYFAFE (for NG vehicles)'!$C$3</f>
        <v>7.4836420697954824E-6</v>
      </c>
      <c r="G3" s="4">
        <f>'SYFAFE (for NG vehicles)'!$C$3</f>
        <v>7.4836420697954824E-6</v>
      </c>
      <c r="H3" s="4">
        <f>'SYFAFE (for NG vehicles)'!$C$3</f>
        <v>7.4836420697954824E-6</v>
      </c>
      <c r="I3" s="4">
        <f>'SYFAFE (for NG vehicles)'!$C$3</f>
        <v>7.4836420697954824E-6</v>
      </c>
      <c r="J3" s="4">
        <f>'SYFAFE (for NG vehicles)'!$C$3</f>
        <v>7.4836420697954824E-6</v>
      </c>
      <c r="K3" s="4">
        <f>'SYFAFE (for NG vehicles)'!$C$3</f>
        <v>7.4836420697954824E-6</v>
      </c>
      <c r="L3" s="4">
        <f>'SYFAFE (for NG vehicles)'!$C$3</f>
        <v>7.4836420697954824E-6</v>
      </c>
      <c r="M3" s="4">
        <f>'SYFAFE (for NG vehicles)'!$C$3</f>
        <v>7.4836420697954824E-6</v>
      </c>
      <c r="N3" s="4">
        <f>'SYFAFE (for NG vehicles)'!$C$3</f>
        <v>7.4836420697954824E-6</v>
      </c>
      <c r="O3" s="4">
        <f>'SYFAFE (for NG vehicles)'!$C$3</f>
        <v>7.4836420697954824E-6</v>
      </c>
      <c r="P3" s="4">
        <f>'SYFAFE (for NG vehicles)'!$C$3</f>
        <v>7.4836420697954824E-6</v>
      </c>
      <c r="Q3" s="4">
        <f>'SYFAFE (for NG vehicles)'!$C$3</f>
        <v>7.4836420697954824E-6</v>
      </c>
      <c r="R3" s="4">
        <f>'SYFAFE (for NG vehicles)'!$C$3</f>
        <v>7.4836420697954824E-6</v>
      </c>
      <c r="S3" s="4">
        <f>'SYFAFE (for NG vehicles)'!$C$3</f>
        <v>7.4836420697954824E-6</v>
      </c>
      <c r="T3" s="4">
        <f>'SYFAFE (for NG vehicles)'!$C$3</f>
        <v>7.4836420697954824E-6</v>
      </c>
      <c r="U3" s="4">
        <f>'SYFAFE (for NG vehicles)'!$C$3</f>
        <v>7.4836420697954824E-6</v>
      </c>
      <c r="V3" s="4">
        <f>'SYFAFE (for NG vehicles)'!$C$3</f>
        <v>7.4836420697954824E-6</v>
      </c>
      <c r="W3" s="4">
        <f>'SYFAFE (for NG vehicles)'!$C$3</f>
        <v>7.4836420697954824E-6</v>
      </c>
      <c r="X3" s="4">
        <f>'SYFAFE (for NG vehicles)'!$C$3</f>
        <v>7.4836420697954824E-6</v>
      </c>
      <c r="Y3" s="4">
        <f>'SYFAFE (for NG vehicles)'!$C$3</f>
        <v>7.4836420697954824E-6</v>
      </c>
      <c r="Z3" s="4">
        <f>'SYFAFE (for NG vehicles)'!$C$3</f>
        <v>7.4836420697954824E-6</v>
      </c>
      <c r="AA3" s="4">
        <f>'SYFAFE (for NG vehicles)'!$C$3</f>
        <v>7.4836420697954824E-6</v>
      </c>
      <c r="AB3" s="4">
        <f>'SYFAFE (for NG vehicles)'!$C$3</f>
        <v>7.4836420697954824E-6</v>
      </c>
      <c r="AC3" s="4">
        <f>'SYFAFE (for NG vehicles)'!$C$3</f>
        <v>7.4836420697954824E-6</v>
      </c>
      <c r="AD3" s="4">
        <f>'SYFAFE (for NG vehicles)'!$C$3</f>
        <v>7.4836420697954824E-6</v>
      </c>
      <c r="AE3" s="4">
        <f>'SYFAFE (for NG vehicles)'!$C$3</f>
        <v>7.4836420697954824E-6</v>
      </c>
      <c r="AF3" s="4">
        <f>'SYFAFE (for NG vehicles)'!$C$3</f>
        <v>7.4836420697954824E-6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0">B$4</f>
        <v>3.142498616321923E-4</v>
      </c>
      <c r="C5" s="4">
        <f t="shared" si="0"/>
        <v>3.207320075161445E-4</v>
      </c>
      <c r="D5" s="4">
        <f t="shared" si="0"/>
        <v>3.272141534000967E-4</v>
      </c>
      <c r="E5" s="4">
        <f t="shared" si="0"/>
        <v>3.336962992840489E-4</v>
      </c>
      <c r="F5" s="4">
        <f t="shared" si="0"/>
        <v>3.401784451680011E-4</v>
      </c>
      <c r="G5" s="4">
        <f t="shared" si="0"/>
        <v>3.466605910519533E-4</v>
      </c>
      <c r="H5" s="4">
        <f t="shared" si="0"/>
        <v>3.531427369359055E-4</v>
      </c>
      <c r="I5" s="4">
        <f t="shared" si="0"/>
        <v>3.596248828198577E-4</v>
      </c>
      <c r="J5" s="4">
        <f t="shared" si="0"/>
        <v>3.661070287038099E-4</v>
      </c>
      <c r="K5" s="4">
        <f t="shared" si="0"/>
        <v>3.725891745877621E-4</v>
      </c>
      <c r="L5" s="4">
        <f t="shared" si="0"/>
        <v>3.790713204717143E-4</v>
      </c>
      <c r="M5" s="4">
        <f t="shared" si="0"/>
        <v>3.855534663556665E-4</v>
      </c>
      <c r="N5" s="4">
        <f t="shared" si="0"/>
        <v>3.920356122396187E-4</v>
      </c>
      <c r="O5" s="4">
        <f t="shared" si="0"/>
        <v>3.9851775812357079E-4</v>
      </c>
      <c r="P5" s="4">
        <f t="shared" si="0"/>
        <v>4.1245238248791824E-4</v>
      </c>
      <c r="Q5" s="4">
        <f t="shared" si="0"/>
        <v>4.1996419698319429E-4</v>
      </c>
      <c r="R5" s="4">
        <f t="shared" si="0"/>
        <v>4.2487319850780349E-4</v>
      </c>
      <c r="S5" s="4">
        <f t="shared" si="0"/>
        <v>4.284100729130481E-4</v>
      </c>
      <c r="T5" s="4">
        <f t="shared" si="0"/>
        <v>4.3229475648161309E-4</v>
      </c>
      <c r="U5" s="4">
        <f t="shared" si="0"/>
        <v>4.3562407119964938E-4</v>
      </c>
      <c r="V5" s="4">
        <f t="shared" si="0"/>
        <v>4.3560812002075292E-4</v>
      </c>
      <c r="W5" s="4">
        <f t="shared" si="0"/>
        <v>4.3525902639902458E-4</v>
      </c>
      <c r="X5" s="4">
        <f t="shared" si="0"/>
        <v>4.3494323063744613E-4</v>
      </c>
      <c r="Y5" s="4">
        <f t="shared" si="0"/>
        <v>4.3556364713577859E-4</v>
      </c>
      <c r="Z5" s="4">
        <f t="shared" si="0"/>
        <v>4.3522567663302421E-4</v>
      </c>
      <c r="AA5" s="4">
        <f t="shared" si="0"/>
        <v>4.3485093567965249E-4</v>
      </c>
      <c r="AB5" s="4">
        <f t="shared" si="0"/>
        <v>4.3444409287052158E-4</v>
      </c>
      <c r="AC5" s="4">
        <f t="shared" si="0"/>
        <v>4.3426236094515938E-4</v>
      </c>
      <c r="AD5" s="4">
        <f t="shared" si="0"/>
        <v>4.3334550299972978E-4</v>
      </c>
      <c r="AE5" s="4">
        <f t="shared" si="0"/>
        <v>4.3240292886877814E-4</v>
      </c>
      <c r="AF5" s="4">
        <f t="shared" si="0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topLeftCell="O1" workbookViewId="0">
      <selection activeCell="AC13" sqref="AC13"/>
    </sheetView>
  </sheetViews>
  <sheetFormatPr defaultRowHeight="14.5"/>
  <cols>
    <col min="1" max="1" width="31.179687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3.0641464207301289E-4</v>
      </c>
      <c r="C2" s="4">
        <f>C$4/(1-'Other Values'!$B$2)</f>
        <v>3.0546569566470671E-4</v>
      </c>
      <c r="D2" s="4">
        <f>D$4/(1-'Other Values'!$B$2)</f>
        <v>3.0451674925640053E-4</v>
      </c>
      <c r="E2" s="4">
        <f>E$4/(1-'Other Values'!$B$2)</f>
        <v>3.0356780284809402E-4</v>
      </c>
      <c r="F2" s="4">
        <f>F$4/(1-'Other Values'!$B$2)</f>
        <v>3.0261885643978784E-4</v>
      </c>
      <c r="G2" s="4">
        <f>G$4/(1-'Other Values'!$B$2)</f>
        <v>3.0166991003148166E-4</v>
      </c>
      <c r="H2" s="4">
        <f>H$4/(1-'Other Values'!$B$2)</f>
        <v>3.0072096362317516E-4</v>
      </c>
      <c r="I2" s="4">
        <f>I$4/(1-'Other Values'!$B$2)</f>
        <v>2.9977201721486898E-4</v>
      </c>
      <c r="J2" s="4">
        <f>J$4/(1-'Other Values'!$B$2)</f>
        <v>2.988230708065628E-4</v>
      </c>
      <c r="K2" s="4">
        <f>K$4/(1-'Other Values'!$B$2)</f>
        <v>2.9787412439825629E-4</v>
      </c>
      <c r="L2" s="4">
        <f>L$4/(1-'Other Values'!$B$2)</f>
        <v>2.9692517798995011E-4</v>
      </c>
      <c r="M2" s="4">
        <f>M$4/(1-'Other Values'!$B$2)</f>
        <v>2.9597623158164393E-4</v>
      </c>
      <c r="N2" s="4">
        <f>N$4/(1-'Other Values'!$B$2)</f>
        <v>2.9502728517333742E-4</v>
      </c>
      <c r="O2" s="4">
        <f>O$4/(1-'Other Values'!$B$2)</f>
        <v>2.9415776836067041E-4</v>
      </c>
      <c r="P2" s="4">
        <f>P$4/(1-'Other Values'!$B$2)</f>
        <v>2.9356223403709025E-4</v>
      </c>
      <c r="Q2" s="4">
        <f>Q$4/(1-'Other Values'!$B$2)</f>
        <v>2.915434601023345E-4</v>
      </c>
      <c r="R2" s="4">
        <f>R$4/(1-'Other Values'!$B$2)</f>
        <v>2.9088922780862847E-4</v>
      </c>
      <c r="S2" s="4">
        <f>S$4/(1-'Other Values'!$B$2)</f>
        <v>2.9074953943336986E-4</v>
      </c>
      <c r="T2" s="4">
        <f>T$4/(1-'Other Values'!$B$2)</f>
        <v>2.9207898176298886E-4</v>
      </c>
      <c r="U2" s="4">
        <f>U$4/(1-'Other Values'!$B$2)</f>
        <v>2.9326589160309292E-4</v>
      </c>
      <c r="V2" s="4">
        <f>V$4/(1-'Other Values'!$B$2)</f>
        <v>2.9391898737960467E-4</v>
      </c>
      <c r="W2" s="4">
        <f>W$4/(1-'Other Values'!$B$2)</f>
        <v>2.917393283156924E-4</v>
      </c>
      <c r="X2" s="4">
        <f>X$4/(1-'Other Values'!$B$2)</f>
        <v>2.908039604621373E-4</v>
      </c>
      <c r="Y2" s="4">
        <f>Y$4/(1-'Other Values'!$B$2)</f>
        <v>2.8959139423322296E-4</v>
      </c>
      <c r="Z2" s="4">
        <f>Z$4/(1-'Other Values'!$B$2)</f>
        <v>2.878557567890623E-4</v>
      </c>
      <c r="AA2" s="4">
        <f>AA$4/(1-'Other Values'!$B$2)</f>
        <v>2.8587480012481605E-4</v>
      </c>
      <c r="AB2" s="4">
        <f>AB$4/(1-'Other Values'!$B$2)</f>
        <v>2.838933818105785E-4</v>
      </c>
      <c r="AC2" s="4">
        <f>AC$4/(1-'Other Values'!$B$2)</f>
        <v>2.8222187225352704E-4</v>
      </c>
      <c r="AD2" s="4">
        <f>AD$4/(1-'Other Values'!$B$2)</f>
        <v>2.8002929617693015E-4</v>
      </c>
      <c r="AE2" s="4">
        <f>AE$4/(1-'Other Values'!$B$2)</f>
        <v>2.7885180775932833E-4</v>
      </c>
      <c r="AF2" s="4">
        <f>AF$4/(1-'Other Values'!$B$2)</f>
        <v>2.7724674648854853E-4</v>
      </c>
      <c r="AH2" s="4"/>
      <c r="AI2" s="4"/>
    </row>
    <row r="3" spans="1:35">
      <c r="A3" t="s">
        <v>3</v>
      </c>
      <c r="B3" s="4">
        <f>'SYFAFE (for NG vehicles)'!$C$11</f>
        <v>2.7797562958068832E-5</v>
      </c>
      <c r="C3" s="4">
        <f>'SYFAFE (for NG vehicles)'!$C$11</f>
        <v>2.7797562958068832E-5</v>
      </c>
      <c r="D3" s="4">
        <f>'SYFAFE (for NG vehicles)'!$C$11</f>
        <v>2.7797562958068832E-5</v>
      </c>
      <c r="E3" s="4">
        <f>'SYFAFE (for NG vehicles)'!$C$11</f>
        <v>2.7797562958068832E-5</v>
      </c>
      <c r="F3" s="4">
        <f>'SYFAFE (for NG vehicles)'!$C$11</f>
        <v>2.7797562958068832E-5</v>
      </c>
      <c r="G3" s="4">
        <f>'SYFAFE (for NG vehicles)'!$C$11</f>
        <v>2.7797562958068832E-5</v>
      </c>
      <c r="H3" s="4">
        <f>'SYFAFE (for NG vehicles)'!$C$11</f>
        <v>2.7797562958068832E-5</v>
      </c>
      <c r="I3" s="4">
        <f>'SYFAFE (for NG vehicles)'!$C$11</f>
        <v>2.7797562958068832E-5</v>
      </c>
      <c r="J3" s="4">
        <f>'SYFAFE (for NG vehicles)'!$C$11</f>
        <v>2.7797562958068832E-5</v>
      </c>
      <c r="K3" s="4">
        <f>'SYFAFE (for NG vehicles)'!$C$11</f>
        <v>2.7797562958068832E-5</v>
      </c>
      <c r="L3" s="4">
        <f>'SYFAFE (for NG vehicles)'!$C$11</f>
        <v>2.7797562958068832E-5</v>
      </c>
      <c r="M3" s="4">
        <f>'SYFAFE (for NG vehicles)'!$C$11</f>
        <v>2.7797562958068832E-5</v>
      </c>
      <c r="N3" s="4">
        <f>'SYFAFE (for NG vehicles)'!$C$11</f>
        <v>2.7797562958068832E-5</v>
      </c>
      <c r="O3" s="4">
        <f>'SYFAFE (for NG vehicles)'!$C$11</f>
        <v>2.7797562958068832E-5</v>
      </c>
      <c r="P3" s="4">
        <f>'SYFAFE (for NG vehicles)'!$C$11</f>
        <v>2.7797562958068832E-5</v>
      </c>
      <c r="Q3" s="4">
        <f>'SYFAFE (for NG vehicles)'!$C$11</f>
        <v>2.7797562958068832E-5</v>
      </c>
      <c r="R3" s="4">
        <f>'SYFAFE (for NG vehicles)'!$C$11</f>
        <v>2.7797562958068832E-5</v>
      </c>
      <c r="S3" s="4">
        <f>'SYFAFE (for NG vehicles)'!$C$11</f>
        <v>2.7797562958068832E-5</v>
      </c>
      <c r="T3" s="4">
        <f>'SYFAFE (for NG vehicles)'!$C$11</f>
        <v>2.7797562958068832E-5</v>
      </c>
      <c r="U3" s="4">
        <f>'SYFAFE (for NG vehicles)'!$C$11</f>
        <v>2.7797562958068832E-5</v>
      </c>
      <c r="V3" s="4">
        <f>'SYFAFE (for NG vehicles)'!$C$11</f>
        <v>2.7797562958068832E-5</v>
      </c>
      <c r="W3" s="4">
        <f>'SYFAFE (for NG vehicles)'!$C$11</f>
        <v>2.7797562958068832E-5</v>
      </c>
      <c r="X3" s="4">
        <f>'SYFAFE (for NG vehicles)'!$C$11</f>
        <v>2.7797562958068832E-5</v>
      </c>
      <c r="Y3" s="4">
        <f>'SYFAFE (for NG vehicles)'!$C$11</f>
        <v>2.7797562958068832E-5</v>
      </c>
      <c r="Z3" s="4">
        <f>'SYFAFE (for NG vehicles)'!$C$11</f>
        <v>2.7797562958068832E-5</v>
      </c>
      <c r="AA3" s="4">
        <f>'SYFAFE (for NG vehicles)'!$C$11</f>
        <v>2.7797562958068832E-5</v>
      </c>
      <c r="AB3" s="4">
        <f>'SYFAFE (for NG vehicles)'!$C$11</f>
        <v>2.7797562958068832E-5</v>
      </c>
      <c r="AC3" s="4">
        <f>'SYFAFE (for NG vehicles)'!$C$11</f>
        <v>2.7797562958068832E-5</v>
      </c>
      <c r="AD3" s="4">
        <f>'SYFAFE (for NG vehicles)'!$C$11</f>
        <v>2.7797562958068832E-5</v>
      </c>
      <c r="AE3" s="4">
        <f>'SYFAFE (for NG vehicles)'!$C$11</f>
        <v>2.7797562958068832E-5</v>
      </c>
      <c r="AF3" s="4">
        <f>'SYFAFE (for NG vehicles)'!$C$11</f>
        <v>2.7797562958068832E-5</v>
      </c>
      <c r="AH3" s="4"/>
      <c r="AI3" s="4"/>
    </row>
    <row r="4" spans="1:35">
      <c r="A4" t="s">
        <v>4</v>
      </c>
      <c r="B4" s="4">
        <f>Extrapolations!AA3</f>
        <v>9.6229391725409031E-5</v>
      </c>
      <c r="C4" s="4">
        <f>Extrapolations!AB3</f>
        <v>9.5931375498007091E-5</v>
      </c>
      <c r="D4" s="4">
        <f>Extrapolations!AC3</f>
        <v>9.5633359270605152E-5</v>
      </c>
      <c r="E4" s="4">
        <f>Extrapolations!AD3</f>
        <v>9.5335343043203105E-5</v>
      </c>
      <c r="F4" s="4">
        <f>Extrapolations!AE3</f>
        <v>9.5037326815801165E-5</v>
      </c>
      <c r="G4" s="4">
        <f>Extrapolations!AF3</f>
        <v>9.4739310588399226E-5</v>
      </c>
      <c r="H4" s="4">
        <f>Extrapolations!AG3</f>
        <v>9.4441294360997179E-5</v>
      </c>
      <c r="I4" s="4">
        <f>Extrapolations!AH3</f>
        <v>9.4143278133595239E-5</v>
      </c>
      <c r="J4" s="4">
        <f>Extrapolations!AI3</f>
        <v>9.38452619061933E-5</v>
      </c>
      <c r="K4" s="4">
        <f>Extrapolations!AJ3</f>
        <v>9.3547245678791253E-5</v>
      </c>
      <c r="L4" s="4">
        <f>Extrapolations!AK3</f>
        <v>9.3249229451389313E-5</v>
      </c>
      <c r="M4" s="4">
        <f>Extrapolations!AL3</f>
        <v>9.2951213223987374E-5</v>
      </c>
      <c r="N4" s="4">
        <f>Extrapolations!AM3</f>
        <v>9.2653196996585327E-5</v>
      </c>
      <c r="O4" s="4">
        <f>Extrapolations!AN3</f>
        <v>9.2380125600871724E-5</v>
      </c>
      <c r="P4" s="4">
        <f>Extrapolations!AO3</f>
        <v>9.219309829263994E-5</v>
      </c>
      <c r="Q4" s="4">
        <f>Extrapolations!AP3</f>
        <v>9.1559103172633992E-5</v>
      </c>
      <c r="R4" s="4">
        <f>Extrapolations!AQ3</f>
        <v>9.1353641791139538E-5</v>
      </c>
      <c r="S4" s="4">
        <f>Extrapolations!AR3</f>
        <v>9.1309772714612039E-5</v>
      </c>
      <c r="T4" s="4">
        <f>Extrapolations!AS3</f>
        <v>9.1727283528872551E-5</v>
      </c>
      <c r="U4" s="4">
        <f>Extrapolations!AT3</f>
        <v>9.2100032073698612E-5</v>
      </c>
      <c r="V4" s="4">
        <f>Extrapolations!AU3</f>
        <v>9.2305136532437853E-5</v>
      </c>
      <c r="W4" s="4">
        <f>Extrapolations!AV3</f>
        <v>9.1620615504101768E-5</v>
      </c>
      <c r="X4" s="4">
        <f>Extrapolations!AW3</f>
        <v>9.1326863616208426E-5</v>
      </c>
      <c r="Y4" s="4">
        <f>Extrapolations!AX3</f>
        <v>9.0946057693078308E-5</v>
      </c>
      <c r="Z4" s="4">
        <f>Extrapolations!AY3</f>
        <v>9.0400981470945208E-5</v>
      </c>
      <c r="AA4" s="4">
        <f>Extrapolations!AZ3</f>
        <v>8.9778862849115799E-5</v>
      </c>
      <c r="AB4" s="4">
        <f>Extrapolations!BA3</f>
        <v>8.9156599246297398E-5</v>
      </c>
      <c r="AC4" s="4">
        <f>Extrapolations!BB3</f>
        <v>8.8631662360611819E-5</v>
      </c>
      <c r="AD4" s="4">
        <f>Extrapolations!BC3</f>
        <v>8.7943084749779726E-5</v>
      </c>
      <c r="AE4" s="4">
        <f>Extrapolations!BD3</f>
        <v>8.7573294998797346E-5</v>
      </c>
      <c r="AF4" s="4">
        <f>Extrapolations!BE3</f>
        <v>8.7069226169957413E-5</v>
      </c>
      <c r="AH4" s="4"/>
      <c r="AI4" s="4"/>
    </row>
    <row r="5" spans="1:35">
      <c r="A5" t="s">
        <v>5</v>
      </c>
      <c r="B5" s="4">
        <f t="shared" ref="B5:AF5" si="0">B$4</f>
        <v>9.6229391725409031E-5</v>
      </c>
      <c r="C5" s="4">
        <f t="shared" si="0"/>
        <v>9.5931375498007091E-5</v>
      </c>
      <c r="D5" s="4">
        <f t="shared" si="0"/>
        <v>9.5633359270605152E-5</v>
      </c>
      <c r="E5" s="4">
        <f t="shared" si="0"/>
        <v>9.5335343043203105E-5</v>
      </c>
      <c r="F5" s="4">
        <f t="shared" si="0"/>
        <v>9.5037326815801165E-5</v>
      </c>
      <c r="G5" s="4">
        <f t="shared" si="0"/>
        <v>9.4739310588399226E-5</v>
      </c>
      <c r="H5" s="4">
        <f t="shared" si="0"/>
        <v>9.4441294360997179E-5</v>
      </c>
      <c r="I5" s="4">
        <f t="shared" si="0"/>
        <v>9.4143278133595239E-5</v>
      </c>
      <c r="J5" s="4">
        <f t="shared" si="0"/>
        <v>9.38452619061933E-5</v>
      </c>
      <c r="K5" s="4">
        <f t="shared" si="0"/>
        <v>9.3547245678791253E-5</v>
      </c>
      <c r="L5" s="4">
        <f t="shared" si="0"/>
        <v>9.3249229451389313E-5</v>
      </c>
      <c r="M5" s="4">
        <f t="shared" si="0"/>
        <v>9.2951213223987374E-5</v>
      </c>
      <c r="N5" s="4">
        <f t="shared" si="0"/>
        <v>9.2653196996585327E-5</v>
      </c>
      <c r="O5" s="4">
        <f t="shared" si="0"/>
        <v>9.2380125600871724E-5</v>
      </c>
      <c r="P5" s="4">
        <f t="shared" si="0"/>
        <v>9.219309829263994E-5</v>
      </c>
      <c r="Q5" s="4">
        <f t="shared" si="0"/>
        <v>9.1559103172633992E-5</v>
      </c>
      <c r="R5" s="4">
        <f t="shared" si="0"/>
        <v>9.1353641791139538E-5</v>
      </c>
      <c r="S5" s="4">
        <f t="shared" si="0"/>
        <v>9.1309772714612039E-5</v>
      </c>
      <c r="T5" s="4">
        <f t="shared" si="0"/>
        <v>9.1727283528872551E-5</v>
      </c>
      <c r="U5" s="4">
        <f t="shared" si="0"/>
        <v>9.2100032073698612E-5</v>
      </c>
      <c r="V5" s="4">
        <f t="shared" si="0"/>
        <v>9.2305136532437853E-5</v>
      </c>
      <c r="W5" s="4">
        <f t="shared" si="0"/>
        <v>9.1620615504101768E-5</v>
      </c>
      <c r="X5" s="4">
        <f t="shared" si="0"/>
        <v>9.1326863616208426E-5</v>
      </c>
      <c r="Y5" s="4">
        <f t="shared" si="0"/>
        <v>9.0946057693078308E-5</v>
      </c>
      <c r="Z5" s="4">
        <f t="shared" si="0"/>
        <v>9.0400981470945208E-5</v>
      </c>
      <c r="AA5" s="4">
        <f t="shared" si="0"/>
        <v>8.9778862849115799E-5</v>
      </c>
      <c r="AB5" s="4">
        <f t="shared" si="0"/>
        <v>8.9156599246297398E-5</v>
      </c>
      <c r="AC5" s="4">
        <f t="shared" si="0"/>
        <v>8.8631662360611819E-5</v>
      </c>
      <c r="AD5" s="4">
        <f t="shared" si="0"/>
        <v>8.7943084749779726E-5</v>
      </c>
      <c r="AE5" s="4">
        <f t="shared" si="0"/>
        <v>8.7573294998797346E-5</v>
      </c>
      <c r="AF5" s="4">
        <f t="shared" si="0"/>
        <v>8.7069226169957413E-5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2.1183127941659115E-4</v>
      </c>
      <c r="C6" s="4">
        <f>C$4/(1-'Other Values'!$B$2)*'Other Values'!$B$6+C$4*(1-'Other Values'!$B$6)</f>
        <v>2.1117525158969189E-4</v>
      </c>
      <c r="D6" s="4">
        <f>D$4/(1-'Other Values'!$B$2)*'Other Values'!$B$6+D$4*(1-'Other Values'!$B$6)</f>
        <v>2.1051922376279263E-4</v>
      </c>
      <c r="E6" s="4">
        <f>E$4/(1-'Other Values'!$B$2)*'Other Values'!$B$6+E$4*(1-'Other Values'!$B$6)</f>
        <v>2.0986319593589313E-4</v>
      </c>
      <c r="F6" s="4">
        <f>F$4/(1-'Other Values'!$B$2)*'Other Values'!$B$6+F$4*(1-'Other Values'!$B$6)</f>
        <v>2.0920716810899384E-4</v>
      </c>
      <c r="G6" s="4">
        <f>G$4/(1-'Other Values'!$B$2)*'Other Values'!$B$6+G$4*(1-'Other Values'!$B$6)</f>
        <v>2.0855114028209458E-4</v>
      </c>
      <c r="H6" s="4">
        <f>H$4/(1-'Other Values'!$B$2)*'Other Values'!$B$6+H$4*(1-'Other Values'!$B$6)</f>
        <v>2.078951124551951E-4</v>
      </c>
      <c r="I6" s="4">
        <f>I$4/(1-'Other Values'!$B$2)*'Other Values'!$B$6+I$4*(1-'Other Values'!$B$6)</f>
        <v>2.0723908462829581E-4</v>
      </c>
      <c r="J6" s="4">
        <f>J$4/(1-'Other Values'!$B$2)*'Other Values'!$B$6+J$4*(1-'Other Values'!$B$6)</f>
        <v>2.0658305680139655E-4</v>
      </c>
      <c r="K6" s="4">
        <f>K$4/(1-'Other Values'!$B$2)*'Other Values'!$B$6+K$4*(1-'Other Values'!$B$6)</f>
        <v>2.0592702897449702E-4</v>
      </c>
      <c r="L6" s="4">
        <f>L$4/(1-'Other Values'!$B$2)*'Other Values'!$B$6+L$4*(1-'Other Values'!$B$6)</f>
        <v>2.0527100114759776E-4</v>
      </c>
      <c r="M6" s="4">
        <f>M$4/(1-'Other Values'!$B$2)*'Other Values'!$B$6+M$4*(1-'Other Values'!$B$6)</f>
        <v>2.046149733206985E-4</v>
      </c>
      <c r="N6" s="4">
        <f>N$4/(1-'Other Values'!$B$2)*'Other Values'!$B$6+N$4*(1-'Other Values'!$B$6)</f>
        <v>2.0395894549379899E-4</v>
      </c>
      <c r="O6" s="4">
        <f>O$4/(1-'Other Values'!$B$2)*'Other Values'!$B$6+O$4*(1-'Other Values'!$B$6)</f>
        <v>2.0335782911876102E-4</v>
      </c>
      <c r="P6" s="4">
        <f>P$4/(1-'Other Values'!$B$2)*'Other Values'!$B$6+P$4*(1-'Other Values'!$B$6)</f>
        <v>2.0294612295208763E-4</v>
      </c>
      <c r="Q6" s="4">
        <f>Q$4/(1-'Other Values'!$B$2)*'Other Values'!$B$6+Q$4*(1-'Other Values'!$B$6)</f>
        <v>2.0155049948396926E-4</v>
      </c>
      <c r="R6" s="4">
        <f>R$4/(1-'Other Values'!$B$2)*'Other Values'!$B$6+R$4*(1-'Other Values'!$B$6)</f>
        <v>2.0109821410075848E-4</v>
      </c>
      <c r="S6" s="4">
        <f>S$4/(1-'Other Values'!$B$2)*'Other Values'!$B$6+S$4*(1-'Other Values'!$B$6)</f>
        <v>2.0100164440992884E-4</v>
      </c>
      <c r="T6" s="4">
        <f>T$4/(1-'Other Values'!$B$2)*'Other Values'!$B$6+T$4*(1-'Other Values'!$B$6)</f>
        <v>2.0192071755763654E-4</v>
      </c>
      <c r="U6" s="4">
        <f>U$4/(1-'Other Values'!$B$2)*'Other Values'!$B$6+U$4*(1-'Other Values'!$B$6)</f>
        <v>2.0274125481486549E-4</v>
      </c>
      <c r="V6" s="4">
        <f>V$4/(1-'Other Values'!$B$2)*'Other Values'!$B$6+V$4*(1-'Other Values'!$B$6)</f>
        <v>2.0319275449837962E-4</v>
      </c>
      <c r="W6" s="4">
        <f>W$4/(1-'Other Values'!$B$2)*'Other Values'!$B$6+W$4*(1-'Other Values'!$B$6)</f>
        <v>2.0168590755047661E-4</v>
      </c>
      <c r="X6" s="4">
        <f>X$4/(1-'Other Values'!$B$2)*'Other Values'!$B$6+X$4*(1-'Other Values'!$B$6)</f>
        <v>2.0103926688146931E-4</v>
      </c>
      <c r="Y6" s="4">
        <f>Y$4/(1-'Other Values'!$B$2)*'Other Values'!$B$6+Y$4*(1-'Other Values'!$B$6)</f>
        <v>2.0020099279015788E-4</v>
      </c>
      <c r="Z6" s="4">
        <f>Z$4/(1-'Other Values'!$B$2)*'Other Values'!$B$6+Z$4*(1-'Other Values'!$B$6)</f>
        <v>1.9900110789590963E-4</v>
      </c>
      <c r="AA6" s="4">
        <f>AA$4/(1-'Other Values'!$B$2)*'Other Values'!$B$6+AA$4*(1-'Other Values'!$B$6)</f>
        <v>1.9763162835075097E-4</v>
      </c>
      <c r="AB6" s="4">
        <f>AB$4/(1-'Other Values'!$B$2)*'Other Values'!$B$6+AB$4*(1-'Other Values'!$B$6)</f>
        <v>1.9626182965665201E-4</v>
      </c>
      <c r="AC6" s="4">
        <f>AC$4/(1-'Other Values'!$B$2)*'Other Values'!$B$6+AC$4*(1-'Other Values'!$B$6)</f>
        <v>1.9510627780171521E-4</v>
      </c>
      <c r="AD6" s="4">
        <f>AD$4/(1-'Other Values'!$B$2)*'Other Values'!$B$6+AD$4*(1-'Other Values'!$B$6)</f>
        <v>1.9359050103471247E-4</v>
      </c>
      <c r="AE6" s="4">
        <f>AE$4/(1-'Other Values'!$B$2)*'Other Values'!$B$6+AE$4*(1-'Other Values'!$B$6)</f>
        <v>1.927764770170894E-4</v>
      </c>
      <c r="AF6" s="4">
        <f>AF$4/(1-'Other Values'!$B$2)*'Other Values'!$B$6+AF$4*(1-'Other Values'!$B$6)</f>
        <v>1.9166686234518252E-4</v>
      </c>
      <c r="AH6" s="4"/>
      <c r="AI6" s="4"/>
    </row>
    <row r="7" spans="1:35">
      <c r="A7" t="s">
        <v>88</v>
      </c>
      <c r="B7" s="4">
        <f>B$4*Calculations!$B$31</f>
        <v>7.4577778587192007E-5</v>
      </c>
      <c r="C7" s="4">
        <f>C$4*Calculations!$B$31</f>
        <v>7.4346816010955499E-5</v>
      </c>
      <c r="D7" s="4">
        <f>D$4*Calculations!$B$31</f>
        <v>7.411585343471899E-5</v>
      </c>
      <c r="E7" s="4">
        <f>E$4*Calculations!$B$31</f>
        <v>7.3884890858482414E-5</v>
      </c>
      <c r="F7" s="4">
        <f>F$4*Calculations!$B$31</f>
        <v>7.3653928282245906E-5</v>
      </c>
      <c r="G7" s="4">
        <f>G$4*Calculations!$B$31</f>
        <v>7.3422965706009398E-5</v>
      </c>
      <c r="H7" s="4">
        <f>H$4*Calculations!$B$31</f>
        <v>7.3192003129772822E-5</v>
      </c>
      <c r="I7" s="4">
        <f>I$4*Calculations!$B$31</f>
        <v>7.2961040553536313E-5</v>
      </c>
      <c r="J7" s="4">
        <f>J$4*Calculations!$B$31</f>
        <v>7.2730077977299805E-5</v>
      </c>
      <c r="K7" s="4">
        <f>K$4*Calculations!$B$31</f>
        <v>7.2499115401063229E-5</v>
      </c>
      <c r="L7" s="4">
        <f>L$4*Calculations!$B$31</f>
        <v>7.2268152824826721E-5</v>
      </c>
      <c r="M7" s="4">
        <f>M$4*Calculations!$B$31</f>
        <v>7.2037190248590212E-5</v>
      </c>
      <c r="N7" s="4">
        <f>N$4*Calculations!$B$31</f>
        <v>7.1806227672353636E-5</v>
      </c>
      <c r="O7" s="4">
        <f>O$4*Calculations!$B$31</f>
        <v>7.1594597340675587E-5</v>
      </c>
      <c r="P7" s="4">
        <f>P$4*Calculations!$B$31</f>
        <v>7.1449651176795956E-5</v>
      </c>
      <c r="Q7" s="4">
        <f>Q$4*Calculations!$B$31</f>
        <v>7.0958304958791341E-5</v>
      </c>
      <c r="R7" s="4">
        <f>R$4*Calculations!$B$31</f>
        <v>7.0799072388133137E-5</v>
      </c>
      <c r="S7" s="4">
        <f>S$4*Calculations!$B$31</f>
        <v>7.0765073853824333E-5</v>
      </c>
      <c r="T7" s="4">
        <f>T$4*Calculations!$B$31</f>
        <v>7.1088644734876226E-5</v>
      </c>
      <c r="U7" s="4">
        <f>U$4*Calculations!$B$31</f>
        <v>7.1377524857116432E-5</v>
      </c>
      <c r="V7" s="4">
        <f>V$4*Calculations!$B$31</f>
        <v>7.1536480812639338E-5</v>
      </c>
      <c r="W7" s="4">
        <f>W$4*Calculations!$B$31</f>
        <v>7.1005977015678866E-5</v>
      </c>
      <c r="X7" s="4">
        <f>X$4*Calculations!$B$31</f>
        <v>7.0778319302561529E-5</v>
      </c>
      <c r="Y7" s="4">
        <f>Y$4*Calculations!$B$31</f>
        <v>7.0483194712135693E-5</v>
      </c>
      <c r="Z7" s="4">
        <f>Z$4*Calculations!$B$31</f>
        <v>7.0060760639982536E-5</v>
      </c>
      <c r="AA7" s="4">
        <f>AA$4*Calculations!$B$31</f>
        <v>6.9578618708064752E-5</v>
      </c>
      <c r="AB7" s="4">
        <f>AB$4*Calculations!$B$31</f>
        <v>6.9096364415880491E-5</v>
      </c>
      <c r="AC7" s="4">
        <f>AC$4*Calculations!$B$31</f>
        <v>6.8689538329474157E-5</v>
      </c>
      <c r="AD7" s="4">
        <f>AD$4*Calculations!$B$31</f>
        <v>6.8155890681079293E-5</v>
      </c>
      <c r="AE7" s="4">
        <f>AE$4*Calculations!$B$31</f>
        <v>6.7869303624067942E-5</v>
      </c>
      <c r="AF7" s="4">
        <f>AF$4*Calculations!$B$31</f>
        <v>6.747865028171699E-5</v>
      </c>
      <c r="AH7" s="4"/>
      <c r="AI7" s="4"/>
    </row>
    <row r="8" spans="1:35">
      <c r="A8" t="s">
        <v>89</v>
      </c>
      <c r="B8" s="4">
        <f>B$4*Calculations!$B$27</f>
        <v>2.8868817517622704E-4</v>
      </c>
      <c r="C8" s="4">
        <f>C$4*Calculations!$B$27</f>
        <v>2.8779412649402122E-4</v>
      </c>
      <c r="D8" s="4">
        <f>D$4*Calculations!$B$27</f>
        <v>2.869000778118154E-4</v>
      </c>
      <c r="E8" s="4">
        <f>E$4*Calculations!$B$27</f>
        <v>2.8600602912960926E-4</v>
      </c>
      <c r="F8" s="4">
        <f>F$4*Calculations!$B$27</f>
        <v>2.8511198044740344E-4</v>
      </c>
      <c r="G8" s="4">
        <f>G$4*Calculations!$B$27</f>
        <v>2.8421793176519762E-4</v>
      </c>
      <c r="H8" s="4">
        <f>H$4*Calculations!$B$27</f>
        <v>2.8332388308299148E-4</v>
      </c>
      <c r="I8" s="4">
        <f>I$4*Calculations!$B$27</f>
        <v>2.8242983440078566E-4</v>
      </c>
      <c r="J8" s="4">
        <f>J$4*Calculations!$B$27</f>
        <v>2.8153578571857985E-4</v>
      </c>
      <c r="K8" s="4">
        <f>K$4*Calculations!$B$27</f>
        <v>2.806417370363737E-4</v>
      </c>
      <c r="L8" s="4">
        <f>L$4*Calculations!$B$27</f>
        <v>2.7974768835416789E-4</v>
      </c>
      <c r="M8" s="4">
        <f>M$4*Calculations!$B$27</f>
        <v>2.7885363967196207E-4</v>
      </c>
      <c r="N8" s="4">
        <f>N$4*Calculations!$B$27</f>
        <v>2.7795959098975593E-4</v>
      </c>
      <c r="O8" s="4">
        <f>O$4*Calculations!$B$27</f>
        <v>2.7714037680261514E-4</v>
      </c>
      <c r="P8" s="4">
        <f>P$4*Calculations!$B$27</f>
        <v>2.7657929487791977E-4</v>
      </c>
      <c r="Q8" s="4">
        <f>Q$4*Calculations!$B$27</f>
        <v>2.7467730951790195E-4</v>
      </c>
      <c r="R8" s="4">
        <f>R$4*Calculations!$B$27</f>
        <v>2.7406092537341859E-4</v>
      </c>
      <c r="S8" s="4">
        <f>S$4*Calculations!$B$27</f>
        <v>2.739293181438361E-4</v>
      </c>
      <c r="T8" s="4">
        <f>T$4*Calculations!$B$27</f>
        <v>2.7518185058661763E-4</v>
      </c>
      <c r="U8" s="4">
        <f>U$4*Calculations!$B$27</f>
        <v>2.7630009622109581E-4</v>
      </c>
      <c r="V8" s="4">
        <f>V$4*Calculations!$B$27</f>
        <v>2.7691540959731351E-4</v>
      </c>
      <c r="W8" s="4">
        <f>W$4*Calculations!$B$27</f>
        <v>2.7486184651230524E-4</v>
      </c>
      <c r="X8" s="4">
        <f>X$4*Calculations!$B$27</f>
        <v>2.7398059084862524E-4</v>
      </c>
      <c r="Y8" s="4">
        <f>Y$4*Calculations!$B$27</f>
        <v>2.7283817307923488E-4</v>
      </c>
      <c r="Z8" s="4">
        <f>Z$4*Calculations!$B$27</f>
        <v>2.712029444128356E-4</v>
      </c>
      <c r="AA8" s="4">
        <f>AA$4*Calculations!$B$27</f>
        <v>2.6933658854734737E-4</v>
      </c>
      <c r="AB8" s="4">
        <f>AB$4*Calculations!$B$27</f>
        <v>2.6746979773889214E-4</v>
      </c>
      <c r="AC8" s="4">
        <f>AC$4*Calculations!$B$27</f>
        <v>2.658949870818354E-4</v>
      </c>
      <c r="AD8" s="4">
        <f>AD$4*Calculations!$B$27</f>
        <v>2.6382925424933912E-4</v>
      </c>
      <c r="AE8" s="4">
        <f>AE$4*Calculations!$B$27</f>
        <v>2.62719884996392E-4</v>
      </c>
      <c r="AF8" s="4">
        <f>AF$4*Calculations!$B$27</f>
        <v>2.6120767850987221E-4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C1" workbookViewId="0">
      <selection activeCell="Q12" sqref="Q12"/>
    </sheetView>
  </sheetViews>
  <sheetFormatPr defaultRowHeight="14.5"/>
  <cols>
    <col min="1" max="1" width="31.179687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2.4994078531848513E-3</v>
      </c>
      <c r="C2" s="4">
        <f>C$5/(1-'Other Values'!$B$3)</f>
        <v>2.4994078531848513E-3</v>
      </c>
      <c r="D2" s="4">
        <f>D$5/(1-'Other Values'!$B$3)</f>
        <v>2.4994078531848513E-3</v>
      </c>
      <c r="E2" s="4">
        <f>E$5/(1-'Other Values'!$B$3)</f>
        <v>2.4994078531848513E-3</v>
      </c>
      <c r="F2" s="4">
        <f>F$5/(1-'Other Values'!$B$3)</f>
        <v>2.4994078531848513E-3</v>
      </c>
      <c r="G2" s="4">
        <f>G$5/(1-'Other Values'!$B$3)</f>
        <v>2.4994078531848513E-3</v>
      </c>
      <c r="H2" s="4">
        <f>H$5/(1-'Other Values'!$B$3)</f>
        <v>2.4994078531848513E-3</v>
      </c>
      <c r="I2" s="4">
        <f>I$5/(1-'Other Values'!$B$3)</f>
        <v>2.4994078531848513E-3</v>
      </c>
      <c r="J2" s="4">
        <f>J$5/(1-'Other Values'!$B$3)</f>
        <v>2.4994078531848513E-3</v>
      </c>
      <c r="K2" s="4">
        <f>K$5/(1-'Other Values'!$B$3)</f>
        <v>2.4994078531848513E-3</v>
      </c>
      <c r="L2" s="4">
        <f>L$5/(1-'Other Values'!$B$3)</f>
        <v>2.4994078531848513E-3</v>
      </c>
      <c r="M2" s="4">
        <f>M$5/(1-'Other Values'!$B$3)</f>
        <v>2.5229974399358832E-3</v>
      </c>
      <c r="N2" s="4">
        <f>N$5/(1-'Other Values'!$B$3)</f>
        <v>2.5465870266869152E-3</v>
      </c>
      <c r="O2" s="4">
        <f>O$5/(1-'Other Values'!$B$3)</f>
        <v>2.5701766134379475E-3</v>
      </c>
      <c r="P2" s="4">
        <f>P$5/(1-'Other Values'!$B$3)</f>
        <v>2.5937662001889795E-3</v>
      </c>
      <c r="Q2" s="4">
        <f>Q$5/(1-'Other Values'!$B$3)</f>
        <v>2.617355786940011E-3</v>
      </c>
      <c r="R2" s="4">
        <f>R$5/(1-'Other Values'!$B$3)</f>
        <v>2.640945373691043E-3</v>
      </c>
      <c r="S2" s="4">
        <f>S$5/(1-'Other Values'!$B$3)</f>
        <v>2.6645349604420749E-3</v>
      </c>
      <c r="T2" s="4">
        <f>T$5/(1-'Other Values'!$B$3)</f>
        <v>2.6881245471931069E-3</v>
      </c>
      <c r="U2" s="4">
        <f>U$5/(1-'Other Values'!$B$3)</f>
        <v>2.7117141339441393E-3</v>
      </c>
      <c r="V2" s="4">
        <f>V$5/(1-'Other Values'!$B$3)</f>
        <v>2.7353037206951712E-3</v>
      </c>
      <c r="W2" s="4">
        <f>W$5/(1-'Other Values'!$B$3)</f>
        <v>2.7588933074462032E-3</v>
      </c>
      <c r="X2" s="4">
        <f>X$5/(1-'Other Values'!$B$3)</f>
        <v>2.7824828941972355E-3</v>
      </c>
      <c r="Y2" s="4">
        <f>Y$5/(1-'Other Values'!$B$3)</f>
        <v>2.8060724809482675E-3</v>
      </c>
      <c r="Z2" s="4">
        <f>Z$5/(1-'Other Values'!$B$3)</f>
        <v>2.8296620676992994E-3</v>
      </c>
      <c r="AA2" s="4">
        <f>AA$5/(1-'Other Values'!$B$3)</f>
        <v>2.8532516544503318E-3</v>
      </c>
      <c r="AB2" s="4">
        <f>AB$5/(1-'Other Values'!$B$3)</f>
        <v>2.8768412412013638E-3</v>
      </c>
      <c r="AC2" s="4">
        <f>AC$5/(1-'Other Values'!$B$3)</f>
        <v>2.9004308279523957E-3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>'SYFAFE (for NG vehicles)'!$C$4</f>
        <v>2.6928817015314281E-6</v>
      </c>
      <c r="C3" s="4">
        <f>'SYFAFE (for NG vehicles)'!$C$4</f>
        <v>2.6928817015314281E-6</v>
      </c>
      <c r="D3" s="4">
        <f>'SYFAFE (for NG vehicles)'!$C$4</f>
        <v>2.6928817015314281E-6</v>
      </c>
      <c r="E3" s="4">
        <f>'SYFAFE (for NG vehicles)'!$C$4</f>
        <v>2.6928817015314281E-6</v>
      </c>
      <c r="F3" s="4">
        <f>'SYFAFE (for NG vehicles)'!$C$4</f>
        <v>2.6928817015314281E-6</v>
      </c>
      <c r="G3" s="4">
        <f>'SYFAFE (for NG vehicles)'!$C$4</f>
        <v>2.6928817015314281E-6</v>
      </c>
      <c r="H3" s="4">
        <f>'SYFAFE (for NG vehicles)'!$C$4</f>
        <v>2.6928817015314281E-6</v>
      </c>
      <c r="I3" s="4">
        <f>'SYFAFE (for NG vehicles)'!$C$4</f>
        <v>2.6928817015314281E-6</v>
      </c>
      <c r="J3" s="4">
        <f>'SYFAFE (for NG vehicles)'!$C$4</f>
        <v>2.6928817015314281E-6</v>
      </c>
      <c r="K3" s="4">
        <f>'SYFAFE (for NG vehicles)'!$C$4</f>
        <v>2.6928817015314281E-6</v>
      </c>
      <c r="L3" s="4">
        <f>'SYFAFE (for NG vehicles)'!$C$4</f>
        <v>2.6928817015314281E-6</v>
      </c>
      <c r="M3" s="4">
        <f>'SYFAFE (for NG vehicles)'!$C$4</f>
        <v>2.6928817015314281E-6</v>
      </c>
      <c r="N3" s="4">
        <f>'SYFAFE (for NG vehicles)'!$C$4</f>
        <v>2.6928817015314281E-6</v>
      </c>
      <c r="O3" s="4">
        <f>'SYFAFE (for NG vehicles)'!$C$4</f>
        <v>2.6928817015314281E-6</v>
      </c>
      <c r="P3" s="4">
        <f>'SYFAFE (for NG vehicles)'!$C$4</f>
        <v>2.6928817015314281E-6</v>
      </c>
      <c r="Q3" s="4">
        <f>'SYFAFE (for NG vehicles)'!$C$4</f>
        <v>2.6928817015314281E-6</v>
      </c>
      <c r="R3" s="4">
        <f>'SYFAFE (for NG vehicles)'!$C$4</f>
        <v>2.6928817015314281E-6</v>
      </c>
      <c r="S3" s="4">
        <f>'SYFAFE (for NG vehicles)'!$C$4</f>
        <v>2.6928817015314281E-6</v>
      </c>
      <c r="T3" s="4">
        <f>'SYFAFE (for NG vehicles)'!$C$4</f>
        <v>2.6928817015314281E-6</v>
      </c>
      <c r="U3" s="4">
        <f>'SYFAFE (for NG vehicles)'!$C$4</f>
        <v>2.6928817015314281E-6</v>
      </c>
      <c r="V3" s="4">
        <f>'SYFAFE (for NG vehicles)'!$C$4</f>
        <v>2.6928817015314281E-6</v>
      </c>
      <c r="W3" s="4">
        <f>'SYFAFE (for NG vehicles)'!$C$4</f>
        <v>2.6928817015314281E-6</v>
      </c>
      <c r="X3" s="4">
        <f>'SYFAFE (for NG vehicles)'!$C$4</f>
        <v>2.6928817015314281E-6</v>
      </c>
      <c r="Y3" s="4">
        <f>'SYFAFE (for NG vehicles)'!$C$4</f>
        <v>2.6928817015314281E-6</v>
      </c>
      <c r="Z3" s="4">
        <f>'SYFAFE (for NG vehicles)'!$C$4</f>
        <v>2.6928817015314281E-6</v>
      </c>
      <c r="AA3" s="4">
        <f>'SYFAFE (for NG vehicles)'!$C$4</f>
        <v>2.6928817015314281E-6</v>
      </c>
      <c r="AB3" s="4">
        <f>'SYFAFE (for NG vehicles)'!$C$4</f>
        <v>2.6928817015314281E-6</v>
      </c>
      <c r="AC3" s="4">
        <f>'SYFAFE (for NG vehicles)'!$C$4</f>
        <v>2.6928817015314281E-6</v>
      </c>
      <c r="AD3" s="4">
        <f>'SYFAFE (for NG vehicles)'!$C$4</f>
        <v>2.6928817015314281E-6</v>
      </c>
      <c r="AE3" s="4">
        <f>'SYFAFE (for NG vehicles)'!$C$4</f>
        <v>2.6928817015314281E-6</v>
      </c>
      <c r="AF3" s="4">
        <f>'SYFAFE (for NG vehicles)'!$C$4</f>
        <v>2.6928817015314281E-6</v>
      </c>
      <c r="AH3" s="4"/>
      <c r="AI3" s="4"/>
    </row>
    <row r="4" spans="1:35">
      <c r="A4" t="s">
        <v>4</v>
      </c>
      <c r="B4" s="4">
        <f t="shared" ref="B3:K4" si="0">B$5</f>
        <v>7.7778981721017396E-4</v>
      </c>
      <c r="C4" s="4">
        <f t="shared" si="0"/>
        <v>7.7778981721017396E-4</v>
      </c>
      <c r="D4" s="4">
        <f t="shared" si="0"/>
        <v>7.7778981721017396E-4</v>
      </c>
      <c r="E4" s="4">
        <f t="shared" si="0"/>
        <v>7.7778981721017396E-4</v>
      </c>
      <c r="F4" s="4">
        <f t="shared" si="0"/>
        <v>7.7778981721017396E-4</v>
      </c>
      <c r="G4" s="4">
        <f t="shared" si="0"/>
        <v>7.7778981721017396E-4</v>
      </c>
      <c r="H4" s="4">
        <f t="shared" si="0"/>
        <v>7.7778981721017396E-4</v>
      </c>
      <c r="I4" s="4">
        <f t="shared" si="0"/>
        <v>7.7778981721017396E-4</v>
      </c>
      <c r="J4" s="4">
        <f t="shared" si="0"/>
        <v>7.7778981721017396E-4</v>
      </c>
      <c r="K4" s="4">
        <f t="shared" si="0"/>
        <v>7.7778981721017396E-4</v>
      </c>
      <c r="L4" s="4">
        <f t="shared" ref="L3:U4" si="1">L$5</f>
        <v>7.7778981721017396E-4</v>
      </c>
      <c r="M4" s="4">
        <f t="shared" si="1"/>
        <v>7.8513065209783318E-4</v>
      </c>
      <c r="N4" s="4">
        <f t="shared" si="1"/>
        <v>7.924714869854924E-4</v>
      </c>
      <c r="O4" s="4">
        <f t="shared" si="1"/>
        <v>7.9981232187315162E-4</v>
      </c>
      <c r="P4" s="4">
        <f t="shared" si="1"/>
        <v>8.0715315676081084E-4</v>
      </c>
      <c r="Q4" s="4">
        <f t="shared" si="1"/>
        <v>8.1449399164846995E-4</v>
      </c>
      <c r="R4" s="4">
        <f t="shared" si="1"/>
        <v>8.2183482653612906E-4</v>
      </c>
      <c r="S4" s="4">
        <f t="shared" si="1"/>
        <v>8.2917566142378827E-4</v>
      </c>
      <c r="T4" s="4">
        <f t="shared" si="1"/>
        <v>8.3651649631144749E-4</v>
      </c>
      <c r="U4" s="4">
        <f t="shared" si="1"/>
        <v>8.4385733119910671E-4</v>
      </c>
      <c r="V4" s="4">
        <f t="shared" ref="V3:AF4" si="2">V$5</f>
        <v>8.5119816608676593E-4</v>
      </c>
      <c r="W4" s="4">
        <f t="shared" si="2"/>
        <v>8.5853900097442514E-4</v>
      </c>
      <c r="X4" s="4">
        <f t="shared" si="2"/>
        <v>8.6587983586208436E-4</v>
      </c>
      <c r="Y4" s="4">
        <f t="shared" si="2"/>
        <v>8.7322067074974358E-4</v>
      </c>
      <c r="Z4" s="4">
        <f t="shared" si="2"/>
        <v>8.805615056374028E-4</v>
      </c>
      <c r="AA4" s="4">
        <f t="shared" si="2"/>
        <v>8.8790234052506202E-4</v>
      </c>
      <c r="AB4" s="4">
        <f t="shared" si="2"/>
        <v>8.9524317541272123E-4</v>
      </c>
      <c r="AC4" s="4">
        <f t="shared" si="2"/>
        <v>9.0258401030038045E-4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7.7778981721017396E-4</v>
      </c>
      <c r="C5" s="4">
        <f>Extrapolations!M4</f>
        <v>7.7778981721017396E-4</v>
      </c>
      <c r="D5" s="4">
        <f>Extrapolations!N4</f>
        <v>7.7778981721017396E-4</v>
      </c>
      <c r="E5" s="4">
        <f>Extrapolations!O4</f>
        <v>7.7778981721017396E-4</v>
      </c>
      <c r="F5" s="4">
        <f>Extrapolations!P4</f>
        <v>7.7778981721017396E-4</v>
      </c>
      <c r="G5" s="4">
        <f>Extrapolations!Q4</f>
        <v>7.7778981721017396E-4</v>
      </c>
      <c r="H5" s="4">
        <f>Extrapolations!R4</f>
        <v>7.7778981721017396E-4</v>
      </c>
      <c r="I5" s="4">
        <f>Extrapolations!S4</f>
        <v>7.7778981721017396E-4</v>
      </c>
      <c r="J5" s="4">
        <f>Extrapolations!T4</f>
        <v>7.7778981721017396E-4</v>
      </c>
      <c r="K5" s="4">
        <f>Extrapolations!U4</f>
        <v>7.7778981721017396E-4</v>
      </c>
      <c r="L5" s="4">
        <f>Extrapolations!V4</f>
        <v>7.7778981721017396E-4</v>
      </c>
      <c r="M5" s="4">
        <f>Extrapolations!W4</f>
        <v>7.8513065209783318E-4</v>
      </c>
      <c r="N5" s="4">
        <f>Extrapolations!X4</f>
        <v>7.924714869854924E-4</v>
      </c>
      <c r="O5" s="4">
        <f>Extrapolations!Y4</f>
        <v>7.9981232187315162E-4</v>
      </c>
      <c r="P5" s="4">
        <f>Extrapolations!Z4</f>
        <v>8.0715315676081084E-4</v>
      </c>
      <c r="Q5" s="4">
        <f>Extrapolations!AA4</f>
        <v>8.1449399164846995E-4</v>
      </c>
      <c r="R5" s="4">
        <f>Extrapolations!AB4</f>
        <v>8.2183482653612906E-4</v>
      </c>
      <c r="S5" s="4">
        <f>Extrapolations!AC4</f>
        <v>8.2917566142378827E-4</v>
      </c>
      <c r="T5" s="4">
        <f>Extrapolations!AD4</f>
        <v>8.3651649631144749E-4</v>
      </c>
      <c r="U5" s="4">
        <f>Extrapolations!AE4</f>
        <v>8.4385733119910671E-4</v>
      </c>
      <c r="V5" s="4">
        <f>Extrapolations!AF4</f>
        <v>8.5119816608676593E-4</v>
      </c>
      <c r="W5" s="4">
        <f>Extrapolations!AG4</f>
        <v>8.5853900097442514E-4</v>
      </c>
      <c r="X5" s="4">
        <f>Extrapolations!AH4</f>
        <v>8.6587983586208436E-4</v>
      </c>
      <c r="Y5" s="4">
        <f>Extrapolations!AI4</f>
        <v>8.7322067074974358E-4</v>
      </c>
      <c r="Z5" s="4">
        <f>Extrapolations!AJ4</f>
        <v>8.805615056374028E-4</v>
      </c>
      <c r="AA5" s="4">
        <f>Extrapolations!AK4</f>
        <v>8.8790234052506202E-4</v>
      </c>
      <c r="AB5" s="4">
        <f>Extrapolations!AL4</f>
        <v>8.9524317541272123E-4</v>
      </c>
      <c r="AC5" s="4">
        <f>Extrapolations!AM4</f>
        <v>9.0258401030038045E-4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1.7246797369962466E-3</v>
      </c>
      <c r="C6" s="4">
        <f>C$5/(1-'Other Values'!$B$3)*'Other Values'!$B$6+C$5*(1-'Other Values'!$B$6)</f>
        <v>1.7246797369962466E-3</v>
      </c>
      <c r="D6" s="4">
        <f>D$5/(1-'Other Values'!$B$3)*'Other Values'!$B$6+D$5*(1-'Other Values'!$B$6)</f>
        <v>1.7246797369962466E-3</v>
      </c>
      <c r="E6" s="4">
        <f>E$5/(1-'Other Values'!$B$3)*'Other Values'!$B$6+E$5*(1-'Other Values'!$B$6)</f>
        <v>1.7246797369962466E-3</v>
      </c>
      <c r="F6" s="4">
        <f>F$5/(1-'Other Values'!$B$3)*'Other Values'!$B$6+F$5*(1-'Other Values'!$B$6)</f>
        <v>1.7246797369962466E-3</v>
      </c>
      <c r="G6" s="4">
        <f>G$5/(1-'Other Values'!$B$3)*'Other Values'!$B$6+G$5*(1-'Other Values'!$B$6)</f>
        <v>1.7246797369962466E-3</v>
      </c>
      <c r="H6" s="4">
        <f>H$5/(1-'Other Values'!$B$3)*'Other Values'!$B$6+H$5*(1-'Other Values'!$B$6)</f>
        <v>1.7246797369962466E-3</v>
      </c>
      <c r="I6" s="4">
        <f>I$5/(1-'Other Values'!$B$3)*'Other Values'!$B$6+I$5*(1-'Other Values'!$B$6)</f>
        <v>1.7246797369962466E-3</v>
      </c>
      <c r="J6" s="4">
        <f>J$5/(1-'Other Values'!$B$3)*'Other Values'!$B$6+J$5*(1-'Other Values'!$B$6)</f>
        <v>1.7246797369962466E-3</v>
      </c>
      <c r="K6" s="4">
        <f>K$5/(1-'Other Values'!$B$3)*'Other Values'!$B$6+K$5*(1-'Other Values'!$B$6)</f>
        <v>1.7246797369962466E-3</v>
      </c>
      <c r="L6" s="4">
        <f>L$5/(1-'Other Values'!$B$3)*'Other Values'!$B$6+L$5*(1-'Other Values'!$B$6)</f>
        <v>1.7246797369962466E-3</v>
      </c>
      <c r="M6" s="4">
        <f>M$5/(1-'Other Values'!$B$3)*'Other Values'!$B$6+M$5*(1-'Other Values'!$B$6)</f>
        <v>1.7409573854087609E-3</v>
      </c>
      <c r="N6" s="4">
        <f>N$5/(1-'Other Values'!$B$3)*'Other Values'!$B$6+N$5*(1-'Other Values'!$B$6)</f>
        <v>1.757235033821275E-3</v>
      </c>
      <c r="O6" s="4">
        <f>O$5/(1-'Other Values'!$B$3)*'Other Values'!$B$6+O$5*(1-'Other Values'!$B$6)</f>
        <v>1.7735126822337895E-3</v>
      </c>
      <c r="P6" s="4">
        <f>P$5/(1-'Other Values'!$B$3)*'Other Values'!$B$6+P$5*(1-'Other Values'!$B$6)</f>
        <v>1.7897903306463036E-3</v>
      </c>
      <c r="Q6" s="4">
        <f>Q$5/(1-'Other Values'!$B$3)*'Other Values'!$B$6+Q$5*(1-'Other Values'!$B$6)</f>
        <v>1.8060679790588177E-3</v>
      </c>
      <c r="R6" s="4">
        <f>R$5/(1-'Other Values'!$B$3)*'Other Values'!$B$6+R$5*(1-'Other Values'!$B$6)</f>
        <v>1.8223456274713318E-3</v>
      </c>
      <c r="S6" s="4">
        <f>S$5/(1-'Other Values'!$B$3)*'Other Values'!$B$6+S$5*(1-'Other Values'!$B$6)</f>
        <v>1.8386232758838459E-3</v>
      </c>
      <c r="T6" s="4">
        <f>T$5/(1-'Other Values'!$B$3)*'Other Values'!$B$6+T$5*(1-'Other Values'!$B$6)</f>
        <v>1.8549009242963604E-3</v>
      </c>
      <c r="U6" s="4">
        <f>U$5/(1-'Other Values'!$B$3)*'Other Values'!$B$6+U$5*(1-'Other Values'!$B$6)</f>
        <v>1.8711785727088747E-3</v>
      </c>
      <c r="V6" s="4">
        <f>V$5/(1-'Other Values'!$B$3)*'Other Values'!$B$6+V$5*(1-'Other Values'!$B$6)</f>
        <v>1.8874562211213888E-3</v>
      </c>
      <c r="W6" s="4">
        <f>W$5/(1-'Other Values'!$B$3)*'Other Values'!$B$6+W$5*(1-'Other Values'!$B$6)</f>
        <v>1.9037338695339031E-3</v>
      </c>
      <c r="X6" s="4">
        <f>X$5/(1-'Other Values'!$B$3)*'Other Values'!$B$6+X$5*(1-'Other Values'!$B$6)</f>
        <v>1.9200115179464176E-3</v>
      </c>
      <c r="Y6" s="4">
        <f>Y$5/(1-'Other Values'!$B$3)*'Other Values'!$B$6+Y$5*(1-'Other Values'!$B$6)</f>
        <v>1.9362891663589317E-3</v>
      </c>
      <c r="Z6" s="4">
        <f>Z$5/(1-'Other Values'!$B$3)*'Other Values'!$B$6+Z$5*(1-'Other Values'!$B$6)</f>
        <v>1.952566814771446E-3</v>
      </c>
      <c r="AA6" s="4">
        <f>AA$5/(1-'Other Values'!$B$3)*'Other Values'!$B$6+AA$5*(1-'Other Values'!$B$6)</f>
        <v>1.9688444631839603E-3</v>
      </c>
      <c r="AB6" s="4">
        <f>AB$5/(1-'Other Values'!$B$3)*'Other Values'!$B$6+AB$5*(1-'Other Values'!$B$6)</f>
        <v>1.9851221115964749E-3</v>
      </c>
      <c r="AC6" s="4">
        <f>AC$5/(1-'Other Values'!$B$3)*'Other Values'!$B$6+AC$5*(1-'Other Values'!$B$6)</f>
        <v>2.001399760008989E-3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6.0278710833788481E-4</v>
      </c>
      <c r="C7" s="4">
        <f>C$4*Calculations!$B$31</f>
        <v>6.0278710833788481E-4</v>
      </c>
      <c r="D7" s="4">
        <f>D$4*Calculations!$B$31</f>
        <v>6.0278710833788481E-4</v>
      </c>
      <c r="E7" s="4">
        <f>E$4*Calculations!$B$31</f>
        <v>6.0278710833788481E-4</v>
      </c>
      <c r="F7" s="4">
        <f>F$4*Calculations!$B$31</f>
        <v>6.0278710833788481E-4</v>
      </c>
      <c r="G7" s="4">
        <f>G$4*Calculations!$B$31</f>
        <v>6.0278710833788481E-4</v>
      </c>
      <c r="H7" s="4">
        <f>H$4*Calculations!$B$31</f>
        <v>6.0278710833788481E-4</v>
      </c>
      <c r="I7" s="4">
        <f>I$4*Calculations!$B$31</f>
        <v>6.0278710833788481E-4</v>
      </c>
      <c r="J7" s="4">
        <f>J$4*Calculations!$B$31</f>
        <v>6.0278710833788481E-4</v>
      </c>
      <c r="K7" s="4">
        <f>K$4*Calculations!$B$31</f>
        <v>6.0278710833788481E-4</v>
      </c>
      <c r="L7" s="4">
        <f>L$4*Calculations!$B$31</f>
        <v>6.0278710833788481E-4</v>
      </c>
      <c r="M7" s="4">
        <f>M$4*Calculations!$B$31</f>
        <v>6.0847625537582069E-4</v>
      </c>
      <c r="N7" s="4">
        <f>N$4*Calculations!$B$31</f>
        <v>6.1416540241375668E-4</v>
      </c>
      <c r="O7" s="4">
        <f>O$4*Calculations!$B$31</f>
        <v>6.1985454945169256E-4</v>
      </c>
      <c r="P7" s="4">
        <f>P$4*Calculations!$B$31</f>
        <v>6.2554369648962845E-4</v>
      </c>
      <c r="Q7" s="4">
        <f>Q$4*Calculations!$B$31</f>
        <v>6.3123284352756422E-4</v>
      </c>
      <c r="R7" s="4">
        <f>R$4*Calculations!$B$31</f>
        <v>6.369219905655E-4</v>
      </c>
      <c r="S7" s="4">
        <f>S$4*Calculations!$B$31</f>
        <v>6.4261113760343588E-4</v>
      </c>
      <c r="T7" s="4">
        <f>T$4*Calculations!$B$31</f>
        <v>6.4830028464137187E-4</v>
      </c>
      <c r="U7" s="4">
        <f>U$4*Calculations!$B$31</f>
        <v>6.5398943167930775E-4</v>
      </c>
      <c r="V7" s="4">
        <f>V$4*Calculations!$B$31</f>
        <v>6.5967857871724364E-4</v>
      </c>
      <c r="W7" s="4">
        <f>W$4*Calculations!$B$31</f>
        <v>6.6536772575517952E-4</v>
      </c>
      <c r="X7" s="4">
        <f>X$4*Calculations!$B$31</f>
        <v>6.710568727931154E-4</v>
      </c>
      <c r="Y7" s="4">
        <f>Y$4*Calculations!$B$31</f>
        <v>6.7674601983105129E-4</v>
      </c>
      <c r="Z7" s="4">
        <f>Z$4*Calculations!$B$31</f>
        <v>6.8243516686898717E-4</v>
      </c>
      <c r="AA7" s="4">
        <f>AA$4*Calculations!$B$31</f>
        <v>6.8812431390692305E-4</v>
      </c>
      <c r="AB7" s="4">
        <f>AB$4*Calculations!$B$31</f>
        <v>6.9381346094485893E-4</v>
      </c>
      <c r="AC7" s="4">
        <f>AC$4*Calculations!$B$31</f>
        <v>6.9950260798279482E-4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2.3333694516305217E-3</v>
      </c>
      <c r="C8" s="4">
        <f>C$4*Calculations!$B$27</f>
        <v>2.3333694516305217E-3</v>
      </c>
      <c r="D8" s="4">
        <f>D$4*Calculations!$B$27</f>
        <v>2.3333694516305217E-3</v>
      </c>
      <c r="E8" s="4">
        <f>E$4*Calculations!$B$27</f>
        <v>2.3333694516305217E-3</v>
      </c>
      <c r="F8" s="4">
        <f>F$4*Calculations!$B$27</f>
        <v>2.3333694516305217E-3</v>
      </c>
      <c r="G8" s="4">
        <f>G$4*Calculations!$B$27</f>
        <v>2.3333694516305217E-3</v>
      </c>
      <c r="H8" s="4">
        <f>H$4*Calculations!$B$27</f>
        <v>2.3333694516305217E-3</v>
      </c>
      <c r="I8" s="4">
        <f>I$4*Calculations!$B$27</f>
        <v>2.3333694516305217E-3</v>
      </c>
      <c r="J8" s="4">
        <f>J$4*Calculations!$B$27</f>
        <v>2.3333694516305217E-3</v>
      </c>
      <c r="K8" s="4">
        <f>K$4*Calculations!$B$27</f>
        <v>2.3333694516305217E-3</v>
      </c>
      <c r="L8" s="4">
        <f>L$4*Calculations!$B$27</f>
        <v>2.3333694516305217E-3</v>
      </c>
      <c r="M8" s="4">
        <f>M$4*Calculations!$B$27</f>
        <v>2.3553919562934993E-3</v>
      </c>
      <c r="N8" s="4">
        <f>N$4*Calculations!$B$27</f>
        <v>2.377414460956477E-3</v>
      </c>
      <c r="O8" s="4">
        <f>O$4*Calculations!$B$27</f>
        <v>2.3994369656194546E-3</v>
      </c>
      <c r="P8" s="4">
        <f>P$4*Calculations!$B$27</f>
        <v>2.4214594702824323E-3</v>
      </c>
      <c r="Q8" s="4">
        <f>Q$4*Calculations!$B$27</f>
        <v>2.4434819749454095E-3</v>
      </c>
      <c r="R8" s="4">
        <f>R$4*Calculations!$B$27</f>
        <v>2.4655044796083867E-3</v>
      </c>
      <c r="S8" s="4">
        <f>S$4*Calculations!$B$27</f>
        <v>2.4875269842713644E-3</v>
      </c>
      <c r="T8" s="4">
        <f>T$4*Calculations!$B$27</f>
        <v>2.509549488934342E-3</v>
      </c>
      <c r="U8" s="4">
        <f>U$4*Calculations!$B$27</f>
        <v>2.5315719935973197E-3</v>
      </c>
      <c r="V8" s="4">
        <f>V$4*Calculations!$B$27</f>
        <v>2.5535944982602973E-3</v>
      </c>
      <c r="W8" s="4">
        <f>W$4*Calculations!$B$27</f>
        <v>2.575617002923275E-3</v>
      </c>
      <c r="X8" s="4">
        <f>X$4*Calculations!$B$27</f>
        <v>2.5976395075862527E-3</v>
      </c>
      <c r="Y8" s="4">
        <f>Y$4*Calculations!$B$27</f>
        <v>2.6196620122492303E-3</v>
      </c>
      <c r="Z8" s="4">
        <f>Z$4*Calculations!$B$27</f>
        <v>2.641684516912208E-3</v>
      </c>
      <c r="AA8" s="4">
        <f>AA$4*Calculations!$B$27</f>
        <v>2.6637070215751856E-3</v>
      </c>
      <c r="AB8" s="4">
        <f>AB$4*Calculations!$B$27</f>
        <v>2.6857295262381633E-3</v>
      </c>
      <c r="AC8" s="4">
        <f>AC$4*Calculations!$B$27</f>
        <v>2.7077520309011409E-3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abSelected="1" topLeftCell="O1" workbookViewId="0">
      <selection activeCell="AE13" sqref="AE13"/>
    </sheetView>
  </sheetViews>
  <sheetFormatPr defaultRowHeight="14.5"/>
  <cols>
    <col min="1" max="1" width="31.179687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2.5314798398092687E-3</v>
      </c>
      <c r="N2" s="4">
        <f>N$5/(1-'Other Values'!$B$3)</f>
        <v>2.5551487355221342E-3</v>
      </c>
      <c r="O2" s="4">
        <f>O$5/(1-'Other Values'!$B$3)</f>
        <v>2.5788176312350002E-3</v>
      </c>
      <c r="P2" s="4">
        <f>P$5/(1-'Other Values'!$B$3)</f>
        <v>2.6024865269478658E-3</v>
      </c>
      <c r="Q2" s="4">
        <f>Q$5/(1-'Other Values'!$B$3)</f>
        <v>2.6261554226607313E-3</v>
      </c>
      <c r="R2" s="4">
        <f>R$5/(1-'Other Values'!$B$3)</f>
        <v>2.6498243183735969E-3</v>
      </c>
      <c r="S2" s="4">
        <f>S$5/(1-'Other Values'!$B$3)</f>
        <v>2.6734932140864624E-3</v>
      </c>
      <c r="T2" s="4">
        <f>T$5/(1-'Other Values'!$B$3)</f>
        <v>2.6971621097993284E-3</v>
      </c>
      <c r="U2" s="4">
        <f>U$5/(1-'Other Values'!$B$3)</f>
        <v>2.7208310055121939E-3</v>
      </c>
      <c r="V2" s="4">
        <f>V$5/(1-'Other Values'!$B$3)</f>
        <v>2.7444999012250595E-3</v>
      </c>
      <c r="W2" s="4">
        <f>W$5/(1-'Other Values'!$B$3)</f>
        <v>2.768168796937925E-3</v>
      </c>
      <c r="X2" s="4">
        <f>X$5/(1-'Other Values'!$B$3)</f>
        <v>2.7918376926507906E-3</v>
      </c>
      <c r="Y2" s="4">
        <f>Y$5/(1-'Other Values'!$B$3)</f>
        <v>2.8155065883636566E-3</v>
      </c>
      <c r="Z2" s="4">
        <f>Z$5/(1-'Other Values'!$B$3)</f>
        <v>2.8391754840765221E-3</v>
      </c>
      <c r="AA2" s="4">
        <f>AA$5/(1-'Other Values'!$B$3)</f>
        <v>2.8628443797893877E-3</v>
      </c>
      <c r="AB2" s="4">
        <f>AB$5/(1-'Other Values'!$B$3)</f>
        <v>2.8865132755022532E-3</v>
      </c>
      <c r="AC2" s="4">
        <f>AC$5/(1-'Other Values'!$B$3)</f>
        <v>2.9101821712151188E-3</v>
      </c>
      <c r="AD2" s="4">
        <f>AD$5/(1-'Other Values'!$B$3)</f>
        <v>2.9575199626408486E-3</v>
      </c>
      <c r="AE2" s="4">
        <f>AE$5/(1-'Other Values'!$B$3)</f>
        <v>3.0140739481425614E-3</v>
      </c>
      <c r="AF2" s="4">
        <f>AF$5/(1-'Other Values'!$B$3)</f>
        <v>3.0046053551631979E-3</v>
      </c>
      <c r="AH2" s="4"/>
      <c r="AI2" s="4"/>
    </row>
    <row r="3" spans="1:35">
      <c r="A3" t="s">
        <v>3</v>
      </c>
      <c r="B3" s="4">
        <f>'SYFAFE (for NG vehicles)'!$C$12</f>
        <v>2.9143120632765266E-6</v>
      </c>
      <c r="C3" s="4">
        <f>'SYFAFE (for NG vehicles)'!$C$12</f>
        <v>2.9143120632765266E-6</v>
      </c>
      <c r="D3" s="4">
        <f>'SYFAFE (for NG vehicles)'!$C$12</f>
        <v>2.9143120632765266E-6</v>
      </c>
      <c r="E3" s="4">
        <f>'SYFAFE (for NG vehicles)'!$C$12</f>
        <v>2.9143120632765266E-6</v>
      </c>
      <c r="F3" s="4">
        <f>'SYFAFE (for NG vehicles)'!$C$12</f>
        <v>2.9143120632765266E-6</v>
      </c>
      <c r="G3" s="4">
        <f>'SYFAFE (for NG vehicles)'!$C$12</f>
        <v>2.9143120632765266E-6</v>
      </c>
      <c r="H3" s="4">
        <f>'SYFAFE (for NG vehicles)'!$C$12</f>
        <v>2.9143120632765266E-6</v>
      </c>
      <c r="I3" s="4">
        <f>'SYFAFE (for NG vehicles)'!$C$12</f>
        <v>2.9143120632765266E-6</v>
      </c>
      <c r="J3" s="4">
        <f>'SYFAFE (for NG vehicles)'!$C$12</f>
        <v>2.9143120632765266E-6</v>
      </c>
      <c r="K3" s="4">
        <f>'SYFAFE (for NG vehicles)'!$C$12</f>
        <v>2.9143120632765266E-6</v>
      </c>
      <c r="L3" s="4">
        <f>'SYFAFE (for NG vehicles)'!$C$12</f>
        <v>2.9143120632765266E-6</v>
      </c>
      <c r="M3" s="4">
        <f>'SYFAFE (for NG vehicles)'!$C$12</f>
        <v>2.9143120632765266E-6</v>
      </c>
      <c r="N3" s="4">
        <f>'SYFAFE (for NG vehicles)'!$C$12</f>
        <v>2.9143120632765266E-6</v>
      </c>
      <c r="O3" s="4">
        <f>'SYFAFE (for NG vehicles)'!$C$12</f>
        <v>2.9143120632765266E-6</v>
      </c>
      <c r="P3" s="4">
        <f>'SYFAFE (for NG vehicles)'!$C$12</f>
        <v>2.9143120632765266E-6</v>
      </c>
      <c r="Q3" s="4">
        <f>'SYFAFE (for NG vehicles)'!$C$12</f>
        <v>2.9143120632765266E-6</v>
      </c>
      <c r="R3" s="4">
        <f>'SYFAFE (for NG vehicles)'!$C$12</f>
        <v>2.9143120632765266E-6</v>
      </c>
      <c r="S3" s="4">
        <f>'SYFAFE (for NG vehicles)'!$C$12</f>
        <v>2.9143120632765266E-6</v>
      </c>
      <c r="T3" s="4">
        <f>'SYFAFE (for NG vehicles)'!$C$12</f>
        <v>2.9143120632765266E-6</v>
      </c>
      <c r="U3" s="4">
        <f>'SYFAFE (for NG vehicles)'!$C$12</f>
        <v>2.9143120632765266E-6</v>
      </c>
      <c r="V3" s="4">
        <f>'SYFAFE (for NG vehicles)'!$C$12</f>
        <v>2.9143120632765266E-6</v>
      </c>
      <c r="W3" s="4">
        <f>'SYFAFE (for NG vehicles)'!$C$12</f>
        <v>2.9143120632765266E-6</v>
      </c>
      <c r="X3" s="4">
        <f>'SYFAFE (for NG vehicles)'!$C$12</f>
        <v>2.9143120632765266E-6</v>
      </c>
      <c r="Y3" s="4">
        <f>'SYFAFE (for NG vehicles)'!$C$12</f>
        <v>2.9143120632765266E-6</v>
      </c>
      <c r="Z3" s="4">
        <f>'SYFAFE (for NG vehicles)'!$C$12</f>
        <v>2.9143120632765266E-6</v>
      </c>
      <c r="AA3" s="4">
        <f>'SYFAFE (for NG vehicles)'!$C$12</f>
        <v>2.9143120632765266E-6</v>
      </c>
      <c r="AB3" s="4">
        <f>'SYFAFE (for NG vehicles)'!$C$12</f>
        <v>2.9143120632765266E-6</v>
      </c>
      <c r="AC3" s="4">
        <f>'SYFAFE (for NG vehicles)'!$C$12</f>
        <v>2.9143120632765266E-6</v>
      </c>
      <c r="AD3" s="4">
        <f>'SYFAFE (for NG vehicles)'!$C$12</f>
        <v>2.9143120632765266E-6</v>
      </c>
      <c r="AE3" s="4">
        <f>'SYFAFE (for NG vehicles)'!$C$12</f>
        <v>2.9143120632765266E-6</v>
      </c>
      <c r="AF3" s="4">
        <f>'SYFAFE (for NG vehicles)'!$C$12</f>
        <v>2.9143120632765266E-6</v>
      </c>
      <c r="AH3" s="4"/>
      <c r="AI3" s="4"/>
    </row>
    <row r="4" spans="1:35">
      <c r="A4" t="s">
        <v>4</v>
      </c>
      <c r="B4" s="4">
        <f t="shared" ref="B3:K4" si="0">B$5</f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ref="L3:U4" si="1">L$5</f>
        <v>7.8040477200267344E-4</v>
      </c>
      <c r="M4" s="4">
        <f t="shared" si="1"/>
        <v>7.8777028701720712E-4</v>
      </c>
      <c r="N4" s="4">
        <f t="shared" si="1"/>
        <v>7.9513580203174081E-4</v>
      </c>
      <c r="O4" s="4">
        <f t="shared" si="1"/>
        <v>8.0250131704627449E-4</v>
      </c>
      <c r="P4" s="4">
        <f t="shared" si="1"/>
        <v>8.0986683206080818E-4</v>
      </c>
      <c r="Q4" s="4">
        <f t="shared" si="1"/>
        <v>8.1723234707534187E-4</v>
      </c>
      <c r="R4" s="4">
        <f t="shared" si="1"/>
        <v>8.2459786208987555E-4</v>
      </c>
      <c r="S4" s="4">
        <f t="shared" si="1"/>
        <v>8.3196337710440924E-4</v>
      </c>
      <c r="T4" s="4">
        <f t="shared" si="1"/>
        <v>8.3932889211894293E-4</v>
      </c>
      <c r="U4" s="4">
        <f t="shared" si="1"/>
        <v>8.4669440713347661E-4</v>
      </c>
      <c r="V4" s="4">
        <f t="shared" ref="V3:AF4" si="2">V$5</f>
        <v>8.540599221480103E-4</v>
      </c>
      <c r="W4" s="4">
        <f t="shared" si="2"/>
        <v>8.6142543716254398E-4</v>
      </c>
      <c r="X4" s="4">
        <f t="shared" si="2"/>
        <v>8.6879095217707767E-4</v>
      </c>
      <c r="Y4" s="4">
        <f t="shared" si="2"/>
        <v>8.7615646719161136E-4</v>
      </c>
      <c r="Z4" s="4">
        <f t="shared" si="2"/>
        <v>8.8352198220614504E-4</v>
      </c>
      <c r="AA4" s="4">
        <f t="shared" si="2"/>
        <v>8.9088749722067873E-4</v>
      </c>
      <c r="AB4" s="4">
        <f t="shared" si="2"/>
        <v>8.9825301223521242E-4</v>
      </c>
      <c r="AC4" s="4">
        <f t="shared" si="2"/>
        <v>9.056185272497461E-4</v>
      </c>
      <c r="AD4" s="4">
        <f t="shared" si="2"/>
        <v>9.2034955727881304E-4</v>
      </c>
      <c r="AE4" s="4">
        <f t="shared" si="2"/>
        <v>9.3794857137722578E-4</v>
      </c>
      <c r="AF4" s="4">
        <f t="shared" si="2"/>
        <v>9.3500204338529676E-4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7.8777028701720712E-4</v>
      </c>
      <c r="N5" s="4">
        <f>Extrapolations!X5</f>
        <v>7.9513580203174081E-4</v>
      </c>
      <c r="O5" s="4">
        <f>Extrapolations!Y5</f>
        <v>8.0250131704627449E-4</v>
      </c>
      <c r="P5" s="4">
        <f>Extrapolations!Z5</f>
        <v>8.0986683206080818E-4</v>
      </c>
      <c r="Q5" s="4">
        <f>Extrapolations!AA5</f>
        <v>8.1723234707534187E-4</v>
      </c>
      <c r="R5" s="4">
        <f>Extrapolations!AB5</f>
        <v>8.2459786208987555E-4</v>
      </c>
      <c r="S5" s="4">
        <f>Extrapolations!AC5</f>
        <v>8.3196337710440924E-4</v>
      </c>
      <c r="T5" s="4">
        <f>Extrapolations!AD5</f>
        <v>8.3932889211894293E-4</v>
      </c>
      <c r="U5" s="4">
        <f>Extrapolations!AE5</f>
        <v>8.4669440713347661E-4</v>
      </c>
      <c r="V5" s="4">
        <f>Extrapolations!AF5</f>
        <v>8.540599221480103E-4</v>
      </c>
      <c r="W5" s="4">
        <f>Extrapolations!AG5</f>
        <v>8.6142543716254398E-4</v>
      </c>
      <c r="X5" s="4">
        <f>Extrapolations!AH5</f>
        <v>8.6879095217707767E-4</v>
      </c>
      <c r="Y5" s="4">
        <f>Extrapolations!AI5</f>
        <v>8.7615646719161136E-4</v>
      </c>
      <c r="Z5" s="4">
        <f>Extrapolations!AJ5</f>
        <v>8.8352198220614504E-4</v>
      </c>
      <c r="AA5" s="4">
        <f>Extrapolations!AK5</f>
        <v>8.9088749722067873E-4</v>
      </c>
      <c r="AB5" s="4">
        <f>Extrapolations!AL5</f>
        <v>8.9825301223521242E-4</v>
      </c>
      <c r="AC5" s="4">
        <f>Extrapolations!AM5</f>
        <v>9.056185272497461E-4</v>
      </c>
      <c r="AD5" s="4">
        <f>Extrapolations!AN5</f>
        <v>9.2034955727881304E-4</v>
      </c>
      <c r="AE5" s="4">
        <f>Extrapolations!AO5</f>
        <v>9.3794857137722578E-4</v>
      </c>
      <c r="AF5" s="4">
        <f>Extrapolations!AP5</f>
        <v>9.3500204338529676E-4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1.7468105410528411E-3</v>
      </c>
      <c r="N6" s="4">
        <f>N$5/(1-'Other Values'!$B$3)*'Other Values'!$B$6+N$5*(1-'Other Values'!$B$6)</f>
        <v>1.7631429154514574E-3</v>
      </c>
      <c r="O6" s="4">
        <f>O$5/(1-'Other Values'!$B$3)*'Other Values'!$B$6+O$5*(1-'Other Values'!$B$6)</f>
        <v>1.7794752898500738E-3</v>
      </c>
      <c r="P6" s="4">
        <f>P$5/(1-'Other Values'!$B$3)*'Other Values'!$B$6+P$5*(1-'Other Values'!$B$6)</f>
        <v>1.7958076642486899E-3</v>
      </c>
      <c r="Q6" s="4">
        <f>Q$5/(1-'Other Values'!$B$3)*'Other Values'!$B$6+Q$5*(1-'Other Values'!$B$6)</f>
        <v>1.8121400386473061E-3</v>
      </c>
      <c r="R6" s="4">
        <f>R$5/(1-'Other Values'!$B$3)*'Other Values'!$B$6+R$5*(1-'Other Values'!$B$6)</f>
        <v>1.8284724130459224E-3</v>
      </c>
      <c r="S6" s="4">
        <f>S$5/(1-'Other Values'!$B$3)*'Other Values'!$B$6+S$5*(1-'Other Values'!$B$6)</f>
        <v>1.8448047874445384E-3</v>
      </c>
      <c r="T6" s="4">
        <f>T$5/(1-'Other Values'!$B$3)*'Other Values'!$B$6+T$5*(1-'Other Values'!$B$6)</f>
        <v>1.8611371618431549E-3</v>
      </c>
      <c r="U6" s="4">
        <f>U$5/(1-'Other Values'!$B$3)*'Other Values'!$B$6+U$5*(1-'Other Values'!$B$6)</f>
        <v>1.8774695362417711E-3</v>
      </c>
      <c r="V6" s="4">
        <f>V$5/(1-'Other Values'!$B$3)*'Other Values'!$B$6+V$5*(1-'Other Values'!$B$6)</f>
        <v>1.8938019106403874E-3</v>
      </c>
      <c r="W6" s="4">
        <f>W$5/(1-'Other Values'!$B$3)*'Other Values'!$B$6+W$5*(1-'Other Values'!$B$6)</f>
        <v>1.9101342850390036E-3</v>
      </c>
      <c r="X6" s="4">
        <f>X$5/(1-'Other Values'!$B$3)*'Other Values'!$B$6+X$5*(1-'Other Values'!$B$6)</f>
        <v>1.9264666594376199E-3</v>
      </c>
      <c r="Y6" s="4">
        <f>Y$5/(1-'Other Values'!$B$3)*'Other Values'!$B$6+Y$5*(1-'Other Values'!$B$6)</f>
        <v>1.9427990338362364E-3</v>
      </c>
      <c r="Z6" s="4">
        <f>Z$5/(1-'Other Values'!$B$3)*'Other Values'!$B$6+Z$5*(1-'Other Values'!$B$6)</f>
        <v>1.9591314082348524E-3</v>
      </c>
      <c r="AA6" s="4">
        <f>AA$5/(1-'Other Values'!$B$3)*'Other Values'!$B$6+AA$5*(1-'Other Values'!$B$6)</f>
        <v>1.9754637826334687E-3</v>
      </c>
      <c r="AB6" s="4">
        <f>AB$5/(1-'Other Values'!$B$3)*'Other Values'!$B$6+AB$5*(1-'Other Values'!$B$6)</f>
        <v>1.9917961570320849E-3</v>
      </c>
      <c r="AC6" s="4">
        <f>AC$5/(1-'Other Values'!$B$3)*'Other Values'!$B$6+AC$5*(1-'Other Values'!$B$6)</f>
        <v>2.0081285314307012E-3</v>
      </c>
      <c r="AD6" s="4">
        <f>AD$5/(1-'Other Values'!$B$3)*'Other Values'!$B$6+AD$5*(1-'Other Values'!$B$6)</f>
        <v>2.0407932802279328E-3</v>
      </c>
      <c r="AE6" s="4">
        <f>AE$5/(1-'Other Values'!$B$3)*'Other Values'!$B$6+AE$5*(1-'Other Values'!$B$6)</f>
        <v>2.0798175285981603E-3</v>
      </c>
      <c r="AF6" s="4">
        <f>AF$5/(1-'Other Values'!$B$3)*'Other Values'!$B$6+AF$5*(1-'Other Values'!$B$6)</f>
        <v>2.0732838648631425E-3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6.1052197243833552E-4</v>
      </c>
      <c r="N7" s="4">
        <f>N$4*Calculations!$B$31</f>
        <v>6.1623024657459912E-4</v>
      </c>
      <c r="O7" s="4">
        <f>O$4*Calculations!$B$31</f>
        <v>6.2193852071086271E-4</v>
      </c>
      <c r="P7" s="4">
        <f>P$4*Calculations!$B$31</f>
        <v>6.2764679484712631E-4</v>
      </c>
      <c r="Q7" s="4">
        <f>Q$4*Calculations!$B$31</f>
        <v>6.3335506898339001E-4</v>
      </c>
      <c r="R7" s="4">
        <f>R$4*Calculations!$B$31</f>
        <v>6.3906334311965361E-4</v>
      </c>
      <c r="S7" s="4">
        <f>S$4*Calculations!$B$31</f>
        <v>6.4477161725591721E-4</v>
      </c>
      <c r="T7" s="4">
        <f>T$4*Calculations!$B$31</f>
        <v>6.504798913921808E-4</v>
      </c>
      <c r="U7" s="4">
        <f>U$4*Calculations!$B$31</f>
        <v>6.561881655284444E-4</v>
      </c>
      <c r="V7" s="4">
        <f>V$4*Calculations!$B$31</f>
        <v>6.6189643966470799E-4</v>
      </c>
      <c r="W7" s="4">
        <f>W$4*Calculations!$B$31</f>
        <v>6.6760471380097159E-4</v>
      </c>
      <c r="X7" s="4">
        <f>X$4*Calculations!$B$31</f>
        <v>6.7331298793723519E-4</v>
      </c>
      <c r="Y7" s="4">
        <f>Y$4*Calculations!$B$31</f>
        <v>6.7902126207349878E-4</v>
      </c>
      <c r="Z7" s="4">
        <f>Z$4*Calculations!$B$31</f>
        <v>6.8472953620976238E-4</v>
      </c>
      <c r="AA7" s="4">
        <f>AA$4*Calculations!$B$31</f>
        <v>6.9043781034602608E-4</v>
      </c>
      <c r="AB7" s="4">
        <f>AB$4*Calculations!$B$31</f>
        <v>6.9614608448228968E-4</v>
      </c>
      <c r="AC7" s="4">
        <f>AC$4*Calculations!$B$31</f>
        <v>7.0185435861855328E-4</v>
      </c>
      <c r="AD7" s="4">
        <f>AD$4*Calculations!$B$31</f>
        <v>7.1327090689108014E-4</v>
      </c>
      <c r="AE7" s="4">
        <f>AE$4*Calculations!$B$31</f>
        <v>7.2691014281734995E-4</v>
      </c>
      <c r="AF7" s="4">
        <f>AF$4*Calculations!$B$31</f>
        <v>7.2462658362360498E-4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2.363310861051621E-3</v>
      </c>
      <c r="N8" s="4">
        <f>N$4*Calculations!$B$27</f>
        <v>2.3854074060952221E-3</v>
      </c>
      <c r="O8" s="4">
        <f>O$4*Calculations!$B$27</f>
        <v>2.4075039511388232E-3</v>
      </c>
      <c r="P8" s="4">
        <f>P$4*Calculations!$B$27</f>
        <v>2.4296004961824242E-3</v>
      </c>
      <c r="Q8" s="4">
        <f>Q$4*Calculations!$B$27</f>
        <v>2.4516970412260253E-3</v>
      </c>
      <c r="R8" s="4">
        <f>R$4*Calculations!$B$27</f>
        <v>2.4737935862696263E-3</v>
      </c>
      <c r="S8" s="4">
        <f>S$4*Calculations!$B$27</f>
        <v>2.4958901313132274E-3</v>
      </c>
      <c r="T8" s="4">
        <f>T$4*Calculations!$B$27</f>
        <v>2.5179866763568285E-3</v>
      </c>
      <c r="U8" s="4">
        <f>U$4*Calculations!$B$27</f>
        <v>2.5400832214004295E-3</v>
      </c>
      <c r="V8" s="4">
        <f>V$4*Calculations!$B$27</f>
        <v>2.5621797664440306E-3</v>
      </c>
      <c r="W8" s="4">
        <f>W$4*Calculations!$B$27</f>
        <v>2.5842763114876316E-3</v>
      </c>
      <c r="X8" s="4">
        <f>X$4*Calculations!$B$27</f>
        <v>2.6063728565312327E-3</v>
      </c>
      <c r="Y8" s="4">
        <f>Y$4*Calculations!$B$27</f>
        <v>2.6284694015748337E-3</v>
      </c>
      <c r="Z8" s="4">
        <f>Z$4*Calculations!$B$27</f>
        <v>2.6505659466184348E-3</v>
      </c>
      <c r="AA8" s="4">
        <f>AA$4*Calculations!$B$27</f>
        <v>2.6726624916620359E-3</v>
      </c>
      <c r="AB8" s="4">
        <f>AB$4*Calculations!$B$27</f>
        <v>2.6947590367056369E-3</v>
      </c>
      <c r="AC8" s="4">
        <f>AC$4*Calculations!$B$27</f>
        <v>2.716855581749238E-3</v>
      </c>
      <c r="AD8" s="4">
        <f>AD$4*Calculations!$B$27</f>
        <v>2.7610486718364388E-3</v>
      </c>
      <c r="AE8" s="4">
        <f>AE$4*Calculations!$B$27</f>
        <v>2.8138457141316771E-3</v>
      </c>
      <c r="AF8" s="4">
        <f>AF$4*Calculations!$B$27</f>
        <v>2.8050061301558901E-3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179687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defaultRowHeight="14.5"/>
  <cols>
    <col min="1" max="1" width="31.179687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defaultRowHeight="14.5"/>
  <cols>
    <col min="1" max="1" width="31.1796875" customWidth="1"/>
    <col min="2" max="2" width="11" customWidth="1"/>
    <col min="3" max="3" width="9.453125" bestFit="1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defaultRowHeight="14.5"/>
  <cols>
    <col min="1" max="1" width="31.179687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defaultRowHeight="14.5"/>
  <cols>
    <col min="1" max="1" width="31.179687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defaultRowHeight="14.5"/>
  <cols>
    <col min="1" max="1" width="31.179687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defaultRowHeight="14.5"/>
  <cols>
    <col min="1" max="1" width="31.179687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4.5"/>
  <cols>
    <col min="1" max="1" width="31.1796875" customWidth="1"/>
  </cols>
  <sheetData>
    <row r="1" spans="1:33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Other Values</vt:lpstr>
      <vt:lpstr>Calculations</vt:lpstr>
      <vt:lpstr>Extrapolations</vt:lpstr>
      <vt:lpstr>SYFAFE (for NG vehicles)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Jun Shepard</cp:lastModifiedBy>
  <dcterms:created xsi:type="dcterms:W3CDTF">2017-06-26T22:04:22Z</dcterms:created>
  <dcterms:modified xsi:type="dcterms:W3CDTF">2021-03-29T14:20:42Z</dcterms:modified>
</cp:coreProperties>
</file>