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Y\fuels\BCTR\"/>
    </mc:Choice>
  </mc:AlternateContent>
  <xr:revisionPtr revIDLastSave="0" documentId="8_{652DBF8C-4845-4B51-B1FB-3EE6060E9B4F}" xr6:coauthVersionLast="47" xr6:coauthVersionMax="47" xr10:uidLastSave="{00000000-0000-0000-0000-000000000000}"/>
  <bookViews>
    <workbookView xWindow="1415" yWindow="1415" windowWidth="14400" windowHeight="7290" activeTab="1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9" i="19" l="1"/>
  <c r="F38" i="19"/>
  <c r="L3" i="23"/>
  <c r="M3" i="23" s="1"/>
  <c r="E48" i="19"/>
  <c r="E39" i="19"/>
  <c r="E34" i="19"/>
  <c r="E35" i="19"/>
  <c r="E36" i="19"/>
  <c r="E37" i="19"/>
  <c r="E38" i="19"/>
  <c r="E33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B2" i="1"/>
  <c r="C2" i="2" s="1"/>
  <c r="L10" i="23" l="1"/>
  <c r="AF9" i="2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40" i="23" l="1"/>
  <c r="L41" i="23"/>
  <c r="L46" i="23"/>
  <c r="L31" i="23"/>
  <c r="L45" i="23"/>
  <c r="L30" i="23"/>
  <c r="L33" i="23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l="1" a="1"/>
  <c r="C3" i="20" s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F34" i="19"/>
  <c r="E43" i="19" s="1"/>
  <c r="F35" i="19"/>
  <c r="E44" i="19" s="1"/>
  <c r="F36" i="19"/>
  <c r="E45" i="19" s="1"/>
  <c r="F37" i="19"/>
  <c r="E46" i="19" s="1"/>
  <c r="E47" i="19"/>
  <c r="F33" i="19"/>
  <c r="E42" i="19" l="1"/>
  <c r="G33" i="19"/>
  <c r="G34" i="19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E54" i="19" l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71" i="19" s="1"/>
  <c r="E72" i="19" s="1"/>
  <c r="E73" i="19" s="1"/>
  <c r="E74" i="19" s="1"/>
  <c r="E51" i="19"/>
  <c r="E49" i="19"/>
  <c r="E52" i="19"/>
  <c r="E50" i="19"/>
  <c r="E53" i="19"/>
  <c r="C15" i="20" l="1" a="1"/>
  <c r="D16" i="20" s="1"/>
  <c r="D17" i="20" s="1"/>
  <c r="D18" i="20" s="1"/>
  <c r="D19" i="20" s="1"/>
  <c r="D20" i="20" s="1"/>
  <c r="D21" i="20" s="1"/>
  <c r="D22" i="20" s="1"/>
  <c r="E16" i="20" l="1"/>
  <c r="E17" i="20" s="1"/>
  <c r="E18" i="20" s="1"/>
  <c r="E19" i="20" s="1"/>
  <c r="E20" i="20" s="1"/>
  <c r="E21" i="20" s="1"/>
  <c r="E22" i="20" s="1"/>
  <c r="L16" i="20"/>
  <c r="L17" i="20" s="1"/>
  <c r="L18" i="20" s="1"/>
  <c r="L19" i="20" s="1"/>
  <c r="L20" i="20" s="1"/>
  <c r="L21" i="20" s="1"/>
  <c r="L22" i="20" s="1"/>
  <c r="Y16" i="20"/>
  <c r="Y17" i="20" s="1"/>
  <c r="Y18" i="20" s="1"/>
  <c r="Y19" i="20" s="1"/>
  <c r="Y20" i="20" s="1"/>
  <c r="Y21" i="20" s="1"/>
  <c r="Y22" i="20" s="1"/>
  <c r="U16" i="20"/>
  <c r="U17" i="20" s="1"/>
  <c r="U18" i="20" s="1"/>
  <c r="U19" i="20" s="1"/>
  <c r="U20" i="20" s="1"/>
  <c r="U21" i="20" s="1"/>
  <c r="U22" i="20" s="1"/>
  <c r="S16" i="20"/>
  <c r="S17" i="20" s="1"/>
  <c r="S18" i="20" s="1"/>
  <c r="S19" i="20" s="1"/>
  <c r="S20" i="20" s="1"/>
  <c r="S21" i="20" s="1"/>
  <c r="S22" i="20" s="1"/>
  <c r="Q16" i="20"/>
  <c r="Q17" i="20" s="1"/>
  <c r="Q18" i="20" s="1"/>
  <c r="Q19" i="20" s="1"/>
  <c r="Q20" i="20" s="1"/>
  <c r="Q21" i="20" s="1"/>
  <c r="Q22" i="20" s="1"/>
  <c r="P16" i="20"/>
  <c r="P17" i="20" s="1"/>
  <c r="P18" i="20" s="1"/>
  <c r="P19" i="20" s="1"/>
  <c r="P20" i="20" s="1"/>
  <c r="P21" i="20" s="1"/>
  <c r="P22" i="20" s="1"/>
  <c r="O16" i="20"/>
  <c r="O17" i="20" s="1"/>
  <c r="O18" i="20" s="1"/>
  <c r="O19" i="20" s="1"/>
  <c r="O20" i="20" s="1"/>
  <c r="O21" i="20" s="1"/>
  <c r="O22" i="20" s="1"/>
  <c r="AG16" i="20"/>
  <c r="AG17" i="20" s="1"/>
  <c r="AG18" i="20" s="1"/>
  <c r="AG19" i="20" s="1"/>
  <c r="AG20" i="20" s="1"/>
  <c r="AG21" i="20" s="1"/>
  <c r="AG22" i="20" s="1"/>
  <c r="K16" i="20"/>
  <c r="K17" i="20" s="1"/>
  <c r="K18" i="20" s="1"/>
  <c r="K19" i="20" s="1"/>
  <c r="K20" i="20" s="1"/>
  <c r="K21" i="20" s="1"/>
  <c r="K22" i="20" s="1"/>
  <c r="AF16" i="20"/>
  <c r="AF17" i="20" s="1"/>
  <c r="AF18" i="20" s="1"/>
  <c r="AF19" i="20" s="1"/>
  <c r="AF20" i="20" s="1"/>
  <c r="AF21" i="20" s="1"/>
  <c r="AF22" i="20" s="1"/>
  <c r="J16" i="20"/>
  <c r="J17" i="20" s="1"/>
  <c r="J18" i="20" s="1"/>
  <c r="J19" i="20" s="1"/>
  <c r="J20" i="20" s="1"/>
  <c r="J21" i="20" s="1"/>
  <c r="J22" i="20" s="1"/>
  <c r="AE16" i="20"/>
  <c r="AE17" i="20" s="1"/>
  <c r="AE18" i="20" s="1"/>
  <c r="AE19" i="20" s="1"/>
  <c r="AE20" i="20" s="1"/>
  <c r="AE21" i="20" s="1"/>
  <c r="AE22" i="20" s="1"/>
  <c r="AC16" i="20"/>
  <c r="AC17" i="20" s="1"/>
  <c r="AC18" i="20" s="1"/>
  <c r="AC19" i="20" s="1"/>
  <c r="AC20" i="20" s="1"/>
  <c r="AC21" i="20" s="1"/>
  <c r="AC22" i="20" s="1"/>
  <c r="AD16" i="20"/>
  <c r="AD17" i="20" s="1"/>
  <c r="AD18" i="20" s="1"/>
  <c r="AD19" i="20" s="1"/>
  <c r="AD20" i="20" s="1"/>
  <c r="AD21" i="20" s="1"/>
  <c r="AD22" i="20" s="1"/>
  <c r="I16" i="20"/>
  <c r="I17" i="20" s="1"/>
  <c r="I18" i="20" s="1"/>
  <c r="I19" i="20" s="1"/>
  <c r="I20" i="20" s="1"/>
  <c r="I21" i="20" s="1"/>
  <c r="I22" i="20" s="1"/>
  <c r="AA16" i="20"/>
  <c r="AA17" i="20" s="1"/>
  <c r="AA18" i="20" s="1"/>
  <c r="AA19" i="20" s="1"/>
  <c r="AA20" i="20" s="1"/>
  <c r="AA21" i="20" s="1"/>
  <c r="AA22" i="20" s="1"/>
  <c r="AB16" i="20"/>
  <c r="AB17" i="20" s="1"/>
  <c r="AB18" i="20" s="1"/>
  <c r="AB19" i="20" s="1"/>
  <c r="AB20" i="20" s="1"/>
  <c r="AB21" i="20" s="1"/>
  <c r="AB22" i="20" s="1"/>
  <c r="X16" i="20"/>
  <c r="X17" i="20" s="1"/>
  <c r="X18" i="20" s="1"/>
  <c r="X19" i="20" s="1"/>
  <c r="X20" i="20" s="1"/>
  <c r="X21" i="20" s="1"/>
  <c r="X22" i="20" s="1"/>
  <c r="G16" i="20"/>
  <c r="G17" i="20" s="1"/>
  <c r="G18" i="20" s="1"/>
  <c r="G19" i="20" s="1"/>
  <c r="G20" i="20" s="1"/>
  <c r="G21" i="20" s="1"/>
  <c r="G22" i="20" s="1"/>
  <c r="C15" i="20"/>
  <c r="C16" i="20" s="1"/>
  <c r="C17" i="20" s="1"/>
  <c r="C18" i="20" s="1"/>
  <c r="C19" i="20" s="1"/>
  <c r="C20" i="20" s="1"/>
  <c r="C21" i="20" s="1"/>
  <c r="C22" i="20" s="1"/>
  <c r="Z16" i="20"/>
  <c r="Z17" i="20" s="1"/>
  <c r="Z18" i="20" s="1"/>
  <c r="Z19" i="20" s="1"/>
  <c r="Z20" i="20" s="1"/>
  <c r="Z21" i="20" s="1"/>
  <c r="Z22" i="20" s="1"/>
  <c r="F16" i="20"/>
  <c r="F17" i="20" s="1"/>
  <c r="F18" i="20" s="1"/>
  <c r="F19" i="20" s="1"/>
  <c r="F20" i="20" s="1"/>
  <c r="F21" i="20" s="1"/>
  <c r="F22" i="20" s="1"/>
  <c r="T16" i="20"/>
  <c r="T17" i="20" s="1"/>
  <c r="T18" i="20" s="1"/>
  <c r="T19" i="20" s="1"/>
  <c r="T20" i="20" s="1"/>
  <c r="T21" i="20" s="1"/>
  <c r="T22" i="20" s="1"/>
  <c r="R16" i="20"/>
  <c r="R17" i="20" s="1"/>
  <c r="R18" i="20" s="1"/>
  <c r="R19" i="20" s="1"/>
  <c r="R20" i="20" s="1"/>
  <c r="R21" i="20" s="1"/>
  <c r="R22" i="20" s="1"/>
  <c r="W16" i="20"/>
  <c r="W17" i="20" s="1"/>
  <c r="W18" i="20" s="1"/>
  <c r="W19" i="20" s="1"/>
  <c r="W20" i="20" s="1"/>
  <c r="W21" i="20" s="1"/>
  <c r="W22" i="20" s="1"/>
  <c r="N16" i="20"/>
  <c r="N17" i="20" s="1"/>
  <c r="N18" i="20" s="1"/>
  <c r="N19" i="20" s="1"/>
  <c r="N20" i="20" s="1"/>
  <c r="N21" i="20" s="1"/>
  <c r="N22" i="20" s="1"/>
  <c r="V16" i="20"/>
  <c r="V17" i="20" s="1"/>
  <c r="V18" i="20" s="1"/>
  <c r="V19" i="20" s="1"/>
  <c r="V20" i="20" s="1"/>
  <c r="V21" i="20" s="1"/>
  <c r="V22" i="20" s="1"/>
  <c r="M16" i="20"/>
  <c r="M17" i="20" s="1"/>
  <c r="M18" i="20" s="1"/>
  <c r="M19" i="20" s="1"/>
  <c r="M20" i="20" s="1"/>
  <c r="M21" i="20" s="1"/>
  <c r="M22" i="20" s="1"/>
  <c r="H16" i="20"/>
  <c r="H17" i="20" s="1"/>
  <c r="H18" i="20" s="1"/>
  <c r="H19" i="20" s="1"/>
  <c r="H20" i="20" s="1"/>
  <c r="H21" i="20" s="1"/>
  <c r="H22" i="2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<sst xmlns="http://schemas.openxmlformats.org/spreadsheetml/2006/main" count="354" uniqueCount="264">
  <si>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</si>
  <si>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</si>
  <si>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</si>
  <si>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</si>
  <si>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</si>
  <si>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</si>
  <si>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</si>
  <si>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</si>
  <si>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</si>
  <si>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</si>
  <si>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</si>
  <si>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</si>
  <si>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</si>
  <si>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</si>
  <si>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</si>
  <si>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</si>
  <si>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</si>
  <si>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</si>
  <si>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</si>
  <si>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</si>
  <si>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</si>
  <si>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</si>
  <si>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</si>
  <si>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</si>
  <si>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</si>
  <si>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</si>
  <si>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</si>
  <si>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</si>
  <si>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</si>
  <si>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</si>
  <si>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</si>
  <si>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</si>
  <si>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</si>
  <si>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</si>
  <si>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</si>
  <si>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</si>
  <si>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</si>
  <si>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</si>
  <si>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</si>
  <si>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</si>
  <si>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</si>
  <si>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</si>
  <si>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</si>
  <si>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</si>
  <si>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</si>
  <si>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</si>
  <si>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</si>
  <si>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</si>
  <si>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</si>
  <si>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</si>
  <si>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</si>
  <si>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</si>
  <si>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</si>
  <si>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</si>
  <si>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</si>
  <si>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</si>
  <si>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</si>
  <si>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</si>
  <si>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</si>
  <si>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</si>
  <si>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</si>
  <si>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</si>
  <si>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</si>
  <si>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</si>
  <si>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</si>
  <si>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</si>
  <si>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</si>
  <si>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</si>
  <si>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</si>
  <si>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</si>
  <si>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</si>
  <si>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</si>
  <si>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</si>
  <si>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</si>
  <si>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</si>
  <si>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</si>
  <si>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</si>
  <si>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</si>
  <si>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</si>
  <si>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</si>
  <si>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</si>
  <si>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</si>
  <si>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</si>
  <si>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</si>
  <si>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</si>
  <si>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</si>
  <si>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</si>
  <si>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</si>
  <si>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</si>
  <si>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</si>
  <si>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</si>
  <si>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</si>
  <si>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</si>
  <si>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</si>
  <si>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</si>
  <si>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</si>
  <si>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</si>
  <si>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</si>
  <si>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</si>
  <si>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</si>
  <si>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</si>
  <si>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</si>
  <si>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</si>
  <si>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</si>
  <si>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</si>
  <si>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</si>
  <si>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</si>
  <si>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</si>
  <si>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</si>
  <si>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</si>
  <si>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</si>
  <si>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</si>
  <si>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</si>
  <si>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</si>
  <si>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</si>
  <si>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</si>
  <si>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</si>
  <si>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</si>
  <si>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</si>
  <si>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</si>
  <si>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</si>
  <si>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</si>
  <si>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</si>
  <si>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</si>
  <si>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</si>
  <si>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</si>
  <si>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</si>
  <si>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</si>
  <si>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</si>
  <si>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</si>
  <si>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</si>
  <si>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</si>
  <si>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</si>
  <si>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</si>
  <si>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</si>
  <si>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</si>
  <si>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</si>
  <si>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</si>
  <si>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</si>
  <si>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</si>
  <si>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</si>
  <si>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</si>
  <si>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</si>
  <si>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</si>
  <si>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</si>
  <si>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</si>
  <si>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</si>
  <si>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</si>
  <si>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</si>
  <si>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</si>
  <si>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</si>
  <si>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</si>
  <si>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</si>
  <si>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</si>
  <si>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</si>
  <si>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</si>
  <si>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</si>
  <si>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</si>
  <si>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</si>
  <si>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</si>
  <si>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</si>
  <si>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</si>
  <si>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</si>
  <si>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</si>
  <si>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</si>
  <si>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</si>
  <si>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</si>
  <si>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</si>
  <si>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</si>
  <si>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</si>
  <si>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</si>
  <si>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</si>
  <si>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</si>
  <si>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</si>
  <si>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</si>
  <si>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</si>
  <si>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</si>
  <si>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</si>
  <si>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</si>
  <si>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</si>
  <si>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</si>
  <si>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</si>
  <si>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</si>
  <si>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</si>
  <si>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</si>
  <si>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</si>
  <si>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</si>
  <si>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</si>
  <si>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</si>
  <si>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</si>
  <si>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</si>
  <si>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</si>
  <si>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</si>
  <si>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</si>
  <si>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</si>
  <si>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</si>
  <si>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</si>
  <si>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</si>
  <si>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</si>
  <si>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</si>
  <si>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</si>
  <si>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</si>
  <si>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</si>
  <si>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</si>
  <si>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</si>
  <si>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</si>
  <si>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</si>
  <si>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</si>
  <si>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</si>
  <si>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</si>
  <si>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</si>
  <si>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</si>
  <si>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</si>
  <si>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</si>
  <si>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</si>
  <si>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</si>
  <si>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</si>
  <si>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</si>
  <si>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</si>
  <si>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</si>
  <si>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</si>
  <si>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</si>
  <si>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</si>
  <si>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</si>
  <si>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</si>
  <si>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</si>
  <si>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</si>
  <si>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</si>
  <si>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</si>
  <si>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</si>
  <si>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</si>
  <si>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</si>
  <si>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</si>
  <si>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</si>
  <si>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</si>
  <si>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</si>
  <si>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</si>
  <si>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</si>
  <si>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</si>
  <si>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</si>
  <si>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</si>
  <si>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</si>
  <si>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</si>
  <si>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</si>
  <si>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</si>
  <si>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</si>
  <si>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</si>
  <si>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</si>
  <si>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</si>
  <si>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</si>
  <si>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</si>
  <si>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</si>
  <si>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</si>
  <si>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</si>
  <si>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</si>
  <si>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</si>
  <si>
    <t>Auction 64</t>
  </si>
  <si>
    <t>Auction 63</t>
  </si>
  <si>
    <t>Auction 62</t>
  </si>
  <si>
    <t>May 2024 Joint Auction #39</t>
  </si>
  <si>
    <t>February 2024 Joint Auction #38</t>
  </si>
  <si>
    <t>November 2023 Joint Auction #37</t>
  </si>
  <si>
    <t>Last updated July 2024</t>
  </si>
  <si>
    <t>2023............................................................................. .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</si>
</sst>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  <numFmt numFmtId="167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  <xf numFmtId="167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24.886334303680318</c:v>
                </c:pt>
                <c:pt idx="4">
                  <c:v>29.680499832623351</c:v>
                </c:pt>
                <c:pt idx="5">
                  <c:v>28.643317265437872</c:v>
                </c:pt>
                <c:pt idx="6">
                  <c:v>30.934604495137137</c:v>
                </c:pt>
                <c:pt idx="7">
                  <c:v>33.225891724836401</c:v>
                </c:pt>
                <c:pt idx="8">
                  <c:v>35.517178954535666</c:v>
                </c:pt>
                <c:pt idx="9">
                  <c:v>37.808466184234931</c:v>
                </c:pt>
                <c:pt idx="10">
                  <c:v>40.099753413934195</c:v>
                </c:pt>
                <c:pt idx="11">
                  <c:v>40.099753413934195</c:v>
                </c:pt>
                <c:pt idx="12">
                  <c:v>40.099753413934195</c:v>
                </c:pt>
                <c:pt idx="13">
                  <c:v>40.099753413934195</c:v>
                </c:pt>
                <c:pt idx="14">
                  <c:v>40.099753413934195</c:v>
                </c:pt>
                <c:pt idx="15">
                  <c:v>40.099753413934195</c:v>
                </c:pt>
                <c:pt idx="16">
                  <c:v>40.099753413934195</c:v>
                </c:pt>
                <c:pt idx="17">
                  <c:v>40.099753413934195</c:v>
                </c:pt>
                <c:pt idx="18">
                  <c:v>40.099753413934195</c:v>
                </c:pt>
                <c:pt idx="19">
                  <c:v>40.099753413934195</c:v>
                </c:pt>
                <c:pt idx="20">
                  <c:v>40.099753413934195</c:v>
                </c:pt>
                <c:pt idx="21">
                  <c:v>40.099753413934195</c:v>
                </c:pt>
                <c:pt idx="22">
                  <c:v>40.099753413934195</c:v>
                </c:pt>
                <c:pt idx="23">
                  <c:v>40.099753413934195</c:v>
                </c:pt>
                <c:pt idx="24">
                  <c:v>40.099753413934195</c:v>
                </c:pt>
                <c:pt idx="25">
                  <c:v>40.099753413934195</c:v>
                </c:pt>
                <c:pt idx="26">
                  <c:v>40.099753413934195</c:v>
                </c:pt>
                <c:pt idx="27">
                  <c:v>40.099753413934195</c:v>
                </c:pt>
                <c:pt idx="28">
                  <c:v>40.099753413934195</c:v>
                </c:pt>
                <c:pt idx="29">
                  <c:v>40.099753413934195</c:v>
                </c:pt>
                <c:pt idx="30">
                  <c:v>40.099753413934195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1"/>
  <sheetViews>
    <sheetView topLeftCell="A25" workbookViewId="0">
      <selection activeCell="E37" sqref="E37"/>
    </sheetView>
  </sheetViews>
  <sheetFormatPr defaultColWidth="8.81640625" defaultRowHeight="14.75" x14ac:dyDescent="0.75"/>
  <sheetData>
    <row r="1" spans="1:13" x14ac:dyDescent="0.75">
      <c r="A1" s="1" t="s">
        <v>0</v>
      </c>
      <c r="B1" s="17" t="s">
        <v>162</v>
      </c>
      <c r="C1" s="18">
        <v>45501</v>
      </c>
      <c r="D1" s="19"/>
      <c r="E1" s="19"/>
      <c r="F1" s="19"/>
      <c r="G1" s="19"/>
      <c r="H1" s="19"/>
      <c r="J1" s="19"/>
      <c r="K1" s="17" t="s">
        <v>65</v>
      </c>
      <c r="L1" s="17" t="s">
        <v>66</v>
      </c>
      <c r="M1" t="b">
        <v>0</v>
      </c>
    </row>
    <row r="2" spans="1:13" x14ac:dyDescent="0.75">
      <c r="B2" s="19" t="str">
        <f>LOOKUP(B1,K1:L51,L1:L51)</f>
        <v>WY</v>
      </c>
      <c r="C2" s="19"/>
      <c r="D2" s="19"/>
      <c r="E2" s="19"/>
      <c r="F2" s="19"/>
      <c r="G2" s="19"/>
      <c r="H2" s="19"/>
      <c r="J2" s="19"/>
      <c r="K2" s="17" t="s">
        <v>67</v>
      </c>
      <c r="L2" s="17" t="s">
        <v>68</v>
      </c>
      <c r="M2" t="b">
        <v>0</v>
      </c>
    </row>
    <row r="3" spans="1:13" x14ac:dyDescent="0.75">
      <c r="A3" t="s">
        <v>1</v>
      </c>
      <c r="B3" t="s">
        <v>15</v>
      </c>
      <c r="K3" s="17" t="s">
        <v>69</v>
      </c>
      <c r="L3" s="17" t="s">
        <v>70</v>
      </c>
      <c r="M3" t="b">
        <v>0</v>
      </c>
    </row>
    <row r="4" spans="1:13" x14ac:dyDescent="0.75">
      <c r="B4" t="s">
        <v>12</v>
      </c>
      <c r="K4" s="17" t="s">
        <v>71</v>
      </c>
      <c r="L4" s="17" t="s">
        <v>72</v>
      </c>
      <c r="M4" t="b">
        <v>0</v>
      </c>
    </row>
    <row r="5" spans="1:13" x14ac:dyDescent="0.75">
      <c r="K5" s="17" t="s">
        <v>73</v>
      </c>
      <c r="L5" s="17" t="s">
        <v>74</v>
      </c>
      <c r="M5" t="b">
        <v>1</v>
      </c>
    </row>
    <row r="6" spans="1:13" x14ac:dyDescent="0.75">
      <c r="B6" t="s">
        <v>15</v>
      </c>
      <c r="K6" s="17" t="s">
        <v>75</v>
      </c>
      <c r="L6" s="17" t="s">
        <v>76</v>
      </c>
      <c r="M6" t="b">
        <v>0</v>
      </c>
    </row>
    <row r="7" spans="1:13" x14ac:dyDescent="0.75">
      <c r="B7" t="s">
        <v>19</v>
      </c>
      <c r="K7" s="17" t="s">
        <v>77</v>
      </c>
      <c r="L7" s="17" t="s">
        <v>78</v>
      </c>
      <c r="M7" t="b">
        <v>1</v>
      </c>
    </row>
    <row r="8" spans="1:13" x14ac:dyDescent="0.75">
      <c r="B8" t="s">
        <v>13</v>
      </c>
      <c r="K8" s="17" t="s">
        <v>79</v>
      </c>
      <c r="L8" s="17" t="s">
        <v>80</v>
      </c>
      <c r="M8" t="b">
        <v>1</v>
      </c>
    </row>
    <row r="9" spans="1:13" x14ac:dyDescent="0.75">
      <c r="B9" t="s">
        <v>14</v>
      </c>
      <c r="K9" s="17" t="s">
        <v>81</v>
      </c>
      <c r="L9" s="17" t="s">
        <v>82</v>
      </c>
      <c r="M9" t="b">
        <v>0</v>
      </c>
    </row>
    <row r="10" spans="1:13" x14ac:dyDescent="0.75">
      <c r="A10" s="1"/>
      <c r="K10" s="17" t="s">
        <v>83</v>
      </c>
      <c r="L10" s="17" t="s">
        <v>84</v>
      </c>
      <c r="M10" t="b">
        <v>0</v>
      </c>
    </row>
    <row r="11" spans="1:13" x14ac:dyDescent="0.75">
      <c r="A11" s="1"/>
      <c r="B11" t="s">
        <v>26</v>
      </c>
      <c r="K11" s="17" t="s">
        <v>85</v>
      </c>
      <c r="L11" s="17" t="s">
        <v>86</v>
      </c>
      <c r="M11" t="b">
        <v>0</v>
      </c>
    </row>
    <row r="12" spans="1:13" x14ac:dyDescent="0.75">
      <c r="A12" s="1"/>
      <c r="B12" t="s">
        <v>27</v>
      </c>
      <c r="K12" s="17" t="s">
        <v>87</v>
      </c>
      <c r="L12" s="17" t="s">
        <v>88</v>
      </c>
      <c r="M12" t="b">
        <v>0</v>
      </c>
    </row>
    <row r="13" spans="1:13" x14ac:dyDescent="0.75">
      <c r="B13" t="s">
        <v>25</v>
      </c>
      <c r="K13" s="17" t="s">
        <v>64</v>
      </c>
      <c r="L13" s="17" t="s">
        <v>89</v>
      </c>
      <c r="M13" t="b">
        <v>0</v>
      </c>
    </row>
    <row r="14" spans="1:13" x14ac:dyDescent="0.75">
      <c r="A14" s="1"/>
      <c r="K14" s="17" t="s">
        <v>90</v>
      </c>
      <c r="L14" s="17" t="s">
        <v>91</v>
      </c>
      <c r="M14" t="b">
        <v>0</v>
      </c>
    </row>
    <row r="15" spans="1:13" x14ac:dyDescent="0.75">
      <c r="B15" t="s">
        <v>246</v>
      </c>
      <c r="K15" s="17" t="s">
        <v>92</v>
      </c>
      <c r="L15" s="17" t="s">
        <v>93</v>
      </c>
      <c r="M15" t="b">
        <v>0</v>
      </c>
    </row>
    <row r="16" spans="1:13" x14ac:dyDescent="0.75">
      <c r="B16" t="s">
        <v>247</v>
      </c>
      <c r="K16" s="17" t="s">
        <v>94</v>
      </c>
      <c r="L16" s="17" t="s">
        <v>95</v>
      </c>
      <c r="M16" t="b">
        <v>0</v>
      </c>
    </row>
    <row r="17" spans="1:13" x14ac:dyDescent="0.75">
      <c r="B17">
        <v>2023</v>
      </c>
      <c r="K17" s="17" t="s">
        <v>96</v>
      </c>
      <c r="L17" s="17" t="s">
        <v>97</v>
      </c>
      <c r="M17" t="b">
        <v>0</v>
      </c>
    </row>
    <row r="18" spans="1:13" x14ac:dyDescent="0.75">
      <c r="B18" t="s">
        <v>248</v>
      </c>
      <c r="K18" s="17" t="s">
        <v>98</v>
      </c>
      <c r="L18" s="17" t="s">
        <v>99</v>
      </c>
      <c r="M18" t="b">
        <v>0</v>
      </c>
    </row>
    <row r="19" spans="1:13" x14ac:dyDescent="0.75">
      <c r="K19" s="17" t="s">
        <v>100</v>
      </c>
      <c r="L19" s="17" t="s">
        <v>101</v>
      </c>
      <c r="M19" t="b">
        <v>1</v>
      </c>
    </row>
    <row r="20" spans="1:13" x14ac:dyDescent="0.75">
      <c r="K20" s="17" t="s">
        <v>102</v>
      </c>
      <c r="L20" s="17" t="s">
        <v>103</v>
      </c>
      <c r="M20" t="b">
        <v>1</v>
      </c>
    </row>
    <row r="21" spans="1:13" x14ac:dyDescent="0.75">
      <c r="K21" s="17" t="s">
        <v>104</v>
      </c>
      <c r="L21" s="17" t="s">
        <v>105</v>
      </c>
      <c r="M21" t="b">
        <v>1</v>
      </c>
    </row>
    <row r="22" spans="1:13" x14ac:dyDescent="0.75">
      <c r="K22" s="17" t="s">
        <v>106</v>
      </c>
      <c r="L22" s="17" t="s">
        <v>107</v>
      </c>
      <c r="M22" t="b">
        <v>0</v>
      </c>
    </row>
    <row r="23" spans="1:13" x14ac:dyDescent="0.75">
      <c r="K23" s="17" t="s">
        <v>108</v>
      </c>
      <c r="L23" s="17" t="s">
        <v>109</v>
      </c>
      <c r="M23" t="b">
        <v>0</v>
      </c>
    </row>
    <row r="24" spans="1:13" x14ac:dyDescent="0.75">
      <c r="A24" s="1" t="s">
        <v>2</v>
      </c>
      <c r="K24" s="17" t="s">
        <v>110</v>
      </c>
      <c r="L24" s="17" t="s">
        <v>111</v>
      </c>
      <c r="M24" t="b">
        <v>0</v>
      </c>
    </row>
    <row r="25" spans="1:13" x14ac:dyDescent="0.75">
      <c r="A25" t="s">
        <v>23</v>
      </c>
      <c r="K25" s="17" t="s">
        <v>112</v>
      </c>
      <c r="L25" s="17" t="s">
        <v>113</v>
      </c>
      <c r="M25" t="b">
        <v>0</v>
      </c>
    </row>
    <row r="26" spans="1:13" x14ac:dyDescent="0.75">
      <c r="B26" t="s">
        <v>20</v>
      </c>
      <c r="K26" s="17" t="s">
        <v>114</v>
      </c>
      <c r="L26" s="17" t="s">
        <v>115</v>
      </c>
      <c r="M26" t="b">
        <v>0</v>
      </c>
    </row>
    <row r="27" spans="1:13" x14ac:dyDescent="0.75">
      <c r="B27" t="s">
        <v>21</v>
      </c>
      <c r="K27" s="17" t="s">
        <v>116</v>
      </c>
      <c r="L27" s="17" t="s">
        <v>117</v>
      </c>
      <c r="M27" t="b">
        <v>0</v>
      </c>
    </row>
    <row r="28" spans="1:13" x14ac:dyDescent="0.75">
      <c r="B28" t="s">
        <v>22</v>
      </c>
      <c r="K28" s="17" t="s">
        <v>118</v>
      </c>
      <c r="L28" s="17" t="s">
        <v>119</v>
      </c>
      <c r="M28" t="b">
        <v>0</v>
      </c>
    </row>
    <row r="29" spans="1:13" x14ac:dyDescent="0.75">
      <c r="K29" s="17" t="s">
        <v>120</v>
      </c>
      <c r="L29" s="17" t="s">
        <v>121</v>
      </c>
      <c r="M29" t="b">
        <v>1</v>
      </c>
    </row>
    <row r="30" spans="1:13" x14ac:dyDescent="0.75">
      <c r="A30" t="s">
        <v>24</v>
      </c>
      <c r="K30" s="17" t="s">
        <v>122</v>
      </c>
      <c r="L30" s="17" t="s">
        <v>123</v>
      </c>
      <c r="M30" t="b">
        <v>1</v>
      </c>
    </row>
    <row r="31" spans="1:13" x14ac:dyDescent="0.75">
      <c r="K31" s="17" t="s">
        <v>124</v>
      </c>
      <c r="L31" s="17" t="s">
        <v>125</v>
      </c>
      <c r="M31" t="b">
        <v>0</v>
      </c>
    </row>
    <row r="32" spans="1:13" x14ac:dyDescent="0.75">
      <c r="B32" t="s">
        <v>61</v>
      </c>
      <c r="K32" s="17" t="s">
        <v>126</v>
      </c>
      <c r="L32" s="17" t="s">
        <v>127</v>
      </c>
      <c r="M32" t="b">
        <v>1</v>
      </c>
    </row>
    <row r="33" spans="1:13" x14ac:dyDescent="0.75">
      <c r="A33" t="s">
        <v>16</v>
      </c>
      <c r="B33">
        <v>0.9143273584567535</v>
      </c>
      <c r="K33" s="17" t="s">
        <v>128</v>
      </c>
      <c r="L33" s="17" t="s">
        <v>129</v>
      </c>
      <c r="M33" t="b">
        <v>0</v>
      </c>
    </row>
    <row r="34" spans="1:13" x14ac:dyDescent="0.75">
      <c r="A34" t="s">
        <v>17</v>
      </c>
      <c r="B34">
        <v>0.89805481563188172</v>
      </c>
      <c r="K34" s="17" t="s">
        <v>130</v>
      </c>
      <c r="L34" s="17" t="s">
        <v>131</v>
      </c>
      <c r="M34" t="b">
        <v>0</v>
      </c>
    </row>
    <row r="35" spans="1:13" x14ac:dyDescent="0.75">
      <c r="A35" t="s">
        <v>18</v>
      </c>
      <c r="B35">
        <v>0.88711067149387013</v>
      </c>
      <c r="K35" s="17" t="s">
        <v>132</v>
      </c>
      <c r="L35" s="17" t="s">
        <v>133</v>
      </c>
      <c r="M35" t="b">
        <v>0</v>
      </c>
    </row>
    <row r="36" spans="1:13" x14ac:dyDescent="0.75">
      <c r="A36" t="s">
        <v>59</v>
      </c>
      <c r="B36">
        <v>0.84730412960844359</v>
      </c>
      <c r="K36" s="17" t="s">
        <v>134</v>
      </c>
      <c r="L36" s="17" t="s">
        <v>135</v>
      </c>
      <c r="M36" t="b">
        <v>0</v>
      </c>
    </row>
    <row r="37" spans="1:13" x14ac:dyDescent="0.75">
      <c r="A37" t="s">
        <v>60</v>
      </c>
      <c r="B37">
        <v>0.78452102304761584</v>
      </c>
      <c r="K37" s="17" t="s">
        <v>136</v>
      </c>
      <c r="L37" s="17" t="s">
        <v>137</v>
      </c>
      <c r="M37" t="b">
        <v>0</v>
      </c>
    </row>
    <row r="38" spans="1:13" x14ac:dyDescent="0.75">
      <c r="A38" t="s">
        <v>263</v>
      </c>
      <c r="B38" s="36">
        <v>0.75350342301658668</v>
      </c>
      <c r="K38" s="17" t="s">
        <v>138</v>
      </c>
      <c r="L38" s="17" t="s">
        <v>139</v>
      </c>
      <c r="M38" t="b">
        <v>1</v>
      </c>
    </row>
    <row r="39" spans="1:13" x14ac:dyDescent="0.75">
      <c r="K39" s="17"/>
      <c r="L39" s="17"/>
    </row>
    <row r="40" spans="1:13" x14ac:dyDescent="0.75">
      <c r="A40" t="s">
        <v>255</v>
      </c>
      <c r="K40" s="17" t="s">
        <v>140</v>
      </c>
      <c r="L40" s="17" t="s">
        <v>141</v>
      </c>
      <c r="M40" t="b">
        <v>1</v>
      </c>
    </row>
    <row r="41" spans="1:13" x14ac:dyDescent="0.75">
      <c r="K41" s="17" t="s">
        <v>142</v>
      </c>
      <c r="L41" s="17" t="s">
        <v>143</v>
      </c>
      <c r="M41" t="b">
        <v>0</v>
      </c>
    </row>
    <row r="42" spans="1:13" x14ac:dyDescent="0.75">
      <c r="K42" s="17" t="s">
        <v>144</v>
      </c>
      <c r="L42" s="17" t="s">
        <v>145</v>
      </c>
      <c r="M42" t="b">
        <v>0</v>
      </c>
    </row>
    <row r="43" spans="1:13" x14ac:dyDescent="0.75">
      <c r="K43" s="17" t="s">
        <v>146</v>
      </c>
      <c r="L43" s="17" t="s">
        <v>147</v>
      </c>
      <c r="M43" t="b">
        <v>0</v>
      </c>
    </row>
    <row r="44" spans="1:13" x14ac:dyDescent="0.75">
      <c r="K44" s="17" t="s">
        <v>148</v>
      </c>
      <c r="L44" s="17" t="s">
        <v>149</v>
      </c>
      <c r="M44" t="b">
        <v>0</v>
      </c>
    </row>
    <row r="45" spans="1:13" x14ac:dyDescent="0.75">
      <c r="K45" s="17" t="s">
        <v>150</v>
      </c>
      <c r="L45" s="17" t="s">
        <v>151</v>
      </c>
      <c r="M45" t="b">
        <v>0</v>
      </c>
    </row>
    <row r="46" spans="1:13" x14ac:dyDescent="0.75">
      <c r="K46" s="17" t="s">
        <v>152</v>
      </c>
      <c r="L46" s="17" t="s">
        <v>153</v>
      </c>
      <c r="M46" t="b">
        <v>1</v>
      </c>
    </row>
    <row r="47" spans="1:13" x14ac:dyDescent="0.75">
      <c r="K47" s="17" t="s">
        <v>154</v>
      </c>
      <c r="L47" s="17" t="s">
        <v>155</v>
      </c>
      <c r="M47" t="b">
        <v>1</v>
      </c>
    </row>
    <row r="48" spans="1:13" x14ac:dyDescent="0.75">
      <c r="K48" s="17" t="s">
        <v>156</v>
      </c>
      <c r="L48" s="17" t="s">
        <v>157</v>
      </c>
      <c r="M48" t="b">
        <v>0</v>
      </c>
    </row>
    <row r="49" spans="11:13" x14ac:dyDescent="0.75">
      <c r="K49" s="17" t="s">
        <v>158</v>
      </c>
      <c r="L49" s="17" t="s">
        <v>159</v>
      </c>
      <c r="M49" t="b">
        <v>0</v>
      </c>
    </row>
    <row r="50" spans="11:13" x14ac:dyDescent="0.75">
      <c r="K50" s="17" t="s">
        <v>160</v>
      </c>
      <c r="L50" s="17" t="s">
        <v>161</v>
      </c>
      <c r="M50" t="b">
        <v>0</v>
      </c>
    </row>
    <row r="51" spans="11:13" x14ac:dyDescent="0.75">
      <c r="K51" s="17" t="s">
        <v>162</v>
      </c>
      <c r="L51" s="17" t="s">
        <v>163</v>
      </c>
      <c r="M51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1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8"/>
  <sheetViews>
    <sheetView tabSelected="1" topLeftCell="A2" workbookViewId="0">
      <selection activeCell="L3" sqref="L3"/>
    </sheetView>
  </sheetViews>
  <sheetFormatPr defaultRowHeight="14.75" x14ac:dyDescent="0.75"/>
  <cols>
    <col min="2" max="2" width="10.81640625" customWidth="1"/>
    <col min="3" max="3" width="10.26953125" style="3" bestFit="1" customWidth="1"/>
    <col min="8" max="8" width="14.81640625" bestFit="1" customWidth="1"/>
    <col min="12" max="12" width="12.1796875" customWidth="1"/>
    <col min="13" max="13" width="14.7265625" customWidth="1"/>
  </cols>
  <sheetData>
    <row r="1" spans="1:13" x14ac:dyDescent="0.75">
      <c r="A1" t="s">
        <v>254</v>
      </c>
      <c r="M1">
        <v>0.90718500000000002</v>
      </c>
    </row>
    <row r="2" spans="1:13" ht="59" x14ac:dyDescent="0.75">
      <c r="B2" s="1" t="s">
        <v>164</v>
      </c>
      <c r="C2" s="23" t="s">
        <v>165</v>
      </c>
      <c r="D2" s="1" t="s">
        <v>166</v>
      </c>
      <c r="E2" s="1" t="s">
        <v>167</v>
      </c>
      <c r="F2" s="1" t="s">
        <v>168</v>
      </c>
      <c r="G2" s="1" t="s">
        <v>169</v>
      </c>
      <c r="H2" s="1" t="s">
        <v>170</v>
      </c>
      <c r="L2" s="27" t="s">
        <v>245</v>
      </c>
      <c r="M2" s="27" t="s">
        <v>249</v>
      </c>
    </row>
    <row r="3" spans="1:13" x14ac:dyDescent="0.75">
      <c r="A3">
        <v>2024</v>
      </c>
      <c r="B3" t="s">
        <v>256</v>
      </c>
      <c r="C3" s="3">
        <v>45448</v>
      </c>
      <c r="D3">
        <v>16053188</v>
      </c>
      <c r="E3">
        <v>0</v>
      </c>
      <c r="F3">
        <v>16053188</v>
      </c>
      <c r="G3" s="21">
        <v>21.03</v>
      </c>
      <c r="H3" s="21">
        <v>337598543.63999999</v>
      </c>
      <c r="K3" s="1">
        <v>2023</v>
      </c>
      <c r="L3" s="24">
        <f>AVERAGEIFS(G:G,A:A,K3)*About!$B$38</f>
        <v>10.164761176493755</v>
      </c>
      <c r="M3" s="24">
        <f>L3*$M$1</f>
        <v>9.2213188678974873</v>
      </c>
    </row>
    <row r="4" spans="1:13" x14ac:dyDescent="0.75">
      <c r="A4">
        <v>2024</v>
      </c>
      <c r="B4" t="s">
        <v>257</v>
      </c>
      <c r="C4" s="3">
        <v>45364</v>
      </c>
      <c r="D4">
        <v>15855879</v>
      </c>
      <c r="E4">
        <v>8416278</v>
      </c>
      <c r="F4">
        <v>24272157</v>
      </c>
      <c r="G4" s="21">
        <v>16</v>
      </c>
      <c r="H4" s="21">
        <v>388354512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75">
      <c r="A5">
        <v>2023</v>
      </c>
      <c r="B5" t="s">
        <v>258</v>
      </c>
      <c r="C5" s="3">
        <v>45266</v>
      </c>
      <c r="D5">
        <v>22090709</v>
      </c>
      <c r="E5">
        <v>5565291</v>
      </c>
      <c r="F5">
        <v>27656000</v>
      </c>
      <c r="G5" s="21">
        <v>14.88</v>
      </c>
      <c r="H5" s="21">
        <v>411521280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75">
      <c r="A6">
        <v>2023</v>
      </c>
      <c r="B6" t="s">
        <v>171</v>
      </c>
      <c r="C6" s="3">
        <v>45175</v>
      </c>
      <c r="D6">
        <v>21948358</v>
      </c>
      <c r="E6">
        <v>0</v>
      </c>
      <c r="F6">
        <v>21948358</v>
      </c>
      <c r="G6" s="21">
        <v>13.85</v>
      </c>
      <c r="H6" s="21">
        <v>303984758.30000001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75">
      <c r="A7">
        <v>2023</v>
      </c>
      <c r="B7" t="s">
        <v>172</v>
      </c>
      <c r="C7" s="3">
        <v>45084</v>
      </c>
      <c r="D7">
        <v>22026639</v>
      </c>
      <c r="E7">
        <v>0</v>
      </c>
      <c r="F7">
        <v>22026639</v>
      </c>
      <c r="G7" s="21">
        <v>12.73</v>
      </c>
      <c r="H7" s="21">
        <v>280399114.47000003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75">
      <c r="A8">
        <v>2023</v>
      </c>
      <c r="B8" t="s">
        <v>173</v>
      </c>
      <c r="C8" s="3">
        <v>44993</v>
      </c>
      <c r="D8">
        <v>21522877</v>
      </c>
      <c r="E8">
        <v>0</v>
      </c>
      <c r="F8">
        <v>21522877</v>
      </c>
      <c r="G8" s="21">
        <v>12.5</v>
      </c>
      <c r="H8" s="21">
        <v>269035962.5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75">
      <c r="A9">
        <v>2022</v>
      </c>
      <c r="B9" t="s">
        <v>174</v>
      </c>
      <c r="C9" s="3">
        <v>44902</v>
      </c>
      <c r="D9">
        <v>22233203</v>
      </c>
      <c r="E9">
        <v>0</v>
      </c>
      <c r="F9">
        <v>22233203</v>
      </c>
      <c r="G9" s="21">
        <v>12.99</v>
      </c>
      <c r="H9" s="21">
        <v>288809306.97000003</v>
      </c>
    </row>
    <row r="10" spans="1:13" x14ac:dyDescent="0.75">
      <c r="A10">
        <v>2022</v>
      </c>
      <c r="B10" t="s">
        <v>175</v>
      </c>
      <c r="C10" s="3">
        <v>44811</v>
      </c>
      <c r="D10">
        <v>22404023</v>
      </c>
      <c r="E10" s="20">
        <v>0</v>
      </c>
      <c r="F10">
        <v>22404023</v>
      </c>
      <c r="G10" s="21">
        <v>13.45</v>
      </c>
      <c r="H10" s="22">
        <v>301334109.35000002</v>
      </c>
      <c r="K10" t="s">
        <v>250</v>
      </c>
      <c r="L10">
        <f>SLOPE(M3:M8,K3:K8)</f>
        <v>1.2970370347179943</v>
      </c>
    </row>
    <row r="11" spans="1:13" x14ac:dyDescent="0.75">
      <c r="A11">
        <v>2022</v>
      </c>
      <c r="B11" t="s">
        <v>176</v>
      </c>
      <c r="C11" s="3">
        <v>44713</v>
      </c>
      <c r="D11">
        <v>22280473</v>
      </c>
      <c r="E11">
        <v>0</v>
      </c>
      <c r="F11">
        <v>22280473</v>
      </c>
      <c r="G11" s="21">
        <v>13.9</v>
      </c>
      <c r="H11" s="21">
        <v>309698574.69999999</v>
      </c>
      <c r="K11" t="s">
        <v>251</v>
      </c>
      <c r="L11">
        <f>INTERCEPT(M3:M8,K3:K8)</f>
        <v>-2614.1105604966269</v>
      </c>
    </row>
    <row r="12" spans="1:13" x14ac:dyDescent="0.75">
      <c r="A12">
        <v>2022</v>
      </c>
      <c r="B12" t="s">
        <v>177</v>
      </c>
      <c r="C12" s="3">
        <v>44629</v>
      </c>
      <c r="D12">
        <v>21761269</v>
      </c>
      <c r="E12">
        <v>0</v>
      </c>
      <c r="F12">
        <v>21761269</v>
      </c>
      <c r="G12" s="21">
        <v>13.5</v>
      </c>
      <c r="H12" s="21">
        <v>293777131.5</v>
      </c>
    </row>
    <row r="13" spans="1:13" x14ac:dyDescent="0.75">
      <c r="A13">
        <v>2021</v>
      </c>
      <c r="B13" t="s">
        <v>178</v>
      </c>
      <c r="C13" s="3">
        <v>44531</v>
      </c>
      <c r="D13">
        <v>23121518</v>
      </c>
      <c r="E13">
        <v>3919482</v>
      </c>
      <c r="F13">
        <v>27041000</v>
      </c>
      <c r="G13" s="21">
        <v>13</v>
      </c>
      <c r="H13" s="21">
        <v>351533000</v>
      </c>
      <c r="K13" s="28"/>
      <c r="L13" s="28" t="s">
        <v>252</v>
      </c>
    </row>
    <row r="14" spans="1:13" x14ac:dyDescent="0.75">
      <c r="A14">
        <v>2021</v>
      </c>
      <c r="B14" t="s">
        <v>179</v>
      </c>
      <c r="C14" s="3">
        <v>44447</v>
      </c>
      <c r="D14">
        <v>22911423</v>
      </c>
      <c r="E14">
        <v>0</v>
      </c>
      <c r="F14">
        <v>22911423</v>
      </c>
      <c r="G14" s="21">
        <v>9.3000000000000007</v>
      </c>
      <c r="H14" s="21">
        <v>213076233.90000001</v>
      </c>
      <c r="K14" s="28">
        <v>2018</v>
      </c>
      <c r="L14" s="29">
        <f>M8</f>
        <v>3.6620838455692195</v>
      </c>
    </row>
    <row r="15" spans="1:13" x14ac:dyDescent="0.75">
      <c r="A15">
        <v>2021</v>
      </c>
      <c r="B15" t="s">
        <v>180</v>
      </c>
      <c r="C15" s="3">
        <v>44349</v>
      </c>
      <c r="D15">
        <v>22987719</v>
      </c>
      <c r="E15">
        <v>0</v>
      </c>
      <c r="F15">
        <v>22987719</v>
      </c>
      <c r="G15" s="21">
        <v>7.97</v>
      </c>
      <c r="H15" s="21">
        <v>183212120.43000001</v>
      </c>
      <c r="K15" s="28">
        <v>2019</v>
      </c>
      <c r="L15" s="29">
        <f>M7</f>
        <v>4.4197575792106214</v>
      </c>
    </row>
    <row r="16" spans="1:13" x14ac:dyDescent="0.75">
      <c r="A16">
        <v>2021</v>
      </c>
      <c r="B16" t="s">
        <v>181</v>
      </c>
      <c r="C16" s="3">
        <v>44258</v>
      </c>
      <c r="D16">
        <v>23467261</v>
      </c>
      <c r="E16">
        <v>0</v>
      </c>
      <c r="F16">
        <v>23467261</v>
      </c>
      <c r="G16" s="21">
        <v>7.6</v>
      </c>
      <c r="H16" s="21">
        <v>178351183.59999999</v>
      </c>
      <c r="K16" s="28">
        <v>2020</v>
      </c>
      <c r="L16" s="29">
        <f>M6</f>
        <v>5.15658616613156</v>
      </c>
    </row>
    <row r="17" spans="1:12" x14ac:dyDescent="0.75">
      <c r="A17">
        <v>2020</v>
      </c>
      <c r="B17" t="s">
        <v>182</v>
      </c>
      <c r="C17" s="3">
        <v>44167</v>
      </c>
      <c r="D17">
        <v>16237495</v>
      </c>
      <c r="E17">
        <v>0</v>
      </c>
      <c r="F17">
        <v>16237495</v>
      </c>
      <c r="G17" s="21">
        <v>7.41</v>
      </c>
      <c r="H17" s="21">
        <v>120319837.95</v>
      </c>
      <c r="K17" s="28">
        <v>2021</v>
      </c>
      <c r="L17" s="29">
        <f>M5</f>
        <v>7.2773036678823289</v>
      </c>
    </row>
    <row r="18" spans="1:12" x14ac:dyDescent="0.75">
      <c r="A18">
        <v>2020</v>
      </c>
      <c r="B18" t="s">
        <v>183</v>
      </c>
      <c r="C18" s="3">
        <v>44076</v>
      </c>
      <c r="D18">
        <v>16192785</v>
      </c>
      <c r="E18">
        <v>0</v>
      </c>
      <c r="F18">
        <v>16192785</v>
      </c>
      <c r="G18" s="21">
        <v>6.82</v>
      </c>
      <c r="H18" s="21">
        <v>110434793.7</v>
      </c>
      <c r="K18" s="28">
        <v>2022</v>
      </c>
      <c r="L18" s="29">
        <f>M4</f>
        <v>9.5795587797898545</v>
      </c>
    </row>
    <row r="19" spans="1:12" x14ac:dyDescent="0.75">
      <c r="A19">
        <v>2020</v>
      </c>
      <c r="B19" t="s">
        <v>184</v>
      </c>
      <c r="C19" s="3">
        <v>43985</v>
      </c>
      <c r="D19">
        <v>16336298</v>
      </c>
      <c r="E19">
        <v>0</v>
      </c>
      <c r="F19">
        <v>16336298</v>
      </c>
      <c r="G19" s="21">
        <v>5.75</v>
      </c>
      <c r="H19" s="21">
        <v>93933713.5</v>
      </c>
      <c r="K19" s="28">
        <v>2023</v>
      </c>
      <c r="L19" s="29">
        <f>M3</f>
        <v>9.2213188678974873</v>
      </c>
    </row>
    <row r="20" spans="1:12" x14ac:dyDescent="0.75">
      <c r="A20">
        <v>2020</v>
      </c>
      <c r="B20" t="s">
        <v>185</v>
      </c>
      <c r="C20" s="3">
        <v>43901</v>
      </c>
      <c r="D20">
        <v>16208347</v>
      </c>
      <c r="E20">
        <v>0</v>
      </c>
      <c r="F20">
        <v>16208347</v>
      </c>
      <c r="G20" s="21">
        <v>5.65</v>
      </c>
      <c r="H20" s="21">
        <v>91577160.549999997</v>
      </c>
      <c r="K20" s="25">
        <v>2024</v>
      </c>
      <c r="L20" s="26">
        <f>K20*$L$10+$L$11</f>
        <v>11.092397772593358</v>
      </c>
    </row>
    <row r="21" spans="1:12" x14ac:dyDescent="0.75">
      <c r="A21">
        <v>2019</v>
      </c>
      <c r="B21" t="s">
        <v>186</v>
      </c>
      <c r="C21" s="3">
        <v>43803</v>
      </c>
      <c r="D21">
        <v>13116444</v>
      </c>
      <c r="E21">
        <v>0</v>
      </c>
      <c r="F21">
        <v>13116444</v>
      </c>
      <c r="G21" s="21">
        <v>5.61</v>
      </c>
      <c r="H21" s="21">
        <v>73583250.840000004</v>
      </c>
      <c r="K21" s="25">
        <v>2025</v>
      </c>
      <c r="L21" s="26">
        <f t="shared" ref="L21:L46" si="1">K21*$L$10+$L$11</f>
        <v>12.389434807311318</v>
      </c>
    </row>
    <row r="22" spans="1:12" x14ac:dyDescent="0.75">
      <c r="A22">
        <v>2019</v>
      </c>
      <c r="B22" t="s">
        <v>187</v>
      </c>
      <c r="C22" s="3">
        <v>43712</v>
      </c>
      <c r="D22">
        <v>13116447</v>
      </c>
      <c r="E22">
        <v>0</v>
      </c>
      <c r="F22">
        <v>13116447</v>
      </c>
      <c r="G22" s="21">
        <v>5.2</v>
      </c>
      <c r="H22" s="21">
        <v>68205524.400000006</v>
      </c>
      <c r="K22" s="25">
        <v>2026</v>
      </c>
      <c r="L22" s="26">
        <f t="shared" si="1"/>
        <v>13.686471842029277</v>
      </c>
    </row>
    <row r="23" spans="1:12" x14ac:dyDescent="0.75">
      <c r="A23">
        <v>2019</v>
      </c>
      <c r="B23" t="s">
        <v>188</v>
      </c>
      <c r="C23" s="3">
        <v>43621</v>
      </c>
      <c r="D23">
        <v>13221453</v>
      </c>
      <c r="E23">
        <v>0</v>
      </c>
      <c r="F23">
        <v>13221453</v>
      </c>
      <c r="G23" s="21">
        <v>5.62</v>
      </c>
      <c r="H23" s="21">
        <v>74304565.859999999</v>
      </c>
      <c r="K23" s="25">
        <v>2027</v>
      </c>
      <c r="L23" s="26">
        <f t="shared" si="1"/>
        <v>14.983508876747237</v>
      </c>
    </row>
    <row r="24" spans="1:12" x14ac:dyDescent="0.75">
      <c r="A24">
        <v>2019</v>
      </c>
      <c r="B24" t="s">
        <v>189</v>
      </c>
      <c r="C24" s="3">
        <v>43537</v>
      </c>
      <c r="D24">
        <v>12883436</v>
      </c>
      <c r="E24">
        <v>0</v>
      </c>
      <c r="F24">
        <v>12883436</v>
      </c>
      <c r="G24" s="21">
        <v>5.27</v>
      </c>
      <c r="H24" s="21">
        <v>67895707.719999999</v>
      </c>
      <c r="K24" s="25">
        <v>2028</v>
      </c>
      <c r="L24" s="26">
        <f t="shared" si="1"/>
        <v>16.280545911465197</v>
      </c>
    </row>
    <row r="25" spans="1:12" x14ac:dyDescent="0.75">
      <c r="A25">
        <v>2018</v>
      </c>
      <c r="B25" t="s">
        <v>190</v>
      </c>
      <c r="C25" s="3">
        <v>43439</v>
      </c>
      <c r="D25">
        <v>13360649</v>
      </c>
      <c r="E25">
        <v>0</v>
      </c>
      <c r="F25">
        <v>13360649</v>
      </c>
      <c r="G25" s="21">
        <v>5.35</v>
      </c>
      <c r="H25" s="21">
        <v>71479472.150000006</v>
      </c>
      <c r="K25" s="25">
        <v>2029</v>
      </c>
      <c r="L25" s="26">
        <f t="shared" si="1"/>
        <v>17.577582946183611</v>
      </c>
    </row>
    <row r="26" spans="1:12" x14ac:dyDescent="0.75">
      <c r="A26">
        <v>2018</v>
      </c>
      <c r="B26" t="s">
        <v>191</v>
      </c>
      <c r="C26" s="3">
        <v>43348</v>
      </c>
      <c r="D26">
        <v>13590107</v>
      </c>
      <c r="E26">
        <v>0</v>
      </c>
      <c r="F26">
        <v>13590107</v>
      </c>
      <c r="G26" s="21">
        <v>4.5</v>
      </c>
      <c r="H26" s="21">
        <v>61155481.5</v>
      </c>
      <c r="K26" s="25">
        <v>2030</v>
      </c>
      <c r="L26" s="26">
        <f t="shared" si="1"/>
        <v>18.874619980901571</v>
      </c>
    </row>
    <row r="27" spans="1:12" x14ac:dyDescent="0.75">
      <c r="A27">
        <v>2018</v>
      </c>
      <c r="B27" t="s">
        <v>192</v>
      </c>
      <c r="C27" s="3">
        <v>43264</v>
      </c>
      <c r="D27">
        <v>13771025</v>
      </c>
      <c r="E27">
        <v>0</v>
      </c>
      <c r="F27">
        <v>13771025</v>
      </c>
      <c r="G27" s="21">
        <v>4.0199999999999996</v>
      </c>
      <c r="H27" s="21">
        <v>55359520.5</v>
      </c>
      <c r="K27" s="25">
        <v>2031</v>
      </c>
      <c r="L27" s="26">
        <f t="shared" si="1"/>
        <v>20.17165701561953</v>
      </c>
    </row>
    <row r="28" spans="1:12" x14ac:dyDescent="0.75">
      <c r="A28">
        <v>2018</v>
      </c>
      <c r="B28" t="s">
        <v>193</v>
      </c>
      <c r="C28" s="3">
        <v>43173</v>
      </c>
      <c r="D28">
        <v>13553767</v>
      </c>
      <c r="E28">
        <v>0</v>
      </c>
      <c r="F28">
        <v>13553767</v>
      </c>
      <c r="G28" s="21">
        <v>3.79</v>
      </c>
      <c r="H28" s="21">
        <v>51368776.93</v>
      </c>
      <c r="K28" s="25">
        <v>2032</v>
      </c>
      <c r="L28" s="26">
        <f t="shared" si="1"/>
        <v>21.46869405033749</v>
      </c>
    </row>
    <row r="29" spans="1:12" x14ac:dyDescent="0.75">
      <c r="B29" t="s">
        <v>194</v>
      </c>
      <c r="C29" s="3">
        <v>43075</v>
      </c>
      <c r="D29">
        <v>14687989</v>
      </c>
      <c r="E29">
        <v>0</v>
      </c>
      <c r="F29">
        <v>14687989</v>
      </c>
      <c r="G29" s="21">
        <v>3.8</v>
      </c>
      <c r="H29" s="21">
        <v>55814358.200000003</v>
      </c>
      <c r="K29" s="25">
        <v>2033</v>
      </c>
      <c r="L29" s="26">
        <f t="shared" si="1"/>
        <v>22.76573108505545</v>
      </c>
    </row>
    <row r="30" spans="1:12" x14ac:dyDescent="0.75">
      <c r="B30" t="s">
        <v>195</v>
      </c>
      <c r="C30" s="3">
        <v>42984</v>
      </c>
      <c r="D30">
        <v>14371585</v>
      </c>
      <c r="E30">
        <v>0</v>
      </c>
      <c r="F30">
        <v>14371585</v>
      </c>
      <c r="G30" s="21">
        <v>4.3499999999999996</v>
      </c>
      <c r="H30" s="21">
        <v>62516394.75</v>
      </c>
      <c r="K30" s="25">
        <v>2034</v>
      </c>
      <c r="L30" s="26">
        <f t="shared" si="1"/>
        <v>24.062768119773409</v>
      </c>
    </row>
    <row r="31" spans="1:12" x14ac:dyDescent="0.75">
      <c r="B31" t="s">
        <v>196</v>
      </c>
      <c r="C31" s="3">
        <v>42893</v>
      </c>
      <c r="D31">
        <v>14597470</v>
      </c>
      <c r="E31">
        <v>0</v>
      </c>
      <c r="F31">
        <v>14597470</v>
      </c>
      <c r="G31" s="21">
        <v>2.5299999999999998</v>
      </c>
      <c r="H31" s="21">
        <v>36931599.100000001</v>
      </c>
      <c r="K31" s="25">
        <v>2035</v>
      </c>
      <c r="L31" s="26">
        <f t="shared" si="1"/>
        <v>25.359805154491369</v>
      </c>
    </row>
    <row r="32" spans="1:12" x14ac:dyDescent="0.75">
      <c r="B32" t="s">
        <v>197</v>
      </c>
      <c r="C32" s="3">
        <v>42802</v>
      </c>
      <c r="D32">
        <v>14371300</v>
      </c>
      <c r="E32">
        <v>0</v>
      </c>
      <c r="F32">
        <v>14371300</v>
      </c>
      <c r="G32" s="21">
        <v>3</v>
      </c>
      <c r="H32" s="21">
        <v>43113900</v>
      </c>
      <c r="K32" s="25">
        <v>2036</v>
      </c>
      <c r="L32" s="26">
        <f t="shared" si="1"/>
        <v>26.656842189209328</v>
      </c>
    </row>
    <row r="33" spans="2:12" x14ac:dyDescent="0.75">
      <c r="B33" t="s">
        <v>198</v>
      </c>
      <c r="C33" s="3">
        <v>42711</v>
      </c>
      <c r="D33">
        <v>14791315</v>
      </c>
      <c r="E33">
        <v>0</v>
      </c>
      <c r="F33">
        <v>14791315</v>
      </c>
      <c r="G33" s="21">
        <v>3.55</v>
      </c>
      <c r="H33" s="21">
        <v>52509168.25</v>
      </c>
      <c r="K33" s="25">
        <v>2037</v>
      </c>
      <c r="L33" s="26">
        <f t="shared" si="1"/>
        <v>27.953879223927288</v>
      </c>
    </row>
    <row r="34" spans="2:12" x14ac:dyDescent="0.75">
      <c r="B34" t="s">
        <v>199</v>
      </c>
      <c r="C34" s="3">
        <v>42620</v>
      </c>
      <c r="D34">
        <v>14911315</v>
      </c>
      <c r="E34">
        <v>0</v>
      </c>
      <c r="F34">
        <v>14911315</v>
      </c>
      <c r="G34" s="21">
        <v>4.54</v>
      </c>
      <c r="H34" s="21">
        <v>67697370.099999994</v>
      </c>
      <c r="K34" s="25">
        <v>2038</v>
      </c>
      <c r="L34" s="26">
        <f t="shared" si="1"/>
        <v>29.250916258645248</v>
      </c>
    </row>
    <row r="35" spans="2:12" x14ac:dyDescent="0.75">
      <c r="B35" t="s">
        <v>200</v>
      </c>
      <c r="C35" s="3">
        <v>42522</v>
      </c>
      <c r="D35">
        <v>15089652</v>
      </c>
      <c r="E35" s="20">
        <v>0</v>
      </c>
      <c r="F35">
        <v>15089652</v>
      </c>
      <c r="G35" s="21">
        <v>4.53</v>
      </c>
      <c r="H35" s="21">
        <v>68356123.560000002</v>
      </c>
      <c r="K35" s="25">
        <v>2039</v>
      </c>
      <c r="L35" s="26">
        <f t="shared" si="1"/>
        <v>30.547953293363207</v>
      </c>
    </row>
    <row r="36" spans="2:12" x14ac:dyDescent="0.75">
      <c r="B36" t="s">
        <v>201</v>
      </c>
      <c r="C36" s="3">
        <v>42438</v>
      </c>
      <c r="D36">
        <v>14838732</v>
      </c>
      <c r="E36">
        <v>0</v>
      </c>
      <c r="F36">
        <v>14838732</v>
      </c>
      <c r="G36" s="21">
        <v>5.25</v>
      </c>
      <c r="H36" s="21">
        <v>77903343</v>
      </c>
      <c r="K36" s="25">
        <v>2040</v>
      </c>
      <c r="L36" s="26">
        <f t="shared" si="1"/>
        <v>31.844990328081167</v>
      </c>
    </row>
    <row r="37" spans="2:12" x14ac:dyDescent="0.75">
      <c r="B37" t="s">
        <v>202</v>
      </c>
      <c r="C37" s="3">
        <v>42340</v>
      </c>
      <c r="D37">
        <v>15374274</v>
      </c>
      <c r="E37">
        <v>0</v>
      </c>
      <c r="F37">
        <v>15374274</v>
      </c>
      <c r="G37" s="21">
        <v>7.5</v>
      </c>
      <c r="H37" s="21">
        <v>115307055</v>
      </c>
      <c r="K37" s="25">
        <v>2041</v>
      </c>
      <c r="L37" s="26">
        <f t="shared" si="1"/>
        <v>33.142027362799126</v>
      </c>
    </row>
    <row r="38" spans="2:12" x14ac:dyDescent="0.75">
      <c r="B38" t="s">
        <v>203</v>
      </c>
      <c r="C38" s="3">
        <v>42256</v>
      </c>
      <c r="D38">
        <v>15374294</v>
      </c>
      <c r="E38">
        <v>10000000</v>
      </c>
      <c r="F38">
        <v>25374294</v>
      </c>
      <c r="G38" s="21">
        <v>6.02</v>
      </c>
      <c r="H38" s="21">
        <v>152753249.88</v>
      </c>
      <c r="K38" s="25">
        <v>2042</v>
      </c>
      <c r="L38" s="26">
        <f t="shared" si="1"/>
        <v>34.439064397517541</v>
      </c>
    </row>
    <row r="39" spans="2:12" x14ac:dyDescent="0.75">
      <c r="B39" t="s">
        <v>204</v>
      </c>
      <c r="C39" s="3">
        <v>42158</v>
      </c>
      <c r="D39">
        <v>15507571</v>
      </c>
      <c r="E39">
        <v>0</v>
      </c>
      <c r="F39">
        <v>15507571</v>
      </c>
      <c r="G39" s="21">
        <v>5.5</v>
      </c>
      <c r="H39" s="21">
        <v>85291640.5</v>
      </c>
      <c r="K39" s="25">
        <v>2043</v>
      </c>
      <c r="L39" s="26">
        <f t="shared" si="1"/>
        <v>35.7361014322355</v>
      </c>
    </row>
    <row r="40" spans="2:12" x14ac:dyDescent="0.75">
      <c r="B40" t="s">
        <v>205</v>
      </c>
      <c r="C40" s="3">
        <v>42074</v>
      </c>
      <c r="D40">
        <v>15272670</v>
      </c>
      <c r="E40">
        <v>0</v>
      </c>
      <c r="F40">
        <v>15272670</v>
      </c>
      <c r="G40" s="21">
        <v>5.41</v>
      </c>
      <c r="H40" s="21">
        <v>82625144.700000003</v>
      </c>
      <c r="K40" s="25">
        <v>2044</v>
      </c>
      <c r="L40" s="26">
        <f t="shared" si="1"/>
        <v>37.03313846695346</v>
      </c>
    </row>
    <row r="41" spans="2:12" x14ac:dyDescent="0.75">
      <c r="B41" t="s">
        <v>206</v>
      </c>
      <c r="C41" s="3">
        <v>41976</v>
      </c>
      <c r="D41">
        <v>18198685</v>
      </c>
      <c r="E41" s="20">
        <v>0</v>
      </c>
      <c r="F41">
        <v>18198685</v>
      </c>
      <c r="G41" s="21">
        <v>5.21</v>
      </c>
      <c r="H41" s="21">
        <v>94815148.849999994</v>
      </c>
      <c r="K41" s="25">
        <v>2045</v>
      </c>
      <c r="L41" s="26">
        <f t="shared" si="1"/>
        <v>38.33017550167142</v>
      </c>
    </row>
    <row r="42" spans="2:12" x14ac:dyDescent="0.75">
      <c r="B42" t="s">
        <v>207</v>
      </c>
      <c r="C42" s="3">
        <v>41885</v>
      </c>
      <c r="D42">
        <v>17998687</v>
      </c>
      <c r="E42">
        <v>0</v>
      </c>
      <c r="F42">
        <v>17998687</v>
      </c>
      <c r="G42" s="21">
        <v>4.88</v>
      </c>
      <c r="H42" s="21">
        <v>87833592.560000002</v>
      </c>
      <c r="K42" s="25">
        <v>2046</v>
      </c>
      <c r="L42" s="26">
        <f t="shared" si="1"/>
        <v>39.627212536389379</v>
      </c>
    </row>
    <row r="43" spans="2:12" x14ac:dyDescent="0.75">
      <c r="B43" t="s">
        <v>208</v>
      </c>
      <c r="C43" s="3">
        <v>41794</v>
      </c>
      <c r="D43">
        <v>18062384</v>
      </c>
      <c r="E43">
        <v>0</v>
      </c>
      <c r="F43">
        <v>18062384</v>
      </c>
      <c r="G43" s="21">
        <v>5.0199999999999996</v>
      </c>
      <c r="H43" s="21">
        <v>90673167.680000007</v>
      </c>
      <c r="K43" s="25">
        <v>2047</v>
      </c>
      <c r="L43" s="26">
        <f t="shared" si="1"/>
        <v>40.924249571107339</v>
      </c>
    </row>
    <row r="44" spans="2:12" x14ac:dyDescent="0.75">
      <c r="B44" t="s">
        <v>209</v>
      </c>
      <c r="C44" s="3">
        <v>41703</v>
      </c>
      <c r="D44">
        <v>18491350</v>
      </c>
      <c r="E44">
        <v>5000000</v>
      </c>
      <c r="F44">
        <v>23491350</v>
      </c>
      <c r="G44" s="21">
        <v>4</v>
      </c>
      <c r="H44" s="21">
        <v>93965400</v>
      </c>
      <c r="K44" s="25">
        <v>2048</v>
      </c>
      <c r="L44" s="26">
        <f t="shared" si="1"/>
        <v>42.221286605825298</v>
      </c>
    </row>
    <row r="45" spans="2:12" x14ac:dyDescent="0.75">
      <c r="B45" t="s">
        <v>210</v>
      </c>
      <c r="C45" s="3">
        <v>41612</v>
      </c>
      <c r="D45">
        <v>38329378</v>
      </c>
      <c r="E45" t="s">
        <v>211</v>
      </c>
      <c r="F45">
        <v>38329378</v>
      </c>
      <c r="G45" s="21">
        <v>3</v>
      </c>
      <c r="H45" s="21">
        <v>114988134</v>
      </c>
      <c r="K45" s="25">
        <v>2049</v>
      </c>
      <c r="L45" s="26">
        <f t="shared" si="1"/>
        <v>43.518323640543258</v>
      </c>
    </row>
    <row r="46" spans="2:12" x14ac:dyDescent="0.75">
      <c r="B46" t="s">
        <v>212</v>
      </c>
      <c r="C46" s="3">
        <v>41521</v>
      </c>
      <c r="D46">
        <v>38409043</v>
      </c>
      <c r="E46" t="s">
        <v>211</v>
      </c>
      <c r="F46">
        <v>38409043</v>
      </c>
      <c r="G46" s="21">
        <v>2.67</v>
      </c>
      <c r="H46" s="21">
        <v>102552144.81</v>
      </c>
      <c r="K46" s="25">
        <v>2050</v>
      </c>
      <c r="L46" s="26">
        <f t="shared" si="1"/>
        <v>44.815360675261218</v>
      </c>
    </row>
    <row r="47" spans="2:12" x14ac:dyDescent="0.75">
      <c r="B47" t="s">
        <v>213</v>
      </c>
      <c r="C47" s="3">
        <v>41430</v>
      </c>
      <c r="D47">
        <v>38782076</v>
      </c>
      <c r="E47" t="s">
        <v>211</v>
      </c>
      <c r="F47">
        <v>38782076</v>
      </c>
      <c r="G47" s="21">
        <v>3.21</v>
      </c>
      <c r="H47" s="21">
        <v>124490463.95999999</v>
      </c>
    </row>
    <row r="48" spans="2:12" x14ac:dyDescent="0.75">
      <c r="B48" t="s">
        <v>214</v>
      </c>
      <c r="C48" s="3">
        <v>41346</v>
      </c>
      <c r="D48">
        <v>37835405</v>
      </c>
      <c r="E48" t="s">
        <v>211</v>
      </c>
      <c r="F48">
        <v>37835405</v>
      </c>
      <c r="G48" s="21">
        <v>2.8</v>
      </c>
      <c r="H48" s="21">
        <v>105939134</v>
      </c>
    </row>
    <row r="49" spans="2:8" x14ac:dyDescent="0.75">
      <c r="B49" t="s">
        <v>215</v>
      </c>
      <c r="C49" s="3">
        <v>41248</v>
      </c>
      <c r="D49">
        <v>37563083</v>
      </c>
      <c r="E49" t="s">
        <v>211</v>
      </c>
      <c r="F49">
        <v>19774000</v>
      </c>
      <c r="G49" s="21">
        <v>1.93</v>
      </c>
      <c r="H49" s="21">
        <v>38163820</v>
      </c>
    </row>
    <row r="50" spans="2:8" x14ac:dyDescent="0.75">
      <c r="B50" t="s">
        <v>216</v>
      </c>
      <c r="C50" s="3">
        <v>41157</v>
      </c>
      <c r="D50">
        <v>37949558</v>
      </c>
      <c r="E50" t="s">
        <v>211</v>
      </c>
      <c r="F50">
        <v>24589000</v>
      </c>
      <c r="G50" s="21">
        <v>1.93</v>
      </c>
      <c r="H50" s="21">
        <v>47456770</v>
      </c>
    </row>
    <row r="51" spans="2:8" x14ac:dyDescent="0.75">
      <c r="B51" t="s">
        <v>217</v>
      </c>
      <c r="C51" s="3">
        <v>41066</v>
      </c>
      <c r="D51">
        <v>36426008</v>
      </c>
      <c r="E51" t="s">
        <v>211</v>
      </c>
      <c r="F51">
        <v>20941000</v>
      </c>
      <c r="G51">
        <v>1.93</v>
      </c>
      <c r="H51">
        <v>40416130</v>
      </c>
    </row>
    <row r="52" spans="2:8" x14ac:dyDescent="0.75">
      <c r="B52" t="s">
        <v>218</v>
      </c>
      <c r="C52" s="3">
        <v>40982</v>
      </c>
      <c r="D52">
        <v>34843858</v>
      </c>
      <c r="E52" t="s">
        <v>211</v>
      </c>
      <c r="F52">
        <v>21559000</v>
      </c>
      <c r="G52" s="21">
        <v>1.93</v>
      </c>
      <c r="H52" s="21">
        <v>41608870</v>
      </c>
    </row>
    <row r="53" spans="2:8" x14ac:dyDescent="0.75">
      <c r="B53" t="s">
        <v>219</v>
      </c>
      <c r="C53" s="3">
        <v>40884</v>
      </c>
      <c r="D53">
        <v>42983482</v>
      </c>
      <c r="E53" t="s">
        <v>211</v>
      </c>
      <c r="F53">
        <v>27293000</v>
      </c>
      <c r="G53">
        <v>1.89</v>
      </c>
      <c r="H53">
        <v>51583770</v>
      </c>
    </row>
    <row r="54" spans="2:8" x14ac:dyDescent="0.75">
      <c r="B54" t="s">
        <v>220</v>
      </c>
      <c r="C54" s="3">
        <v>40884</v>
      </c>
      <c r="D54">
        <v>1864951</v>
      </c>
      <c r="E54" t="s">
        <v>211</v>
      </c>
      <c r="F54">
        <v>0</v>
      </c>
      <c r="G54" s="21" t="s">
        <v>211</v>
      </c>
      <c r="H54" s="21" t="s">
        <v>211</v>
      </c>
    </row>
    <row r="55" spans="2:8" x14ac:dyDescent="0.75">
      <c r="B55" t="s">
        <v>221</v>
      </c>
      <c r="C55" s="3">
        <v>40793</v>
      </c>
      <c r="D55">
        <v>42189685</v>
      </c>
      <c r="E55" t="s">
        <v>211</v>
      </c>
      <c r="F55">
        <v>7487000</v>
      </c>
      <c r="G55" s="21">
        <v>1.89</v>
      </c>
      <c r="H55">
        <v>14150430</v>
      </c>
    </row>
    <row r="56" spans="2:8" x14ac:dyDescent="0.75">
      <c r="B56" t="s">
        <v>222</v>
      </c>
      <c r="C56" s="3">
        <v>40793</v>
      </c>
      <c r="D56">
        <v>1864951</v>
      </c>
      <c r="E56" t="s">
        <v>211</v>
      </c>
      <c r="F56">
        <v>0</v>
      </c>
      <c r="G56" s="21" t="s">
        <v>211</v>
      </c>
      <c r="H56" s="21" t="s">
        <v>211</v>
      </c>
    </row>
    <row r="57" spans="2:8" x14ac:dyDescent="0.75">
      <c r="B57" t="s">
        <v>223</v>
      </c>
      <c r="C57" s="3">
        <v>40702</v>
      </c>
      <c r="D57">
        <v>42034184</v>
      </c>
      <c r="E57" t="s">
        <v>211</v>
      </c>
      <c r="F57">
        <v>12537000</v>
      </c>
      <c r="G57" s="21">
        <v>1.89</v>
      </c>
      <c r="H57">
        <v>25477200</v>
      </c>
    </row>
    <row r="58" spans="2:8" x14ac:dyDescent="0.75">
      <c r="B58" t="s">
        <v>224</v>
      </c>
      <c r="C58" s="3">
        <v>40702</v>
      </c>
      <c r="D58">
        <v>1864952</v>
      </c>
      <c r="E58" t="s">
        <v>211</v>
      </c>
      <c r="F58">
        <v>943000</v>
      </c>
      <c r="G58" s="21">
        <v>1.89</v>
      </c>
      <c r="H58" s="21" t="s">
        <v>211</v>
      </c>
    </row>
    <row r="59" spans="2:8" x14ac:dyDescent="0.75">
      <c r="B59" t="s">
        <v>225</v>
      </c>
      <c r="C59" s="3">
        <v>40611</v>
      </c>
      <c r="D59">
        <v>41995813</v>
      </c>
      <c r="E59" t="s">
        <v>211</v>
      </c>
      <c r="F59">
        <v>41995813</v>
      </c>
      <c r="G59" s="21">
        <v>1.89</v>
      </c>
      <c r="H59">
        <v>83425588.469999999</v>
      </c>
    </row>
    <row r="60" spans="2:8" x14ac:dyDescent="0.75">
      <c r="B60" t="s">
        <v>226</v>
      </c>
      <c r="C60" s="3">
        <v>40611</v>
      </c>
      <c r="D60">
        <v>2144710</v>
      </c>
      <c r="E60" t="s">
        <v>211</v>
      </c>
      <c r="F60">
        <v>2144710</v>
      </c>
      <c r="G60" s="21">
        <v>1.89</v>
      </c>
      <c r="H60" s="21" t="s">
        <v>211</v>
      </c>
    </row>
    <row r="61" spans="2:8" x14ac:dyDescent="0.75">
      <c r="B61" t="s">
        <v>227</v>
      </c>
      <c r="C61" s="3">
        <v>40513</v>
      </c>
      <c r="D61">
        <v>43173648</v>
      </c>
      <c r="E61" t="s">
        <v>211</v>
      </c>
      <c r="F61">
        <v>24755000</v>
      </c>
      <c r="G61" s="21">
        <v>1.86</v>
      </c>
      <c r="H61">
        <v>48224220</v>
      </c>
    </row>
    <row r="62" spans="2:8" x14ac:dyDescent="0.75">
      <c r="B62" t="s">
        <v>228</v>
      </c>
      <c r="C62" s="3">
        <v>40513</v>
      </c>
      <c r="D62">
        <v>2137991</v>
      </c>
      <c r="E62" t="s">
        <v>211</v>
      </c>
      <c r="F62">
        <v>1172000</v>
      </c>
      <c r="G62" s="21">
        <v>1.86</v>
      </c>
      <c r="H62" s="21" t="s">
        <v>211</v>
      </c>
    </row>
    <row r="63" spans="2:8" x14ac:dyDescent="0.75">
      <c r="B63" t="s">
        <v>229</v>
      </c>
      <c r="C63" s="3">
        <v>40429</v>
      </c>
      <c r="D63">
        <v>45595968</v>
      </c>
      <c r="E63" t="s">
        <v>211</v>
      </c>
      <c r="F63">
        <v>34407000</v>
      </c>
      <c r="G63" s="21">
        <v>1.86</v>
      </c>
      <c r="H63">
        <v>66437340</v>
      </c>
    </row>
    <row r="64" spans="2:8" x14ac:dyDescent="0.75">
      <c r="B64" t="s">
        <v>230</v>
      </c>
      <c r="C64" s="3">
        <v>40429</v>
      </c>
      <c r="D64">
        <v>2137992</v>
      </c>
      <c r="E64" t="s">
        <v>211</v>
      </c>
      <c r="F64">
        <v>1312000</v>
      </c>
      <c r="G64" s="21">
        <v>1.86</v>
      </c>
      <c r="H64" s="21" t="s">
        <v>211</v>
      </c>
    </row>
    <row r="65" spans="2:8" x14ac:dyDescent="0.75">
      <c r="B65" t="s">
        <v>231</v>
      </c>
      <c r="C65" s="3">
        <v>40338</v>
      </c>
      <c r="D65">
        <v>40685585</v>
      </c>
      <c r="E65" t="s">
        <v>211</v>
      </c>
      <c r="F65">
        <v>40685585</v>
      </c>
      <c r="G65" s="21">
        <v>1.88</v>
      </c>
      <c r="H65">
        <v>80465566.780000001</v>
      </c>
    </row>
    <row r="66" spans="2:8" x14ac:dyDescent="0.75">
      <c r="B66" t="s">
        <v>232</v>
      </c>
      <c r="C66" s="3">
        <v>40338</v>
      </c>
      <c r="D66">
        <v>2137993</v>
      </c>
      <c r="E66" t="s">
        <v>211</v>
      </c>
      <c r="F66">
        <v>2137993</v>
      </c>
      <c r="G66" s="21">
        <v>1.86</v>
      </c>
      <c r="H66" s="21" t="s">
        <v>211</v>
      </c>
    </row>
    <row r="67" spans="2:8" x14ac:dyDescent="0.75">
      <c r="B67" t="s">
        <v>233</v>
      </c>
      <c r="C67" s="3">
        <v>40247</v>
      </c>
      <c r="D67">
        <v>40612408</v>
      </c>
      <c r="E67" t="s">
        <v>211</v>
      </c>
      <c r="F67">
        <v>40612408</v>
      </c>
      <c r="G67" s="21">
        <v>2.0699999999999998</v>
      </c>
      <c r="H67">
        <v>87956944.560000002</v>
      </c>
    </row>
    <row r="68" spans="2:8" x14ac:dyDescent="0.75">
      <c r="B68" t="s">
        <v>234</v>
      </c>
      <c r="C68" s="3">
        <v>40247</v>
      </c>
      <c r="D68">
        <v>2137992</v>
      </c>
      <c r="E68" t="s">
        <v>211</v>
      </c>
      <c r="F68">
        <v>2091000</v>
      </c>
      <c r="G68" s="21">
        <v>1.86</v>
      </c>
      <c r="H68" s="21" t="s">
        <v>211</v>
      </c>
    </row>
    <row r="69" spans="2:8" x14ac:dyDescent="0.75">
      <c r="B69" t="s">
        <v>235</v>
      </c>
      <c r="C69" s="3">
        <v>40149</v>
      </c>
      <c r="D69">
        <v>28591698</v>
      </c>
      <c r="E69" t="s">
        <v>211</v>
      </c>
      <c r="F69">
        <v>28591698</v>
      </c>
      <c r="G69" s="21">
        <v>2.0499999999999998</v>
      </c>
      <c r="H69">
        <v>61587120.899999999</v>
      </c>
    </row>
    <row r="70" spans="2:8" x14ac:dyDescent="0.75">
      <c r="B70" t="s">
        <v>236</v>
      </c>
      <c r="C70" s="3">
        <v>40149</v>
      </c>
      <c r="D70">
        <v>2172540</v>
      </c>
      <c r="E70" t="s">
        <v>211</v>
      </c>
      <c r="F70">
        <v>1599000</v>
      </c>
      <c r="G70" s="21">
        <v>1.86</v>
      </c>
      <c r="H70" s="21" t="s">
        <v>211</v>
      </c>
    </row>
    <row r="71" spans="2:8" x14ac:dyDescent="0.75">
      <c r="B71" t="s">
        <v>237</v>
      </c>
      <c r="C71" s="3">
        <v>40065</v>
      </c>
      <c r="D71">
        <v>28408945</v>
      </c>
      <c r="E71" t="s">
        <v>211</v>
      </c>
      <c r="F71">
        <v>28408945</v>
      </c>
      <c r="G71" s="21">
        <v>2.19</v>
      </c>
      <c r="H71">
        <v>66278239.350000001</v>
      </c>
    </row>
    <row r="72" spans="2:8" x14ac:dyDescent="0.75">
      <c r="B72" t="s">
        <v>238</v>
      </c>
      <c r="C72" s="3">
        <v>40065</v>
      </c>
      <c r="D72">
        <v>2172540</v>
      </c>
      <c r="E72" t="s">
        <v>211</v>
      </c>
      <c r="F72">
        <v>2172540</v>
      </c>
      <c r="G72" s="21">
        <v>1.87</v>
      </c>
      <c r="H72" s="21" t="s">
        <v>211</v>
      </c>
    </row>
    <row r="73" spans="2:8" x14ac:dyDescent="0.75">
      <c r="B73" t="s">
        <v>239</v>
      </c>
      <c r="C73" s="3">
        <v>39981</v>
      </c>
      <c r="D73">
        <v>30887620</v>
      </c>
      <c r="E73" t="s">
        <v>211</v>
      </c>
      <c r="F73">
        <v>30887620</v>
      </c>
      <c r="G73" s="21">
        <v>3.23</v>
      </c>
      <c r="H73">
        <v>104242445</v>
      </c>
    </row>
    <row r="74" spans="2:8" x14ac:dyDescent="0.75">
      <c r="B74" t="s">
        <v>240</v>
      </c>
      <c r="C74" s="3">
        <v>39981</v>
      </c>
      <c r="D74">
        <v>2172540</v>
      </c>
      <c r="E74" t="s">
        <v>211</v>
      </c>
      <c r="F74">
        <v>2172540</v>
      </c>
      <c r="G74" s="21">
        <v>2.06</v>
      </c>
      <c r="H74" s="21" t="s">
        <v>211</v>
      </c>
    </row>
    <row r="75" spans="2:8" x14ac:dyDescent="0.75">
      <c r="B75" t="s">
        <v>241</v>
      </c>
      <c r="C75" s="3">
        <v>39890</v>
      </c>
      <c r="D75">
        <v>31513765</v>
      </c>
      <c r="E75" t="s">
        <v>211</v>
      </c>
      <c r="F75">
        <v>31513765</v>
      </c>
      <c r="G75" s="21">
        <v>3.51</v>
      </c>
      <c r="H75" s="21">
        <v>117248629.8</v>
      </c>
    </row>
    <row r="76" spans="2:8" x14ac:dyDescent="0.75">
      <c r="B76" t="s">
        <v>242</v>
      </c>
      <c r="C76" s="3">
        <v>39890</v>
      </c>
      <c r="D76">
        <v>2175513</v>
      </c>
      <c r="E76" t="s">
        <v>211</v>
      </c>
      <c r="F76">
        <v>2175513</v>
      </c>
      <c r="G76">
        <v>3.05</v>
      </c>
      <c r="H76" t="s">
        <v>211</v>
      </c>
    </row>
    <row r="77" spans="2:8" x14ac:dyDescent="0.75">
      <c r="B77" t="s">
        <v>243</v>
      </c>
      <c r="C77" s="3">
        <v>39799</v>
      </c>
      <c r="D77">
        <v>31505898</v>
      </c>
      <c r="E77" t="s">
        <v>211</v>
      </c>
      <c r="F77">
        <v>31505898</v>
      </c>
      <c r="G77">
        <v>3.38</v>
      </c>
      <c r="H77">
        <v>106489935.23999999</v>
      </c>
    </row>
    <row r="78" spans="2:8" x14ac:dyDescent="0.75">
      <c r="B78" t="s">
        <v>244</v>
      </c>
      <c r="C78" s="3">
        <v>39716</v>
      </c>
      <c r="D78">
        <v>12565387</v>
      </c>
      <c r="E78" t="s">
        <v>211</v>
      </c>
      <c r="F78">
        <v>12565387</v>
      </c>
      <c r="G78">
        <v>3.07</v>
      </c>
      <c r="H78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4"/>
  <sheetViews>
    <sheetView topLeftCell="A16" zoomScale="90" zoomScaleNormal="90" workbookViewId="0">
      <selection activeCell="F40" sqref="F40"/>
    </sheetView>
  </sheetViews>
  <sheetFormatPr defaultRowHeight="14.75" x14ac:dyDescent="0.75"/>
  <cols>
    <col min="2" max="2" width="30.1796875" customWidth="1"/>
    <col min="3" max="8" width="16" customWidth="1"/>
  </cols>
  <sheetData>
    <row r="1" spans="1:8" x14ac:dyDescent="0.75">
      <c r="B1" t="s">
        <v>28</v>
      </c>
    </row>
    <row r="2" spans="1:8" x14ac:dyDescent="0.75">
      <c r="B2" t="s">
        <v>262</v>
      </c>
    </row>
    <row r="3" spans="1:8" x14ac:dyDescent="0.75">
      <c r="B3" t="s">
        <v>253</v>
      </c>
    </row>
    <row r="5" spans="1:8" ht="59" x14ac:dyDescent="0.75">
      <c r="B5" s="12" t="s">
        <v>29</v>
      </c>
      <c r="C5" s="12" t="s">
        <v>51</v>
      </c>
      <c r="D5" s="12" t="s">
        <v>52</v>
      </c>
      <c r="E5" s="12" t="s">
        <v>53</v>
      </c>
      <c r="F5" s="12" t="s">
        <v>54</v>
      </c>
      <c r="G5" s="12" t="s">
        <v>55</v>
      </c>
      <c r="H5" s="12" t="s">
        <v>56</v>
      </c>
    </row>
    <row r="6" spans="1:8" x14ac:dyDescent="0.75">
      <c r="A6" s="13">
        <v>2024</v>
      </c>
      <c r="B6" s="5" t="s">
        <v>259</v>
      </c>
      <c r="C6" s="7">
        <v>51589488</v>
      </c>
      <c r="D6" s="7">
        <v>51589488</v>
      </c>
      <c r="E6" s="9">
        <v>37.020000000000003</v>
      </c>
      <c r="F6" s="7">
        <v>7211000</v>
      </c>
      <c r="G6" s="7">
        <v>7211000</v>
      </c>
      <c r="H6" s="11">
        <v>38.35</v>
      </c>
    </row>
    <row r="7" spans="1:8" x14ac:dyDescent="0.75">
      <c r="A7" s="13">
        <v>2024</v>
      </c>
      <c r="B7" s="4" t="s">
        <v>260</v>
      </c>
      <c r="C7" s="6">
        <v>51216056</v>
      </c>
      <c r="D7" s="6">
        <v>51216056</v>
      </c>
      <c r="E7" s="8">
        <v>41.76</v>
      </c>
      <c r="F7" s="6">
        <v>7211000</v>
      </c>
      <c r="G7" s="6">
        <v>7211000</v>
      </c>
      <c r="H7" s="10">
        <v>41</v>
      </c>
    </row>
    <row r="8" spans="1:8" x14ac:dyDescent="0.75">
      <c r="A8" s="13">
        <v>2023</v>
      </c>
      <c r="B8" s="5" t="s">
        <v>261</v>
      </c>
      <c r="C8" s="7">
        <v>57617565</v>
      </c>
      <c r="D8" s="7">
        <v>57617565</v>
      </c>
      <c r="E8" s="9">
        <v>38.729999999999997</v>
      </c>
      <c r="F8" s="7">
        <v>7577000</v>
      </c>
      <c r="G8" s="7">
        <v>7577000</v>
      </c>
      <c r="H8" s="11">
        <v>37.4</v>
      </c>
    </row>
    <row r="9" spans="1:8" x14ac:dyDescent="0.75">
      <c r="A9" s="13">
        <v>2023</v>
      </c>
      <c r="B9" s="4" t="s">
        <v>30</v>
      </c>
      <c r="C9" s="6">
        <v>55760384</v>
      </c>
      <c r="D9" s="6">
        <v>55760384</v>
      </c>
      <c r="E9" s="8">
        <v>35.200000000000003</v>
      </c>
      <c r="F9" s="6">
        <v>7577000</v>
      </c>
      <c r="G9" s="6">
        <v>7577000</v>
      </c>
      <c r="H9" s="10">
        <v>34.159999999999997</v>
      </c>
    </row>
    <row r="10" spans="1:8" x14ac:dyDescent="0.75">
      <c r="A10" s="13">
        <v>2023</v>
      </c>
      <c r="B10" s="5" t="s">
        <v>31</v>
      </c>
      <c r="C10" s="7">
        <v>56084237</v>
      </c>
      <c r="D10" s="7">
        <v>56084237</v>
      </c>
      <c r="E10" s="9">
        <v>30.33</v>
      </c>
      <c r="F10" s="7">
        <v>7577000</v>
      </c>
      <c r="G10" s="7">
        <v>7577000</v>
      </c>
      <c r="H10" s="11">
        <v>30.05</v>
      </c>
    </row>
    <row r="11" spans="1:8" x14ac:dyDescent="0.75">
      <c r="A11" s="13">
        <v>2023</v>
      </c>
      <c r="B11" s="4" t="s">
        <v>32</v>
      </c>
      <c r="C11" s="6">
        <v>56395720</v>
      </c>
      <c r="D11" s="6">
        <v>56395720</v>
      </c>
      <c r="E11" s="8">
        <v>27.85</v>
      </c>
      <c r="F11" s="6">
        <v>7577000</v>
      </c>
      <c r="G11" s="6">
        <v>7577000</v>
      </c>
      <c r="H11" s="10">
        <v>27.01</v>
      </c>
    </row>
    <row r="12" spans="1:8" x14ac:dyDescent="0.75">
      <c r="A12" s="13">
        <v>2022</v>
      </c>
      <c r="B12" s="5" t="s">
        <v>33</v>
      </c>
      <c r="C12" s="7">
        <v>58020854</v>
      </c>
      <c r="D12" s="7">
        <v>58020854</v>
      </c>
      <c r="E12" s="9">
        <v>26.8</v>
      </c>
      <c r="F12" s="7">
        <v>7942750</v>
      </c>
      <c r="G12" s="7">
        <v>7942750</v>
      </c>
      <c r="H12" s="11">
        <v>26</v>
      </c>
    </row>
    <row r="13" spans="1:8" x14ac:dyDescent="0.75">
      <c r="A13" s="13">
        <v>2022</v>
      </c>
      <c r="B13" s="4" t="s">
        <v>34</v>
      </c>
      <c r="C13" s="6">
        <v>56956085</v>
      </c>
      <c r="D13" s="6">
        <v>56956085</v>
      </c>
      <c r="E13" s="8">
        <v>27</v>
      </c>
      <c r="F13" s="6">
        <v>7942750</v>
      </c>
      <c r="G13" s="6">
        <v>7942750</v>
      </c>
      <c r="H13" s="10">
        <v>30</v>
      </c>
    </row>
    <row r="14" spans="1:8" x14ac:dyDescent="0.75">
      <c r="A14" s="13">
        <v>2022</v>
      </c>
      <c r="B14" s="5" t="s">
        <v>35</v>
      </c>
      <c r="C14" s="7">
        <v>58331300</v>
      </c>
      <c r="D14" s="7">
        <v>58331300</v>
      </c>
      <c r="E14" s="9">
        <v>30.85</v>
      </c>
      <c r="F14" s="7">
        <v>7942750</v>
      </c>
      <c r="G14" s="7">
        <v>7942750</v>
      </c>
      <c r="H14" s="11">
        <v>28.13</v>
      </c>
    </row>
    <row r="15" spans="1:8" x14ac:dyDescent="0.75">
      <c r="A15" s="13">
        <v>2022</v>
      </c>
      <c r="B15" s="4" t="s">
        <v>36</v>
      </c>
      <c r="C15" s="6">
        <v>58527697</v>
      </c>
      <c r="D15" s="6">
        <v>58527697</v>
      </c>
      <c r="E15" s="8">
        <v>29.15</v>
      </c>
      <c r="F15" s="6">
        <v>7942750</v>
      </c>
      <c r="G15" s="6">
        <v>7079000</v>
      </c>
      <c r="H15" s="10">
        <v>19.7</v>
      </c>
    </row>
    <row r="16" spans="1:8" x14ac:dyDescent="0.75">
      <c r="A16" s="13">
        <v>2021</v>
      </c>
      <c r="B16" s="5" t="s">
        <v>37</v>
      </c>
      <c r="C16" s="7">
        <v>68598217</v>
      </c>
      <c r="D16" s="7">
        <v>68598217</v>
      </c>
      <c r="E16" s="9">
        <v>28.26</v>
      </c>
      <c r="F16" s="7">
        <v>8306250</v>
      </c>
      <c r="G16" s="7">
        <v>8306250</v>
      </c>
      <c r="H16" s="11">
        <v>34.01</v>
      </c>
    </row>
    <row r="17" spans="1:8" x14ac:dyDescent="0.75">
      <c r="A17" s="13">
        <v>2021</v>
      </c>
      <c r="B17" s="4" t="s">
        <v>38</v>
      </c>
      <c r="C17" s="6">
        <v>71261536</v>
      </c>
      <c r="D17" s="6">
        <v>71261536</v>
      </c>
      <c r="E17" s="8">
        <v>23.3</v>
      </c>
      <c r="F17" s="6">
        <v>8306250</v>
      </c>
      <c r="G17" s="6">
        <v>8306250</v>
      </c>
      <c r="H17" s="10">
        <v>23.69</v>
      </c>
    </row>
    <row r="18" spans="1:8" x14ac:dyDescent="0.75">
      <c r="A18" s="13">
        <v>2021</v>
      </c>
      <c r="B18" s="5" t="s">
        <v>39</v>
      </c>
      <c r="C18" s="7">
        <v>71647138</v>
      </c>
      <c r="D18" s="7">
        <v>71647138</v>
      </c>
      <c r="E18" s="9">
        <v>18.8</v>
      </c>
      <c r="F18" s="7">
        <v>8306250</v>
      </c>
      <c r="G18" s="7">
        <v>8306250</v>
      </c>
      <c r="H18" s="11">
        <v>19.04</v>
      </c>
    </row>
    <row r="19" spans="1:8" x14ac:dyDescent="0.75">
      <c r="A19" s="13">
        <v>2021</v>
      </c>
      <c r="B19" s="4" t="s">
        <v>40</v>
      </c>
      <c r="C19" s="6">
        <v>54773607</v>
      </c>
      <c r="D19" s="6">
        <v>54773607</v>
      </c>
      <c r="E19" s="8">
        <v>17.8</v>
      </c>
      <c r="F19" s="6">
        <v>8306250</v>
      </c>
      <c r="G19" s="6">
        <v>8306250</v>
      </c>
      <c r="H19" s="10">
        <v>18.010000000000002</v>
      </c>
    </row>
    <row r="20" spans="1:8" x14ac:dyDescent="0.75">
      <c r="A20" s="13">
        <v>2020</v>
      </c>
      <c r="B20" s="5" t="s">
        <v>41</v>
      </c>
      <c r="C20" s="7">
        <v>56366432</v>
      </c>
      <c r="D20" s="7">
        <v>56366432</v>
      </c>
      <c r="E20" s="9">
        <v>16.93</v>
      </c>
      <c r="F20" s="7">
        <v>8672250</v>
      </c>
      <c r="G20" s="7">
        <v>8672250</v>
      </c>
      <c r="H20" s="11">
        <v>17.350000000000001</v>
      </c>
    </row>
    <row r="21" spans="1:8" x14ac:dyDescent="0.75">
      <c r="A21" s="13">
        <v>2020</v>
      </c>
      <c r="B21" s="4" t="s">
        <v>42</v>
      </c>
      <c r="C21" s="6">
        <v>59250484</v>
      </c>
      <c r="D21" s="6">
        <v>52627000</v>
      </c>
      <c r="E21" s="8">
        <v>16.68</v>
      </c>
      <c r="F21" s="6">
        <v>8672250</v>
      </c>
      <c r="G21" s="6">
        <v>8672250</v>
      </c>
      <c r="H21" s="10">
        <v>16.73</v>
      </c>
    </row>
    <row r="22" spans="1:8" x14ac:dyDescent="0.75">
      <c r="A22" s="13">
        <v>2020</v>
      </c>
      <c r="B22" s="5" t="s">
        <v>43</v>
      </c>
      <c r="C22" s="7">
        <v>57540731</v>
      </c>
      <c r="D22" s="7">
        <v>21161000</v>
      </c>
      <c r="E22" s="9">
        <v>16.68</v>
      </c>
      <c r="F22" s="7">
        <v>8672250</v>
      </c>
      <c r="G22" s="7">
        <v>1763000</v>
      </c>
      <c r="H22" s="11">
        <v>16.68</v>
      </c>
    </row>
    <row r="23" spans="1:8" x14ac:dyDescent="0.75">
      <c r="A23" s="13">
        <v>2020</v>
      </c>
      <c r="B23" s="4" t="s">
        <v>44</v>
      </c>
      <c r="C23" s="6">
        <v>57090077</v>
      </c>
      <c r="D23" s="6">
        <v>57090077</v>
      </c>
      <c r="E23" s="8">
        <v>17.87</v>
      </c>
      <c r="F23" s="6">
        <v>8672250</v>
      </c>
      <c r="G23" s="6">
        <v>8672250</v>
      </c>
      <c r="H23" s="10">
        <v>18</v>
      </c>
    </row>
    <row r="24" spans="1:8" x14ac:dyDescent="0.75">
      <c r="A24" s="13">
        <v>2019</v>
      </c>
      <c r="B24" s="5" t="s">
        <v>45</v>
      </c>
      <c r="C24" s="7">
        <v>67435661</v>
      </c>
      <c r="D24" s="7">
        <v>67435661</v>
      </c>
      <c r="E24" s="9">
        <v>17</v>
      </c>
      <c r="F24" s="7">
        <v>9038000</v>
      </c>
      <c r="G24" s="7">
        <v>9038000</v>
      </c>
      <c r="H24" s="11">
        <v>16.8</v>
      </c>
    </row>
    <row r="25" spans="1:8" x14ac:dyDescent="0.75">
      <c r="A25" s="13">
        <v>2019</v>
      </c>
      <c r="B25" s="4" t="s">
        <v>46</v>
      </c>
      <c r="C25" s="6">
        <v>66289515</v>
      </c>
      <c r="D25" s="6">
        <v>66289515</v>
      </c>
      <c r="E25" s="8">
        <v>17.16</v>
      </c>
      <c r="F25" s="6">
        <v>9038000</v>
      </c>
      <c r="G25" s="6">
        <v>9038000</v>
      </c>
      <c r="H25" s="10">
        <v>16.850000000000001</v>
      </c>
    </row>
    <row r="26" spans="1:8" x14ac:dyDescent="0.75">
      <c r="A26" s="13">
        <v>2019</v>
      </c>
      <c r="B26" s="5" t="s">
        <v>47</v>
      </c>
      <c r="C26" s="7">
        <v>66321122</v>
      </c>
      <c r="D26" s="7">
        <v>66321122</v>
      </c>
      <c r="E26" s="9">
        <v>17.45</v>
      </c>
      <c r="F26" s="7">
        <v>9038000</v>
      </c>
      <c r="G26" s="7">
        <v>9038000</v>
      </c>
      <c r="H26" s="11">
        <v>17.399999999999999</v>
      </c>
    </row>
    <row r="27" spans="1:8" x14ac:dyDescent="0.75">
      <c r="A27" s="13">
        <v>2019</v>
      </c>
      <c r="B27" s="4" t="s">
        <v>48</v>
      </c>
      <c r="C27" s="6">
        <v>80847404</v>
      </c>
      <c r="D27" s="6">
        <v>80847404</v>
      </c>
      <c r="E27" s="8">
        <v>15.73</v>
      </c>
      <c r="F27" s="6">
        <v>9038000</v>
      </c>
      <c r="G27" s="6">
        <v>5983000</v>
      </c>
      <c r="H27" s="10">
        <v>15.62</v>
      </c>
    </row>
    <row r="28" spans="1:8" x14ac:dyDescent="0.75">
      <c r="A28" s="13">
        <v>2018</v>
      </c>
      <c r="B28" s="5" t="s">
        <v>49</v>
      </c>
      <c r="C28" s="7">
        <v>78825717</v>
      </c>
      <c r="D28" s="7">
        <v>78825717</v>
      </c>
      <c r="E28" s="9">
        <v>15.31</v>
      </c>
      <c r="F28" s="7">
        <v>9401500</v>
      </c>
      <c r="G28" s="7">
        <v>9401500</v>
      </c>
      <c r="H28" s="11">
        <v>15.33</v>
      </c>
    </row>
    <row r="29" spans="1:8" x14ac:dyDescent="0.75">
      <c r="A29" s="13">
        <v>2018</v>
      </c>
      <c r="B29" s="4" t="s">
        <v>50</v>
      </c>
      <c r="C29" s="6">
        <v>79421265</v>
      </c>
      <c r="D29" s="6">
        <v>79421265</v>
      </c>
      <c r="E29" s="8">
        <v>15.05</v>
      </c>
      <c r="F29" s="6">
        <v>9401500</v>
      </c>
      <c r="G29" s="6">
        <v>9401500</v>
      </c>
      <c r="H29" s="10">
        <v>14.9</v>
      </c>
    </row>
    <row r="32" spans="1:8" ht="29.5" x14ac:dyDescent="0.75">
      <c r="C32" s="1" t="s">
        <v>57</v>
      </c>
      <c r="E32" s="12" t="s">
        <v>53</v>
      </c>
      <c r="F32" s="15" t="s">
        <v>62</v>
      </c>
      <c r="G32" s="1" t="s">
        <v>58</v>
      </c>
    </row>
    <row r="33" spans="4:7" x14ac:dyDescent="0.75">
      <c r="D33" s="1">
        <v>2018</v>
      </c>
      <c r="E33" s="14">
        <f>AVERAGEIFS($E$6:$E$29,$A$6:$A$29,D33)</f>
        <v>15.18</v>
      </c>
      <c r="F33" s="16">
        <f>E33*About!B33</f>
        <v>13.879489301373518</v>
      </c>
      <c r="G33">
        <f>SLOPE(F33:F38,D33:D38)</f>
        <v>2.2912872296992677</v>
      </c>
    </row>
    <row r="34" spans="4:7" x14ac:dyDescent="0.75">
      <c r="D34" s="1">
        <v>2019</v>
      </c>
      <c r="E34" s="14">
        <f t="shared" ref="E34:E39" si="0">AVERAGEIFS($E$6:$E$29,$A$6:$A$29,D34)</f>
        <v>16.835000000000001</v>
      </c>
      <c r="F34" s="16">
        <f>E34*About!B34</f>
        <v>15.11875282116273</v>
      </c>
      <c r="G34">
        <f>INTERCEPT(F33:F38,D33:D38)</f>
        <v>-4611.2133228755793</v>
      </c>
    </row>
    <row r="35" spans="4:7" x14ac:dyDescent="0.75">
      <c r="D35" s="1">
        <v>2020</v>
      </c>
      <c r="E35" s="14">
        <f t="shared" si="0"/>
        <v>17.04</v>
      </c>
      <c r="F35" s="16">
        <f>E35*About!B35</f>
        <v>15.116365842255545</v>
      </c>
    </row>
    <row r="36" spans="4:7" x14ac:dyDescent="0.75">
      <c r="D36" s="1">
        <v>2021</v>
      </c>
      <c r="E36" s="14">
        <f t="shared" si="0"/>
        <v>22.04</v>
      </c>
      <c r="F36" s="16">
        <f>E36*About!B36</f>
        <v>18.674583016570097</v>
      </c>
    </row>
    <row r="37" spans="4:7" x14ac:dyDescent="0.75">
      <c r="D37" s="1">
        <v>2022</v>
      </c>
      <c r="E37" s="14">
        <f t="shared" si="0"/>
        <v>28.450000000000003</v>
      </c>
      <c r="F37" s="16">
        <f>E37*About!B37</f>
        <v>22.319623105704672</v>
      </c>
    </row>
    <row r="38" spans="4:7" x14ac:dyDescent="0.75">
      <c r="D38" s="1">
        <v>2023</v>
      </c>
      <c r="E38" s="14">
        <f t="shared" si="0"/>
        <v>33.027500000000003</v>
      </c>
      <c r="F38" s="16">
        <f>E38*About!B38</f>
        <v>24.886334303680318</v>
      </c>
    </row>
    <row r="39" spans="4:7" x14ac:dyDescent="0.75">
      <c r="D39" s="1">
        <v>2024</v>
      </c>
      <c r="E39" s="14">
        <f t="shared" si="0"/>
        <v>39.39</v>
      </c>
      <c r="F39" s="16">
        <f>E39*About!B38</f>
        <v>29.680499832623351</v>
      </c>
    </row>
    <row r="41" spans="4:7" x14ac:dyDescent="0.75">
      <c r="D41" s="28"/>
      <c r="E41" s="30" t="s">
        <v>63</v>
      </c>
    </row>
    <row r="42" spans="4:7" x14ac:dyDescent="0.75">
      <c r="D42" s="30">
        <v>2018</v>
      </c>
      <c r="E42" s="31">
        <f t="shared" ref="E42:E48" si="1">F33</f>
        <v>13.879489301373518</v>
      </c>
    </row>
    <row r="43" spans="4:7" x14ac:dyDescent="0.75">
      <c r="D43" s="30">
        <v>2019</v>
      </c>
      <c r="E43" s="31">
        <f t="shared" si="1"/>
        <v>15.11875282116273</v>
      </c>
    </row>
    <row r="44" spans="4:7" x14ac:dyDescent="0.75">
      <c r="D44" s="30">
        <v>2020</v>
      </c>
      <c r="E44" s="31">
        <f t="shared" si="1"/>
        <v>15.116365842255545</v>
      </c>
    </row>
    <row r="45" spans="4:7" x14ac:dyDescent="0.75">
      <c r="D45" s="30">
        <v>2021</v>
      </c>
      <c r="E45" s="31">
        <f t="shared" si="1"/>
        <v>18.674583016570097</v>
      </c>
    </row>
    <row r="46" spans="4:7" x14ac:dyDescent="0.75">
      <c r="D46" s="30">
        <v>2022</v>
      </c>
      <c r="E46" s="31">
        <f t="shared" si="1"/>
        <v>22.319623105704672</v>
      </c>
    </row>
    <row r="47" spans="4:7" x14ac:dyDescent="0.75">
      <c r="D47" s="30">
        <v>2023</v>
      </c>
      <c r="E47" s="31">
        <f t="shared" si="1"/>
        <v>24.886334303680318</v>
      </c>
    </row>
    <row r="48" spans="4:7" x14ac:dyDescent="0.75">
      <c r="D48" s="30">
        <v>2024</v>
      </c>
      <c r="E48" s="31">
        <f t="shared" si="1"/>
        <v>29.680499832623351</v>
      </c>
    </row>
    <row r="49" spans="4:5" x14ac:dyDescent="0.75">
      <c r="D49" s="30">
        <v>2025</v>
      </c>
      <c r="E49" s="28">
        <f t="shared" ref="E49:E54" si="2">D49*$G$33+$G$34</f>
        <v>28.643317265437872</v>
      </c>
    </row>
    <row r="50" spans="4:5" x14ac:dyDescent="0.75">
      <c r="D50" s="30">
        <v>2026</v>
      </c>
      <c r="E50" s="28">
        <f t="shared" si="2"/>
        <v>30.934604495137137</v>
      </c>
    </row>
    <row r="51" spans="4:5" x14ac:dyDescent="0.75">
      <c r="D51" s="30">
        <v>2027</v>
      </c>
      <c r="E51" s="28">
        <f t="shared" si="2"/>
        <v>33.225891724836401</v>
      </c>
    </row>
    <row r="52" spans="4:5" x14ac:dyDescent="0.75">
      <c r="D52" s="30">
        <v>2028</v>
      </c>
      <c r="E52" s="28">
        <f t="shared" si="2"/>
        <v>35.517178954535666</v>
      </c>
    </row>
    <row r="53" spans="4:5" x14ac:dyDescent="0.75">
      <c r="D53" s="30">
        <v>2029</v>
      </c>
      <c r="E53" s="28">
        <f t="shared" si="2"/>
        <v>37.808466184234931</v>
      </c>
    </row>
    <row r="54" spans="4:5" x14ac:dyDescent="0.75">
      <c r="D54" s="30">
        <v>2030</v>
      </c>
      <c r="E54" s="28">
        <f t="shared" si="2"/>
        <v>40.099753413934195</v>
      </c>
    </row>
    <row r="55" spans="4:5" x14ac:dyDescent="0.75">
      <c r="D55" s="33">
        <v>2031</v>
      </c>
      <c r="E55">
        <f>E54</f>
        <v>40.099753413934195</v>
      </c>
    </row>
    <row r="56" spans="4:5" x14ac:dyDescent="0.75">
      <c r="D56" s="33">
        <v>2032</v>
      </c>
      <c r="E56">
        <f t="shared" ref="E56:E74" si="3">E55</f>
        <v>40.099753413934195</v>
      </c>
    </row>
    <row r="57" spans="4:5" x14ac:dyDescent="0.75">
      <c r="D57" s="33">
        <v>2033</v>
      </c>
      <c r="E57">
        <f t="shared" si="3"/>
        <v>40.099753413934195</v>
      </c>
    </row>
    <row r="58" spans="4:5" x14ac:dyDescent="0.75">
      <c r="D58" s="33">
        <v>2034</v>
      </c>
      <c r="E58">
        <f t="shared" si="3"/>
        <v>40.099753413934195</v>
      </c>
    </row>
    <row r="59" spans="4:5" x14ac:dyDescent="0.75">
      <c r="D59" s="33">
        <v>2035</v>
      </c>
      <c r="E59">
        <f t="shared" si="3"/>
        <v>40.099753413934195</v>
      </c>
    </row>
    <row r="60" spans="4:5" x14ac:dyDescent="0.75">
      <c r="D60" s="33">
        <v>2036</v>
      </c>
      <c r="E60">
        <f t="shared" si="3"/>
        <v>40.099753413934195</v>
      </c>
    </row>
    <row r="61" spans="4:5" x14ac:dyDescent="0.75">
      <c r="D61" s="33">
        <v>2037</v>
      </c>
      <c r="E61">
        <f t="shared" si="3"/>
        <v>40.099753413934195</v>
      </c>
    </row>
    <row r="62" spans="4:5" x14ac:dyDescent="0.75">
      <c r="D62" s="33">
        <v>2038</v>
      </c>
      <c r="E62">
        <f t="shared" si="3"/>
        <v>40.099753413934195</v>
      </c>
    </row>
    <row r="63" spans="4:5" x14ac:dyDescent="0.75">
      <c r="D63" s="33">
        <v>2039</v>
      </c>
      <c r="E63">
        <f t="shared" si="3"/>
        <v>40.099753413934195</v>
      </c>
    </row>
    <row r="64" spans="4:5" x14ac:dyDescent="0.75">
      <c r="D64" s="33">
        <v>2040</v>
      </c>
      <c r="E64">
        <f t="shared" si="3"/>
        <v>40.099753413934195</v>
      </c>
    </row>
    <row r="65" spans="4:5" x14ac:dyDescent="0.75">
      <c r="D65" s="33">
        <v>2041</v>
      </c>
      <c r="E65">
        <f t="shared" si="3"/>
        <v>40.099753413934195</v>
      </c>
    </row>
    <row r="66" spans="4:5" x14ac:dyDescent="0.75">
      <c r="D66" s="33">
        <v>2042</v>
      </c>
      <c r="E66">
        <f t="shared" si="3"/>
        <v>40.099753413934195</v>
      </c>
    </row>
    <row r="67" spans="4:5" x14ac:dyDescent="0.75">
      <c r="D67" s="33">
        <v>2043</v>
      </c>
      <c r="E67">
        <f t="shared" si="3"/>
        <v>40.099753413934195</v>
      </c>
    </row>
    <row r="68" spans="4:5" x14ac:dyDescent="0.75">
      <c r="D68" s="33">
        <v>2044</v>
      </c>
      <c r="E68">
        <f t="shared" si="3"/>
        <v>40.099753413934195</v>
      </c>
    </row>
    <row r="69" spans="4:5" x14ac:dyDescent="0.75">
      <c r="D69" s="33">
        <v>2045</v>
      </c>
      <c r="E69">
        <f t="shared" si="3"/>
        <v>40.099753413934195</v>
      </c>
    </row>
    <row r="70" spans="4:5" x14ac:dyDescent="0.75">
      <c r="D70" s="33">
        <v>2046</v>
      </c>
      <c r="E70">
        <f t="shared" si="3"/>
        <v>40.099753413934195</v>
      </c>
    </row>
    <row r="71" spans="4:5" x14ac:dyDescent="0.75">
      <c r="D71" s="33">
        <v>2047</v>
      </c>
      <c r="E71">
        <f t="shared" si="3"/>
        <v>40.099753413934195</v>
      </c>
    </row>
    <row r="72" spans="4:5" x14ac:dyDescent="0.75">
      <c r="D72" s="33">
        <v>2048</v>
      </c>
      <c r="E72">
        <f t="shared" si="3"/>
        <v>40.099753413934195</v>
      </c>
    </row>
    <row r="73" spans="4:5" x14ac:dyDescent="0.75">
      <c r="D73" s="33">
        <v>2049</v>
      </c>
      <c r="E73">
        <f t="shared" si="3"/>
        <v>40.099753413934195</v>
      </c>
    </row>
    <row r="74" spans="4:5" x14ac:dyDescent="0.75">
      <c r="D74" s="33">
        <v>2050</v>
      </c>
      <c r="E74">
        <f t="shared" si="3"/>
        <v>40.099753413934195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workbookViewId="0">
      <selection activeCell="C3" sqref="C3"/>
    </sheetView>
  </sheetViews>
  <sheetFormatPr defaultRowHeight="14.75" x14ac:dyDescent="0.75"/>
  <cols>
    <col min="1" max="1" width="14.26953125" bestFit="1" customWidth="1"/>
  </cols>
  <sheetData>
    <row r="2" spans="1:33" x14ac:dyDescent="0.7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75">
      <c r="A3" s="32" t="s">
        <v>5</v>
      </c>
      <c r="B3" s="32" t="s">
        <v>78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9.2213188678974873</v>
      </c>
      <c r="G3">
        <v>11.092397772593358</v>
      </c>
      <c r="H3">
        <v>12.389434807311318</v>
      </c>
      <c r="I3">
        <v>13.686471842029277</v>
      </c>
      <c r="J3">
        <v>14.983508876747237</v>
      </c>
      <c r="K3">
        <v>16.280545911465197</v>
      </c>
      <c r="L3">
        <v>17.577582946183611</v>
      </c>
      <c r="M3">
        <v>18.874619980901571</v>
      </c>
      <c r="N3">
        <v>20.17165701561953</v>
      </c>
      <c r="O3">
        <v>21.46869405033749</v>
      </c>
      <c r="P3">
        <v>22.76573108505545</v>
      </c>
      <c r="Q3">
        <v>24.062768119773409</v>
      </c>
      <c r="R3">
        <v>25.359805154491369</v>
      </c>
      <c r="S3">
        <v>26.656842189209328</v>
      </c>
      <c r="T3">
        <v>27.953879223927288</v>
      </c>
      <c r="U3">
        <v>29.250916258645248</v>
      </c>
      <c r="V3">
        <v>30.547953293363207</v>
      </c>
      <c r="W3">
        <v>31.844990328081167</v>
      </c>
      <c r="X3">
        <v>33.142027362799126</v>
      </c>
      <c r="Y3">
        <v>34.439064397517541</v>
      </c>
      <c r="Z3">
        <v>35.7361014322355</v>
      </c>
      <c r="AA3">
        <v>37.03313846695346</v>
      </c>
      <c r="AB3">
        <v>38.33017550167142</v>
      </c>
      <c r="AC3">
        <v>39.627212536389379</v>
      </c>
      <c r="AD3">
        <v>40.924249571107339</v>
      </c>
      <c r="AE3">
        <v>42.221286605825298</v>
      </c>
      <c r="AF3">
        <v>43.518323640543258</v>
      </c>
      <c r="AG3">
        <v>44.815360675261218</v>
      </c>
    </row>
    <row r="4" spans="1:33" x14ac:dyDescent="0.75">
      <c r="A4" s="32" t="s">
        <v>5</v>
      </c>
      <c r="B4" s="32" t="s">
        <v>80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9.2213188678974873</v>
      </c>
      <c r="G4">
        <f t="shared" si="0"/>
        <v>11.092397772593358</v>
      </c>
      <c r="H4">
        <f t="shared" si="0"/>
        <v>12.389434807311318</v>
      </c>
      <c r="I4">
        <f t="shared" si="0"/>
        <v>13.686471842029277</v>
      </c>
      <c r="J4">
        <f t="shared" si="0"/>
        <v>14.983508876747237</v>
      </c>
      <c r="K4">
        <f t="shared" si="0"/>
        <v>16.280545911465197</v>
      </c>
      <c r="L4">
        <f t="shared" si="0"/>
        <v>17.577582946183611</v>
      </c>
      <c r="M4">
        <f t="shared" si="0"/>
        <v>18.874619980901571</v>
      </c>
      <c r="N4">
        <f t="shared" si="0"/>
        <v>20.17165701561953</v>
      </c>
      <c r="O4">
        <f t="shared" si="0"/>
        <v>21.46869405033749</v>
      </c>
      <c r="P4">
        <f t="shared" si="0"/>
        <v>22.76573108505545</v>
      </c>
      <c r="Q4">
        <f t="shared" si="0"/>
        <v>24.062768119773409</v>
      </c>
      <c r="R4">
        <f t="shared" si="0"/>
        <v>25.359805154491369</v>
      </c>
      <c r="S4">
        <f t="shared" si="0"/>
        <v>26.656842189209328</v>
      </c>
      <c r="T4">
        <f t="shared" si="0"/>
        <v>27.953879223927288</v>
      </c>
      <c r="U4">
        <f t="shared" si="0"/>
        <v>29.250916258645248</v>
      </c>
      <c r="V4">
        <f t="shared" si="0"/>
        <v>30.547953293363207</v>
      </c>
      <c r="W4">
        <f t="shared" si="0"/>
        <v>31.844990328081167</v>
      </c>
      <c r="X4">
        <f t="shared" si="0"/>
        <v>33.142027362799126</v>
      </c>
      <c r="Y4">
        <f t="shared" si="0"/>
        <v>34.439064397517541</v>
      </c>
      <c r="Z4">
        <f t="shared" si="0"/>
        <v>35.7361014322355</v>
      </c>
      <c r="AA4">
        <f t="shared" si="0"/>
        <v>37.03313846695346</v>
      </c>
      <c r="AB4">
        <f t="shared" si="0"/>
        <v>38.33017550167142</v>
      </c>
      <c r="AC4">
        <f t="shared" si="0"/>
        <v>39.627212536389379</v>
      </c>
      <c r="AD4">
        <f t="shared" si="0"/>
        <v>40.924249571107339</v>
      </c>
      <c r="AE4">
        <f t="shared" si="0"/>
        <v>42.221286605825298</v>
      </c>
      <c r="AF4">
        <f t="shared" si="0"/>
        <v>43.518323640543258</v>
      </c>
      <c r="AG4">
        <f t="shared" si="0"/>
        <v>44.815360675261218</v>
      </c>
    </row>
    <row r="5" spans="1:33" x14ac:dyDescent="0.75">
      <c r="A5" s="32" t="s">
        <v>5</v>
      </c>
      <c r="B5" s="32" t="s">
        <v>101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9.2213188678974873</v>
      </c>
      <c r="G5">
        <f t="shared" si="0"/>
        <v>11.092397772593358</v>
      </c>
      <c r="H5">
        <f t="shared" si="0"/>
        <v>12.389434807311318</v>
      </c>
      <c r="I5">
        <f t="shared" si="0"/>
        <v>13.686471842029277</v>
      </c>
      <c r="J5">
        <f t="shared" si="0"/>
        <v>14.983508876747237</v>
      </c>
      <c r="K5">
        <f t="shared" si="0"/>
        <v>16.280545911465197</v>
      </c>
      <c r="L5">
        <f t="shared" si="0"/>
        <v>17.577582946183611</v>
      </c>
      <c r="M5">
        <f t="shared" si="0"/>
        <v>18.874619980901571</v>
      </c>
      <c r="N5">
        <f t="shared" si="0"/>
        <v>20.17165701561953</v>
      </c>
      <c r="O5">
        <f t="shared" si="0"/>
        <v>21.46869405033749</v>
      </c>
      <c r="P5">
        <f t="shared" si="0"/>
        <v>22.76573108505545</v>
      </c>
      <c r="Q5">
        <f t="shared" si="0"/>
        <v>24.062768119773409</v>
      </c>
      <c r="R5">
        <f t="shared" si="0"/>
        <v>25.359805154491369</v>
      </c>
      <c r="S5">
        <f t="shared" si="0"/>
        <v>26.656842189209328</v>
      </c>
      <c r="T5">
        <f t="shared" si="0"/>
        <v>27.953879223927288</v>
      </c>
      <c r="U5">
        <f t="shared" si="0"/>
        <v>29.250916258645248</v>
      </c>
      <c r="V5">
        <f t="shared" si="0"/>
        <v>30.547953293363207</v>
      </c>
      <c r="W5">
        <f t="shared" si="0"/>
        <v>31.844990328081167</v>
      </c>
      <c r="X5">
        <f t="shared" si="0"/>
        <v>33.142027362799126</v>
      </c>
      <c r="Y5">
        <f t="shared" si="0"/>
        <v>34.439064397517541</v>
      </c>
      <c r="Z5">
        <f t="shared" si="0"/>
        <v>35.7361014322355</v>
      </c>
      <c r="AA5">
        <f t="shared" si="0"/>
        <v>37.03313846695346</v>
      </c>
      <c r="AB5">
        <f t="shared" si="0"/>
        <v>38.33017550167142</v>
      </c>
      <c r="AC5">
        <f t="shared" si="0"/>
        <v>39.627212536389379</v>
      </c>
      <c r="AD5">
        <f t="shared" si="0"/>
        <v>40.924249571107339</v>
      </c>
      <c r="AE5">
        <f t="shared" si="0"/>
        <v>42.221286605825298</v>
      </c>
      <c r="AF5">
        <f t="shared" si="0"/>
        <v>43.518323640543258</v>
      </c>
      <c r="AG5">
        <f t="shared" si="0"/>
        <v>44.815360675261218</v>
      </c>
    </row>
    <row r="6" spans="1:33" x14ac:dyDescent="0.75">
      <c r="A6" s="32" t="s">
        <v>5</v>
      </c>
      <c r="B6" s="32" t="s">
        <v>103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9.2213188678974873</v>
      </c>
      <c r="G6">
        <f t="shared" si="0"/>
        <v>11.092397772593358</v>
      </c>
      <c r="H6">
        <f t="shared" si="0"/>
        <v>12.389434807311318</v>
      </c>
      <c r="I6">
        <f t="shared" si="0"/>
        <v>13.686471842029277</v>
      </c>
      <c r="J6">
        <f t="shared" si="0"/>
        <v>14.983508876747237</v>
      </c>
      <c r="K6">
        <f t="shared" si="0"/>
        <v>16.280545911465197</v>
      </c>
      <c r="L6">
        <f t="shared" si="0"/>
        <v>17.577582946183611</v>
      </c>
      <c r="M6">
        <f t="shared" si="0"/>
        <v>18.874619980901571</v>
      </c>
      <c r="N6">
        <f t="shared" si="0"/>
        <v>20.17165701561953</v>
      </c>
      <c r="O6">
        <f t="shared" si="0"/>
        <v>21.46869405033749</v>
      </c>
      <c r="P6">
        <f t="shared" si="0"/>
        <v>22.76573108505545</v>
      </c>
      <c r="Q6">
        <f t="shared" si="0"/>
        <v>24.062768119773409</v>
      </c>
      <c r="R6">
        <f t="shared" si="0"/>
        <v>25.359805154491369</v>
      </c>
      <c r="S6">
        <f t="shared" si="0"/>
        <v>26.656842189209328</v>
      </c>
      <c r="T6">
        <f t="shared" si="0"/>
        <v>27.953879223927288</v>
      </c>
      <c r="U6">
        <f t="shared" si="0"/>
        <v>29.250916258645248</v>
      </c>
      <c r="V6">
        <f t="shared" si="0"/>
        <v>30.547953293363207</v>
      </c>
      <c r="W6">
        <f t="shared" si="0"/>
        <v>31.844990328081167</v>
      </c>
      <c r="X6">
        <f t="shared" si="0"/>
        <v>33.142027362799126</v>
      </c>
      <c r="Y6">
        <f t="shared" si="0"/>
        <v>34.439064397517541</v>
      </c>
      <c r="Z6">
        <f t="shared" si="0"/>
        <v>35.7361014322355</v>
      </c>
      <c r="AA6">
        <f t="shared" si="0"/>
        <v>37.03313846695346</v>
      </c>
      <c r="AB6">
        <f t="shared" si="0"/>
        <v>38.33017550167142</v>
      </c>
      <c r="AC6">
        <f t="shared" si="0"/>
        <v>39.627212536389379</v>
      </c>
      <c r="AD6">
        <f t="shared" si="0"/>
        <v>40.924249571107339</v>
      </c>
      <c r="AE6">
        <f t="shared" si="0"/>
        <v>42.221286605825298</v>
      </c>
      <c r="AF6">
        <f t="shared" si="0"/>
        <v>43.518323640543258</v>
      </c>
      <c r="AG6">
        <f t="shared" si="0"/>
        <v>44.815360675261218</v>
      </c>
    </row>
    <row r="7" spans="1:33" x14ac:dyDescent="0.75">
      <c r="A7" s="32" t="s">
        <v>5</v>
      </c>
      <c r="B7" s="32" t="s">
        <v>105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9.2213188678974873</v>
      </c>
      <c r="G7">
        <f t="shared" si="0"/>
        <v>11.092397772593358</v>
      </c>
      <c r="H7">
        <f t="shared" si="0"/>
        <v>12.389434807311318</v>
      </c>
      <c r="I7">
        <f t="shared" si="0"/>
        <v>13.686471842029277</v>
      </c>
      <c r="J7">
        <f t="shared" si="0"/>
        <v>14.983508876747237</v>
      </c>
      <c r="K7">
        <f t="shared" si="0"/>
        <v>16.280545911465197</v>
      </c>
      <c r="L7">
        <f t="shared" si="0"/>
        <v>17.577582946183611</v>
      </c>
      <c r="M7">
        <f t="shared" si="0"/>
        <v>18.874619980901571</v>
      </c>
      <c r="N7">
        <f t="shared" si="0"/>
        <v>20.17165701561953</v>
      </c>
      <c r="O7">
        <f t="shared" si="0"/>
        <v>21.46869405033749</v>
      </c>
      <c r="P7">
        <f t="shared" si="0"/>
        <v>22.76573108505545</v>
      </c>
      <c r="Q7">
        <f t="shared" si="0"/>
        <v>24.062768119773409</v>
      </c>
      <c r="R7">
        <f t="shared" si="0"/>
        <v>25.359805154491369</v>
      </c>
      <c r="S7">
        <f t="shared" si="0"/>
        <v>26.656842189209328</v>
      </c>
      <c r="T7">
        <f t="shared" si="0"/>
        <v>27.953879223927288</v>
      </c>
      <c r="U7">
        <f t="shared" si="0"/>
        <v>29.250916258645248</v>
      </c>
      <c r="V7">
        <f t="shared" si="0"/>
        <v>30.547953293363207</v>
      </c>
      <c r="W7">
        <f t="shared" si="0"/>
        <v>31.844990328081167</v>
      </c>
      <c r="X7">
        <f t="shared" si="0"/>
        <v>33.142027362799126</v>
      </c>
      <c r="Y7">
        <f t="shared" si="0"/>
        <v>34.439064397517541</v>
      </c>
      <c r="Z7">
        <f t="shared" si="0"/>
        <v>35.7361014322355</v>
      </c>
      <c r="AA7">
        <f t="shared" si="0"/>
        <v>37.03313846695346</v>
      </c>
      <c r="AB7">
        <f t="shared" si="0"/>
        <v>38.33017550167142</v>
      </c>
      <c r="AC7">
        <f t="shared" si="0"/>
        <v>39.627212536389379</v>
      </c>
      <c r="AD7">
        <f t="shared" si="0"/>
        <v>40.924249571107339</v>
      </c>
      <c r="AE7">
        <f t="shared" si="0"/>
        <v>42.221286605825298</v>
      </c>
      <c r="AF7">
        <f t="shared" si="0"/>
        <v>43.518323640543258</v>
      </c>
      <c r="AG7">
        <f t="shared" si="0"/>
        <v>44.815360675261218</v>
      </c>
    </row>
    <row r="8" spans="1:33" x14ac:dyDescent="0.75">
      <c r="A8" s="32" t="s">
        <v>5</v>
      </c>
      <c r="B8" s="32" t="s">
        <v>121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9.2213188678974873</v>
      </c>
      <c r="G8">
        <f t="shared" si="0"/>
        <v>11.092397772593358</v>
      </c>
      <c r="H8">
        <f t="shared" si="0"/>
        <v>12.389434807311318</v>
      </c>
      <c r="I8">
        <f t="shared" si="0"/>
        <v>13.686471842029277</v>
      </c>
      <c r="J8">
        <f t="shared" si="0"/>
        <v>14.983508876747237</v>
      </c>
      <c r="K8">
        <f t="shared" si="0"/>
        <v>16.280545911465197</v>
      </c>
      <c r="L8">
        <f t="shared" si="0"/>
        <v>17.577582946183611</v>
      </c>
      <c r="M8">
        <f t="shared" si="0"/>
        <v>18.874619980901571</v>
      </c>
      <c r="N8">
        <f t="shared" si="0"/>
        <v>20.17165701561953</v>
      </c>
      <c r="O8">
        <f t="shared" si="0"/>
        <v>21.46869405033749</v>
      </c>
      <c r="P8">
        <f t="shared" si="0"/>
        <v>22.76573108505545</v>
      </c>
      <c r="Q8">
        <f t="shared" si="0"/>
        <v>24.062768119773409</v>
      </c>
      <c r="R8">
        <f t="shared" si="0"/>
        <v>25.359805154491369</v>
      </c>
      <c r="S8">
        <f t="shared" si="0"/>
        <v>26.656842189209328</v>
      </c>
      <c r="T8">
        <f t="shared" si="0"/>
        <v>27.953879223927288</v>
      </c>
      <c r="U8">
        <f t="shared" si="0"/>
        <v>29.250916258645248</v>
      </c>
      <c r="V8">
        <f t="shared" si="0"/>
        <v>30.547953293363207</v>
      </c>
      <c r="W8">
        <f t="shared" si="0"/>
        <v>31.844990328081167</v>
      </c>
      <c r="X8">
        <f t="shared" si="0"/>
        <v>33.142027362799126</v>
      </c>
      <c r="Y8">
        <f t="shared" si="0"/>
        <v>34.439064397517541</v>
      </c>
      <c r="Z8">
        <f t="shared" si="0"/>
        <v>35.7361014322355</v>
      </c>
      <c r="AA8">
        <f t="shared" si="0"/>
        <v>37.03313846695346</v>
      </c>
      <c r="AB8">
        <f t="shared" si="0"/>
        <v>38.33017550167142</v>
      </c>
      <c r="AC8">
        <f t="shared" si="0"/>
        <v>39.627212536389379</v>
      </c>
      <c r="AD8">
        <f t="shared" si="0"/>
        <v>40.924249571107339</v>
      </c>
      <c r="AE8">
        <f t="shared" si="0"/>
        <v>42.221286605825298</v>
      </c>
      <c r="AF8">
        <f t="shared" si="0"/>
        <v>43.518323640543258</v>
      </c>
      <c r="AG8">
        <f t="shared" si="0"/>
        <v>44.815360675261218</v>
      </c>
    </row>
    <row r="9" spans="1:33" x14ac:dyDescent="0.75">
      <c r="A9" s="32" t="s">
        <v>5</v>
      </c>
      <c r="B9" s="32" t="s">
        <v>123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9.2213188678974873</v>
      </c>
      <c r="G9">
        <f t="shared" si="0"/>
        <v>11.092397772593358</v>
      </c>
      <c r="H9">
        <f t="shared" si="0"/>
        <v>12.389434807311318</v>
      </c>
      <c r="I9">
        <f t="shared" si="0"/>
        <v>13.686471842029277</v>
      </c>
      <c r="J9">
        <f t="shared" si="0"/>
        <v>14.983508876747237</v>
      </c>
      <c r="K9">
        <f t="shared" si="0"/>
        <v>16.280545911465197</v>
      </c>
      <c r="L9">
        <f t="shared" si="0"/>
        <v>17.577582946183611</v>
      </c>
      <c r="M9">
        <f t="shared" si="0"/>
        <v>18.874619980901571</v>
      </c>
      <c r="N9">
        <f t="shared" si="0"/>
        <v>20.17165701561953</v>
      </c>
      <c r="O9">
        <f t="shared" si="0"/>
        <v>21.46869405033749</v>
      </c>
      <c r="P9">
        <f t="shared" si="0"/>
        <v>22.76573108505545</v>
      </c>
      <c r="Q9">
        <f t="shared" si="0"/>
        <v>24.062768119773409</v>
      </c>
      <c r="R9">
        <f t="shared" si="0"/>
        <v>25.359805154491369</v>
      </c>
      <c r="S9">
        <f t="shared" si="0"/>
        <v>26.656842189209328</v>
      </c>
      <c r="T9">
        <f t="shared" si="0"/>
        <v>27.953879223927288</v>
      </c>
      <c r="U9">
        <f t="shared" si="0"/>
        <v>29.250916258645248</v>
      </c>
      <c r="V9">
        <f t="shared" si="0"/>
        <v>30.547953293363207</v>
      </c>
      <c r="W9">
        <f t="shared" si="0"/>
        <v>31.844990328081167</v>
      </c>
      <c r="X9">
        <f t="shared" si="0"/>
        <v>33.142027362799126</v>
      </c>
      <c r="Y9">
        <f t="shared" si="0"/>
        <v>34.439064397517541</v>
      </c>
      <c r="Z9">
        <f t="shared" si="0"/>
        <v>35.7361014322355</v>
      </c>
      <c r="AA9">
        <f t="shared" si="0"/>
        <v>37.03313846695346</v>
      </c>
      <c r="AB9">
        <f t="shared" si="0"/>
        <v>38.33017550167142</v>
      </c>
      <c r="AC9">
        <f t="shared" si="0"/>
        <v>39.627212536389379</v>
      </c>
      <c r="AD9">
        <f t="shared" si="0"/>
        <v>40.924249571107339</v>
      </c>
      <c r="AE9">
        <f t="shared" si="0"/>
        <v>42.221286605825298</v>
      </c>
      <c r="AF9">
        <f t="shared" si="0"/>
        <v>43.518323640543258</v>
      </c>
      <c r="AG9">
        <f t="shared" si="0"/>
        <v>44.815360675261218</v>
      </c>
    </row>
    <row r="10" spans="1:33" x14ac:dyDescent="0.75">
      <c r="A10" s="32" t="s">
        <v>5</v>
      </c>
      <c r="B10" s="32" t="s">
        <v>127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9.2213188678974873</v>
      </c>
      <c r="G10">
        <f t="shared" si="0"/>
        <v>11.092397772593358</v>
      </c>
      <c r="H10">
        <f t="shared" si="0"/>
        <v>12.389434807311318</v>
      </c>
      <c r="I10">
        <f t="shared" si="0"/>
        <v>13.686471842029277</v>
      </c>
      <c r="J10">
        <f t="shared" si="0"/>
        <v>14.983508876747237</v>
      </c>
      <c r="K10">
        <f t="shared" si="0"/>
        <v>16.280545911465197</v>
      </c>
      <c r="L10">
        <f t="shared" si="0"/>
        <v>17.577582946183611</v>
      </c>
      <c r="M10">
        <f t="shared" si="0"/>
        <v>18.874619980901571</v>
      </c>
      <c r="N10">
        <f t="shared" si="0"/>
        <v>20.17165701561953</v>
      </c>
      <c r="O10">
        <f t="shared" si="0"/>
        <v>21.46869405033749</v>
      </c>
      <c r="P10">
        <f t="shared" si="0"/>
        <v>22.76573108505545</v>
      </c>
      <c r="Q10">
        <f t="shared" si="0"/>
        <v>24.062768119773409</v>
      </c>
      <c r="R10">
        <f t="shared" si="0"/>
        <v>25.359805154491369</v>
      </c>
      <c r="S10">
        <f t="shared" si="0"/>
        <v>26.656842189209328</v>
      </c>
      <c r="T10">
        <f t="shared" si="0"/>
        <v>27.953879223927288</v>
      </c>
      <c r="U10">
        <f t="shared" si="0"/>
        <v>29.250916258645248</v>
      </c>
      <c r="V10">
        <f t="shared" si="0"/>
        <v>30.547953293363207</v>
      </c>
      <c r="W10">
        <f t="shared" si="0"/>
        <v>31.844990328081167</v>
      </c>
      <c r="X10">
        <f t="shared" si="0"/>
        <v>33.142027362799126</v>
      </c>
      <c r="Y10">
        <f t="shared" si="0"/>
        <v>34.439064397517541</v>
      </c>
      <c r="Z10">
        <f t="shared" si="0"/>
        <v>35.7361014322355</v>
      </c>
      <c r="AA10">
        <f t="shared" si="0"/>
        <v>37.03313846695346</v>
      </c>
      <c r="AB10">
        <f t="shared" si="0"/>
        <v>38.33017550167142</v>
      </c>
      <c r="AC10">
        <f t="shared" si="0"/>
        <v>39.627212536389379</v>
      </c>
      <c r="AD10">
        <f t="shared" si="0"/>
        <v>40.924249571107339</v>
      </c>
      <c r="AE10">
        <f t="shared" si="0"/>
        <v>42.221286605825298</v>
      </c>
      <c r="AF10">
        <f t="shared" si="0"/>
        <v>43.518323640543258</v>
      </c>
      <c r="AG10">
        <f t="shared" si="0"/>
        <v>44.815360675261218</v>
      </c>
    </row>
    <row r="11" spans="1:33" x14ac:dyDescent="0.75">
      <c r="A11" s="32" t="s">
        <v>5</v>
      </c>
      <c r="B11" s="32" t="s">
        <v>139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9.2213188678974873</v>
      </c>
      <c r="G11">
        <f t="shared" si="0"/>
        <v>11.092397772593358</v>
      </c>
      <c r="H11">
        <f t="shared" si="0"/>
        <v>12.389434807311318</v>
      </c>
      <c r="I11">
        <f t="shared" si="0"/>
        <v>13.686471842029277</v>
      </c>
      <c r="J11">
        <f t="shared" si="0"/>
        <v>14.983508876747237</v>
      </c>
      <c r="K11">
        <f t="shared" si="0"/>
        <v>16.280545911465197</v>
      </c>
      <c r="L11">
        <f t="shared" si="0"/>
        <v>17.577582946183611</v>
      </c>
      <c r="M11">
        <f t="shared" si="0"/>
        <v>18.874619980901571</v>
      </c>
      <c r="N11">
        <f t="shared" si="0"/>
        <v>20.17165701561953</v>
      </c>
      <c r="O11">
        <f t="shared" si="0"/>
        <v>21.46869405033749</v>
      </c>
      <c r="P11">
        <f t="shared" si="0"/>
        <v>22.76573108505545</v>
      </c>
      <c r="Q11">
        <f t="shared" si="0"/>
        <v>24.062768119773409</v>
      </c>
      <c r="R11">
        <f t="shared" si="0"/>
        <v>25.359805154491369</v>
      </c>
      <c r="S11">
        <f t="shared" si="0"/>
        <v>26.656842189209328</v>
      </c>
      <c r="T11">
        <f t="shared" si="0"/>
        <v>27.953879223927288</v>
      </c>
      <c r="U11">
        <f t="shared" si="0"/>
        <v>29.250916258645248</v>
      </c>
      <c r="V11">
        <f t="shared" si="0"/>
        <v>30.547953293363207</v>
      </c>
      <c r="W11">
        <f t="shared" si="0"/>
        <v>31.844990328081167</v>
      </c>
      <c r="X11">
        <f t="shared" si="0"/>
        <v>33.142027362799126</v>
      </c>
      <c r="Y11">
        <f t="shared" si="0"/>
        <v>34.439064397517541</v>
      </c>
      <c r="Z11">
        <f t="shared" si="0"/>
        <v>35.7361014322355</v>
      </c>
      <c r="AA11">
        <f t="shared" si="0"/>
        <v>37.03313846695346</v>
      </c>
      <c r="AB11">
        <f t="shared" si="0"/>
        <v>38.33017550167142</v>
      </c>
      <c r="AC11">
        <f t="shared" si="0"/>
        <v>39.627212536389379</v>
      </c>
      <c r="AD11">
        <f t="shared" si="0"/>
        <v>40.924249571107339</v>
      </c>
      <c r="AE11">
        <f t="shared" si="0"/>
        <v>42.221286605825298</v>
      </c>
      <c r="AF11">
        <f t="shared" si="0"/>
        <v>43.518323640543258</v>
      </c>
      <c r="AG11">
        <f t="shared" si="0"/>
        <v>44.815360675261218</v>
      </c>
    </row>
    <row r="12" spans="1:33" x14ac:dyDescent="0.75">
      <c r="A12" s="32" t="s">
        <v>5</v>
      </c>
      <c r="B12" s="32" t="s">
        <v>141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9.2213188678974873</v>
      </c>
      <c r="G12">
        <f t="shared" si="0"/>
        <v>11.092397772593358</v>
      </c>
      <c r="H12">
        <f t="shared" si="0"/>
        <v>12.389434807311318</v>
      </c>
      <c r="I12">
        <f t="shared" si="0"/>
        <v>13.686471842029277</v>
      </c>
      <c r="J12">
        <f t="shared" si="0"/>
        <v>14.983508876747237</v>
      </c>
      <c r="K12">
        <f t="shared" si="0"/>
        <v>16.280545911465197</v>
      </c>
      <c r="L12">
        <f t="shared" si="0"/>
        <v>17.577582946183611</v>
      </c>
      <c r="M12">
        <f t="shared" si="0"/>
        <v>18.874619980901571</v>
      </c>
      <c r="N12">
        <f t="shared" si="0"/>
        <v>20.17165701561953</v>
      </c>
      <c r="O12">
        <f t="shared" si="0"/>
        <v>21.46869405033749</v>
      </c>
      <c r="P12">
        <f t="shared" si="0"/>
        <v>22.76573108505545</v>
      </c>
      <c r="Q12">
        <f t="shared" si="0"/>
        <v>24.062768119773409</v>
      </c>
      <c r="R12">
        <f t="shared" si="0"/>
        <v>25.359805154491369</v>
      </c>
      <c r="S12">
        <f t="shared" ref="S12:S14" si="2">S11</f>
        <v>26.656842189209328</v>
      </c>
      <c r="T12">
        <f t="shared" ref="T12:T14" si="3">T11</f>
        <v>27.953879223927288</v>
      </c>
      <c r="U12">
        <f t="shared" ref="U12:U14" si="4">U11</f>
        <v>29.250916258645248</v>
      </c>
      <c r="V12">
        <f t="shared" ref="V12:V14" si="5">V11</f>
        <v>30.547953293363207</v>
      </c>
      <c r="W12">
        <f t="shared" ref="W12:W14" si="6">W11</f>
        <v>31.844990328081167</v>
      </c>
      <c r="X12">
        <f t="shared" ref="X12:X14" si="7">X11</f>
        <v>33.142027362799126</v>
      </c>
      <c r="Y12">
        <f t="shared" ref="Y12:Y14" si="8">Y11</f>
        <v>34.439064397517541</v>
      </c>
      <c r="Z12">
        <f t="shared" ref="Z12:Z14" si="9">Z11</f>
        <v>35.7361014322355</v>
      </c>
      <c r="AA12">
        <f t="shared" ref="AA12:AA14" si="10">AA11</f>
        <v>37.03313846695346</v>
      </c>
      <c r="AB12">
        <f t="shared" ref="AB12:AB14" si="11">AB11</f>
        <v>38.33017550167142</v>
      </c>
      <c r="AC12">
        <f t="shared" ref="AC12:AC14" si="12">AC11</f>
        <v>39.627212536389379</v>
      </c>
      <c r="AD12">
        <f t="shared" ref="AD12:AD14" si="13">AD11</f>
        <v>40.924249571107339</v>
      </c>
      <c r="AE12">
        <f t="shared" ref="AE12:AE14" si="14">AE11</f>
        <v>42.221286605825298</v>
      </c>
      <c r="AF12">
        <f t="shared" ref="AF12:AF14" si="15">AF11</f>
        <v>43.518323640543258</v>
      </c>
      <c r="AG12">
        <f t="shared" ref="AG12:AG14" si="16">AG11</f>
        <v>44.815360675261218</v>
      </c>
    </row>
    <row r="13" spans="1:33" x14ac:dyDescent="0.75">
      <c r="A13" s="32" t="s">
        <v>5</v>
      </c>
      <c r="B13" s="32" t="s">
        <v>153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9.2213188678974873</v>
      </c>
      <c r="G13">
        <f t="shared" ref="G13:G14" si="20">G12</f>
        <v>11.092397772593358</v>
      </c>
      <c r="H13">
        <f t="shared" ref="H13:H14" si="21">H12</f>
        <v>12.389434807311318</v>
      </c>
      <c r="I13">
        <f t="shared" ref="I13:I14" si="22">I12</f>
        <v>13.686471842029277</v>
      </c>
      <c r="J13">
        <f t="shared" ref="J13:J14" si="23">J12</f>
        <v>14.983508876747237</v>
      </c>
      <c r="K13">
        <f t="shared" ref="K13:K14" si="24">K12</f>
        <v>16.280545911465197</v>
      </c>
      <c r="L13">
        <f t="shared" ref="L13:L14" si="25">L12</f>
        <v>17.577582946183611</v>
      </c>
      <c r="M13">
        <f t="shared" ref="M13:M14" si="26">M12</f>
        <v>18.874619980901571</v>
      </c>
      <c r="N13">
        <f t="shared" ref="N13:N14" si="27">N12</f>
        <v>20.17165701561953</v>
      </c>
      <c r="O13">
        <f t="shared" ref="O13:O14" si="28">O12</f>
        <v>21.46869405033749</v>
      </c>
      <c r="P13">
        <f t="shared" ref="P13:P14" si="29">P12</f>
        <v>22.76573108505545</v>
      </c>
      <c r="Q13">
        <f t="shared" ref="Q13:Q14" si="30">Q12</f>
        <v>24.062768119773409</v>
      </c>
      <c r="R13">
        <f t="shared" ref="R13:R14" si="31">R12</f>
        <v>25.359805154491369</v>
      </c>
      <c r="S13">
        <f t="shared" si="2"/>
        <v>26.656842189209328</v>
      </c>
      <c r="T13">
        <f t="shared" si="3"/>
        <v>27.953879223927288</v>
      </c>
      <c r="U13">
        <f t="shared" si="4"/>
        <v>29.250916258645248</v>
      </c>
      <c r="V13">
        <f t="shared" si="5"/>
        <v>30.547953293363207</v>
      </c>
      <c r="W13">
        <f t="shared" si="6"/>
        <v>31.844990328081167</v>
      </c>
      <c r="X13">
        <f t="shared" si="7"/>
        <v>33.142027362799126</v>
      </c>
      <c r="Y13">
        <f t="shared" si="8"/>
        <v>34.439064397517541</v>
      </c>
      <c r="Z13">
        <f t="shared" si="9"/>
        <v>35.7361014322355</v>
      </c>
      <c r="AA13">
        <f t="shared" si="10"/>
        <v>37.03313846695346</v>
      </c>
      <c r="AB13">
        <f t="shared" si="11"/>
        <v>38.33017550167142</v>
      </c>
      <c r="AC13">
        <f t="shared" si="12"/>
        <v>39.627212536389379</v>
      </c>
      <c r="AD13">
        <f t="shared" si="13"/>
        <v>40.924249571107339</v>
      </c>
      <c r="AE13">
        <f t="shared" si="14"/>
        <v>42.221286605825298</v>
      </c>
      <c r="AF13">
        <f t="shared" si="15"/>
        <v>43.518323640543258</v>
      </c>
      <c r="AG13">
        <f t="shared" si="16"/>
        <v>44.815360675261218</v>
      </c>
    </row>
    <row r="14" spans="1:33" x14ac:dyDescent="0.75">
      <c r="A14" s="32" t="s">
        <v>5</v>
      </c>
      <c r="B14" s="32" t="s">
        <v>155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9.2213188678974873</v>
      </c>
      <c r="G14">
        <f t="shared" si="20"/>
        <v>11.092397772593358</v>
      </c>
      <c r="H14">
        <f t="shared" si="21"/>
        <v>12.389434807311318</v>
      </c>
      <c r="I14">
        <f t="shared" si="22"/>
        <v>13.686471842029277</v>
      </c>
      <c r="J14">
        <f t="shared" si="23"/>
        <v>14.983508876747237</v>
      </c>
      <c r="K14">
        <f t="shared" si="24"/>
        <v>16.280545911465197</v>
      </c>
      <c r="L14">
        <f t="shared" si="25"/>
        <v>17.577582946183611</v>
      </c>
      <c r="M14">
        <f t="shared" si="26"/>
        <v>18.874619980901571</v>
      </c>
      <c r="N14">
        <f t="shared" si="27"/>
        <v>20.17165701561953</v>
      </c>
      <c r="O14">
        <f t="shared" si="28"/>
        <v>21.46869405033749</v>
      </c>
      <c r="P14">
        <f t="shared" si="29"/>
        <v>22.76573108505545</v>
      </c>
      <c r="Q14">
        <f t="shared" si="30"/>
        <v>24.062768119773409</v>
      </c>
      <c r="R14">
        <f t="shared" si="31"/>
        <v>25.359805154491369</v>
      </c>
      <c r="S14">
        <f t="shared" si="2"/>
        <v>26.656842189209328</v>
      </c>
      <c r="T14">
        <f t="shared" si="3"/>
        <v>27.953879223927288</v>
      </c>
      <c r="U14">
        <f t="shared" si="4"/>
        <v>29.250916258645248</v>
      </c>
      <c r="V14">
        <f t="shared" si="5"/>
        <v>30.547953293363207</v>
      </c>
      <c r="W14">
        <f t="shared" si="6"/>
        <v>31.844990328081167</v>
      </c>
      <c r="X14">
        <f t="shared" si="7"/>
        <v>33.142027362799126</v>
      </c>
      <c r="Y14">
        <f t="shared" si="8"/>
        <v>34.439064397517541</v>
      </c>
      <c r="Z14">
        <f t="shared" si="9"/>
        <v>35.7361014322355</v>
      </c>
      <c r="AA14">
        <f t="shared" si="10"/>
        <v>37.03313846695346</v>
      </c>
      <c r="AB14">
        <f t="shared" si="11"/>
        <v>38.33017550167142</v>
      </c>
      <c r="AC14">
        <f t="shared" si="12"/>
        <v>39.627212536389379</v>
      </c>
      <c r="AD14">
        <f t="shared" si="13"/>
        <v>40.924249571107339</v>
      </c>
      <c r="AE14">
        <f t="shared" si="14"/>
        <v>42.221286605825298</v>
      </c>
      <c r="AF14">
        <f t="shared" si="15"/>
        <v>43.518323640543258</v>
      </c>
      <c r="AG14">
        <f t="shared" si="16"/>
        <v>44.815360675261218</v>
      </c>
    </row>
    <row r="15" spans="1:33" x14ac:dyDescent="0.75">
      <c r="A15" s="34" t="s">
        <v>4</v>
      </c>
      <c r="B15" s="34" t="s">
        <v>74</v>
      </c>
      <c r="C15" cm="1">
        <f t="array" ref="C15:AG15">TRANSPOSE(CA!E44:E74)</f>
        <v>15.116365842255545</v>
      </c>
      <c r="D15">
        <v>18.674583016570097</v>
      </c>
      <c r="E15">
        <v>22.319623105704672</v>
      </c>
      <c r="F15">
        <v>24.886334303680318</v>
      </c>
      <c r="G15">
        <v>29.680499832623351</v>
      </c>
      <c r="H15">
        <v>28.643317265437872</v>
      </c>
      <c r="I15">
        <v>30.934604495137137</v>
      </c>
      <c r="J15">
        <v>33.225891724836401</v>
      </c>
      <c r="K15">
        <v>35.517178954535666</v>
      </c>
      <c r="L15">
        <v>37.808466184234931</v>
      </c>
      <c r="M15">
        <v>40.099753413934195</v>
      </c>
      <c r="N15">
        <v>40.099753413934195</v>
      </c>
      <c r="O15">
        <v>40.099753413934195</v>
      </c>
      <c r="P15">
        <v>40.099753413934195</v>
      </c>
      <c r="Q15">
        <v>40.099753413934195</v>
      </c>
      <c r="R15">
        <v>40.099753413934195</v>
      </c>
      <c r="S15">
        <v>40.099753413934195</v>
      </c>
      <c r="T15">
        <v>40.099753413934195</v>
      </c>
      <c r="U15">
        <v>40.099753413934195</v>
      </c>
      <c r="V15">
        <v>40.099753413934195</v>
      </c>
      <c r="W15">
        <v>40.099753413934195</v>
      </c>
      <c r="X15">
        <v>40.099753413934195</v>
      </c>
      <c r="Y15">
        <v>40.099753413934195</v>
      </c>
      <c r="Z15">
        <v>40.099753413934195</v>
      </c>
      <c r="AA15">
        <v>40.099753413934195</v>
      </c>
      <c r="AB15">
        <v>40.099753413934195</v>
      </c>
      <c r="AC15">
        <v>40.099753413934195</v>
      </c>
      <c r="AD15">
        <v>40.099753413934195</v>
      </c>
      <c r="AE15">
        <v>40.099753413934195</v>
      </c>
      <c r="AF15">
        <v>40.099753413934195</v>
      </c>
      <c r="AG15">
        <v>40.099753413934195</v>
      </c>
    </row>
    <row r="16" spans="1:33" x14ac:dyDescent="0.75">
      <c r="A16" s="34" t="s">
        <v>5</v>
      </c>
      <c r="B16" s="34" t="s">
        <v>74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24.886334303680318</v>
      </c>
      <c r="G16">
        <f t="shared" si="32"/>
        <v>29.680499832623351</v>
      </c>
      <c r="H16">
        <f t="shared" si="32"/>
        <v>28.643317265437872</v>
      </c>
      <c r="I16">
        <f t="shared" si="32"/>
        <v>30.934604495137137</v>
      </c>
      <c r="J16">
        <f t="shared" si="32"/>
        <v>33.225891724836401</v>
      </c>
      <c r="K16">
        <f t="shared" si="32"/>
        <v>35.517178954535666</v>
      </c>
      <c r="L16">
        <f t="shared" si="32"/>
        <v>37.808466184234931</v>
      </c>
      <c r="M16">
        <f t="shared" si="32"/>
        <v>40.099753413934195</v>
      </c>
      <c r="N16">
        <f t="shared" si="32"/>
        <v>40.099753413934195</v>
      </c>
      <c r="O16">
        <f t="shared" si="32"/>
        <v>40.099753413934195</v>
      </c>
      <c r="P16">
        <f t="shared" si="32"/>
        <v>40.099753413934195</v>
      </c>
      <c r="Q16">
        <f t="shared" si="32"/>
        <v>40.099753413934195</v>
      </c>
      <c r="R16">
        <f t="shared" si="32"/>
        <v>40.099753413934195</v>
      </c>
      <c r="S16">
        <f t="shared" si="32"/>
        <v>40.099753413934195</v>
      </c>
      <c r="T16">
        <f t="shared" si="32"/>
        <v>40.099753413934195</v>
      </c>
      <c r="U16">
        <f t="shared" si="32"/>
        <v>40.099753413934195</v>
      </c>
      <c r="V16">
        <f t="shared" si="32"/>
        <v>40.099753413934195</v>
      </c>
      <c r="W16">
        <f t="shared" si="32"/>
        <v>40.099753413934195</v>
      </c>
      <c r="X16">
        <f t="shared" si="32"/>
        <v>40.099753413934195</v>
      </c>
      <c r="Y16">
        <f t="shared" si="32"/>
        <v>40.099753413934195</v>
      </c>
      <c r="Z16">
        <f t="shared" si="32"/>
        <v>40.099753413934195</v>
      </c>
      <c r="AA16">
        <f t="shared" si="32"/>
        <v>40.099753413934195</v>
      </c>
      <c r="AB16">
        <f t="shared" si="32"/>
        <v>40.099753413934195</v>
      </c>
      <c r="AC16">
        <f t="shared" si="32"/>
        <v>40.099753413934195</v>
      </c>
      <c r="AD16">
        <f t="shared" si="32"/>
        <v>40.099753413934195</v>
      </c>
      <c r="AE16">
        <f t="shared" si="32"/>
        <v>40.099753413934195</v>
      </c>
      <c r="AF16">
        <f t="shared" si="32"/>
        <v>40.099753413934195</v>
      </c>
      <c r="AG16">
        <f t="shared" si="32"/>
        <v>40.099753413934195</v>
      </c>
    </row>
    <row r="17" spans="1:33" x14ac:dyDescent="0.75">
      <c r="A17" s="34" t="s">
        <v>6</v>
      </c>
      <c r="B17" s="34" t="s">
        <v>74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24.886334303680318</v>
      </c>
      <c r="G17">
        <f t="shared" si="32"/>
        <v>29.680499832623351</v>
      </c>
      <c r="H17">
        <f t="shared" si="32"/>
        <v>28.643317265437872</v>
      </c>
      <c r="I17">
        <f t="shared" si="32"/>
        <v>30.934604495137137</v>
      </c>
      <c r="J17">
        <f t="shared" si="32"/>
        <v>33.225891724836401</v>
      </c>
      <c r="K17">
        <f t="shared" si="32"/>
        <v>35.517178954535666</v>
      </c>
      <c r="L17">
        <f t="shared" si="32"/>
        <v>37.808466184234931</v>
      </c>
      <c r="M17">
        <f t="shared" si="32"/>
        <v>40.099753413934195</v>
      </c>
      <c r="N17">
        <f t="shared" si="32"/>
        <v>40.099753413934195</v>
      </c>
      <c r="O17">
        <f t="shared" si="32"/>
        <v>40.099753413934195</v>
      </c>
      <c r="P17">
        <f t="shared" si="32"/>
        <v>40.099753413934195</v>
      </c>
      <c r="Q17">
        <f t="shared" si="32"/>
        <v>40.099753413934195</v>
      </c>
      <c r="R17">
        <f t="shared" si="32"/>
        <v>40.099753413934195</v>
      </c>
      <c r="S17">
        <f t="shared" si="32"/>
        <v>40.099753413934195</v>
      </c>
      <c r="T17">
        <f t="shared" si="32"/>
        <v>40.099753413934195</v>
      </c>
      <c r="U17">
        <f t="shared" si="32"/>
        <v>40.099753413934195</v>
      </c>
      <c r="V17">
        <f t="shared" si="32"/>
        <v>40.099753413934195</v>
      </c>
      <c r="W17">
        <f t="shared" si="32"/>
        <v>40.099753413934195</v>
      </c>
      <c r="X17">
        <f t="shared" si="32"/>
        <v>40.099753413934195</v>
      </c>
      <c r="Y17">
        <f t="shared" si="32"/>
        <v>40.099753413934195</v>
      </c>
      <c r="Z17">
        <f t="shared" si="32"/>
        <v>40.099753413934195</v>
      </c>
      <c r="AA17">
        <f t="shared" si="32"/>
        <v>40.099753413934195</v>
      </c>
      <c r="AB17">
        <f t="shared" si="32"/>
        <v>40.099753413934195</v>
      </c>
      <c r="AC17">
        <f t="shared" si="32"/>
        <v>40.099753413934195</v>
      </c>
      <c r="AD17">
        <f t="shared" si="32"/>
        <v>40.099753413934195</v>
      </c>
      <c r="AE17">
        <f t="shared" si="32"/>
        <v>40.099753413934195</v>
      </c>
      <c r="AF17">
        <f t="shared" si="32"/>
        <v>40.099753413934195</v>
      </c>
      <c r="AG17">
        <f t="shared" si="32"/>
        <v>40.099753413934195</v>
      </c>
    </row>
    <row r="18" spans="1:33" x14ac:dyDescent="0.75">
      <c r="A18" s="34" t="s">
        <v>7</v>
      </c>
      <c r="B18" s="34" t="s">
        <v>74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24.886334303680318</v>
      </c>
      <c r="G18">
        <f t="shared" si="32"/>
        <v>29.680499832623351</v>
      </c>
      <c r="H18">
        <f t="shared" si="32"/>
        <v>28.643317265437872</v>
      </c>
      <c r="I18">
        <f t="shared" si="32"/>
        <v>30.934604495137137</v>
      </c>
      <c r="J18">
        <f t="shared" si="32"/>
        <v>33.225891724836401</v>
      </c>
      <c r="K18">
        <f t="shared" si="32"/>
        <v>35.517178954535666</v>
      </c>
      <c r="L18">
        <f t="shared" si="32"/>
        <v>37.808466184234931</v>
      </c>
      <c r="M18">
        <f t="shared" si="32"/>
        <v>40.099753413934195</v>
      </c>
      <c r="N18">
        <f t="shared" si="32"/>
        <v>40.099753413934195</v>
      </c>
      <c r="O18">
        <f t="shared" si="32"/>
        <v>40.099753413934195</v>
      </c>
      <c r="P18">
        <f t="shared" si="32"/>
        <v>40.099753413934195</v>
      </c>
      <c r="Q18">
        <f t="shared" si="32"/>
        <v>40.099753413934195</v>
      </c>
      <c r="R18">
        <f t="shared" si="32"/>
        <v>40.099753413934195</v>
      </c>
      <c r="S18">
        <f t="shared" si="32"/>
        <v>40.099753413934195</v>
      </c>
      <c r="T18">
        <f t="shared" si="32"/>
        <v>40.099753413934195</v>
      </c>
      <c r="U18">
        <f t="shared" si="32"/>
        <v>40.099753413934195</v>
      </c>
      <c r="V18">
        <f t="shared" si="32"/>
        <v>40.099753413934195</v>
      </c>
      <c r="W18">
        <f t="shared" si="32"/>
        <v>40.099753413934195</v>
      </c>
      <c r="X18">
        <f t="shared" si="32"/>
        <v>40.099753413934195</v>
      </c>
      <c r="Y18">
        <f t="shared" si="32"/>
        <v>40.099753413934195</v>
      </c>
      <c r="Z18">
        <f t="shared" si="32"/>
        <v>40.099753413934195</v>
      </c>
      <c r="AA18">
        <f t="shared" si="32"/>
        <v>40.099753413934195</v>
      </c>
      <c r="AB18">
        <f t="shared" si="32"/>
        <v>40.099753413934195</v>
      </c>
      <c r="AC18">
        <f t="shared" si="32"/>
        <v>40.099753413934195</v>
      </c>
      <c r="AD18">
        <f t="shared" si="32"/>
        <v>40.099753413934195</v>
      </c>
      <c r="AE18">
        <f t="shared" si="32"/>
        <v>40.099753413934195</v>
      </c>
      <c r="AF18">
        <f t="shared" si="32"/>
        <v>40.099753413934195</v>
      </c>
      <c r="AG18">
        <f t="shared" si="32"/>
        <v>40.099753413934195</v>
      </c>
    </row>
    <row r="19" spans="1:33" x14ac:dyDescent="0.75">
      <c r="A19" s="34" t="s">
        <v>8</v>
      </c>
      <c r="B19" s="34" t="s">
        <v>74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24.886334303680318</v>
      </c>
      <c r="G19">
        <f t="shared" si="32"/>
        <v>29.680499832623351</v>
      </c>
      <c r="H19">
        <f t="shared" si="32"/>
        <v>28.643317265437872</v>
      </c>
      <c r="I19">
        <f t="shared" si="32"/>
        <v>30.934604495137137</v>
      </c>
      <c r="J19">
        <f t="shared" si="32"/>
        <v>33.225891724836401</v>
      </c>
      <c r="K19">
        <f t="shared" si="32"/>
        <v>35.517178954535666</v>
      </c>
      <c r="L19">
        <f t="shared" si="32"/>
        <v>37.808466184234931</v>
      </c>
      <c r="M19">
        <f t="shared" si="32"/>
        <v>40.099753413934195</v>
      </c>
      <c r="N19">
        <f t="shared" si="32"/>
        <v>40.099753413934195</v>
      </c>
      <c r="O19">
        <f t="shared" si="32"/>
        <v>40.099753413934195</v>
      </c>
      <c r="P19">
        <f t="shared" si="32"/>
        <v>40.099753413934195</v>
      </c>
      <c r="Q19">
        <f t="shared" si="32"/>
        <v>40.099753413934195</v>
      </c>
      <c r="R19">
        <f t="shared" si="32"/>
        <v>40.099753413934195</v>
      </c>
      <c r="S19">
        <f t="shared" si="32"/>
        <v>40.099753413934195</v>
      </c>
      <c r="T19">
        <f t="shared" si="32"/>
        <v>40.099753413934195</v>
      </c>
      <c r="U19">
        <f t="shared" si="32"/>
        <v>40.099753413934195</v>
      </c>
      <c r="V19">
        <f t="shared" si="32"/>
        <v>40.099753413934195</v>
      </c>
      <c r="W19">
        <f t="shared" si="32"/>
        <v>40.099753413934195</v>
      </c>
      <c r="X19">
        <f t="shared" si="32"/>
        <v>40.099753413934195</v>
      </c>
      <c r="Y19">
        <f t="shared" si="32"/>
        <v>40.099753413934195</v>
      </c>
      <c r="Z19">
        <f t="shared" si="32"/>
        <v>40.099753413934195</v>
      </c>
      <c r="AA19">
        <f t="shared" si="32"/>
        <v>40.099753413934195</v>
      </c>
      <c r="AB19">
        <f t="shared" si="32"/>
        <v>40.099753413934195</v>
      </c>
      <c r="AC19">
        <f t="shared" si="32"/>
        <v>40.099753413934195</v>
      </c>
      <c r="AD19">
        <f t="shared" si="32"/>
        <v>40.099753413934195</v>
      </c>
      <c r="AE19">
        <f t="shared" si="32"/>
        <v>40.099753413934195</v>
      </c>
      <c r="AF19">
        <f t="shared" si="32"/>
        <v>40.099753413934195</v>
      </c>
      <c r="AG19">
        <f t="shared" si="32"/>
        <v>40.099753413934195</v>
      </c>
    </row>
    <row r="20" spans="1:33" x14ac:dyDescent="0.75">
      <c r="A20" s="34" t="s">
        <v>9</v>
      </c>
      <c r="B20" s="34" t="s">
        <v>74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24.886334303680318</v>
      </c>
      <c r="G20">
        <f t="shared" si="32"/>
        <v>29.680499832623351</v>
      </c>
      <c r="H20">
        <f t="shared" si="32"/>
        <v>28.643317265437872</v>
      </c>
      <c r="I20">
        <f t="shared" si="32"/>
        <v>30.934604495137137</v>
      </c>
      <c r="J20">
        <f t="shared" si="32"/>
        <v>33.225891724836401</v>
      </c>
      <c r="K20">
        <f t="shared" si="32"/>
        <v>35.517178954535666</v>
      </c>
      <c r="L20">
        <f t="shared" si="32"/>
        <v>37.808466184234931</v>
      </c>
      <c r="M20">
        <f t="shared" si="32"/>
        <v>40.099753413934195</v>
      </c>
      <c r="N20">
        <f t="shared" si="32"/>
        <v>40.099753413934195</v>
      </c>
      <c r="O20">
        <f t="shared" si="32"/>
        <v>40.099753413934195</v>
      </c>
      <c r="P20">
        <f t="shared" si="32"/>
        <v>40.099753413934195</v>
      </c>
      <c r="Q20">
        <f t="shared" si="32"/>
        <v>40.099753413934195</v>
      </c>
      <c r="R20">
        <f t="shared" si="32"/>
        <v>40.099753413934195</v>
      </c>
      <c r="S20">
        <f t="shared" si="32"/>
        <v>40.099753413934195</v>
      </c>
      <c r="T20">
        <f t="shared" si="32"/>
        <v>40.099753413934195</v>
      </c>
      <c r="U20">
        <f t="shared" si="32"/>
        <v>40.099753413934195</v>
      </c>
      <c r="V20">
        <f t="shared" si="32"/>
        <v>40.099753413934195</v>
      </c>
      <c r="W20">
        <f t="shared" si="32"/>
        <v>40.099753413934195</v>
      </c>
      <c r="X20">
        <f t="shared" si="32"/>
        <v>40.099753413934195</v>
      </c>
      <c r="Y20">
        <f t="shared" si="32"/>
        <v>40.099753413934195</v>
      </c>
      <c r="Z20">
        <f t="shared" si="32"/>
        <v>40.099753413934195</v>
      </c>
      <c r="AA20">
        <f t="shared" si="32"/>
        <v>40.099753413934195</v>
      </c>
      <c r="AB20">
        <f t="shared" si="32"/>
        <v>40.099753413934195</v>
      </c>
      <c r="AC20">
        <f t="shared" si="32"/>
        <v>40.099753413934195</v>
      </c>
      <c r="AD20">
        <f t="shared" si="32"/>
        <v>40.099753413934195</v>
      </c>
      <c r="AE20">
        <f t="shared" si="32"/>
        <v>40.099753413934195</v>
      </c>
      <c r="AF20">
        <f t="shared" si="32"/>
        <v>40.099753413934195</v>
      </c>
      <c r="AG20">
        <f t="shared" si="32"/>
        <v>40.099753413934195</v>
      </c>
    </row>
    <row r="21" spans="1:33" x14ac:dyDescent="0.75">
      <c r="A21" s="34" t="s">
        <v>10</v>
      </c>
      <c r="B21" s="34" t="s">
        <v>74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24.886334303680318</v>
      </c>
      <c r="G21">
        <f t="shared" si="32"/>
        <v>29.680499832623351</v>
      </c>
      <c r="H21">
        <f t="shared" si="32"/>
        <v>28.643317265437872</v>
      </c>
      <c r="I21">
        <f t="shared" si="32"/>
        <v>30.934604495137137</v>
      </c>
      <c r="J21">
        <f t="shared" si="32"/>
        <v>33.225891724836401</v>
      </c>
      <c r="K21">
        <f t="shared" si="32"/>
        <v>35.517178954535666</v>
      </c>
      <c r="L21">
        <f t="shared" si="32"/>
        <v>37.808466184234931</v>
      </c>
      <c r="M21">
        <f t="shared" si="32"/>
        <v>40.099753413934195</v>
      </c>
      <c r="N21">
        <f t="shared" si="32"/>
        <v>40.099753413934195</v>
      </c>
      <c r="O21">
        <f t="shared" si="32"/>
        <v>40.099753413934195</v>
      </c>
      <c r="P21">
        <f t="shared" si="32"/>
        <v>40.099753413934195</v>
      </c>
      <c r="Q21">
        <f t="shared" si="32"/>
        <v>40.099753413934195</v>
      </c>
      <c r="R21">
        <f t="shared" si="32"/>
        <v>40.099753413934195</v>
      </c>
      <c r="S21">
        <f t="shared" si="32"/>
        <v>40.099753413934195</v>
      </c>
      <c r="T21">
        <f t="shared" si="32"/>
        <v>40.099753413934195</v>
      </c>
      <c r="U21">
        <f t="shared" si="32"/>
        <v>40.099753413934195</v>
      </c>
      <c r="V21">
        <f t="shared" si="32"/>
        <v>40.099753413934195</v>
      </c>
      <c r="W21">
        <f t="shared" si="32"/>
        <v>40.099753413934195</v>
      </c>
      <c r="X21">
        <f t="shared" si="32"/>
        <v>40.099753413934195</v>
      </c>
      <c r="Y21">
        <f t="shared" si="32"/>
        <v>40.099753413934195</v>
      </c>
      <c r="Z21">
        <f t="shared" si="32"/>
        <v>40.099753413934195</v>
      </c>
      <c r="AA21">
        <f t="shared" si="32"/>
        <v>40.099753413934195</v>
      </c>
      <c r="AB21">
        <f t="shared" si="32"/>
        <v>40.099753413934195</v>
      </c>
      <c r="AC21">
        <f t="shared" si="32"/>
        <v>40.099753413934195</v>
      </c>
      <c r="AD21">
        <f t="shared" si="32"/>
        <v>40.099753413934195</v>
      </c>
      <c r="AE21">
        <f t="shared" si="32"/>
        <v>40.099753413934195</v>
      </c>
      <c r="AF21">
        <f t="shared" si="32"/>
        <v>40.099753413934195</v>
      </c>
      <c r="AG21">
        <f t="shared" si="32"/>
        <v>40.099753413934195</v>
      </c>
    </row>
    <row r="22" spans="1:33" x14ac:dyDescent="0.75">
      <c r="A22" s="34" t="s">
        <v>11</v>
      </c>
      <c r="B22" s="34" t="s">
        <v>74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24.886334303680318</v>
      </c>
      <c r="G22">
        <f t="shared" si="32"/>
        <v>29.680499832623351</v>
      </c>
      <c r="H22">
        <f t="shared" si="32"/>
        <v>28.643317265437872</v>
      </c>
      <c r="I22">
        <f t="shared" si="32"/>
        <v>30.934604495137137</v>
      </c>
      <c r="J22">
        <f t="shared" si="32"/>
        <v>33.225891724836401</v>
      </c>
      <c r="K22">
        <f t="shared" si="32"/>
        <v>35.517178954535666</v>
      </c>
      <c r="L22">
        <f t="shared" si="32"/>
        <v>37.808466184234931</v>
      </c>
      <c r="M22">
        <f t="shared" si="32"/>
        <v>40.099753413934195</v>
      </c>
      <c r="N22">
        <f t="shared" si="32"/>
        <v>40.099753413934195</v>
      </c>
      <c r="O22">
        <f t="shared" si="32"/>
        <v>40.099753413934195</v>
      </c>
      <c r="P22">
        <f t="shared" si="32"/>
        <v>40.099753413934195</v>
      </c>
      <c r="Q22">
        <f t="shared" si="32"/>
        <v>40.099753413934195</v>
      </c>
      <c r="R22">
        <f t="shared" si="32"/>
        <v>40.099753413934195</v>
      </c>
      <c r="S22">
        <f t="shared" si="32"/>
        <v>40.099753413934195</v>
      </c>
      <c r="T22">
        <f t="shared" si="32"/>
        <v>40.099753413934195</v>
      </c>
      <c r="U22">
        <f t="shared" si="32"/>
        <v>40.099753413934195</v>
      </c>
      <c r="V22">
        <f t="shared" si="32"/>
        <v>40.099753413934195</v>
      </c>
      <c r="W22">
        <f t="shared" si="32"/>
        <v>40.099753413934195</v>
      </c>
      <c r="X22">
        <f t="shared" si="32"/>
        <v>40.099753413934195</v>
      </c>
      <c r="Y22">
        <f t="shared" si="32"/>
        <v>40.099753413934195</v>
      </c>
      <c r="Z22">
        <f t="shared" si="32"/>
        <v>40.099753413934195</v>
      </c>
      <c r="AA22">
        <f t="shared" si="32"/>
        <v>40.099753413934195</v>
      </c>
      <c r="AB22">
        <f t="shared" si="32"/>
        <v>40.099753413934195</v>
      </c>
      <c r="AC22">
        <f t="shared" si="32"/>
        <v>40.099753413934195</v>
      </c>
      <c r="AD22">
        <f t="shared" si="32"/>
        <v>40.099753413934195</v>
      </c>
      <c r="AE22">
        <f t="shared" si="32"/>
        <v>40.099753413934195</v>
      </c>
      <c r="AF22">
        <f t="shared" si="32"/>
        <v>40.099753413934195</v>
      </c>
      <c r="AG22">
        <f t="shared" si="32"/>
        <v>40.099753413934195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workbookViewId="0">
      <selection activeCell="E13" sqref="E13"/>
    </sheetView>
  </sheetViews>
  <sheetFormatPr defaultColWidth="8.81640625" defaultRowHeight="14.75" x14ac:dyDescent="0.75"/>
  <cols>
    <col min="1" max="1" width="48" customWidth="1"/>
  </cols>
  <sheetData>
    <row r="1" spans="1:32" x14ac:dyDescent="0.7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7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7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7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7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7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7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7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2024-07-28T19:16:36Z</dcterms:modified>
</cp:coreProperties>
</file>