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Y\elec\EIaE\"/>
    </mc:Choice>
  </mc:AlternateContent>
  <xr:revisionPtr revIDLastSave="0" documentId="8_{BD1FD680-DC52-4A69-8AC2-5B515DC9D64A}"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J14" i="26" s="1"/>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160" i="22" l="1"/>
  <c r="K1031" i="22"/>
  <c r="H1040" i="22"/>
  <c r="I1034"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K70" i="23" s="1"/>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AM10" i="26"/>
  <c r="AL14" i="26"/>
  <c r="AL15" i="26"/>
  <c r="AM11" i="26"/>
  <c r="AF93" i="23"/>
  <c r="AG87" i="23"/>
  <c r="AG93" i="23" s="1"/>
  <c r="AF101" i="23"/>
  <c r="AG88" i="23"/>
  <c r="AG101" i="23" s="1"/>
  <c r="AF96" i="23"/>
  <c r="AG82" i="23"/>
  <c r="AG96" i="23" s="1"/>
  <c r="AF100" i="23"/>
  <c r="AF99" i="23"/>
  <c r="AG83" i="23"/>
  <c r="AF92" i="23"/>
  <c r="AG86" i="23"/>
  <c r="AG92" i="23" s="1"/>
  <c r="K65" i="23" l="1"/>
  <c r="D66" i="23"/>
  <c r="K72" i="23"/>
  <c r="B64"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<sst xmlns="http://schemas.openxmlformats.org/spreadsheetml/2006/main" count="15218" uniqueCount="1083">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</sst>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484</v>
      </c>
      <c r="C1" s="86">
        <v>45460</v>
      </c>
      <c r="D1" s="87"/>
      <c r="E1" s="87"/>
      <c r="F1" s="87"/>
      <c r="G1" s="87"/>
      <c r="H1" s="87"/>
      <c r="I1" s="87"/>
      <c r="J1" s="87"/>
      <c r="K1" s="85" t="s">
        <v>533</v>
      </c>
      <c r="L1" s="85" t="s">
        <v>535</v>
      </c>
      <c r="M1" s="163" t="s">
        <v>1053</v>
      </c>
    </row>
    <row r="2" spans="1:13">
      <c r="A2" s="1" t="s">
        <v>1</v>
      </c>
      <c r="B2" s="87" t="str">
        <f>LOOKUP(B1,K1:L50,L1:L50)</f>
        <v>WY</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WY</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WY</v>
      </c>
      <c r="C7" s="91">
        <f t="shared" ref="C7:AE7" si="3">SUMIFS(C$20:C$119,$B$20:$B$119,$B$7,$A$20:$A$119,$A$7)</f>
        <v>26790161</v>
      </c>
      <c r="D7" s="91">
        <f t="shared" si="3"/>
        <v>26129796</v>
      </c>
      <c r="E7" s="91">
        <f t="shared" si="3"/>
        <v>29307278</v>
      </c>
      <c r="F7" s="91">
        <f t="shared" si="3"/>
        <v>27380203</v>
      </c>
      <c r="G7" s="91">
        <f t="shared" si="3"/>
        <v>29883620</v>
      </c>
      <c r="H7" s="91">
        <f t="shared" si="3"/>
        <v>27645823</v>
      </c>
      <c r="I7" s="91">
        <f t="shared" si="3"/>
        <v>28581870</v>
      </c>
      <c r="J7" s="91">
        <f t="shared" si="3"/>
        <v>28199216</v>
      </c>
      <c r="K7" s="91">
        <f t="shared" si="3"/>
        <v>32344762</v>
      </c>
      <c r="L7" s="91">
        <f t="shared" si="3"/>
        <v>30384413</v>
      </c>
      <c r="M7" s="91">
        <f t="shared" si="3"/>
        <v>31628151</v>
      </c>
      <c r="N7" s="91">
        <f t="shared" si="3"/>
        <v>30445094</v>
      </c>
      <c r="O7" s="91">
        <f t="shared" si="3"/>
        <v>29474549</v>
      </c>
      <c r="P7" s="91">
        <f t="shared" si="3"/>
        <v>28897916</v>
      </c>
      <c r="Q7" s="91">
        <f t="shared" si="3"/>
        <v>29550475</v>
      </c>
      <c r="R7" s="91">
        <f t="shared" si="3"/>
        <v>29712054</v>
      </c>
      <c r="S7" s="91">
        <f t="shared" si="3"/>
        <v>28721461</v>
      </c>
      <c r="T7" s="91">
        <f t="shared" si="3"/>
        <v>27778830</v>
      </c>
      <c r="U7" s="91">
        <f t="shared" si="3"/>
        <v>27486234</v>
      </c>
      <c r="V7" s="91">
        <f t="shared" si="3"/>
        <v>27257135</v>
      </c>
      <c r="W7" s="91">
        <f t="shared" si="3"/>
        <v>28772554</v>
      </c>
      <c r="X7" s="91">
        <f t="shared" si="3"/>
        <v>27775369</v>
      </c>
      <c r="Y7" s="91">
        <f t="shared" si="3"/>
        <v>30122220</v>
      </c>
      <c r="Z7" s="91">
        <f t="shared" si="3"/>
        <v>32935668</v>
      </c>
      <c r="AA7" s="91">
        <f t="shared" si="3"/>
        <v>30055281</v>
      </c>
      <c r="AB7" s="91">
        <f t="shared" si="3"/>
        <v>29419607</v>
      </c>
      <c r="AC7" s="91">
        <f t="shared" si="3"/>
        <v>27599822</v>
      </c>
      <c r="AD7" s="91">
        <f t="shared" si="3"/>
        <v>27469202</v>
      </c>
      <c r="AE7" s="91">
        <f t="shared" si="3"/>
        <v>26689057</v>
      </c>
      <c r="AF7" s="119">
        <f>AVERAGE(U7:AE7)</f>
        <v>28689286.272727273</v>
      </c>
      <c r="AG7" s="119">
        <f t="shared" si="2"/>
        <v>28689286.272727273</v>
      </c>
      <c r="AH7" s="119">
        <f t="shared" si="2"/>
        <v>28689286.272727273</v>
      </c>
      <c r="AI7" s="119">
        <f t="shared" si="2"/>
        <v>28689286.272727273</v>
      </c>
      <c r="AJ7" s="119">
        <f t="shared" si="2"/>
        <v>28689286.272727273</v>
      </c>
      <c r="AK7" s="119">
        <f t="shared" si="2"/>
        <v>28689286.272727273</v>
      </c>
      <c r="AL7" s="119">
        <f t="shared" si="2"/>
        <v>28689286.272727273</v>
      </c>
      <c r="AM7" s="119">
        <f t="shared" si="2"/>
        <v>28689286.272727273</v>
      </c>
      <c r="AN7" s="119">
        <f t="shared" si="2"/>
        <v>28689286.272727273</v>
      </c>
      <c r="AO7" s="119">
        <f t="shared" si="2"/>
        <v>28689286.272727273</v>
      </c>
      <c r="AP7" s="119">
        <f t="shared" si="2"/>
        <v>28689286.272727273</v>
      </c>
      <c r="AQ7" s="119">
        <f t="shared" si="2"/>
        <v>28689286.272727273</v>
      </c>
      <c r="AR7" s="119">
        <f t="shared" si="2"/>
        <v>28689286.272727273</v>
      </c>
      <c r="AS7" s="119">
        <f t="shared" si="2"/>
        <v>28689286.272727273</v>
      </c>
      <c r="AT7" s="119">
        <f t="shared" si="2"/>
        <v>28689286.272727273</v>
      </c>
      <c r="AU7" s="119">
        <f t="shared" si="2"/>
        <v>28689286.272727273</v>
      </c>
      <c r="AV7" s="119">
        <f t="shared" si="2"/>
        <v>28689286.272727273</v>
      </c>
      <c r="AW7" s="119">
        <f t="shared" si="2"/>
        <v>28689286.272727273</v>
      </c>
      <c r="AX7" s="119">
        <f t="shared" si="2"/>
        <v>28689286.272727273</v>
      </c>
      <c r="AY7" s="119">
        <f t="shared" si="2"/>
        <v>28689286.272727273</v>
      </c>
      <c r="AZ7" s="119">
        <f t="shared" si="2"/>
        <v>28689286.272727273</v>
      </c>
      <c r="BA7" s="119">
        <f t="shared" si="2"/>
        <v>28689286.272727273</v>
      </c>
      <c r="BB7" s="119">
        <f t="shared" si="2"/>
        <v>28689286.272727273</v>
      </c>
      <c r="BC7" s="119">
        <f t="shared" si="2"/>
        <v>28689286.272727273</v>
      </c>
      <c r="BD7" s="119">
        <f t="shared" si="2"/>
        <v>28689286.272727273</v>
      </c>
      <c r="BE7" s="119">
        <f t="shared" si="2"/>
        <v>28689286.272727273</v>
      </c>
      <c r="BF7" s="119">
        <f t="shared" si="2"/>
        <v>28689286.272727273</v>
      </c>
      <c r="BG7" s="119">
        <f t="shared" si="2"/>
        <v>28689286.272727273</v>
      </c>
      <c r="BH7" s="119">
        <f t="shared" si="2"/>
        <v>28689286.272727273</v>
      </c>
      <c r="BI7" s="119">
        <f t="shared" si="2"/>
        <v>28689286.272727273</v>
      </c>
      <c r="BJ7" s="119">
        <f t="shared" si="2"/>
        <v>28689286.272727273</v>
      </c>
      <c r="BK7" s="119">
        <f t="shared" si="2"/>
        <v>28689286.272727273</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WY</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21187</v>
      </c>
      <c r="P10" s="91">
        <f t="shared" si="5"/>
        <v>28651</v>
      </c>
      <c r="Q10" s="91">
        <f t="shared" si="5"/>
        <v>19081</v>
      </c>
      <c r="R10" s="91">
        <f t="shared" si="5"/>
        <v>47611</v>
      </c>
      <c r="S10" s="91">
        <f t="shared" si="5"/>
        <v>27593</v>
      </c>
      <c r="T10" s="91">
        <f t="shared" si="5"/>
        <v>32295</v>
      </c>
      <c r="U10" s="91">
        <f t="shared" si="5"/>
        <v>22734</v>
      </c>
      <c r="V10" s="91">
        <f t="shared" si="5"/>
        <v>8946</v>
      </c>
      <c r="W10" s="91">
        <f t="shared" si="5"/>
        <v>7394</v>
      </c>
      <c r="X10" s="91">
        <f t="shared" si="5"/>
        <v>11016</v>
      </c>
      <c r="Y10" s="91">
        <f t="shared" si="5"/>
        <v>532</v>
      </c>
      <c r="Z10" s="91">
        <f t="shared" si="5"/>
        <v>3528</v>
      </c>
      <c r="AA10" s="91">
        <f t="shared" si="5"/>
        <v>12083</v>
      </c>
      <c r="AB10" s="91">
        <f t="shared" si="5"/>
        <v>3154</v>
      </c>
      <c r="AC10" s="91">
        <f t="shared" si="5"/>
        <v>338</v>
      </c>
      <c r="AD10" s="91">
        <f t="shared" si="5"/>
        <v>521</v>
      </c>
      <c r="AE10" s="91">
        <f t="shared" si="5"/>
        <v>1437</v>
      </c>
      <c r="AF10" s="119">
        <f t="shared" ref="AF10:BK11" si="6">AE10</f>
        <v>1437</v>
      </c>
      <c r="AG10" s="119">
        <f t="shared" si="6"/>
        <v>1437</v>
      </c>
      <c r="AH10" s="119">
        <f t="shared" si="6"/>
        <v>1437</v>
      </c>
      <c r="AI10" s="119">
        <f t="shared" si="6"/>
        <v>1437</v>
      </c>
      <c r="AJ10" s="119">
        <f t="shared" si="6"/>
        <v>1437</v>
      </c>
      <c r="AK10" s="119">
        <f t="shared" si="6"/>
        <v>1437</v>
      </c>
      <c r="AL10" s="119">
        <f t="shared" si="6"/>
        <v>1437</v>
      </c>
      <c r="AM10" s="119">
        <f t="shared" si="6"/>
        <v>1437</v>
      </c>
      <c r="AN10" s="119">
        <f t="shared" si="6"/>
        <v>1437</v>
      </c>
      <c r="AO10" s="119">
        <f t="shared" si="6"/>
        <v>1437</v>
      </c>
      <c r="AP10" s="119">
        <f t="shared" si="6"/>
        <v>1437</v>
      </c>
      <c r="AQ10" s="119">
        <f t="shared" si="6"/>
        <v>1437</v>
      </c>
      <c r="AR10" s="119">
        <f t="shared" si="6"/>
        <v>1437</v>
      </c>
      <c r="AS10" s="119">
        <f t="shared" si="6"/>
        <v>1437</v>
      </c>
      <c r="AT10" s="119">
        <f t="shared" si="6"/>
        <v>1437</v>
      </c>
      <c r="AU10" s="119">
        <f t="shared" si="6"/>
        <v>1437</v>
      </c>
      <c r="AV10" s="119">
        <f t="shared" si="6"/>
        <v>1437</v>
      </c>
      <c r="AW10" s="119">
        <f t="shared" si="6"/>
        <v>1437</v>
      </c>
      <c r="AX10" s="119">
        <f t="shared" si="6"/>
        <v>1437</v>
      </c>
      <c r="AY10" s="119">
        <f t="shared" si="6"/>
        <v>1437</v>
      </c>
      <c r="AZ10" s="119">
        <f t="shared" si="6"/>
        <v>1437</v>
      </c>
      <c r="BA10" s="119">
        <f t="shared" si="6"/>
        <v>1437</v>
      </c>
      <c r="BB10" s="119">
        <f t="shared" si="6"/>
        <v>1437</v>
      </c>
      <c r="BC10" s="119">
        <f t="shared" si="6"/>
        <v>1437</v>
      </c>
      <c r="BD10" s="119">
        <f t="shared" si="6"/>
        <v>1437</v>
      </c>
      <c r="BE10" s="119">
        <f t="shared" si="6"/>
        <v>1437</v>
      </c>
      <c r="BF10" s="119">
        <f t="shared" si="6"/>
        <v>1437</v>
      </c>
      <c r="BG10" s="119">
        <f t="shared" si="6"/>
        <v>1437</v>
      </c>
      <c r="BH10" s="119">
        <f t="shared" si="6"/>
        <v>1437</v>
      </c>
      <c r="BI10" s="119">
        <f t="shared" si="6"/>
        <v>1437</v>
      </c>
      <c r="BJ10" s="119">
        <f t="shared" si="6"/>
        <v>1437</v>
      </c>
      <c r="BK10" s="119">
        <f t="shared" si="6"/>
        <v>1437</v>
      </c>
    </row>
    <row r="11" spans="1:63" ht="14.75">
      <c r="A11" s="91" t="s">
        <v>848</v>
      </c>
      <c r="B11" s="91" t="str">
        <f>About!B2</f>
        <v>WY</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75296</v>
      </c>
      <c r="R11" s="91">
        <f t="shared" si="7"/>
        <v>145487</v>
      </c>
      <c r="S11" s="91">
        <f t="shared" si="7"/>
        <v>74760</v>
      </c>
      <c r="T11" s="91">
        <f t="shared" si="7"/>
        <v>86976</v>
      </c>
      <c r="U11" s="91">
        <f t="shared" si="7"/>
        <v>64473</v>
      </c>
      <c r="V11" s="91">
        <f t="shared" si="7"/>
        <v>45275</v>
      </c>
      <c r="W11" s="91">
        <f t="shared" si="7"/>
        <v>33049</v>
      </c>
      <c r="X11" s="91">
        <f t="shared" si="7"/>
        <v>9425</v>
      </c>
      <c r="Y11" s="91">
        <f t="shared" si="7"/>
        <v>3639</v>
      </c>
      <c r="Z11" s="91">
        <f t="shared" si="7"/>
        <v>5343</v>
      </c>
      <c r="AA11" s="91">
        <f t="shared" si="7"/>
        <v>16624</v>
      </c>
      <c r="AB11" s="91">
        <f t="shared" si="7"/>
        <v>963</v>
      </c>
      <c r="AC11" s="91">
        <f t="shared" si="7"/>
        <v>128</v>
      </c>
      <c r="AD11" s="91">
        <f t="shared" si="7"/>
        <v>103</v>
      </c>
      <c r="AE11" s="91">
        <f t="shared" si="7"/>
        <v>4638</v>
      </c>
      <c r="AF11" s="119">
        <f>AVERAGE(W11:AE11)</f>
        <v>8212.4444444444453</v>
      </c>
      <c r="AG11" s="119">
        <f t="shared" si="6"/>
        <v>8212.4444444444453</v>
      </c>
      <c r="AH11" s="119">
        <f t="shared" si="6"/>
        <v>8212.4444444444453</v>
      </c>
      <c r="AI11" s="119">
        <f t="shared" si="6"/>
        <v>8212.4444444444453</v>
      </c>
      <c r="AJ11" s="119">
        <f t="shared" si="6"/>
        <v>8212.4444444444453</v>
      </c>
      <c r="AK11" s="119">
        <f t="shared" si="6"/>
        <v>8212.4444444444453</v>
      </c>
      <c r="AL11" s="119">
        <f t="shared" si="6"/>
        <v>8212.4444444444453</v>
      </c>
      <c r="AM11" s="119">
        <f t="shared" si="6"/>
        <v>8212.4444444444453</v>
      </c>
      <c r="AN11" s="119">
        <f t="shared" si="6"/>
        <v>8212.4444444444453</v>
      </c>
      <c r="AO11" s="119">
        <f t="shared" si="6"/>
        <v>8212.4444444444453</v>
      </c>
      <c r="AP11" s="119">
        <f t="shared" si="6"/>
        <v>8212.4444444444453</v>
      </c>
      <c r="AQ11" s="119">
        <f t="shared" si="6"/>
        <v>8212.4444444444453</v>
      </c>
      <c r="AR11" s="119">
        <f t="shared" si="6"/>
        <v>8212.4444444444453</v>
      </c>
      <c r="AS11" s="119">
        <f t="shared" si="6"/>
        <v>8212.4444444444453</v>
      </c>
      <c r="AT11" s="119">
        <f t="shared" si="6"/>
        <v>8212.4444444444453</v>
      </c>
      <c r="AU11" s="119">
        <f t="shared" si="6"/>
        <v>8212.4444444444453</v>
      </c>
      <c r="AV11" s="119">
        <f t="shared" si="6"/>
        <v>8212.4444444444453</v>
      </c>
      <c r="AW11" s="119">
        <f t="shared" si="6"/>
        <v>8212.4444444444453</v>
      </c>
      <c r="AX11" s="119">
        <f t="shared" si="6"/>
        <v>8212.4444444444453</v>
      </c>
      <c r="AY11" s="119">
        <f t="shared" si="6"/>
        <v>8212.4444444444453</v>
      </c>
      <c r="AZ11" s="119">
        <f t="shared" si="6"/>
        <v>8212.4444444444453</v>
      </c>
      <c r="BA11" s="119">
        <f t="shared" si="6"/>
        <v>8212.4444444444453</v>
      </c>
      <c r="BB11" s="119">
        <f t="shared" si="6"/>
        <v>8212.4444444444453</v>
      </c>
      <c r="BC11" s="119">
        <f t="shared" si="6"/>
        <v>8212.4444444444453</v>
      </c>
      <c r="BD11" s="119">
        <f t="shared" si="6"/>
        <v>8212.4444444444453</v>
      </c>
      <c r="BE11" s="119">
        <f t="shared" si="6"/>
        <v>8212.4444444444453</v>
      </c>
      <c r="BF11" s="119">
        <f t="shared" si="6"/>
        <v>8212.4444444444453</v>
      </c>
      <c r="BG11" s="119">
        <f t="shared" si="6"/>
        <v>8212.4444444444453</v>
      </c>
      <c r="BH11" s="119">
        <f t="shared" si="6"/>
        <v>8212.4444444444453</v>
      </c>
      <c r="BI11" s="119">
        <f t="shared" si="6"/>
        <v>8212.4444444444453</v>
      </c>
      <c r="BJ11" s="119">
        <f t="shared" si="6"/>
        <v>8212.4444444444453</v>
      </c>
      <c r="BK11" s="119">
        <f t="shared" si="6"/>
        <v>8212.4444444444453</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WY</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21187</v>
      </c>
      <c r="P14" s="91">
        <f t="shared" si="9"/>
        <v>28651</v>
      </c>
      <c r="Q14" s="91">
        <f t="shared" si="9"/>
        <v>0</v>
      </c>
      <c r="R14" s="91">
        <f t="shared" si="9"/>
        <v>0</v>
      </c>
      <c r="S14" s="91">
        <f t="shared" si="9"/>
        <v>0</v>
      </c>
      <c r="T14" s="91">
        <f t="shared" si="9"/>
        <v>0</v>
      </c>
      <c r="U14" s="91">
        <f t="shared" si="9"/>
        <v>0</v>
      </c>
      <c r="V14" s="91">
        <f t="shared" si="9"/>
        <v>0</v>
      </c>
      <c r="W14" s="91">
        <f t="shared" si="9"/>
        <v>0</v>
      </c>
      <c r="X14" s="91">
        <f t="shared" si="9"/>
        <v>1591</v>
      </c>
      <c r="Y14" s="91">
        <f t="shared" si="9"/>
        <v>0</v>
      </c>
      <c r="Z14" s="91">
        <f t="shared" si="9"/>
        <v>0</v>
      </c>
      <c r="AA14" s="91">
        <f t="shared" si="9"/>
        <v>0</v>
      </c>
      <c r="AB14" s="91">
        <f t="shared" si="9"/>
        <v>2191</v>
      </c>
      <c r="AC14" s="91">
        <f t="shared" si="9"/>
        <v>210</v>
      </c>
      <c r="AD14" s="91">
        <f t="shared" si="9"/>
        <v>418</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WY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56215</v>
      </c>
      <c r="R15" s="91">
        <f t="shared" si="10"/>
        <v>97876</v>
      </c>
      <c r="S15" s="91">
        <f t="shared" si="10"/>
        <v>47167</v>
      </c>
      <c r="T15" s="91">
        <f t="shared" si="10"/>
        <v>54681</v>
      </c>
      <c r="U15" s="91">
        <f t="shared" si="10"/>
        <v>41739</v>
      </c>
      <c r="V15" s="91">
        <f t="shared" si="10"/>
        <v>36329</v>
      </c>
      <c r="W15" s="91">
        <f t="shared" si="10"/>
        <v>25655</v>
      </c>
      <c r="X15" s="91">
        <f t="shared" si="10"/>
        <v>0</v>
      </c>
      <c r="Y15" s="91">
        <f t="shared" si="10"/>
        <v>3107</v>
      </c>
      <c r="Z15" s="91">
        <f t="shared" si="10"/>
        <v>1815</v>
      </c>
      <c r="AA15" s="91">
        <f t="shared" si="10"/>
        <v>4541</v>
      </c>
      <c r="AB15" s="91">
        <f t="shared" si="10"/>
        <v>0</v>
      </c>
      <c r="AC15" s="91">
        <f t="shared" si="10"/>
        <v>0</v>
      </c>
      <c r="AD15" s="91">
        <f t="shared" si="10"/>
        <v>0</v>
      </c>
      <c r="AE15" s="91">
        <f t="shared" si="10"/>
        <v>3201</v>
      </c>
      <c r="AF15" s="91">
        <f t="shared" si="10"/>
        <v>6775.4444444444453</v>
      </c>
      <c r="AG15" s="91">
        <f t="shared" si="10"/>
        <v>6775.4444444444453</v>
      </c>
      <c r="AH15" s="91">
        <f t="shared" si="10"/>
        <v>6775.4444444444453</v>
      </c>
      <c r="AI15" s="91">
        <f t="shared" si="10"/>
        <v>6775.4444444444453</v>
      </c>
      <c r="AJ15" s="91">
        <f t="shared" si="10"/>
        <v>6775.4444444444453</v>
      </c>
      <c r="AK15" s="91">
        <f t="shared" si="10"/>
        <v>6775.4444444444453</v>
      </c>
      <c r="AL15" s="91">
        <f t="shared" si="10"/>
        <v>6775.4444444444453</v>
      </c>
      <c r="AM15" s="91">
        <f t="shared" si="10"/>
        <v>6775.4444444444453</v>
      </c>
      <c r="AN15" s="91">
        <f t="shared" si="10"/>
        <v>6775.4444444444453</v>
      </c>
      <c r="AO15" s="91">
        <f t="shared" si="10"/>
        <v>6775.4444444444453</v>
      </c>
      <c r="AP15" s="91">
        <f t="shared" si="10"/>
        <v>6775.4444444444453</v>
      </c>
      <c r="AQ15" s="91">
        <f t="shared" si="10"/>
        <v>6775.4444444444453</v>
      </c>
      <c r="AR15" s="91">
        <f t="shared" si="10"/>
        <v>6775.4444444444453</v>
      </c>
      <c r="AS15" s="91">
        <f t="shared" si="10"/>
        <v>6775.4444444444453</v>
      </c>
      <c r="AT15" s="91">
        <f t="shared" si="10"/>
        <v>6775.4444444444453</v>
      </c>
      <c r="AU15" s="91">
        <f t="shared" si="10"/>
        <v>6775.4444444444453</v>
      </c>
      <c r="AV15" s="91">
        <f t="shared" si="10"/>
        <v>6775.4444444444453</v>
      </c>
      <c r="AW15" s="91">
        <f t="shared" si="10"/>
        <v>6775.4444444444453</v>
      </c>
      <c r="AX15" s="91">
        <f t="shared" si="10"/>
        <v>6775.4444444444453</v>
      </c>
      <c r="AY15" s="91">
        <f t="shared" si="10"/>
        <v>6775.4444444444453</v>
      </c>
      <c r="AZ15" s="91">
        <f t="shared" si="10"/>
        <v>6775.4444444444453</v>
      </c>
      <c r="BA15" s="91">
        <f t="shared" si="10"/>
        <v>6775.4444444444453</v>
      </c>
      <c r="BB15" s="91">
        <f t="shared" si="10"/>
        <v>6775.4444444444453</v>
      </c>
      <c r="BC15" s="91">
        <f t="shared" si="10"/>
        <v>6775.4444444444453</v>
      </c>
      <c r="BD15" s="91">
        <f t="shared" si="10"/>
        <v>6775.4444444444453</v>
      </c>
      <c r="BE15" s="91">
        <f t="shared" si="10"/>
        <v>6775.4444444444453</v>
      </c>
      <c r="BF15" s="91">
        <f t="shared" si="10"/>
        <v>6775.4444444444453</v>
      </c>
      <c r="BG15" s="91">
        <f t="shared" si="10"/>
        <v>6775.4444444444453</v>
      </c>
      <c r="BH15" s="91">
        <f t="shared" si="10"/>
        <v>6775.4444444444453</v>
      </c>
      <c r="BI15" s="91">
        <f t="shared" si="10"/>
        <v>6775.4444444444453</v>
      </c>
      <c r="BJ15" s="91">
        <f t="shared" si="10"/>
        <v>6775.4444444444453</v>
      </c>
      <c r="BK15" s="91">
        <f t="shared" si="10"/>
        <v>6775.4444444444453</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0.16266106435825681</v>
      </c>
      <c r="G1075" s="107">
        <f>G349/SUMIFS(G$3:G$722,$B$3:$B$722,$B1075)*SUMIFS(Calculations!$E$3:$E$53,Calculations!$A$3:$A$53,$B1075)</f>
        <v>0.15297135050063496</v>
      </c>
      <c r="H1075" s="107">
        <f>H349/SUMIFS(H$3:H$722,$B$3:$B$722,$B1075)*SUMIFS(Calculations!$E$3:$E$53,Calculations!$A$3:$A$53,$B1075)</f>
        <v>0.14404730275517658</v>
      </c>
      <c r="I1075" s="107">
        <f>I349/SUMIFS(I$3:I$722,$B$3:$B$722,$B1075)*SUMIFS(Calculations!$E$3:$E$53,Calculations!$A$3:$A$53,$B1075)</f>
        <v>0.1517108745590659</v>
      </c>
      <c r="J1075" s="107">
        <f>J349/SUMIFS(J$3:J$722,$B$3:$B$722,$B1075)*SUMIFS(Calculations!$E$3:$E$53,Calculations!$A$3:$A$53,$B1075)</f>
        <v>0.15887895345714442</v>
      </c>
      <c r="K1075" s="107">
        <f>K349/SUMIFS(K$3:K$722,$B$3:$B$722,$B1075)*SUMIFS(Calculations!$E$3:$E$53,Calculations!$A$3:$A$53,$B1075)</f>
        <v>0.15932132555164341</v>
      </c>
      <c r="L1075" s="107">
        <f>L349/SUMIFS(L$3:L$722,$B$3:$B$722,$B1075)*SUMIFS(Calculations!$E$3:$E$53,Calculations!$A$3:$A$53,$B1075)</f>
        <v>0.15976054264317371</v>
      </c>
      <c r="M1075" s="107">
        <f>M349/SUMIFS(M$3:M$722,$B$3:$B$722,$B1075)*SUMIFS(Calculations!$E$3:$E$53,Calculations!$A$3:$A$53,$B1075)</f>
        <v>0.10233310766651975</v>
      </c>
      <c r="N1075" s="107">
        <f>N349/SUMIFS(N$3:N$722,$B$3:$B$722,$B1075)*SUMIFS(Calculations!$E$3:$E$53,Calculations!$A$3:$A$53,$B1075)</f>
        <v>4.7968650009447087E-3</v>
      </c>
      <c r="O1075" s="107">
        <f>O349/SUMIFS(O$3:O$722,$B$3:$B$722,$B1075)*SUMIFS(Calculations!$E$3:$E$53,Calculations!$A$3:$A$53,$B1075)</f>
        <v>4.5228324505219384E-3</v>
      </c>
      <c r="P1075" s="107">
        <f>P349/SUMIFS(P$3:P$722,$B$3:$B$722,$B1075)*SUMIFS(Calculations!$E$3:$E$53,Calculations!$A$3:$A$53,$B1075)</f>
        <v>4.2483700372599673E-3</v>
      </c>
      <c r="Q1075" s="107">
        <f>Q349/SUMIFS(Q$3:Q$722,$B$3:$B$722,$B1075)*SUMIFS(Calculations!$E$3:$E$53,Calculations!$A$3:$A$53,$B1075)</f>
        <v>3.0400692469393768E-3</v>
      </c>
      <c r="R1075" s="107">
        <f>R349/SUMIFS(R$3:R$722,$B$3:$B$722,$B1075)*SUMIFS(Calculations!$E$3:$E$53,Calculations!$A$3:$A$53,$B1075)</f>
        <v>2.2701690606894585E-3</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0.16937964033846681</v>
      </c>
      <c r="G1078" s="107">
        <f>G352/SUMIFS(G$3:G$722,$B$3:$B$722,$B1078)*SUMIFS(Calculations!$E$3:$E$53,Calculations!$A$3:$A$53,$B1078)</f>
        <v>0.16455034208606079</v>
      </c>
      <c r="H1078" s="107">
        <f>H352/SUMIFS(H$3:H$722,$B$3:$B$722,$B1078)*SUMIFS(Calculations!$E$3:$E$53,Calculations!$A$3:$A$53,$B1078)</f>
        <v>0.16010264746733574</v>
      </c>
      <c r="I1078" s="107">
        <f>I352/SUMIFS(I$3:I$722,$B$3:$B$722,$B1078)*SUMIFS(Calculations!$E$3:$E$53,Calculations!$A$3:$A$53,$B1078)</f>
        <v>0.1547539693184449</v>
      </c>
      <c r="J1078" s="107">
        <f>J352/SUMIFS(J$3:J$722,$B$3:$B$722,$B1078)*SUMIFS(Calculations!$E$3:$E$53,Calculations!$A$3:$A$53,$B1078)</f>
        <v>0.14975111321520856</v>
      </c>
      <c r="K1078" s="107">
        <f>K352/SUMIFS(K$3:K$722,$B$3:$B$722,$B1078)*SUMIFS(Calculations!$E$3:$E$53,Calculations!$A$3:$A$53,$B1078)</f>
        <v>0.14958352014439344</v>
      </c>
      <c r="L1078" s="107">
        <f>L352/SUMIFS(L$3:L$722,$B$3:$B$722,$B1078)*SUMIFS(Calculations!$E$3:$E$53,Calculations!$A$3:$A$53,$B1078)</f>
        <v>0.14941712234932597</v>
      </c>
      <c r="M1078" s="107">
        <f>M352/SUMIFS(M$3:M$722,$B$3:$B$722,$B1078)*SUMIFS(Calculations!$E$3:$E$53,Calculations!$A$3:$A$53,$B1078)</f>
        <v>0.18809033091615709</v>
      </c>
      <c r="N1078" s="107">
        <f>N352/SUMIFS(N$3:N$722,$B$3:$B$722,$B1078)*SUMIFS(Calculations!$E$3:$E$53,Calculations!$A$3:$A$53,$B1078)</f>
        <v>0.25377390980078396</v>
      </c>
      <c r="O1078" s="107">
        <f>O352/SUMIFS(O$3:O$722,$B$3:$B$722,$B1078)*SUMIFS(Calculations!$E$3:$E$53,Calculations!$A$3:$A$53,$B1078)</f>
        <v>0.25397279580814064</v>
      </c>
      <c r="P1078" s="107">
        <f>P352/SUMIFS(P$3:P$722,$B$3:$B$722,$B1078)*SUMIFS(Calculations!$E$3:$E$53,Calculations!$A$3:$A$53,$B1078)</f>
        <v>0.25417199379925137</v>
      </c>
      <c r="Q1078" s="107">
        <f>Q352/SUMIFS(Q$3:Q$722,$B$3:$B$722,$B1078)*SUMIFS(Calculations!$E$3:$E$53,Calculations!$A$3:$A$53,$B1078)</f>
        <v>0.19784346250279169</v>
      </c>
      <c r="R1078" s="107">
        <f>R352/SUMIFS(R$3:R$722,$B$3:$B$722,$B1078)*SUMIFS(Calculations!$E$3:$E$53,Calculations!$A$3:$A$53,$B1078)</f>
        <v>0.16195227788739291</v>
      </c>
    </row>
    <row r="1079" spans="2:18" ht="15.75" customHeight="1">
      <c r="B1079" s="107" t="s">
        <v>560</v>
      </c>
      <c r="C1079" s="107" t="s">
        <v>448</v>
      </c>
      <c r="D1079" s="107" t="s">
        <v>632</v>
      </c>
      <c r="E1079" s="107" t="str">
        <f t="shared" si="305"/>
        <v>hydro</v>
      </c>
      <c r="F1079" s="107">
        <f>F353/SUMIFS(F$3:F$722,$B$3:$B$722,$B1079)*SUMIFS(Calculations!$E$3:$E$53,Calculations!$A$3:$A$53,$B1079)</f>
        <v>1.5489712508406575E-4</v>
      </c>
      <c r="G1079" s="107">
        <f>G353/SUMIFS(G$3:G$722,$B$3:$B$722,$B1079)*SUMIFS(Calculations!$E$3:$E$53,Calculations!$A$3:$A$53,$B1079)</f>
        <v>6.4387788877113693E-4</v>
      </c>
      <c r="H1079" s="107">
        <f>H353/SUMIFS(H$3:H$722,$B$3:$B$722,$B1079)*SUMIFS(Calculations!$E$3:$E$53,Calculations!$A$3:$A$53,$B1079)</f>
        <v>1.0942201533491217E-3</v>
      </c>
      <c r="I1079" s="107">
        <f>I353/SUMIFS(I$3:I$722,$B$3:$B$722,$B1079)*SUMIFS(Calculations!$E$3:$E$53,Calculations!$A$3:$A$53,$B1079)</f>
        <v>1.0576646590029807E-3</v>
      </c>
      <c r="J1079" s="107">
        <f>J353/SUMIFS(J$3:J$722,$B$3:$B$722,$B1079)*SUMIFS(Calculations!$E$3:$E$53,Calculations!$A$3:$A$53,$B1079)</f>
        <v>1.023472682423807E-3</v>
      </c>
      <c r="K1079" s="107">
        <f>K353/SUMIFS(K$3:K$722,$B$3:$B$722,$B1079)*SUMIFS(Calculations!$E$3:$E$53,Calculations!$A$3:$A$53,$B1079)</f>
        <v>1.019809911370517E-3</v>
      </c>
      <c r="L1079" s="107">
        <f>L353/SUMIFS(L$3:L$722,$B$3:$B$722,$B1079)*SUMIFS(Calculations!$E$3:$E$53,Calculations!$A$3:$A$53,$B1079)</f>
        <v>1.0161732632433583E-3</v>
      </c>
      <c r="M1079" s="107">
        <f>M353/SUMIFS(M$3:M$722,$B$3:$B$722,$B1079)*SUMIFS(Calculations!$E$3:$E$53,Calculations!$A$3:$A$53,$B1079)</f>
        <v>1.2791864971454974E-3</v>
      </c>
      <c r="N1079" s="107">
        <f>N353/SUMIFS(N$3:N$722,$B$3:$B$722,$B1079)*SUMIFS(Calculations!$E$3:$E$53,Calculations!$A$3:$A$53,$B1079)</f>
        <v>1.7258949844140914E-3</v>
      </c>
      <c r="O1079" s="107">
        <f>O353/SUMIFS(O$3:O$722,$B$3:$B$722,$B1079)*SUMIFS(Calculations!$E$3:$E$53,Calculations!$A$3:$A$53,$B1079)</f>
        <v>1.7272475913973565E-3</v>
      </c>
      <c r="P1079" s="107">
        <f>P353/SUMIFS(P$3:P$722,$B$3:$B$722,$B1079)*SUMIFS(Calculations!$E$3:$E$53,Calculations!$A$3:$A$53,$B1079)</f>
        <v>1.7286023201558535E-3</v>
      </c>
      <c r="Q1079" s="107">
        <f>Q353/SUMIFS(Q$3:Q$722,$B$3:$B$722,$B1079)*SUMIFS(Calculations!$E$3:$E$53,Calculations!$A$3:$A$53,$B1079)</f>
        <v>1.3455167235305399E-3</v>
      </c>
      <c r="R1079" s="107">
        <f>R353/SUMIFS(R$3:R$722,$B$3:$B$722,$B1079)*SUMIFS(Calculations!$E$3:$E$53,Calculations!$A$3:$A$53,$B1079)</f>
        <v>1.1014238001838324E-3</v>
      </c>
    </row>
    <row r="1080" spans="2:18" ht="15.75" customHeight="1">
      <c r="B1080" s="107" t="s">
        <v>560</v>
      </c>
      <c r="C1080" s="107" t="s">
        <v>448</v>
      </c>
      <c r="D1080" s="107" t="s">
        <v>643</v>
      </c>
      <c r="E1080" s="107" t="str">
        <f t="shared" si="305"/>
        <v>onshore wind</v>
      </c>
      <c r="F1080" s="107">
        <f>F354/SUMIFS(F$3:F$722,$B$3:$B$722,$B1080)*SUMIFS(Calculations!$E$3:$E$53,Calculations!$A$3:$A$53,$B1080)</f>
        <v>4.4690898445533436E-2</v>
      </c>
      <c r="G1080" s="107">
        <f>G354/SUMIFS(G$3:G$722,$B$3:$B$722,$B1080)*SUMIFS(Calculations!$E$3:$E$53,Calculations!$A$3:$A$53,$B1080)</f>
        <v>5.877334425642796E-2</v>
      </c>
      <c r="H1080" s="107">
        <f>H354/SUMIFS(H$3:H$722,$B$3:$B$722,$B1080)*SUMIFS(Calculations!$E$3:$E$53,Calculations!$A$3:$A$53,$B1080)</f>
        <v>7.1743017111153148E-2</v>
      </c>
      <c r="I1080" s="107">
        <f>I354/SUMIFS(I$3:I$722,$B$3:$B$722,$B1080)*SUMIFS(Calculations!$E$3:$E$53,Calculations!$A$3:$A$53,$B1080)</f>
        <v>6.9415047008326056E-2</v>
      </c>
      <c r="J1080" s="107">
        <f>J354/SUMIFS(J$3:J$722,$B$3:$B$722,$B1080)*SUMIFS(Calculations!$E$3:$E$53,Calculations!$A$3:$A$53,$B1080)</f>
        <v>6.7237593231359596E-2</v>
      </c>
      <c r="K1080" s="107">
        <f>K354/SUMIFS(K$3:K$722,$B$3:$B$722,$B1080)*SUMIFS(Calculations!$E$3:$E$53,Calculations!$A$3:$A$53,$B1080)</f>
        <v>6.7005847908504612E-2</v>
      </c>
      <c r="L1080" s="107">
        <f>L354/SUMIFS(L$3:L$722,$B$3:$B$722,$B1080)*SUMIFS(Calculations!$E$3:$E$53,Calculations!$A$3:$A$53,$B1080)</f>
        <v>6.6775755396011535E-2</v>
      </c>
      <c r="M1080" s="107">
        <f>M354/SUMIFS(M$3:M$722,$B$3:$B$722,$B1080)*SUMIFS(Calculations!$E$3:$E$53,Calculations!$A$3:$A$53,$B1080)</f>
        <v>8.4059154934453956E-2</v>
      </c>
      <c r="N1080" s="107">
        <f>N354/SUMIFS(N$3:N$722,$B$3:$B$722,$B1080)*SUMIFS(Calculations!$E$3:$E$53,Calculations!$A$3:$A$53,$B1080)</f>
        <v>0.1134137282695318</v>
      </c>
      <c r="O1080" s="107">
        <f>O354/SUMIFS(O$3:O$722,$B$3:$B$722,$B1080)*SUMIFS(Calculations!$E$3:$E$53,Calculations!$A$3:$A$53,$B1080)</f>
        <v>0.11350797282846727</v>
      </c>
      <c r="P1080" s="107">
        <f>P354/SUMIFS(P$3:P$722,$B$3:$B$722,$B1080)*SUMIFS(Calculations!$E$3:$E$53,Calculations!$A$3:$A$53,$B1080)</f>
        <v>0.11360236522470755</v>
      </c>
      <c r="Q1080" s="107">
        <f>Q354/SUMIFS(Q$3:Q$722,$B$3:$B$722,$B1080)*SUMIFS(Calculations!$E$3:$E$53,Calculations!$A$3:$A$53,$B1080)</f>
        <v>0.17249638857701688</v>
      </c>
      <c r="R1080" s="107">
        <f>R354/SUMIFS(R$3:R$722,$B$3:$B$722,$B1080)*SUMIFS(Calculations!$E$3:$E$53,Calculations!$A$3:$A$53,$B1080)</f>
        <v>0.21002224299272046</v>
      </c>
    </row>
    <row r="1081" spans="2:18" ht="15.75" customHeight="1">
      <c r="B1081" s="107" t="s">
        <v>560</v>
      </c>
      <c r="C1081" s="107" t="s">
        <v>448</v>
      </c>
      <c r="D1081" s="107" t="s">
        <v>644</v>
      </c>
      <c r="E1081" s="107" t="str">
        <f t="shared" si="305"/>
        <v>natural gas nonpeaker</v>
      </c>
      <c r="F1081" s="107">
        <f>F355/SUMIFS(F$3:F$722,$B$3:$B$722,$B1081)*SUMIFS(Calculations!$E$3:$E$53,Calculations!$A$3:$A$53,$B1081)</f>
        <v>1.0256526178432164E-4</v>
      </c>
      <c r="G1081" s="107">
        <f>G355/SUMIFS(G$3:G$722,$B$3:$B$722,$B1081)*SUMIFS(Calculations!$E$3:$E$53,Calculations!$A$3:$A$53,$B1081)</f>
        <v>6.2906336725940774E-5</v>
      </c>
      <c r="H1081" s="107">
        <f>H355/SUMIFS(H$3:H$722,$B$3:$B$722,$B1081)*SUMIFS(Calculations!$E$3:$E$53,Calculations!$A$3:$A$53,$B1081)</f>
        <v>2.638119821773225E-5</v>
      </c>
      <c r="I1081" s="107">
        <f>I355/SUMIFS(I$3:I$722,$B$3:$B$722,$B1081)*SUMIFS(Calculations!$E$3:$E$53,Calculations!$A$3:$A$53,$B1081)</f>
        <v>8.3439122222594349E-5</v>
      </c>
      <c r="J1081" s="107">
        <f>J355/SUMIFS(J$3:J$722,$B$3:$B$722,$B1081)*SUMIFS(Calculations!$E$3:$E$53,Calculations!$A$3:$A$53,$B1081)</f>
        <v>1.3680793137498592E-4</v>
      </c>
      <c r="K1081" s="107">
        <f>K355/SUMIFS(K$3:K$722,$B$3:$B$722,$B1081)*SUMIFS(Calculations!$E$3:$E$53,Calculations!$A$3:$A$53,$B1081)</f>
        <v>8.0452762711075756E-5</v>
      </c>
      <c r="L1081" s="107">
        <f>L355/SUMIFS(L$3:L$722,$B$3:$B$722,$B1081)*SUMIFS(Calculations!$E$3:$E$53,Calculations!$A$3:$A$53,$B1081)</f>
        <v>2.4499519771346722E-5</v>
      </c>
      <c r="M1081" s="107">
        <f>M355/SUMIFS(M$3:M$722,$B$3:$B$722,$B1081)*SUMIFS(Calculations!$E$3:$E$53,Calculations!$A$3:$A$53,$B1081)</f>
        <v>9.8958352681347873E-4</v>
      </c>
      <c r="N1081" s="107">
        <f>N355/SUMIFS(N$3:N$722,$B$3:$B$722,$B1081)*SUMIFS(Calculations!$E$3:$E$53,Calculations!$A$3:$A$53,$B1081)</f>
        <v>2.6287071955232843E-3</v>
      </c>
      <c r="O1081" s="107">
        <f>O355/SUMIFS(O$3:O$722,$B$3:$B$722,$B1081)*SUMIFS(Calculations!$E$3:$E$53,Calculations!$A$3:$A$53,$B1081)</f>
        <v>2.5218070241773203E-3</v>
      </c>
      <c r="P1081" s="107">
        <f>P355/SUMIFS(P$3:P$722,$B$3:$B$722,$B1081)*SUMIFS(Calculations!$E$3:$E$53,Calculations!$A$3:$A$53,$B1081)</f>
        <v>2.4147391632226033E-3</v>
      </c>
      <c r="Q1081" s="107">
        <f>Q355/SUMIFS(Q$3:Q$722,$B$3:$B$722,$B1081)*SUMIFS(Calculations!$E$3:$E$53,Calculations!$A$3:$A$53,$B1081)</f>
        <v>1.7126494771038502E-3</v>
      </c>
      <c r="R1081" s="107">
        <f>R355/SUMIFS(R$3:R$722,$B$3:$B$722,$B1081)*SUMIFS(Calculations!$E$3:$E$53,Calculations!$A$3:$A$53,$B1081)</f>
        <v>1.2652948246554669E-3</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2.4241025287998467E-4</v>
      </c>
      <c r="G1086" s="107">
        <f>G360/SUMIFS(G$3:G$722,$B$3:$B$722,$B1086)*SUMIFS(Calculations!$E$3:$E$53,Calculations!$A$3:$A$53,$B1086)</f>
        <v>2.5206625027524579E-4</v>
      </c>
      <c r="H1086" s="107">
        <f>H360/SUMIFS(H$3:H$722,$B$3:$B$722,$B1086)*SUMIFS(Calculations!$E$3:$E$53,Calculations!$A$3:$A$53,$B1086)</f>
        <v>2.6095924578073735E-4</v>
      </c>
      <c r="I1086" s="107">
        <f>I360/SUMIFS(I$3:I$722,$B$3:$B$722,$B1086)*SUMIFS(Calculations!$E$3:$E$53,Calculations!$A$3:$A$53,$B1086)</f>
        <v>2.7029950961218274E-4</v>
      </c>
      <c r="J1086" s="107">
        <f>J360/SUMIFS(J$3:J$722,$B$3:$B$722,$B1086)*SUMIFS(Calculations!$E$3:$E$53,Calculations!$A$3:$A$53,$B1086)</f>
        <v>2.7903587299285738E-4</v>
      </c>
      <c r="K1086" s="107">
        <f>K360/SUMIFS(K$3:K$722,$B$3:$B$722,$B1086)*SUMIFS(Calculations!$E$3:$E$53,Calculations!$A$3:$A$53,$B1086)</f>
        <v>3.0000914759549697E-4</v>
      </c>
      <c r="L1086" s="107">
        <f>L360/SUMIFS(L$3:L$722,$B$3:$B$722,$B1086)*SUMIFS(Calculations!$E$3:$E$53,Calculations!$A$3:$A$53,$B1086)</f>
        <v>3.2083284055757077E-4</v>
      </c>
      <c r="M1086" s="107">
        <f>M360/SUMIFS(M$3:M$722,$B$3:$B$722,$B1086)*SUMIFS(Calculations!$E$3:$E$53,Calculations!$A$3:$A$53,$B1086)</f>
        <v>4.4720206795590285E-4</v>
      </c>
      <c r="N1086" s="107">
        <f>N360/SUMIFS(N$3:N$722,$B$3:$B$722,$B1086)*SUMIFS(Calculations!$E$3:$E$53,Calculations!$A$3:$A$53,$B1086)</f>
        <v>6.6183083613953605E-4</v>
      </c>
      <c r="O1086" s="107">
        <f>O360/SUMIFS(O$3:O$722,$B$3:$B$722,$B1086)*SUMIFS(Calculations!$E$3:$E$53,Calculations!$A$3:$A$53,$B1086)</f>
        <v>7.5154683830642814E-4</v>
      </c>
      <c r="P1086" s="107">
        <f>P360/SUMIFS(P$3:P$722,$B$3:$B$722,$B1086)*SUMIFS(Calculations!$E$3:$E$53,Calculations!$A$3:$A$53,$B1086)</f>
        <v>8.4140357402980438E-4</v>
      </c>
      <c r="Q1086" s="107">
        <f>Q360/SUMIFS(Q$3:Q$722,$B$3:$B$722,$B1086)*SUMIFS(Calculations!$E$3:$E$53,Calculations!$A$3:$A$53,$B1086)</f>
        <v>7.4262351527808797E-4</v>
      </c>
      <c r="R1086" s="107">
        <f>R360/SUMIFS(R$3:R$722,$B$3:$B$722,$B1086)*SUMIFS(Calculations!$E$3:$E$53,Calculations!$A$3:$A$53,$B1086)</f>
        <v>6.7968323894958716E-4</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5.4421745534984284E-4</v>
      </c>
      <c r="G1088" s="107">
        <f>G362/SUMIFS(G$3:G$722,$B$3:$B$722,$B1088)*SUMIFS(Calculations!$E$3:$E$53,Calculations!$A$3:$A$53,$B1088)</f>
        <v>5.2180591845928158E-4</v>
      </c>
      <c r="H1088" s="107">
        <f>H362/SUMIFS(H$3:H$722,$B$3:$B$722,$B1088)*SUMIFS(Calculations!$E$3:$E$53,Calculations!$A$3:$A$53,$B1088)</f>
        <v>5.0116530634222159E-4</v>
      </c>
      <c r="I1088" s="107">
        <f>I362/SUMIFS(I$3:I$722,$B$3:$B$722,$B1088)*SUMIFS(Calculations!$E$3:$E$53,Calculations!$A$3:$A$53,$B1088)</f>
        <v>4.8439906068067494E-4</v>
      </c>
      <c r="J1088" s="107">
        <f>J362/SUMIFS(J$3:J$722,$B$3:$B$722,$B1088)*SUMIFS(Calculations!$E$3:$E$53,Calculations!$A$3:$A$53,$B1088)</f>
        <v>4.6871684685114703E-4</v>
      </c>
      <c r="K1088" s="107">
        <f>K362/SUMIFS(K$3:K$722,$B$3:$B$722,$B1088)*SUMIFS(Calculations!$E$3:$E$53,Calculations!$A$3:$A$53,$B1088)</f>
        <v>4.6472781113671515E-4</v>
      </c>
      <c r="L1088" s="107">
        <f>L362/SUMIFS(L$3:L$722,$B$3:$B$722,$B1088)*SUMIFS(Calculations!$E$3:$E$53,Calculations!$A$3:$A$53,$B1088)</f>
        <v>4.6076722527180599E-4</v>
      </c>
      <c r="M1088" s="107">
        <f>M362/SUMIFS(M$3:M$722,$B$3:$B$722,$B1088)*SUMIFS(Calculations!$E$3:$E$53,Calculations!$A$3:$A$53,$B1088)</f>
        <v>5.7712762830967879E-4</v>
      </c>
      <c r="N1088" s="107">
        <f>N362/SUMIFS(N$3:N$722,$B$3:$B$722,$B1088)*SUMIFS(Calculations!$E$3:$E$53,Calculations!$A$3:$A$53,$B1088)</f>
        <v>7.7475715001789952E-4</v>
      </c>
      <c r="O1088" s="107">
        <f>O362/SUMIFS(O$3:O$722,$B$3:$B$722,$B1088)*SUMIFS(Calculations!$E$3:$E$53,Calculations!$A$3:$A$53,$B1088)</f>
        <v>7.7149069634432855E-4</v>
      </c>
      <c r="P1088" s="107">
        <f>P362/SUMIFS(P$3:P$722,$B$3:$B$722,$B1088)*SUMIFS(Calculations!$E$3:$E$53,Calculations!$A$3:$A$53,$B1088)</f>
        <v>7.682191187281895E-4</v>
      </c>
      <c r="Q1088" s="107">
        <f>Q362/SUMIFS(Q$3:Q$722,$B$3:$B$722,$B1088)*SUMIFS(Calculations!$E$3:$E$53,Calculations!$A$3:$A$53,$B1088)</f>
        <v>5.9498319469481484E-4</v>
      </c>
      <c r="R1088" s="107">
        <f>R362/SUMIFS(R$3:R$722,$B$3:$B$722,$B1088)*SUMIFS(Calculations!$E$3:$E$53,Calculations!$A$3:$A$53,$B1088)</f>
        <v>4.8460143276359555E-4</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4.036087238412308E-2</v>
      </c>
      <c r="G1120" s="107">
        <f>G394/SUMIFS(G$3:G$722,$B$3:$B$722,$B1120)*SUMIFS(Calculations!$E$3:$E$53,Calculations!$A$3:$A$53,$B1120)</f>
        <v>3.6547526934495096E-2</v>
      </c>
      <c r="H1120" s="107">
        <f>H394/SUMIFS(H$3:H$722,$B$3:$B$722,$B1120)*SUMIFS(Calculations!$E$3:$E$53,Calculations!$A$3:$A$53,$B1120)</f>
        <v>3.2771643073927707E-2</v>
      </c>
      <c r="I1120" s="107">
        <f>I394/SUMIFS(I$3:I$722,$B$3:$B$722,$B1120)*SUMIFS(Calculations!$E$3:$E$53,Calculations!$A$3:$A$53,$B1120)</f>
        <v>3.2153617782195769E-2</v>
      </c>
      <c r="J1120" s="107">
        <f>J394/SUMIFS(J$3:J$722,$B$3:$B$722,$B1120)*SUMIFS(Calculations!$E$3:$E$53,Calculations!$A$3:$A$53,$B1120)</f>
        <v>3.1527009055470297E-2</v>
      </c>
      <c r="K1120" s="107">
        <f>K394/SUMIFS(K$3:K$722,$B$3:$B$722,$B1120)*SUMIFS(Calculations!$E$3:$E$53,Calculations!$A$3:$A$53,$B1120)</f>
        <v>3.4580771967360611E-2</v>
      </c>
      <c r="L1120" s="107">
        <f>L394/SUMIFS(L$3:L$722,$B$3:$B$722,$B1120)*SUMIFS(Calculations!$E$3:$E$53,Calculations!$A$3:$A$53,$B1120)</f>
        <v>3.7475806733637602E-2</v>
      </c>
      <c r="M1120" s="107">
        <f>M394/SUMIFS(M$3:M$722,$B$3:$B$722,$B1120)*SUMIFS(Calculations!$E$3:$E$53,Calculations!$A$3:$A$53,$B1120)</f>
        <v>3.5318424293404746E-2</v>
      </c>
      <c r="N1120" s="107">
        <f>N394/SUMIFS(N$3:N$722,$B$3:$B$722,$B1120)*SUMIFS(Calculations!$E$3:$E$53,Calculations!$A$3:$A$53,$B1120)</f>
        <v>3.3118079508521636E-2</v>
      </c>
      <c r="O1120" s="107">
        <f>O394/SUMIFS(O$3:O$722,$B$3:$B$722,$B1120)*SUMIFS(Calculations!$E$3:$E$53,Calculations!$A$3:$A$53,$B1120)</f>
        <v>3.2448812095187435E-2</v>
      </c>
      <c r="P1120" s="107">
        <f>P394/SUMIFS(P$3:P$722,$B$3:$B$722,$B1120)*SUMIFS(Calculations!$E$3:$E$53,Calculations!$A$3:$A$53,$B1120)</f>
        <v>3.1766696790704048E-2</v>
      </c>
      <c r="Q1120" s="107">
        <f>Q394/SUMIFS(Q$3:Q$722,$B$3:$B$722,$B1120)*SUMIFS(Calculations!$E$3:$E$53,Calculations!$A$3:$A$53,$B1120)</f>
        <v>3.375713030691635E-2</v>
      </c>
      <c r="R1120" s="107">
        <f>R394/SUMIFS(R$3:R$722,$B$3:$B$722,$B1120)*SUMIFS(Calculations!$E$3:$E$53,Calculations!$A$3:$A$53,$B1120)</f>
        <v>3.5676488431436136E-2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6.1287736924421441E-3</v>
      </c>
      <c r="G1123" s="107">
        <f>G397/SUMIFS(G$3:G$722,$B$3:$B$722,$B1123)*SUMIFS(Calculations!$E$3:$E$53,Calculations!$A$3:$A$53,$B1123)</f>
        <v>6.0985211342273991E-3</v>
      </c>
      <c r="H1123" s="107">
        <f>H397/SUMIFS(H$3:H$722,$B$3:$B$722,$B1123)*SUMIFS(Calculations!$E$3:$E$53,Calculations!$A$3:$A$53,$B1123)</f>
        <v>6.0685657714592374E-3</v>
      </c>
      <c r="I1123" s="107">
        <f>I397/SUMIFS(I$3:I$722,$B$3:$B$722,$B1123)*SUMIFS(Calculations!$E$3:$E$53,Calculations!$A$3:$A$53,$B1123)</f>
        <v>6.1109164470649095E-3</v>
      </c>
      <c r="J1123" s="107">
        <f>J397/SUMIFS(J$3:J$722,$B$3:$B$722,$B1123)*SUMIFS(Calculations!$E$3:$E$53,Calculations!$A$3:$A$53,$B1123)</f>
        <v>6.1538553093934498E-3</v>
      </c>
      <c r="K1123" s="107">
        <f>K397/SUMIFS(K$3:K$722,$B$3:$B$722,$B1123)*SUMIFS(Calculations!$E$3:$E$53,Calculations!$A$3:$A$53,$B1123)</f>
        <v>5.9896557358867439E-3</v>
      </c>
      <c r="L1123" s="107">
        <f>L397/SUMIFS(L$3:L$722,$B$3:$B$722,$B1123)*SUMIFS(Calculations!$E$3:$E$53,Calculations!$A$3:$A$53,$B1123)</f>
        <v>5.8339909093676791E-3</v>
      </c>
      <c r="M1123" s="107">
        <f>M397/SUMIFS(M$3:M$722,$B$3:$B$722,$B1123)*SUMIFS(Calculations!$E$3:$E$53,Calculations!$A$3:$A$53,$B1123)</f>
        <v>6.0170336474884211E-3</v>
      </c>
      <c r="N1123" s="107">
        <f>N397/SUMIFS(N$3:N$722,$B$3:$B$722,$B1123)*SUMIFS(Calculations!$E$3:$E$53,Calculations!$A$3:$A$53,$B1123)</f>
        <v>6.2037215182728115E-3</v>
      </c>
      <c r="O1123" s="107">
        <f>O397/SUMIFS(O$3:O$722,$B$3:$B$722,$B1123)*SUMIFS(Calculations!$E$3:$E$53,Calculations!$A$3:$A$53,$B1123)</f>
        <v>6.2622105054781444E-3</v>
      </c>
      <c r="P1123" s="107">
        <f>P397/SUMIFS(P$3:P$722,$B$3:$B$722,$B1123)*SUMIFS(Calculations!$E$3:$E$53,Calculations!$A$3:$A$53,$B1123)</f>
        <v>6.3218223026785042E-3</v>
      </c>
      <c r="Q1123" s="107">
        <f>Q397/SUMIFS(Q$3:Q$722,$B$3:$B$722,$B1123)*SUMIFS(Calculations!$E$3:$E$53,Calculations!$A$3:$A$53,$B1123)</f>
        <v>6.2068990439318548E-3</v>
      </c>
      <c r="R1123" s="107">
        <f>R397/SUMIFS(R$3:R$722,$B$3:$B$722,$B1123)*SUMIFS(Calculations!$E$3:$E$53,Calculations!$A$3:$A$53,$B1123)</f>
        <v>6.0960795221668565E-3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4.0241785256665961E-2</v>
      </c>
      <c r="G1125" s="107">
        <f>G399/SUMIFS(G$3:G$722,$B$3:$B$722,$B1125)*SUMIFS(Calculations!$E$3:$E$53,Calculations!$A$3:$A$53,$B1125)</f>
        <v>4.4538063820777012E-2</v>
      </c>
      <c r="H1125" s="107">
        <f>H399/SUMIFS(H$3:H$722,$B$3:$B$722,$B1125)*SUMIFS(Calculations!$E$3:$E$53,Calculations!$A$3:$A$53,$B1125)</f>
        <v>4.8792136551667691E-2</v>
      </c>
      <c r="I1125" s="107">
        <f>I399/SUMIFS(I$3:I$722,$B$3:$B$722,$B1125)*SUMIFS(Calculations!$E$3:$E$53,Calculations!$A$3:$A$53,$B1125)</f>
        <v>4.9089625387937201E-2</v>
      </c>
      <c r="J1125" s="107">
        <f>J399/SUMIFS(J$3:J$722,$B$3:$B$722,$B1125)*SUMIFS(Calculations!$E$3:$E$53,Calculations!$A$3:$A$53,$B1125)</f>
        <v>4.9391245893446775E-2</v>
      </c>
      <c r="K1125" s="107">
        <f>K399/SUMIFS(K$3:K$722,$B$3:$B$722,$B1125)*SUMIFS(Calculations!$E$3:$E$53,Calculations!$A$3:$A$53,$B1125)</f>
        <v>4.7707716456177655E-2</v>
      </c>
      <c r="L1125" s="107">
        <f>L399/SUMIFS(L$3:L$722,$B$3:$B$722,$B1125)*SUMIFS(Calculations!$E$3:$E$53,Calculations!$A$3:$A$53,$B1125)</f>
        <v>4.6111693322892632E-2</v>
      </c>
      <c r="M1125" s="107">
        <f>M399/SUMIFS(M$3:M$722,$B$3:$B$722,$B1125)*SUMIFS(Calculations!$E$3:$E$53,Calculations!$A$3:$A$53,$B1125)</f>
        <v>4.6915795623437652E-2</v>
      </c>
      <c r="N1125" s="107">
        <f>N399/SUMIFS(N$3:N$722,$B$3:$B$722,$B1125)*SUMIFS(Calculations!$E$3:$E$53,Calculations!$A$3:$A$53,$B1125)</f>
        <v>4.773591090319574E-2</v>
      </c>
      <c r="O1125" s="107">
        <f>O399/SUMIFS(O$3:O$722,$B$3:$B$722,$B1125)*SUMIFS(Calculations!$E$3:$E$53,Calculations!$A$3:$A$53,$B1125)</f>
        <v>4.805492633195374E-2</v>
      </c>
      <c r="P1125" s="107">
        <f>P399/SUMIFS(P$3:P$722,$B$3:$B$722,$B1125)*SUMIFS(Calculations!$E$3:$E$53,Calculations!$A$3:$A$53,$B1125)</f>
        <v>4.8380065883031037E-2</v>
      </c>
      <c r="Q1125" s="107">
        <f>Q399/SUMIFS(Q$3:Q$722,$B$3:$B$722,$B1125)*SUMIFS(Calculations!$E$3:$E$53,Calculations!$A$3:$A$53,$B1125)</f>
        <v>4.7204272866111015E-2</v>
      </c>
      <c r="R1125" s="107">
        <f>R399/SUMIFS(R$3:R$722,$B$3:$B$722,$B1125)*SUMIFS(Calculations!$E$3:$E$53,Calculations!$A$3:$A$53,$B1125)</f>
        <v>4.6070465652055664E-2</v>
      </c>
    </row>
    <row r="1126" spans="2:18" ht="15.75" customHeight="1">
      <c r="B1126" s="107" t="s">
        <v>561</v>
      </c>
      <c r="C1126" s="107" t="s">
        <v>448</v>
      </c>
      <c r="D1126" s="107" t="s">
        <v>644</v>
      </c>
      <c r="E1126" s="107" t="str">
        <f t="shared" si="306"/>
        <v>natural gas nonpeaker</v>
      </c>
      <c r="F1126" s="107">
        <f>F400/SUMIFS(F$3:F$722,$B$3:$B$722,$B1126)*SUMIFS(Calculations!$E$3:$E$53,Calculations!$A$3:$A$53,$B1126)</f>
        <v>7.8649035700025752E-4</v>
      </c>
      <c r="G1126" s="107">
        <f>G400/SUMIFS(G$3:G$722,$B$3:$B$722,$B1126)*SUMIFS(Calculations!$E$3:$E$53,Calculations!$A$3:$A$53,$B1126)</f>
        <v>5.728752836981465E-4</v>
      </c>
      <c r="H1126" s="107">
        <f>H400/SUMIFS(H$3:H$722,$B$3:$B$722,$B1126)*SUMIFS(Calculations!$E$3:$E$53,Calculations!$A$3:$A$53,$B1126)</f>
        <v>3.6135872473178131E-4</v>
      </c>
      <c r="I1126" s="107">
        <f>I400/SUMIFS(I$3:I$722,$B$3:$B$722,$B1126)*SUMIFS(Calculations!$E$3:$E$53,Calculations!$A$3:$A$53,$B1126)</f>
        <v>4.5573813929381657E-4</v>
      </c>
      <c r="J1126" s="107">
        <f>J400/SUMIFS(J$3:J$722,$B$3:$B$722,$B1126)*SUMIFS(Calculations!$E$3:$E$53,Calculations!$A$3:$A$53,$B1126)</f>
        <v>5.5142834093925791E-4</v>
      </c>
      <c r="K1126" s="107">
        <f>K400/SUMIFS(K$3:K$722,$B$3:$B$722,$B1126)*SUMIFS(Calculations!$E$3:$E$53,Calculations!$A$3:$A$53,$B1126)</f>
        <v>3.793205708916214E-4</v>
      </c>
      <c r="L1126" s="107">
        <f>L400/SUMIFS(L$3:L$722,$B$3:$B$722,$B1126)*SUMIFS(Calculations!$E$3:$E$53,Calculations!$A$3:$A$53,$B1126)</f>
        <v>2.1615859918312181E-4</v>
      </c>
      <c r="M1126" s="107">
        <f>M400/SUMIFS(M$3:M$722,$B$3:$B$722,$B1126)*SUMIFS(Calculations!$E$3:$E$53,Calculations!$A$3:$A$53,$B1126)</f>
        <v>2.0735319837259194E-4</v>
      </c>
      <c r="N1126" s="107">
        <f>N400/SUMIFS(N$3:N$722,$B$3:$B$722,$B1126)*SUMIFS(Calculations!$E$3:$E$53,Calculations!$A$3:$A$53,$B1126)</f>
        <v>1.9837244586856962E-4</v>
      </c>
      <c r="O1126" s="107">
        <f>O400/SUMIFS(O$3:O$722,$B$3:$B$722,$B1126)*SUMIFS(Calculations!$E$3:$E$53,Calculations!$A$3:$A$53,$B1126)</f>
        <v>1.3935398414542422E-4</v>
      </c>
      <c r="P1126" s="107">
        <f>P400/SUMIFS(P$3:P$722,$B$3:$B$722,$B1126)*SUMIFS(Calculations!$E$3:$E$53,Calculations!$A$3:$A$53,$B1126)</f>
        <v>7.9202548132924051E-5</v>
      </c>
      <c r="Q1126" s="107">
        <f>Q400/SUMIFS(Q$3:Q$722,$B$3:$B$722,$B1126)*SUMIFS(Calculations!$E$3:$E$53,Calculations!$A$3:$A$53,$B1126)</f>
        <v>7.7762739404257729E-5</v>
      </c>
      <c r="R1126" s="107">
        <f>R400/SUMIFS(R$3:R$722,$B$3:$B$722,$B1126)*SUMIFS(Calculations!$E$3:$E$53,Calculations!$A$3:$A$53,$B1126)</f>
        <v>7.6374344083031894E-5</v>
      </c>
    </row>
    <row r="1127" spans="2:18" ht="15.75" customHeight="1">
      <c r="B1127" s="107" t="s">
        <v>561</v>
      </c>
      <c r="C1127" s="107" t="s">
        <v>448</v>
      </c>
      <c r="D1127" s="107" t="s">
        <v>645</v>
      </c>
      <c r="E1127" s="107" t="str">
        <f t="shared" si="306"/>
        <v>natural gas peaker</v>
      </c>
      <c r="F1127" s="107">
        <f>F401/SUMIFS(F$3:F$722,$B$3:$B$722,$B1127)*SUMIFS(Calculations!$E$3:$E$53,Calculations!$A$3:$A$53,$B1127)</f>
        <v>9.2781884370282577E-4</v>
      </c>
      <c r="G1127" s="107">
        <f>G401/SUMIFS(G$3:G$722,$B$3:$B$722,$B1127)*SUMIFS(Calculations!$E$3:$E$53,Calculations!$A$3:$A$53,$B1127)</f>
        <v>8.5111534649824291E-4</v>
      </c>
      <c r="H1127" s="107">
        <f>H401/SUMIFS(H$3:H$722,$B$3:$B$722,$B1127)*SUMIFS(Calculations!$E$3:$E$53,Calculations!$A$3:$A$53,$B1127)</f>
        <v>7.7516537003541959E-4</v>
      </c>
      <c r="I1127" s="107">
        <f>I401/SUMIFS(I$3:I$722,$B$3:$B$722,$B1127)*SUMIFS(Calculations!$E$3:$E$53,Calculations!$A$3:$A$53,$B1127)</f>
        <v>6.8351410071275235E-4</v>
      </c>
      <c r="J1127" s="107">
        <f>J401/SUMIFS(J$3:J$722,$B$3:$B$722,$B1127)*SUMIFS(Calculations!$E$3:$E$53,Calculations!$A$3:$A$53,$B1127)</f>
        <v>5.9058993411091219E-4</v>
      </c>
      <c r="K1127" s="107">
        <f>K401/SUMIFS(K$3:K$722,$B$3:$B$722,$B1127)*SUMIFS(Calculations!$E$3:$E$53,Calculations!$A$3:$A$53,$B1127)</f>
        <v>5.6671058537236137E-4</v>
      </c>
      <c r="L1127" s="107">
        <f>L401/SUMIFS(L$3:L$722,$B$3:$B$722,$B1127)*SUMIFS(Calculations!$E$3:$E$53,Calculations!$A$3:$A$53,$B1127)</f>
        <v>5.4407243474024071E-4</v>
      </c>
      <c r="M1127" s="107">
        <f>M401/SUMIFS(M$3:M$722,$B$3:$B$722,$B1127)*SUMIFS(Calculations!$E$3:$E$53,Calculations!$A$3:$A$53,$B1127)</f>
        <v>5.4117614405778803E-4</v>
      </c>
      <c r="N1127" s="107">
        <f>N401/SUMIFS(N$3:N$722,$B$3:$B$722,$B1127)*SUMIFS(Calculations!$E$3:$E$53,Calculations!$A$3:$A$53,$B1127)</f>
        <v>5.3822217633292221E-4</v>
      </c>
      <c r="O1127" s="107">
        <f>O401/SUMIFS(O$3:O$722,$B$3:$B$722,$B1127)*SUMIFS(Calculations!$E$3:$E$53,Calculations!$A$3:$A$53,$B1127)</f>
        <v>4.9253072219879082E-4</v>
      </c>
      <c r="P1127" s="107">
        <f>P401/SUMIFS(P$3:P$722,$B$3:$B$722,$B1127)*SUMIFS(Calculations!$E$3:$E$53,Calculations!$A$3:$A$53,$B1127)</f>
        <v>4.4596213163538331E-4</v>
      </c>
      <c r="Q1127" s="107">
        <f>Q401/SUMIFS(Q$3:Q$722,$B$3:$B$722,$B1127)*SUMIFS(Calculations!$E$3:$E$53,Calculations!$A$3:$A$53,$B1127)</f>
        <v>4.3785506709112596E-4</v>
      </c>
      <c r="R1127" s="107">
        <f>R401/SUMIFS(R$3:R$722,$B$3:$B$722,$B1127)*SUMIFS(Calculations!$E$3:$E$53,Calculations!$A$3:$A$53,$B1127)</f>
        <v>4.3003749364680548E-4</v>
      </c>
    </row>
    <row r="1128" spans="2:18" ht="15.75" customHeight="1">
      <c r="B1128" s="107" t="s">
        <v>561</v>
      </c>
      <c r="C1128" s="107" t="s">
        <v>448</v>
      </c>
      <c r="D1128" s="107" t="s">
        <v>646</v>
      </c>
      <c r="E1128" s="107" t="str">
        <f t="shared" si="306"/>
        <v>nuclear</v>
      </c>
      <c r="F1128" s="107">
        <f>F402/SUMIFS(F$3:F$722,$B$3:$B$722,$B1128)*SUMIFS(Calculations!$E$3:$E$53,Calculations!$A$3:$A$53,$B1128)</f>
        <v>3.7040393841031402E-2</v>
      </c>
      <c r="G1128" s="107">
        <f>G402/SUMIFS(G$3:G$722,$B$3:$B$722,$B1128)*SUMIFS(Calculations!$E$3:$E$53,Calculations!$A$3:$A$53,$B1128)</f>
        <v>3.6857556828734032E-2</v>
      </c>
      <c r="H1128" s="107">
        <f>H402/SUMIFS(H$3:H$722,$B$3:$B$722,$B1128)*SUMIFS(Calculations!$E$3:$E$53,Calculations!$A$3:$A$53,$B1128)</f>
        <v>3.6676515972885161E-2</v>
      </c>
      <c r="I1128" s="107">
        <f>I402/SUMIFS(I$3:I$722,$B$3:$B$722,$B1128)*SUMIFS(Calculations!$E$3:$E$53,Calculations!$A$3:$A$53,$B1128)</f>
        <v>3.6929450157532136E-2</v>
      </c>
      <c r="J1128" s="107">
        <f>J402/SUMIFS(J$3:J$722,$B$3:$B$722,$B1128)*SUMIFS(Calculations!$E$3:$E$53,Calculations!$A$3:$A$53,$B1128)</f>
        <v>3.718589721480843E-2</v>
      </c>
      <c r="K1128" s="107">
        <f>K402/SUMIFS(K$3:K$722,$B$3:$B$722,$B1128)*SUMIFS(Calculations!$E$3:$E$53,Calculations!$A$3:$A$53,$B1128)</f>
        <v>3.619368856573351E-2</v>
      </c>
      <c r="L1128" s="107">
        <f>L402/SUMIFS(L$3:L$722,$B$3:$B$722,$B1128)*SUMIFS(Calculations!$E$3:$E$53,Calculations!$A$3:$A$53,$B1128)</f>
        <v>3.525305282636812E-2</v>
      </c>
      <c r="M1128" s="107">
        <f>M402/SUMIFS(M$3:M$722,$B$3:$B$722,$B1128)*SUMIFS(Calculations!$E$3:$E$53,Calculations!$A$3:$A$53,$B1128)</f>
        <v>3.5600608725868045E-2</v>
      </c>
      <c r="N1128" s="107">
        <f>N402/SUMIFS(N$3:N$722,$B$3:$B$722,$B1128)*SUMIFS(Calculations!$E$3:$E$53,Calculations!$A$3:$A$53,$B1128)</f>
        <v>3.5955085890722258E-2</v>
      </c>
      <c r="O1128" s="107">
        <f>O402/SUMIFS(O$3:O$722,$B$3:$B$722,$B1128)*SUMIFS(Calculations!$E$3:$E$53,Calculations!$A$3:$A$53,$B1128)</f>
        <v>3.6296918758415862E-2</v>
      </c>
      <c r="P1128" s="107">
        <f>P402/SUMIFS(P$3:P$722,$B$3:$B$722,$B1128)*SUMIFS(Calculations!$E$3:$E$53,Calculations!$A$3:$A$53,$B1128)</f>
        <v>3.6645313773597636E-2</v>
      </c>
      <c r="Q1128" s="107">
        <f>Q402/SUMIFS(Q$3:Q$722,$B$3:$B$722,$B1128)*SUMIFS(Calculations!$E$3:$E$53,Calculations!$A$3:$A$53,$B1128)</f>
        <v>3.5979145274228241E-2</v>
      </c>
      <c r="R1128" s="107">
        <f>R402/SUMIFS(R$3:R$722,$B$3:$B$722,$B1128)*SUMIFS(Calculations!$E$3:$E$53,Calculations!$A$3:$A$53,$B1128)</f>
        <v>3.5336764651540099E-2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3.1193627240253007E-4</v>
      </c>
      <c r="G1130" s="107">
        <f>G404/SUMIFS(G$3:G$722,$B$3:$B$722,$B1130)*SUMIFS(Calculations!$E$3:$E$53,Calculations!$A$3:$A$53,$B1130)</f>
        <v>3.1039650756314874E-4</v>
      </c>
      <c r="H1130" s="107">
        <f>H404/SUMIFS(H$3:H$722,$B$3:$B$722,$B1130)*SUMIFS(Calculations!$E$3:$E$53,Calculations!$A$3:$A$53,$B1130)</f>
        <v>3.0887186908418364E-4</v>
      </c>
      <c r="I1130" s="107">
        <f>I404/SUMIFS(I$3:I$722,$B$3:$B$722,$B1130)*SUMIFS(Calculations!$E$3:$E$53,Calculations!$A$3:$A$53,$B1130)</f>
        <v>3.1100195838778459E-4</v>
      </c>
      <c r="J1130" s="107">
        <f>J404/SUMIFS(J$3:J$722,$B$3:$B$722,$B1130)*SUMIFS(Calculations!$E$3:$E$53,Calculations!$A$3:$A$53,$B1130)</f>
        <v>3.131616314047262E-4</v>
      </c>
      <c r="K1130" s="107">
        <f>K404/SUMIFS(K$3:K$722,$B$3:$B$722,$B1130)*SUMIFS(Calculations!$E$3:$E$53,Calculations!$A$3:$A$53,$B1130)</f>
        <v>3.0480573031019942E-4</v>
      </c>
      <c r="L1130" s="107">
        <f>L404/SUMIFS(L$3:L$722,$B$3:$B$722,$B1130)*SUMIFS(Calculations!$E$3:$E$53,Calculations!$A$3:$A$53,$B1130)</f>
        <v>2.9688415130416828E-4</v>
      </c>
      <c r="M1130" s="107">
        <f>M404/SUMIFS(M$3:M$722,$B$3:$B$722,$B1130)*SUMIFS(Calculations!$E$3:$E$53,Calculations!$A$3:$A$53,$B1130)</f>
        <v>2.9981109890107579E-4</v>
      </c>
      <c r="N1130" s="107">
        <f>N404/SUMIFS(N$3:N$722,$B$3:$B$722,$B1130)*SUMIFS(Calculations!$E$3:$E$53,Calculations!$A$3:$A$53,$B1130)</f>
        <v>3.0279633404546976E-4</v>
      </c>
      <c r="O1130" s="107">
        <f>O404/SUMIFS(O$3:O$722,$B$3:$B$722,$B1130)*SUMIFS(Calculations!$E$3:$E$53,Calculations!$A$3:$A$53,$B1130)</f>
        <v>3.0567508503798456E-4</v>
      </c>
      <c r="P1130" s="107">
        <f>P404/SUMIFS(P$3:P$722,$B$3:$B$722,$B1130)*SUMIFS(Calculations!$E$3:$E$53,Calculations!$A$3:$A$53,$B1130)</f>
        <v>3.0860909926110113E-4</v>
      </c>
      <c r="Q1130" s="107">
        <f>Q404/SUMIFS(Q$3:Q$722,$B$3:$B$722,$B1130)*SUMIFS(Calculations!$E$3:$E$53,Calculations!$A$3:$A$53,$B1130)</f>
        <v>3.0299895053057972E-4</v>
      </c>
      <c r="R1130" s="107">
        <f>R404/SUMIFS(R$3:R$722,$B$3:$B$722,$B1130)*SUMIFS(Calculations!$E$3:$E$53,Calculations!$A$3:$A$53,$B1130)</f>
        <v>2.9758913178607751E-4</v>
      </c>
    </row>
    <row r="1131" spans="2:18" ht="15.75" customHeight="1">
      <c r="B1131" s="107" t="s">
        <v>561</v>
      </c>
      <c r="C1131" s="107" t="s">
        <v>448</v>
      </c>
      <c r="D1131" s="107" t="s">
        <v>649</v>
      </c>
      <c r="E1131" s="107" t="str">
        <f t="shared" si="306"/>
        <v>solar PV</v>
      </c>
      <c r="F1131" s="107">
        <f>F405/SUMIFS(F$3:F$722,$B$3:$B$722,$B1131)*SUMIFS(Calculations!$E$3:$E$53,Calculations!$A$3:$A$53,$B1131)</f>
        <v>4.8832949137304904E-4</v>
      </c>
      <c r="G1131" s="107">
        <f>G405/SUMIFS(G$3:G$722,$B$3:$B$722,$B1131)*SUMIFS(Calculations!$E$3:$E$53,Calculations!$A$3:$A$53,$B1131)</f>
        <v>5.114140276261162E-4</v>
      </c>
      <c r="H1131" s="107">
        <f>H405/SUMIFS(H$3:H$722,$B$3:$B$722,$B1131)*SUMIFS(Calculations!$E$3:$E$53,Calculations!$A$3:$A$53,$B1131)</f>
        <v>5.3427178573327695E-4</v>
      </c>
      <c r="I1131" s="107">
        <f>I405/SUMIFS(I$3:I$722,$B$3:$B$722,$B1131)*SUMIFS(Calculations!$E$3:$E$53,Calculations!$A$3:$A$53,$B1131)</f>
        <v>5.531852761862956E-4</v>
      </c>
      <c r="J1131" s="107">
        <f>J405/SUMIFS(J$3:J$722,$B$3:$B$722,$B1131)*SUMIFS(Calculations!$E$3:$E$53,Calculations!$A$3:$A$53,$B1131)</f>
        <v>5.7236144636775923E-4</v>
      </c>
      <c r="K1131" s="107">
        <f>K405/SUMIFS(K$3:K$722,$B$3:$B$722,$B1131)*SUMIFS(Calculations!$E$3:$E$53,Calculations!$A$3:$A$53,$B1131)</f>
        <v>5.6973664742525029E-4</v>
      </c>
      <c r="L1131" s="107">
        <f>L405/SUMIFS(L$3:L$722,$B$3:$B$722,$B1131)*SUMIFS(Calculations!$E$3:$E$53,Calculations!$A$3:$A$53,$B1131)</f>
        <v>5.6724827998733867E-4</v>
      </c>
      <c r="M1131" s="107">
        <f>M405/SUMIFS(M$3:M$722,$B$3:$B$722,$B1131)*SUMIFS(Calculations!$E$3:$E$53,Calculations!$A$3:$A$53,$B1131)</f>
        <v>6.0186906080824754E-4</v>
      </c>
      <c r="N1131" s="107">
        <f>N405/SUMIFS(N$3:N$722,$B$3:$B$722,$B1131)*SUMIFS(Calculations!$E$3:$E$53,Calculations!$A$3:$A$53,$B1131)</f>
        <v>6.3717928356117127E-4</v>
      </c>
      <c r="O1131" s="107">
        <f>O405/SUMIFS(O$3:O$722,$B$3:$B$722,$B1131)*SUMIFS(Calculations!$E$3:$E$53,Calculations!$A$3:$A$53,$B1131)</f>
        <v>6.7844603111410075E-4</v>
      </c>
      <c r="P1131" s="107">
        <f>P405/SUMIFS(P$3:P$722,$B$3:$B$722,$B1131)*SUMIFS(Calculations!$E$3:$E$53,Calculations!$A$3:$A$53,$B1131)</f>
        <v>7.205049742380037E-4</v>
      </c>
      <c r="Q1131" s="107">
        <f>Q405/SUMIFS(Q$3:Q$722,$B$3:$B$722,$B1131)*SUMIFS(Calculations!$E$3:$E$53,Calculations!$A$3:$A$53,$B1131)</f>
        <v>7.4447680185754346E-4</v>
      </c>
      <c r="R1131" s="107">
        <f>R405/SUMIFS(R$3:R$722,$B$3:$B$722,$B1131)*SUMIFS(Calculations!$E$3:$E$53,Calculations!$A$3:$A$53,$B1131)</f>
        <v>7.6759263151293786E-4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2.1671635895897462E-4</v>
      </c>
      <c r="G1133" s="107">
        <f>G407/SUMIFS(G$3:G$722,$B$3:$B$722,$B1133)*SUMIFS(Calculations!$E$3:$E$53,Calculations!$A$3:$A$53,$B1133)</f>
        <v>2.1564661408104274E-4</v>
      </c>
      <c r="H1133" s="107">
        <f>H407/SUMIFS(H$3:H$722,$B$3:$B$722,$B1133)*SUMIFS(Calculations!$E$3:$E$53,Calculations!$A$3:$A$53,$B1133)</f>
        <v>2.1458737817575603E-4</v>
      </c>
      <c r="I1133" s="107">
        <f>I407/SUMIFS(I$3:I$722,$B$3:$B$722,$B1133)*SUMIFS(Calculations!$E$3:$E$53,Calculations!$A$3:$A$53,$B1133)</f>
        <v>2.16067248389561E-4</v>
      </c>
      <c r="J1133" s="107">
        <f>J407/SUMIFS(J$3:J$722,$B$3:$B$722,$B1133)*SUMIFS(Calculations!$E$3:$E$53,Calculations!$A$3:$A$53,$B1133)</f>
        <v>2.1756767175863163E-4</v>
      </c>
      <c r="K1133" s="107">
        <f>K407/SUMIFS(K$3:K$722,$B$3:$B$722,$B1133)*SUMIFS(Calculations!$E$3:$E$53,Calculations!$A$3:$A$53,$B1133)</f>
        <v>2.1071023854225034E-4</v>
      </c>
      <c r="L1133" s="107">
        <f>L407/SUMIFS(L$3:L$722,$B$3:$B$722,$B1133)*SUMIFS(Calculations!$E$3:$E$53,Calculations!$A$3:$A$53,$B1133)</f>
        <v>2.0420924021931336E-4</v>
      </c>
      <c r="M1133" s="107">
        <f>M407/SUMIFS(M$3:M$722,$B$3:$B$722,$B1133)*SUMIFS(Calculations!$E$3:$E$53,Calculations!$A$3:$A$53,$B1133)</f>
        <v>1.0010447053616421E-3</v>
      </c>
      <c r="N1133" s="107">
        <f>N407/SUMIFS(N$3:N$722,$B$3:$B$722,$B1133)*SUMIFS(Calculations!$E$3:$E$53,Calculations!$A$3:$A$53,$B1133)</f>
        <v>1.8137484371796304E-3</v>
      </c>
      <c r="O1133" s="107">
        <f>O407/SUMIFS(O$3:O$722,$B$3:$B$722,$B1133)*SUMIFS(Calculations!$E$3:$E$53,Calculations!$A$3:$A$53,$B1133)</f>
        <v>1.824242984168743E-3</v>
      </c>
      <c r="P1133" s="107">
        <f>P407/SUMIFS(P$3:P$722,$B$3:$B$722,$B1133)*SUMIFS(Calculations!$E$3:$E$53,Calculations!$A$3:$A$53,$B1133)</f>
        <v>1.8349389944215511E-3</v>
      </c>
      <c r="Q1133" s="107">
        <f>Q407/SUMIFS(Q$3:Q$722,$B$3:$B$722,$B1133)*SUMIFS(Calculations!$E$3:$E$53,Calculations!$A$3:$A$53,$B1133)</f>
        <v>1.7925754476292375E-3</v>
      </c>
      <c r="R1133" s="107">
        <f>R407/SUMIFS(R$3:R$722,$B$3:$B$722,$B1133)*SUMIFS(Calculations!$E$3:$E$53,Calculations!$A$3:$A$53,$B1133)</f>
        <v>1.7517246394726143E-3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4.1225103571517579E-5</v>
      </c>
      <c r="H1344" s="107">
        <f>H618/SUMIFS(H$3:H$722,$B$3:$B$722,$B1344)*SUMIFS(Calculations!$E$3:$E$53,Calculations!$A$3:$A$53,$B1344)</f>
        <v>8.315643007922221E-5</v>
      </c>
      <c r="I1344" s="107">
        <f>I618/SUMIFS(I$3:I$722,$B$3:$B$722,$B1344)*SUMIFS(Calculations!$E$3:$E$53,Calculations!$A$3:$A$53,$B1344)</f>
        <v>1.5716445980979671E-4</v>
      </c>
      <c r="J1344" s="107">
        <f>J618/SUMIFS(J$3:J$722,$B$3:$B$722,$B1344)*SUMIFS(Calculations!$E$3:$E$53,Calculations!$A$3:$A$53,$B1344)</f>
        <v>2.3333723651965094E-4</v>
      </c>
      <c r="K1344" s="107">
        <f>K618/SUMIFS(K$3:K$722,$B$3:$B$722,$B1344)*SUMIFS(Calculations!$E$3:$E$53,Calculations!$A$3:$A$53,$B1344)</f>
        <v>2.5633333815753943E-4</v>
      </c>
      <c r="L1344" s="107">
        <f>L618/SUMIFS(L$3:L$722,$B$3:$B$722,$B1344)*SUMIFS(Calculations!$E$3:$E$53,Calculations!$A$3:$A$53,$B1344)</f>
        <v>2.8435765922418945E-4</v>
      </c>
      <c r="M1344" s="107">
        <f>M618/SUMIFS(M$3:M$722,$B$3:$B$722,$B1344)*SUMIFS(Calculations!$E$3:$E$53,Calculations!$A$3:$A$53,$B1344)</f>
        <v>2.8735645911820581E-4</v>
      </c>
      <c r="N1344" s="107">
        <f>N618/SUMIFS(N$3:N$722,$B$3:$B$722,$B1344)*SUMIFS(Calculations!$E$3:$E$53,Calculations!$A$3:$A$53,$B1344)</f>
        <v>2.9041918307578835E-4</v>
      </c>
      <c r="O1344" s="107">
        <f>O618/SUMIFS(O$3:O$722,$B$3:$B$722,$B1344)*SUMIFS(Calculations!$E$3:$E$53,Calculations!$A$3:$A$53,$B1344)</f>
        <v>2.7661903944147068E-4</v>
      </c>
      <c r="P1344" s="107">
        <f>P618/SUMIFS(P$3:P$722,$B$3:$B$722,$B1344)*SUMIFS(Calculations!$E$3:$E$53,Calculations!$A$3:$A$53,$B1344)</f>
        <v>2.6407091333271462E-4</v>
      </c>
      <c r="Q1344" s="107">
        <f>Q618/SUMIFS(Q$3:Q$722,$B$3:$B$722,$B1344)*SUMIFS(Calculations!$E$3:$E$53,Calculations!$A$3:$A$53,$B1344)</f>
        <v>2.6647280721696229E-4</v>
      </c>
      <c r="R1344" s="107">
        <f>R618/SUMIFS(R$3:R$722,$B$3:$B$722,$B1344)*SUMIFS(Calculations!$E$3:$E$53,Calculations!$A$3:$A$53,$B1344)</f>
        <v>2.6891879569248671E-4</v>
      </c>
    </row>
    <row r="1345" spans="2:18" ht="15.75" customHeight="1">
      <c r="B1345" s="107" t="s">
        <v>578</v>
      </c>
      <c r="C1345" s="107" t="s">
        <v>448</v>
      </c>
      <c r="D1345" s="107" t="s">
        <v>639</v>
      </c>
      <c r="E1345" s="107" t="str">
        <f t="shared" si="309"/>
        <v>hard coal</v>
      </c>
      <c r="F1345" s="107">
        <f>F619/SUMIFS(F$3:F$722,$B$3:$B$722,$B1345)*SUMIFS(Calculations!$E$3:$E$53,Calculations!$A$3:$A$53,$B1345)</f>
        <v>0.34085567245011317</v>
      </c>
      <c r="G1345" s="107">
        <f>G619/SUMIFS(G$3:G$722,$B$3:$B$722,$B1345)*SUMIFS(Calculations!$E$3:$E$53,Calculations!$A$3:$A$53,$B1345)</f>
        <v>0.3438249968943371</v>
      </c>
      <c r="H1345" s="107">
        <f>H619/SUMIFS(H$3:H$722,$B$3:$B$722,$B1345)*SUMIFS(Calculations!$E$3:$E$53,Calculations!$A$3:$A$53,$B1345)</f>
        <v>0.34684518852495533</v>
      </c>
      <c r="I1345" s="107">
        <f>I619/SUMIFS(I$3:I$722,$B$3:$B$722,$B1345)*SUMIFS(Calculations!$E$3:$E$53,Calculations!$A$3:$A$53,$B1345)</f>
        <v>0.35250956333094247</v>
      </c>
      <c r="J1345" s="107">
        <f>J619/SUMIFS(J$3:J$722,$B$3:$B$722,$B1345)*SUMIFS(Calculations!$E$3:$E$53,Calculations!$A$3:$A$53,$B1345)</f>
        <v>0.35833962202684533</v>
      </c>
      <c r="K1345" s="107">
        <f>K619/SUMIFS(K$3:K$722,$B$3:$B$722,$B1345)*SUMIFS(Calculations!$E$3:$E$53,Calculations!$A$3:$A$53,$B1345)</f>
        <v>0.31628241188678202</v>
      </c>
      <c r="L1345" s="107">
        <f>L619/SUMIFS(L$3:L$722,$B$3:$B$722,$B1345)*SUMIFS(Calculations!$E$3:$E$53,Calculations!$A$3:$A$53,$B1345)</f>
        <v>0.2650291699811721</v>
      </c>
      <c r="M1345" s="107">
        <f>M619/SUMIFS(M$3:M$722,$B$3:$B$722,$B1345)*SUMIFS(Calculations!$E$3:$E$53,Calculations!$A$3:$A$53,$B1345)</f>
        <v>0.2678241340732917</v>
      </c>
      <c r="N1345" s="107">
        <f>N619/SUMIFS(N$3:N$722,$B$3:$B$722,$B1345)*SUMIFS(Calculations!$E$3:$E$53,Calculations!$A$3:$A$53,$B1345)</f>
        <v>0.27067867715320776</v>
      </c>
      <c r="O1345" s="107">
        <f>O619/SUMIFS(O$3:O$722,$B$3:$B$722,$B1345)*SUMIFS(Calculations!$E$3:$E$53,Calculations!$A$3:$A$53,$B1345)</f>
        <v>0.25781656321190322</v>
      </c>
      <c r="P1345" s="107">
        <f>P619/SUMIFS(P$3:P$722,$B$3:$B$722,$B1345)*SUMIFS(Calculations!$E$3:$E$53,Calculations!$A$3:$A$53,$B1345)</f>
        <v>0.24612136408663285</v>
      </c>
      <c r="Q1345" s="107">
        <f>Q619/SUMIFS(Q$3:Q$722,$B$3:$B$722,$B1345)*SUMIFS(Calculations!$E$3:$E$53,Calculations!$A$3:$A$53,$B1345)</f>
        <v>0.24835999533807077</v>
      </c>
      <c r="R1345" s="107">
        <f>R619/SUMIFS(R$3:R$722,$B$3:$B$722,$B1345)*SUMIFS(Calculations!$E$3:$E$53,Calculations!$A$3:$A$53,$B1345)</f>
        <v>0.25063972396300177</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2.783396469370474E-3</v>
      </c>
      <c r="G1347" s="107">
        <f>G621/SUMIFS(G$3:G$722,$B$3:$B$722,$B1347)*SUMIFS(Calculations!$E$3:$E$53,Calculations!$A$3:$A$53,$B1347)</f>
        <v>2.8070350313589903E-3</v>
      </c>
      <c r="H1347" s="107">
        <f>H621/SUMIFS(H$3:H$722,$B$3:$B$722,$B1347)*SUMIFS(Calculations!$E$3:$E$53,Calculations!$A$3:$A$53,$B1347)</f>
        <v>2.8310785430797946E-3</v>
      </c>
      <c r="I1347" s="107">
        <f>I621/SUMIFS(I$3:I$722,$B$3:$B$722,$B1347)*SUMIFS(Calculations!$E$3:$E$53,Calculations!$A$3:$A$53,$B1347)</f>
        <v>2.8718864789904785E-3</v>
      </c>
      <c r="J1347" s="107">
        <f>J621/SUMIFS(J$3:J$722,$B$3:$B$722,$B1347)*SUMIFS(Calculations!$E$3:$E$53,Calculations!$A$3:$A$53,$B1347)</f>
        <v>2.9138880537038013E-3</v>
      </c>
      <c r="K1347" s="107">
        <f>K621/SUMIFS(K$3:K$722,$B$3:$B$722,$B1347)*SUMIFS(Calculations!$E$3:$E$53,Calculations!$A$3:$A$53,$B1347)</f>
        <v>3.2010606749444679E-3</v>
      </c>
      <c r="L1347" s="107">
        <f>L621/SUMIFS(L$3:L$722,$B$3:$B$722,$B1347)*SUMIFS(Calculations!$E$3:$E$53,Calculations!$A$3:$A$53,$B1347)</f>
        <v>3.5510251109139241E-3</v>
      </c>
      <c r="M1347" s="107">
        <f>M621/SUMIFS(M$3:M$722,$B$3:$B$722,$B1347)*SUMIFS(Calculations!$E$3:$E$53,Calculations!$A$3:$A$53,$B1347)</f>
        <v>3.5884737724175783E-3</v>
      </c>
      <c r="N1347" s="107">
        <f>N621/SUMIFS(N$3:N$722,$B$3:$B$722,$B1347)*SUMIFS(Calculations!$E$3:$E$53,Calculations!$A$3:$A$53,$B1347)</f>
        <v>3.6267207101327277E-3</v>
      </c>
      <c r="O1347" s="107">
        <f>O621/SUMIFS(O$3:O$722,$B$3:$B$722,$B1347)*SUMIFS(Calculations!$E$3:$E$53,Calculations!$A$3:$A$53,$B1347)</f>
        <v>3.4543861343264001E-3</v>
      </c>
      <c r="P1347" s="107">
        <f>P621/SUMIFS(P$3:P$722,$B$3:$B$722,$B1347)*SUMIFS(Calculations!$E$3:$E$53,Calculations!$A$3:$A$53,$B1347)</f>
        <v>3.2976866065954559E-3</v>
      </c>
      <c r="Q1347" s="107">
        <f>Q621/SUMIFS(Q$3:Q$722,$B$3:$B$722,$B1347)*SUMIFS(Calculations!$E$3:$E$53,Calculations!$A$3:$A$53,$B1347)</f>
        <v>3.327681175829089E-3</v>
      </c>
      <c r="R1347" s="107">
        <f>R621/SUMIFS(R$3:R$722,$B$3:$B$722,$B1347)*SUMIFS(Calculations!$E$3:$E$53,Calculations!$A$3:$A$53,$B1347)</f>
        <v>3.3582263931490335E-3</v>
      </c>
    </row>
    <row r="1348" spans="2:18" ht="15.75" customHeight="1">
      <c r="B1348" s="107" t="s">
        <v>578</v>
      </c>
      <c r="C1348" s="107" t="s">
        <v>448</v>
      </c>
      <c r="D1348" s="107" t="s">
        <v>642</v>
      </c>
      <c r="E1348" s="107" t="str">
        <f t="shared" si="309"/>
        <v>hydro</v>
      </c>
      <c r="F1348" s="107">
        <f>F622/SUMIFS(F$3:F$722,$B$3:$B$722,$B1348)*SUMIFS(Calculations!$E$3:$E$53,Calculations!$A$3:$A$53,$B1348)</f>
        <v>7.0931249251023325E-3</v>
      </c>
      <c r="G1348" s="107">
        <f>G622/SUMIFS(G$3:G$722,$B$3:$B$722,$B1348)*SUMIFS(Calculations!$E$3:$E$53,Calculations!$A$3:$A$53,$B1348)</f>
        <v>7.153364734658549E-3</v>
      </c>
      <c r="H1348" s="107">
        <f>H622/SUMIFS(H$3:H$722,$B$3:$B$722,$B1348)*SUMIFS(Calculations!$E$3:$E$53,Calculations!$A$3:$A$53,$B1348)</f>
        <v>7.2146365060898028E-3</v>
      </c>
      <c r="I1348" s="107">
        <f>I622/SUMIFS(I$3:I$722,$B$3:$B$722,$B1348)*SUMIFS(Calculations!$E$3:$E$53,Calculations!$A$3:$A$53,$B1348)</f>
        <v>7.3186302384004275E-3</v>
      </c>
      <c r="J1348" s="107">
        <f>J622/SUMIFS(J$3:J$722,$B$3:$B$722,$B1348)*SUMIFS(Calculations!$E$3:$E$53,Calculations!$A$3:$A$53,$B1348)</f>
        <v>7.4256658043972464E-3</v>
      </c>
      <c r="K1348" s="107">
        <f>K622/SUMIFS(K$3:K$722,$B$3:$B$722,$B1348)*SUMIFS(Calculations!$E$3:$E$53,Calculations!$A$3:$A$53,$B1348)</f>
        <v>8.1574879863768931E-3</v>
      </c>
      <c r="L1348" s="107">
        <f>L622/SUMIFS(L$3:L$722,$B$3:$B$722,$B1348)*SUMIFS(Calculations!$E$3:$E$53,Calculations!$A$3:$A$53,$B1348)</f>
        <v>9.0493269647584987E-3</v>
      </c>
      <c r="M1348" s="107">
        <f>M622/SUMIFS(M$3:M$722,$B$3:$B$722,$B1348)*SUMIFS(Calculations!$E$3:$E$53,Calculations!$A$3:$A$53,$B1348)</f>
        <v>9.1447600219051739E-3</v>
      </c>
      <c r="N1348" s="107">
        <f>N622/SUMIFS(N$3:N$722,$B$3:$B$722,$B1348)*SUMIFS(Calculations!$E$3:$E$53,Calculations!$A$3:$A$53,$B1348)</f>
        <v>9.2422273824488629E-3</v>
      </c>
      <c r="O1348" s="107">
        <f>O622/SUMIFS(O$3:O$722,$B$3:$B$722,$B1348)*SUMIFS(Calculations!$E$3:$E$53,Calculations!$A$3:$A$53,$B1348)</f>
        <v>8.8030550659785219E-3</v>
      </c>
      <c r="P1348" s="107">
        <f>P622/SUMIFS(P$3:P$722,$B$3:$B$722,$B1348)*SUMIFS(Calculations!$E$3:$E$53,Calculations!$A$3:$A$53,$B1348)</f>
        <v>8.4037266418278966E-3</v>
      </c>
      <c r="Q1348" s="107">
        <f>Q622/SUMIFS(Q$3:Q$722,$B$3:$B$722,$B1348)*SUMIFS(Calculations!$E$3:$E$53,Calculations!$A$3:$A$53,$B1348)</f>
        <v>8.4801639115413673E-3</v>
      </c>
      <c r="R1348" s="107">
        <f>R622/SUMIFS(R$3:R$722,$B$3:$B$722,$B1348)*SUMIFS(Calculations!$E$3:$E$53,Calculations!$A$3:$A$53,$B1348)</f>
        <v>8.5580044364895677E-3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1.0309830069409352E-2</v>
      </c>
      <c r="G1350" s="107">
        <f>G624/SUMIFS(G$3:G$722,$B$3:$B$722,$B1350)*SUMIFS(Calculations!$E$3:$E$53,Calculations!$A$3:$A$53,$B1350)</f>
        <v>1.0356260894570004E-2</v>
      </c>
      <c r="H1350" s="107">
        <f>H624/SUMIFS(H$3:H$722,$B$3:$B$722,$B1350)*SUMIFS(Calculations!$E$3:$E$53,Calculations!$A$3:$A$53,$B1350)</f>
        <v>1.0403487121338753E-2</v>
      </c>
      <c r="I1350" s="107">
        <f>I624/SUMIFS(I$3:I$722,$B$3:$B$722,$B1350)*SUMIFS(Calculations!$E$3:$E$53,Calculations!$A$3:$A$53,$B1350)</f>
        <v>1.0533044871336711E-2</v>
      </c>
      <c r="J1350" s="107">
        <f>J624/SUMIFS(J$3:J$722,$B$3:$B$722,$B1350)*SUMIFS(Calculations!$E$3:$E$53,Calculations!$A$3:$A$53,$B1350)</f>
        <v>1.0666392206721163E-2</v>
      </c>
      <c r="K1350" s="107">
        <f>K624/SUMIFS(K$3:K$722,$B$3:$B$722,$B1350)*SUMIFS(Calculations!$E$3:$E$53,Calculations!$A$3:$A$53,$B1350)</f>
        <v>1.1707651902473684E-2</v>
      </c>
      <c r="L1350" s="107">
        <f>L624/SUMIFS(L$3:L$722,$B$3:$B$722,$B1350)*SUMIFS(Calculations!$E$3:$E$53,Calculations!$A$3:$A$53,$B1350)</f>
        <v>1.297658854604169E-2</v>
      </c>
      <c r="M1350" s="107">
        <f>M624/SUMIFS(M$3:M$722,$B$3:$B$722,$B1350)*SUMIFS(Calculations!$E$3:$E$53,Calculations!$A$3:$A$53,$B1350)</f>
        <v>1.3048566263644598E-2</v>
      </c>
      <c r="N1350" s="107">
        <f>N624/SUMIFS(N$3:N$722,$B$3:$B$722,$B1350)*SUMIFS(Calculations!$E$3:$E$53,Calculations!$A$3:$A$53,$B1350)</f>
        <v>1.3122078297760114E-2</v>
      </c>
      <c r="O1350" s="107">
        <f>O624/SUMIFS(O$3:O$722,$B$3:$B$722,$B1350)*SUMIFS(Calculations!$E$3:$E$53,Calculations!$A$3:$A$53,$B1350)</f>
        <v>1.2535447131838993E-2</v>
      </c>
      <c r="P1350" s="107">
        <f>P624/SUMIFS(P$3:P$722,$B$3:$B$722,$B1350)*SUMIFS(Calculations!$E$3:$E$53,Calculations!$A$3:$A$53,$B1350)</f>
        <v>1.2002038056950853E-2</v>
      </c>
      <c r="Q1350" s="107">
        <f>Q624/SUMIFS(Q$3:Q$722,$B$3:$B$722,$B1350)*SUMIFS(Calculations!$E$3:$E$53,Calculations!$A$3:$A$53,$B1350)</f>
        <v>1.1963001692899593E-2</v>
      </c>
      <c r="R1350" s="107">
        <f>R624/SUMIFS(R$3:R$722,$B$3:$B$722,$B1350)*SUMIFS(Calculations!$E$3:$E$53,Calculations!$A$3:$A$53,$B1350)</f>
        <v>1.1923248689146199E-2</v>
      </c>
    </row>
    <row r="1351" spans="2:18" ht="15.75" customHeight="1">
      <c r="B1351" s="107" t="s">
        <v>578</v>
      </c>
      <c r="C1351" s="107" t="s">
        <v>448</v>
      </c>
      <c r="D1351" s="107" t="s">
        <v>644</v>
      </c>
      <c r="E1351" s="107" t="str">
        <f t="shared" si="309"/>
        <v>natural gas nonpeaker</v>
      </c>
      <c r="F1351" s="107">
        <f>F625/SUMIFS(F$3:F$722,$B$3:$B$722,$B1351)*SUMIFS(Calculations!$E$3:$E$53,Calculations!$A$3:$A$53,$B1351)</f>
        <v>0.10892590879610804</v>
      </c>
      <c r="G1351" s="107">
        <f>G625/SUMIFS(G$3:G$722,$B$3:$B$722,$B1351)*SUMIFS(Calculations!$E$3:$E$53,Calculations!$A$3:$A$53,$B1351)</f>
        <v>0.10144082968862593</v>
      </c>
      <c r="H1351" s="107">
        <f>H625/SUMIFS(H$3:H$722,$B$3:$B$722,$B1351)*SUMIFS(Calculations!$E$3:$E$53,Calculations!$A$3:$A$53,$B1351)</f>
        <v>9.3827524474065491E-2</v>
      </c>
      <c r="I1351" s="107">
        <f>I625/SUMIFS(I$3:I$722,$B$3:$B$722,$B1351)*SUMIFS(Calculations!$E$3:$E$53,Calculations!$A$3:$A$53,$B1351)</f>
        <v>8.7206801692137584E-2</v>
      </c>
      <c r="J1351" s="107">
        <f>J625/SUMIFS(J$3:J$722,$B$3:$B$722,$B1351)*SUMIFS(Calculations!$E$3:$E$53,Calculations!$A$3:$A$53,$B1351)</f>
        <v>8.039242168551386E-2</v>
      </c>
      <c r="K1351" s="107">
        <f>K625/SUMIFS(K$3:K$722,$B$3:$B$722,$B1351)*SUMIFS(Calculations!$E$3:$E$53,Calculations!$A$3:$A$53,$B1351)</f>
        <v>0.1169781415406807</v>
      </c>
      <c r="L1351" s="107">
        <f>L625/SUMIFS(L$3:L$722,$B$3:$B$722,$B1351)*SUMIFS(Calculations!$E$3:$E$53,Calculations!$A$3:$A$53,$B1351)</f>
        <v>0.16156352282923925</v>
      </c>
      <c r="M1351" s="107">
        <f>M625/SUMIFS(M$3:M$722,$B$3:$B$722,$B1351)*SUMIFS(Calculations!$E$3:$E$53,Calculations!$A$3:$A$53,$B1351)</f>
        <v>0.15826369129055606</v>
      </c>
      <c r="N1351" s="107">
        <f>N625/SUMIFS(N$3:N$722,$B$3:$B$722,$B1351)*SUMIFS(Calculations!$E$3:$E$53,Calculations!$A$3:$A$53,$B1351)</f>
        <v>0.15489351873263485</v>
      </c>
      <c r="O1351" s="107">
        <f>O625/SUMIFS(O$3:O$722,$B$3:$B$722,$B1351)*SUMIFS(Calculations!$E$3:$E$53,Calculations!$A$3:$A$53,$B1351)</f>
        <v>0.17119198632871069</v>
      </c>
      <c r="P1351" s="107">
        <f>P625/SUMIFS(P$3:P$722,$B$3:$B$722,$B1351)*SUMIFS(Calculations!$E$3:$E$53,Calculations!$A$3:$A$53,$B1351)</f>
        <v>0.18601177604933752</v>
      </c>
      <c r="Q1351" s="107">
        <f>Q625/SUMIFS(Q$3:Q$722,$B$3:$B$722,$B1351)*SUMIFS(Calculations!$E$3:$E$53,Calculations!$A$3:$A$53,$B1351)</f>
        <v>0.18346203333712732</v>
      </c>
      <c r="R1351" s="107">
        <f>R625/SUMIFS(R$3:R$722,$B$3:$B$722,$B1351)*SUMIFS(Calculations!$E$3:$E$53,Calculations!$A$3:$A$53,$B1351)</f>
        <v>0.18086548178648634</v>
      </c>
    </row>
    <row r="1352" spans="2:18" ht="15.75" customHeight="1">
      <c r="B1352" s="107" t="s">
        <v>578</v>
      </c>
      <c r="C1352" s="107" t="s">
        <v>448</v>
      </c>
      <c r="D1352" s="107" t="s">
        <v>645</v>
      </c>
      <c r="E1352" s="107" t="str">
        <f t="shared" si="309"/>
        <v>natural gas peaker</v>
      </c>
      <c r="F1352" s="107">
        <f>F626/SUMIFS(F$3:F$722,$B$3:$B$722,$B1352)*SUMIFS(Calculations!$E$3:$E$53,Calculations!$A$3:$A$53,$B1352)</f>
        <v>3.5617815835132132E-5</v>
      </c>
      <c r="G1352" s="107">
        <f>G626/SUMIFS(G$3:G$722,$B$3:$B$722,$B1352)*SUMIFS(Calculations!$E$3:$E$53,Calculations!$A$3:$A$53,$B1352)</f>
        <v>2.5648477842424198E-5</v>
      </c>
      <c r="H1352" s="107">
        <f>H626/SUMIFS(H$3:H$722,$B$3:$B$722,$B1352)*SUMIFS(Calculations!$E$3:$E$53,Calculations!$A$3:$A$53,$B1352)</f>
        <v>1.5508356163585879E-5</v>
      </c>
      <c r="I1352" s="107">
        <f>I626/SUMIFS(I$3:I$722,$B$3:$B$722,$B1352)*SUMIFS(Calculations!$E$3:$E$53,Calculations!$A$3:$A$53,$B1352)</f>
        <v>7.8659489130810054E-6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3.508683039543742E-4</v>
      </c>
      <c r="G1355" s="107">
        <f>G629/SUMIFS(G$3:G$722,$B$3:$B$722,$B1355)*SUMIFS(Calculations!$E$3:$E$53,Calculations!$A$3:$A$53,$B1355)</f>
        <v>3.5384812455991911E-4</v>
      </c>
      <c r="H1355" s="107">
        <f>H629/SUMIFS(H$3:H$722,$B$3:$B$722,$B1355)*SUMIFS(Calculations!$E$3:$E$53,Calculations!$A$3:$A$53,$B1355)</f>
        <v>3.5687899216049979E-4</v>
      </c>
      <c r="I1355" s="107">
        <f>I629/SUMIFS(I$3:I$722,$B$3:$B$722,$B1355)*SUMIFS(Calculations!$E$3:$E$53,Calculations!$A$3:$A$53,$B1355)</f>
        <v>3.6202314299148036E-4</v>
      </c>
      <c r="J1355" s="107">
        <f>J629/SUMIFS(J$3:J$722,$B$3:$B$722,$B1355)*SUMIFS(Calculations!$E$3:$E$53,Calculations!$A$3:$A$53,$B1355)</f>
        <v>3.6731776107598542E-4</v>
      </c>
      <c r="K1355" s="107">
        <f>K629/SUMIFS(K$3:K$722,$B$3:$B$722,$B1355)*SUMIFS(Calculations!$E$3:$E$53,Calculations!$A$3:$A$53,$B1355)</f>
        <v>4.0351805509289694E-4</v>
      </c>
      <c r="L1355" s="107">
        <f>L629/SUMIFS(L$3:L$722,$B$3:$B$722,$B1355)*SUMIFS(Calculations!$E$3:$E$53,Calculations!$A$3:$A$53,$B1355)</f>
        <v>4.4763373514214422E-4</v>
      </c>
      <c r="M1355" s="107">
        <f>M629/SUMIFS(M$3:M$722,$B$3:$B$722,$B1355)*SUMIFS(Calculations!$E$3:$E$53,Calculations!$A$3:$A$53,$B1355)</f>
        <v>4.5235442387324708E-4</v>
      </c>
      <c r="N1355" s="107">
        <f>N629/SUMIFS(N$3:N$722,$B$3:$B$722,$B1355)*SUMIFS(Calculations!$E$3:$E$53,Calculations!$A$3:$A$53,$B1355)</f>
        <v>4.5717574139492878E-4</v>
      </c>
      <c r="O1355" s="107">
        <f>O629/SUMIFS(O$3:O$722,$B$3:$B$722,$B1355)*SUMIFS(Calculations!$E$3:$E$53,Calculations!$A$3:$A$53,$B1355)</f>
        <v>4.3545165681292225E-4</v>
      </c>
      <c r="P1355" s="107">
        <f>P629/SUMIFS(P$3:P$722,$B$3:$B$722,$B1355)*SUMIFS(Calculations!$E$3:$E$53,Calculations!$A$3:$A$53,$B1355)</f>
        <v>4.1569848900860904E-4</v>
      </c>
      <c r="Q1355" s="107">
        <f>Q629/SUMIFS(Q$3:Q$722,$B$3:$B$722,$B1355)*SUMIFS(Calculations!$E$3:$E$53,Calculations!$A$3:$A$53,$B1355)</f>
        <v>4.1947953269054895E-4</v>
      </c>
      <c r="R1355" s="107">
        <f>R629/SUMIFS(R$3:R$722,$B$3:$B$722,$B1355)*SUMIFS(Calculations!$E$3:$E$53,Calculations!$A$3:$A$53,$B1355)</f>
        <v>4.2332998975367465E-4</v>
      </c>
    </row>
    <row r="1356" spans="2:18" ht="15.75" customHeight="1">
      <c r="B1356" s="107" t="s">
        <v>578</v>
      </c>
      <c r="C1356" s="107" t="s">
        <v>448</v>
      </c>
      <c r="D1356" s="107" t="s">
        <v>649</v>
      </c>
      <c r="E1356" s="107" t="str">
        <f t="shared" si="309"/>
        <v>solar PV</v>
      </c>
      <c r="F1356" s="107">
        <f>F630/SUMIFS(F$3:F$722,$B$3:$B$722,$B1356)*SUMIFS(Calculations!$E$3:$E$53,Calculations!$A$3:$A$53,$B1356)</f>
        <v>4.9081300456378435E-3</v>
      </c>
      <c r="G1356" s="107">
        <f>G630/SUMIFS(G$3:G$722,$B$3:$B$722,$B1356)*SUMIFS(Calculations!$E$3:$E$53,Calculations!$A$3:$A$53,$B1356)</f>
        <v>5.582509021824375E-3</v>
      </c>
      <c r="H1356" s="107">
        <f>H630/SUMIFS(H$3:H$722,$B$3:$B$722,$B1356)*SUMIFS(Calculations!$E$3:$E$53,Calculations!$A$3:$A$53,$B1356)</f>
        <v>6.2684407136963652E-3</v>
      </c>
      <c r="I1356" s="107">
        <f>I630/SUMIFS(I$3:I$722,$B$3:$B$722,$B1356)*SUMIFS(Calculations!$E$3:$E$53,Calculations!$A$3:$A$53,$B1356)</f>
        <v>6.4794302986914791E-3</v>
      </c>
      <c r="J1356" s="107">
        <f>J630/SUMIFS(J$3:J$722,$B$3:$B$722,$B1356)*SUMIFS(Calculations!$E$3:$E$53,Calculations!$A$3:$A$53,$B1356)</f>
        <v>6.6965913635711437E-3</v>
      </c>
      <c r="K1356" s="107">
        <f>K630/SUMIFS(K$3:K$722,$B$3:$B$722,$B1356)*SUMIFS(Calculations!$E$3:$E$53,Calculations!$A$3:$A$53,$B1356)</f>
        <v>7.3790443116071849E-3</v>
      </c>
      <c r="L1356" s="107">
        <f>L630/SUMIFS(L$3:L$722,$B$3:$B$722,$B1356)*SUMIFS(Calculations!$E$3:$E$53,Calculations!$A$3:$A$53,$B1356)</f>
        <v>8.2107192115447002E-3</v>
      </c>
      <c r="M1356" s="107">
        <f>M630/SUMIFS(M$3:M$722,$B$3:$B$722,$B1356)*SUMIFS(Calculations!$E$3:$E$53,Calculations!$A$3:$A$53,$B1356)</f>
        <v>8.3123378146886997E-3</v>
      </c>
      <c r="N1356" s="107">
        <f>N630/SUMIFS(N$3:N$722,$B$3:$B$722,$B1356)*SUMIFS(Calculations!$E$3:$E$53,Calculations!$A$3:$A$53,$B1356)</f>
        <v>8.416122575721342E-3</v>
      </c>
      <c r="O1356" s="107">
        <f>O630/SUMIFS(O$3:O$722,$B$3:$B$722,$B1356)*SUMIFS(Calculations!$E$3:$E$53,Calculations!$A$3:$A$53,$B1356)</f>
        <v>8.0427704367377895E-3</v>
      </c>
      <c r="P1356" s="107">
        <f>P630/SUMIFS(P$3:P$722,$B$3:$B$722,$B1356)*SUMIFS(Calculations!$E$3:$E$53,Calculations!$A$3:$A$53,$B1356)</f>
        <v>7.7032906568832334E-3</v>
      </c>
      <c r="Q1356" s="107">
        <f>Q630/SUMIFS(Q$3:Q$722,$B$3:$B$722,$B1356)*SUMIFS(Calculations!$E$3:$E$53,Calculations!$A$3:$A$53,$B1356)</f>
        <v>7.8130097412423133E-3</v>
      </c>
      <c r="R1356" s="107">
        <f>R630/SUMIFS(R$3:R$722,$B$3:$B$722,$B1356)*SUMIFS(Calculations!$E$3:$E$53,Calculations!$A$3:$A$53,$B1356)</f>
        <v>7.9247430770268221E-3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2.045864138941389E-2</v>
      </c>
      <c r="G1358" s="107">
        <f>G632/SUMIFS(G$3:G$722,$B$3:$B$722,$B1358)*SUMIFS(Calculations!$E$3:$E$53,Calculations!$A$3:$A$53,$B1358)</f>
        <v>2.4135472293595684E-2</v>
      </c>
      <c r="H1358" s="107">
        <f>H632/SUMIFS(H$3:H$722,$B$3:$B$722,$B1358)*SUMIFS(Calculations!$E$3:$E$53,Calculations!$A$3:$A$53,$B1358)</f>
        <v>2.7875290603315714E-2</v>
      </c>
      <c r="I1358" s="107">
        <f>I632/SUMIFS(I$3:I$722,$B$3:$B$722,$B1358)*SUMIFS(Calculations!$E$3:$E$53,Calculations!$A$3:$A$53,$B1358)</f>
        <v>2.8274779802731156E-2</v>
      </c>
      <c r="J1358" s="107">
        <f>J632/SUMIFS(J$3:J$722,$B$3:$B$722,$B1358)*SUMIFS(Calculations!$E$3:$E$53,Calculations!$A$3:$A$53,$B1358)</f>
        <v>2.8685954126596427E-2</v>
      </c>
      <c r="K1358" s="107">
        <f>K632/SUMIFS(K$3:K$722,$B$3:$B$722,$B1358)*SUMIFS(Calculations!$E$3:$E$53,Calculations!$A$3:$A$53,$B1358)</f>
        <v>3.1355540568829027E-2</v>
      </c>
      <c r="L1358" s="107">
        <f>L632/SUMIFS(L$3:L$722,$B$3:$B$722,$B1358)*SUMIFS(Calculations!$E$3:$E$53,Calculations!$A$3:$A$53,$B1358)</f>
        <v>3.4608846226908019E-2</v>
      </c>
      <c r="M1358" s="107">
        <f>M632/SUMIFS(M$3:M$722,$B$3:$B$722,$B1358)*SUMIFS(Calculations!$E$3:$E$53,Calculations!$A$3:$A$53,$B1358)</f>
        <v>3.4799516145449245E-2</v>
      </c>
      <c r="N1358" s="107">
        <f>N632/SUMIFS(N$3:N$722,$B$3:$B$722,$B1358)*SUMIFS(Calculations!$E$3:$E$53,Calculations!$A$3:$A$53,$B1358)</f>
        <v>3.4994250488568218E-2</v>
      </c>
      <c r="O1358" s="107">
        <f>O632/SUMIFS(O$3:O$722,$B$3:$B$722,$B1358)*SUMIFS(Calculations!$E$3:$E$53,Calculations!$A$3:$A$53,$B1358)</f>
        <v>3.3164911259194477E-2</v>
      </c>
      <c r="P1358" s="107">
        <f>P632/SUMIFS(P$3:P$722,$B$3:$B$722,$B1358)*SUMIFS(Calculations!$E$3:$E$53,Calculations!$A$3:$A$53,$B1358)</f>
        <v>3.1501538764375434E-2</v>
      </c>
      <c r="Q1358" s="107">
        <f>Q632/SUMIFS(Q$3:Q$722,$B$3:$B$722,$B1358)*SUMIFS(Calculations!$E$3:$E$53,Calculations!$A$3:$A$53,$B1358)</f>
        <v>3.162935272832651E-2</v>
      </c>
      <c r="R1358" s="107">
        <f>R632/SUMIFS(R$3:R$722,$B$3:$B$722,$B1358)*SUMIFS(Calculations!$E$3:$E$53,Calculations!$A$3:$A$53,$B1358)</f>
        <v>3.1759513134198648E-2</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1.0000000000000002</v>
      </c>
      <c r="I1449" s="95">
        <f t="shared" si="312"/>
        <v>1</v>
      </c>
      <c r="J1449" s="95">
        <f t="shared" si="312"/>
        <v>1.0000000000000002</v>
      </c>
      <c r="K1449" s="95">
        <f t="shared" si="312"/>
        <v>1</v>
      </c>
      <c r="L1449" s="95">
        <f t="shared" si="312"/>
        <v>1</v>
      </c>
      <c r="M1449" s="95">
        <f t="shared" si="312"/>
        <v>1.0000000000000002</v>
      </c>
      <c r="N1449" s="95">
        <f t="shared" si="312"/>
        <v>1.0000000000000002</v>
      </c>
      <c r="O1449" s="95">
        <f t="shared" si="312"/>
        <v>0.99999999999999978</v>
      </c>
      <c r="P1449" s="95">
        <f t="shared" si="312"/>
        <v>1.0000000000000002</v>
      </c>
      <c r="Q1449" s="95">
        <f t="shared" si="312"/>
        <v>0.99999999999999978</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WY</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3320</v>
      </c>
      <c r="R9" s="91">
        <f t="shared" si="2"/>
        <v>0.24854071656721285</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3700</v>
      </c>
      <c r="R15" s="91">
        <f t="shared" si="2"/>
        <v>0.27698814798153237</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1455.5592705199999</v>
      </c>
      <c r="R29" s="91">
        <f t="shared" si="2"/>
        <v>0.10896558557261758</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487.41300000000001</v>
      </c>
      <c r="R30" s="91">
        <f t="shared" si="2"/>
        <v>3.6488547073546665E-2</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2485</v>
      </c>
      <c r="R44" s="91">
        <f t="shared" si="2"/>
        <v>0.18603122911732647</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f t="shared" si="0"/>
        <v>847</v>
      </c>
      <c r="M45" s="91" t="str">
        <f t="shared" si="1"/>
        <v>ID</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1910</v>
      </c>
      <c r="R47" s="91">
        <f t="shared" si="2"/>
        <v>0.14298577368776402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f t="shared" si="0"/>
        <v>2853</v>
      </c>
      <c r="M49" s="91" t="str">
        <f t="shared" si="1"/>
        <v>ID</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13357.97227052</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f t="shared" si="0"/>
        <v>1361</v>
      </c>
      <c r="M55" s="91" t="str">
        <f t="shared" si="1"/>
        <v>MT</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f t="shared" si="0"/>
        <v>94.559270519999998</v>
      </c>
      <c r="M56" s="91" t="str">
        <f t="shared" si="1"/>
        <v>MT</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f t="shared" si="0"/>
        <v>1282</v>
      </c>
      <c r="M59" s="91" t="str">
        <f t="shared" si="1"/>
        <v>UT</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f t="shared" si="0"/>
        <v>628</v>
      </c>
      <c r="M60" s="91" t="str">
        <f t="shared" si="1"/>
        <v>UT</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f t="shared" si="0"/>
        <v>2063</v>
      </c>
      <c r="M64" s="91" t="str">
        <f t="shared" si="1"/>
        <v>SD</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f t="shared" si="0"/>
        <v>422</v>
      </c>
      <c r="M65" s="91" t="str">
        <f t="shared" si="1"/>
        <v>SD</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f t="shared" ref="L66:L129" si="4">IF(AND(K66="Different",OR(I66 = $O$1,J66=$O$1)),E66,"")</f>
        <v>3320</v>
      </c>
      <c r="M66" s="91" t="str">
        <f t="shared" ref="M66:M129" si="5">IF(L66&lt;&gt;"",IF(I66=$O$1,J66,I66),"")</f>
        <v>CO</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f t="shared" si="4"/>
        <v>487.41300000000001</v>
      </c>
      <c r="M67" s="91" t="str">
        <f t="shared" si="5"/>
        <v>NE</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13357.97227052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0.24854071656721285</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0.27698814798153237</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0.10896558557261758</v>
      </c>
      <c r="D29" s="91">
        <f t="shared" si="0"/>
        <v>0.10896558557261758</v>
      </c>
      <c r="E29" s="91">
        <f t="shared" si="1"/>
        <v>0.37777569323735533</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3.6488547073546665E-2</v>
      </c>
      <c r="D32" s="91">
        <f t="shared" si="0"/>
        <v>3.6488547073546665E-2</v>
      </c>
      <c r="E32" s="91">
        <f t="shared" si="1"/>
        <v>0.12650311649770021</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0.18603122911732647</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0.14298577368776402</v>
      </c>
      <c r="D47" s="91">
        <f t="shared" si="0"/>
        <v>0.14298577368776402</v>
      </c>
      <c r="E47" s="91">
        <f t="shared" si="1"/>
        <v>0.49572119026494454</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0.28843990633392824</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0.53334387432946717</v>
      </c>
      <c r="C60" s="91">
        <f>SUMIFS('ReEDs Generation Data'!H$729:H$1448,'ReEDs Generation Data'!$E$729:$E$1448,Calculations!$A60)</f>
        <v>0.52366413435405956</v>
      </c>
      <c r="D60" s="91">
        <f>SUMIFS('ReEDs Generation Data'!I$729:I$1448,'ReEDs Generation Data'!$E$729:$E$1448,Calculations!$A60)</f>
        <v>0.53637405567220409</v>
      </c>
      <c r="E60" s="91">
        <f>SUMIFS('ReEDs Generation Data'!J$729:J$1448,'ReEDs Generation Data'!$E$729:$E$1448,Calculations!$A60)</f>
        <v>0.54874558453945999</v>
      </c>
      <c r="F60" s="91">
        <f>SUMIFS('ReEDs Generation Data'!K$729:K$1448,'ReEDs Generation Data'!$E$729:$E$1448,Calculations!$A60)</f>
        <v>0.51018450940578608</v>
      </c>
      <c r="G60" s="91">
        <f>SUMIFS('ReEDs Generation Data'!L$729:L$1448,'ReEDs Generation Data'!$E$729:$E$1448,Calculations!$A60)</f>
        <v>0.46226551935798343</v>
      </c>
      <c r="H60" s="91">
        <f>SUMIFS('ReEDs Generation Data'!M$729:M$1448,'ReEDs Generation Data'!$E$729:$E$1448,Calculations!$A60)</f>
        <v>0.40547566603321616</v>
      </c>
      <c r="I60" s="91">
        <f>SUMIFS('ReEDs Generation Data'!N$729:N$1448,'ReEDs Generation Data'!$E$729:$E$1448,Calculations!$A60)</f>
        <v>0.30859362166267412</v>
      </c>
      <c r="J60" s="91">
        <f>SUMIFS('ReEDs Generation Data'!O$729:O$1448,'ReEDs Generation Data'!$E$729:$E$1448,Calculations!$A60)</f>
        <v>0.29478820775761261</v>
      </c>
      <c r="K60" s="91">
        <f>SUMIFS('ReEDs Generation Data'!P$729:P$1448,'ReEDs Generation Data'!$E$729:$E$1448,Calculations!$A60)</f>
        <v>0.28213643091459684</v>
      </c>
      <c r="L60" s="91">
        <f>SUMIFS('ReEDs Generation Data'!Q$729:Q$1448,'ReEDs Generation Data'!$E$729:$E$1448,Calculations!$A60)</f>
        <v>0.28515719489192648</v>
      </c>
      <c r="M60" s="91">
        <f>SUMIFS('ReEDs Generation Data'!R$729:R$1448,'ReEDs Generation Data'!$E$729:$E$1448,Calculations!$A60)</f>
        <v>0.28858638145512738</v>
      </c>
    </row>
    <row r="61" spans="1:33" ht="15.75" customHeight="1">
      <c r="A61" s="111" t="s">
        <v>633</v>
      </c>
      <c r="B61" s="91">
        <f>SUMIFS('ReEDs Generation Data'!G$729:G$1448,'ReEDs Generation Data'!$E$729:$E$1448,Calculations!$A61)</f>
        <v>0.10207661130905002</v>
      </c>
      <c r="C61" s="91">
        <f>SUMIFS('ReEDs Generation Data'!H$729:H$1448,'ReEDs Generation Data'!$E$729:$E$1448,Calculations!$A61)</f>
        <v>9.4215264397015011E-2</v>
      </c>
      <c r="D61" s="91">
        <f>SUMIFS('ReEDs Generation Data'!I$729:I$1448,'ReEDs Generation Data'!$E$729:$E$1448,Calculations!$A61)</f>
        <v>8.7745978953653991E-2</v>
      </c>
      <c r="E61" s="91">
        <f>SUMIFS('ReEDs Generation Data'!J$729:J$1448,'ReEDs Generation Data'!$E$729:$E$1448,Calculations!$A61)</f>
        <v>8.1080657957828109E-2</v>
      </c>
      <c r="F61" s="91">
        <f>SUMIFS('ReEDs Generation Data'!K$729:K$1448,'ReEDs Generation Data'!$E$729:$E$1448,Calculations!$A61)</f>
        <v>0.1174379148742834</v>
      </c>
      <c r="G61" s="91">
        <f>SUMIFS('ReEDs Generation Data'!L$729:L$1448,'ReEDs Generation Data'!$E$729:$E$1448,Calculations!$A61)</f>
        <v>0.16180418094819371</v>
      </c>
      <c r="H61" s="91">
        <f>SUMIFS('ReEDs Generation Data'!M$729:M$1448,'ReEDs Generation Data'!$E$729:$E$1448,Calculations!$A61)</f>
        <v>0.15946062801574212</v>
      </c>
      <c r="I61" s="91">
        <f>SUMIFS('ReEDs Generation Data'!N$729:N$1448,'ReEDs Generation Data'!$E$729:$E$1448,Calculations!$A61)</f>
        <v>0.15772059837402672</v>
      </c>
      <c r="J61" s="91">
        <f>SUMIFS('ReEDs Generation Data'!O$729:O$1448,'ReEDs Generation Data'!$E$729:$E$1448,Calculations!$A61)</f>
        <v>0.17385314733703344</v>
      </c>
      <c r="K61" s="91">
        <f>SUMIFS('ReEDs Generation Data'!P$729:P$1448,'ReEDs Generation Data'!$E$729:$E$1448,Calculations!$A61)</f>
        <v>0.18850571776069305</v>
      </c>
      <c r="L61" s="91">
        <f>SUMIFS('ReEDs Generation Data'!Q$729:Q$1448,'ReEDs Generation Data'!$E$729:$E$1448,Calculations!$A61)</f>
        <v>0.18525244555363543</v>
      </c>
      <c r="M61" s="91">
        <f>SUMIFS('ReEDs Generation Data'!R$729:R$1448,'ReEDs Generation Data'!$E$729:$E$1448,Calculations!$A61)</f>
        <v>0.18220715095522483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3.6857556828734032E-2</v>
      </c>
      <c r="C62" s="91">
        <f>SUMIFS('ReEDs Generation Data'!H$729:H$1448,'ReEDs Generation Data'!$E$729:$E$1448,Calculations!$A62)</f>
        <v>3.6676515972885161E-2</v>
      </c>
      <c r="D62" s="91">
        <f>SUMIFS('ReEDs Generation Data'!I$729:I$1448,'ReEDs Generation Data'!$E$729:$E$1448,Calculations!$A62)</f>
        <v>3.6929450157532136E-2</v>
      </c>
      <c r="E62" s="91">
        <f>SUMIFS('ReEDs Generation Data'!J$729:J$1448,'ReEDs Generation Data'!$E$729:$E$1448,Calculations!$A62)</f>
        <v>3.718589721480843E-2</v>
      </c>
      <c r="F62" s="91">
        <f>SUMIFS('ReEDs Generation Data'!K$729:K$1448,'ReEDs Generation Data'!$E$729:$E$1448,Calculations!$A62)</f>
        <v>3.619368856573351E-2</v>
      </c>
      <c r="G62" s="91">
        <f>SUMIFS('ReEDs Generation Data'!L$729:L$1448,'ReEDs Generation Data'!$E$729:$E$1448,Calculations!$A62)</f>
        <v>3.525305282636812E-2</v>
      </c>
      <c r="H62" s="91">
        <f>SUMIFS('ReEDs Generation Data'!M$729:M$1448,'ReEDs Generation Data'!$E$729:$E$1448,Calculations!$A62)</f>
        <v>3.5600608725868045E-2</v>
      </c>
      <c r="I62" s="91">
        <f>SUMIFS('ReEDs Generation Data'!N$729:N$1448,'ReEDs Generation Data'!$E$729:$E$1448,Calculations!$A62)</f>
        <v>3.5955085890722258E-2</v>
      </c>
      <c r="J62" s="91">
        <f>SUMIFS('ReEDs Generation Data'!O$729:O$1448,'ReEDs Generation Data'!$E$729:$E$1448,Calculations!$A62)</f>
        <v>3.6296918758415862E-2</v>
      </c>
      <c r="K62" s="91">
        <f>SUMIFS('ReEDs Generation Data'!P$729:P$1448,'ReEDs Generation Data'!$E$729:$E$1448,Calculations!$A62)</f>
        <v>3.6645313773597636E-2</v>
      </c>
      <c r="L62" s="91">
        <f>SUMIFS('ReEDs Generation Data'!Q$729:Q$1448,'ReEDs Generation Data'!$E$729:$E$1448,Calculations!$A62)</f>
        <v>3.5979145274228241E-2</v>
      </c>
      <c r="M62" s="91">
        <f>SUMIFS('ReEDs Generation Data'!R$729:R$1448,'ReEDs Generation Data'!$E$729:$E$1448,Calculations!$A62)</f>
        <v>3.5336764651540099E-2</v>
      </c>
    </row>
    <row r="63" spans="1:33" ht="15.75" customHeight="1">
      <c r="A63" s="111" t="s">
        <v>101</v>
      </c>
      <c r="B63" s="91">
        <f>SUMIFS('ReEDs Generation Data'!G$729:G$1448,'ReEDs Generation Data'!$E$729:$E$1448,Calculations!$A63)</f>
        <v>0.17844610584371787</v>
      </c>
      <c r="C63" s="91">
        <f>SUMIFS('ReEDs Generation Data'!H$729:H$1448,'ReEDs Generation Data'!$E$729:$E$1448,Calculations!$A63)</f>
        <v>0.17448006989823389</v>
      </c>
      <c r="D63" s="91">
        <f>SUMIFS('ReEDs Generation Data'!I$729:I$1448,'ReEDs Generation Data'!$E$729:$E$1448,Calculations!$A63)</f>
        <v>0.16924118066291322</v>
      </c>
      <c r="E63" s="91">
        <f>SUMIFS('ReEDs Generation Data'!J$729:J$1448,'ReEDs Generation Data'!$E$729:$E$1448,Calculations!$A63)</f>
        <v>0.16435410701142306</v>
      </c>
      <c r="F63" s="91">
        <f>SUMIFS('ReEDs Generation Data'!K$729:K$1448,'ReEDs Generation Data'!$E$729:$E$1448,Calculations!$A63)</f>
        <v>0.1647504737780276</v>
      </c>
      <c r="G63" s="91">
        <f>SUMIFS('ReEDs Generation Data'!L$729:L$1448,'ReEDs Generation Data'!$E$729:$E$1448,Calculations!$A63)</f>
        <v>0.16531661348669549</v>
      </c>
      <c r="H63" s="91">
        <f>SUMIFS('ReEDs Generation Data'!M$729:M$1448,'ReEDs Generation Data'!$E$729:$E$1448,Calculations!$A63)</f>
        <v>0.2045313110826962</v>
      </c>
      <c r="I63" s="91">
        <f>SUMIFS('ReEDs Generation Data'!N$729:N$1448,'ReEDs Generation Data'!$E$729:$E$1448,Calculations!$A63)</f>
        <v>0.27094575368591972</v>
      </c>
      <c r="J63" s="91">
        <f>SUMIFS('ReEDs Generation Data'!O$729:O$1448,'ReEDs Generation Data'!$E$729:$E$1448,Calculations!$A63)</f>
        <v>0.27076530897099466</v>
      </c>
      <c r="K63" s="91">
        <f>SUMIFS('ReEDs Generation Data'!P$729:P$1448,'ReEDs Generation Data'!$E$729:$E$1448,Calculations!$A63)</f>
        <v>0.27062614506391369</v>
      </c>
      <c r="L63" s="91">
        <f>SUMIFS('ReEDs Generation Data'!Q$729:Q$1448,'ReEDs Generation Data'!$E$729:$E$1448,Calculations!$A63)</f>
        <v>0.21387604218179543</v>
      </c>
      <c r="M63" s="91">
        <f>SUMIFS('ReEDs Generation Data'!R$729:R$1448,'ReEDs Generation Data'!$E$729:$E$1448,Calculations!$A63)</f>
        <v>0.17770778564623319</v>
      </c>
    </row>
    <row r="64" spans="1:33" ht="15.75" customHeight="1">
      <c r="A64" s="111" t="s">
        <v>100</v>
      </c>
      <c r="B64" s="91">
        <f>SUMIFS('ReEDs Generation Data'!G$729:G$1448,'ReEDs Generation Data'!$E$729:$E$1448,Calculations!$A64)</f>
        <v>0.11366766897177498</v>
      </c>
      <c r="C64" s="91">
        <f>SUMIFS('ReEDs Generation Data'!H$729:H$1448,'ReEDs Generation Data'!$E$729:$E$1448,Calculations!$A64)</f>
        <v>0.13093864078415959</v>
      </c>
      <c r="D64" s="91">
        <f>SUMIFS('ReEDs Generation Data'!I$729:I$1448,'ReEDs Generation Data'!$E$729:$E$1448,Calculations!$A64)</f>
        <v>0.12903771726759997</v>
      </c>
      <c r="E64" s="91">
        <f>SUMIFS('ReEDs Generation Data'!J$729:J$1448,'ReEDs Generation Data'!$E$729:$E$1448,Calculations!$A64)</f>
        <v>0.12729523133152754</v>
      </c>
      <c r="F64" s="91">
        <f>SUMIFS('ReEDs Generation Data'!K$729:K$1448,'ReEDs Generation Data'!$E$729:$E$1448,Calculations!$A64)</f>
        <v>0.12642121626715597</v>
      </c>
      <c r="G64" s="91">
        <f>SUMIFS('ReEDs Generation Data'!L$729:L$1448,'ReEDs Generation Data'!$E$729:$E$1448,Calculations!$A64)</f>
        <v>0.12586403726494585</v>
      </c>
      <c r="H64" s="91">
        <f>SUMIFS('ReEDs Generation Data'!M$729:M$1448,'ReEDs Generation Data'!$E$729:$E$1448,Calculations!$A64)</f>
        <v>0.14402351682153619</v>
      </c>
      <c r="I64" s="91">
        <f>SUMIFS('ReEDs Generation Data'!N$729:N$1448,'ReEDs Generation Data'!$E$729:$E$1448,Calculations!$A64)</f>
        <v>0.17427171747048764</v>
      </c>
      <c r="J64" s="91">
        <f>SUMIFS('ReEDs Generation Data'!O$729:O$1448,'ReEDs Generation Data'!$E$729:$E$1448,Calculations!$A64)</f>
        <v>0.17409834629225998</v>
      </c>
      <c r="K64" s="91">
        <f>SUMIFS('ReEDs Generation Data'!P$729:P$1448,'ReEDs Generation Data'!$E$729:$E$1448,Calculations!$A64)</f>
        <v>0.17398446916468943</v>
      </c>
      <c r="L64" s="91">
        <f>SUMIFS('ReEDs Generation Data'!Q$729:Q$1448,'ReEDs Generation Data'!$E$729:$E$1448,Calculations!$A64)</f>
        <v>0.23166366313602749</v>
      </c>
      <c r="M64" s="91">
        <f>SUMIFS('ReEDs Generation Data'!R$729:R$1448,'ReEDs Generation Data'!$E$729:$E$1448,Calculations!$A64)</f>
        <v>0.26801595733392231</v>
      </c>
    </row>
    <row r="65" spans="1:37" ht="15.75" customHeight="1">
      <c r="A65" s="111" t="s">
        <v>102</v>
      </c>
      <c r="B65" s="91">
        <f>SUMIFS('ReEDs Generation Data'!G$729:G$1448,'ReEDs Generation Data'!$E$729:$E$1448,Calculations!$A65)</f>
        <v>3.1218914125861745E-2</v>
      </c>
      <c r="C65" s="91">
        <f>SUMIFS('ReEDs Generation Data'!H$729:H$1448,'ReEDs Generation Data'!$E$729:$E$1448,Calculations!$A65)</f>
        <v>3.5654715033044071E-2</v>
      </c>
      <c r="D65" s="91">
        <f>SUMIFS('ReEDs Generation Data'!I$729:I$1448,'ReEDs Generation Data'!$E$729:$E$1448,Calculations!$A65)</f>
        <v>3.6278161196291348E-2</v>
      </c>
      <c r="E65" s="91">
        <f>SUMIFS('ReEDs Generation Data'!J$729:J$1448,'ReEDs Generation Data'!$E$729:$E$1448,Calculations!$A65)</f>
        <v>3.6920227328137968E-2</v>
      </c>
      <c r="F65" s="91">
        <f>SUMIFS('ReEDs Generation Data'!K$729:K$1448,'ReEDs Generation Data'!$E$729:$E$1448,Calculations!$A65)</f>
        <v>4.0279768725135924E-2</v>
      </c>
      <c r="G65" s="91">
        <f>SUMIFS('ReEDs Generation Data'!L$729:L$1448,'ReEDs Generation Data'!$E$729:$E$1448,Calculations!$A65)</f>
        <v>4.4372623024488744E-2</v>
      </c>
      <c r="H65" s="91">
        <f>SUMIFS('ReEDs Generation Data'!M$729:M$1448,'ReEDs Generation Data'!$E$729:$E$1448,Calculations!$A65)</f>
        <v>4.5739097422573413E-2</v>
      </c>
      <c r="I65" s="91">
        <f>SUMIFS('ReEDs Generation Data'!N$729:N$1448,'ReEDs Generation Data'!$E$729:$E$1448,Calculations!$A65)</f>
        <v>4.7297888771187797E-2</v>
      </c>
      <c r="J65" s="91">
        <f>SUMIFS('ReEDs Generation Data'!O$729:O$1448,'ReEDs Generation Data'!$E$729:$E$1448,Calculations!$A65)</f>
        <v>4.5233408245865865E-2</v>
      </c>
      <c r="K65" s="91">
        <f>SUMIFS('ReEDs Generation Data'!P$729:P$1448,'ReEDs Generation Data'!$E$729:$E$1448,Calculations!$A65)</f>
        <v>4.3369896082676218E-2</v>
      </c>
      <c r="L65" s="91">
        <f>SUMIFS('ReEDs Generation Data'!Q$729:Q$1448,'ReEDs Generation Data'!$E$729:$E$1448,Calculations!$A65)</f>
        <v>4.3317021429028504E-2</v>
      </c>
      <c r="M65" s="91">
        <f>SUMIFS('ReEDs Generation Data'!R$729:R$1448,'ReEDs Generation Data'!$E$729:$E$1448,Calculations!$A65)</f>
        <v>4.3367858153924202E-2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4.1225103571517579E-5</v>
      </c>
      <c r="C67" s="91">
        <f>SUMIFS('ReEDs Generation Data'!H$729:H$1448,'ReEDs Generation Data'!$E$729:$E$1448,Calculations!$A67)</f>
        <v>8.315643007922221E-5</v>
      </c>
      <c r="D67" s="91">
        <f>SUMIFS('ReEDs Generation Data'!I$729:I$1448,'ReEDs Generation Data'!$E$729:$E$1448,Calculations!$A67)</f>
        <v>1.5716445980979671E-4</v>
      </c>
      <c r="E67" s="91">
        <f>SUMIFS('ReEDs Generation Data'!J$729:J$1448,'ReEDs Generation Data'!$E$729:$E$1448,Calculations!$A67)</f>
        <v>2.3333723651965094E-4</v>
      </c>
      <c r="F67" s="91">
        <f>SUMIFS('ReEDs Generation Data'!K$729:K$1448,'ReEDs Generation Data'!$E$729:$E$1448,Calculations!$A67)</f>
        <v>2.5633333815753943E-4</v>
      </c>
      <c r="G67" s="91">
        <f>SUMIFS('ReEDs Generation Data'!L$729:L$1448,'ReEDs Generation Data'!$E$729:$E$1448,Calculations!$A67)</f>
        <v>2.8435765922418945E-4</v>
      </c>
      <c r="H67" s="91">
        <f>SUMIFS('ReEDs Generation Data'!M$729:M$1448,'ReEDs Generation Data'!$E$729:$E$1448,Calculations!$A67)</f>
        <v>2.8735645911820581E-4</v>
      </c>
      <c r="I67" s="91">
        <f>SUMIFS('ReEDs Generation Data'!N$729:N$1448,'ReEDs Generation Data'!$E$729:$E$1448,Calculations!$A67)</f>
        <v>2.9041918307578835E-4</v>
      </c>
      <c r="J67" s="91">
        <f>SUMIFS('ReEDs Generation Data'!O$729:O$1448,'ReEDs Generation Data'!$E$729:$E$1448,Calculations!$A67)</f>
        <v>2.7661903944147068E-4</v>
      </c>
      <c r="K67" s="91">
        <f>SUMIFS('ReEDs Generation Data'!P$729:P$1448,'ReEDs Generation Data'!$E$729:$E$1448,Calculations!$A67)</f>
        <v>2.6407091333271462E-4</v>
      </c>
      <c r="L67" s="91">
        <f>SUMIFS('ReEDs Generation Data'!Q$729:Q$1448,'ReEDs Generation Data'!$E$729:$E$1448,Calculations!$A67)</f>
        <v>2.6647280721696229E-4</v>
      </c>
      <c r="M67" s="91">
        <f>SUMIFS('ReEDs Generation Data'!R$729:R$1448,'ReEDs Generation Data'!$E$729:$E$1448,Calculations!$A67)</f>
        <v>2.6891879569248671E-4</v>
      </c>
    </row>
    <row r="68" spans="1:37" ht="15.75" customHeight="1">
      <c r="A68" s="111" t="s">
        <v>105</v>
      </c>
      <c r="B68" s="91">
        <f>SUMIFS('ReEDs Generation Data'!G$729:G$1448,'ReEDs Generation Data'!$E$729:$E$1448,Calculations!$A68)</f>
        <v>2.8070350313589903E-3</v>
      </c>
      <c r="C68" s="91">
        <f>SUMIFS('ReEDs Generation Data'!H$729:H$1448,'ReEDs Generation Data'!$E$729:$E$1448,Calculations!$A68)</f>
        <v>2.8310785430797946E-3</v>
      </c>
      <c r="D68" s="91">
        <f>SUMIFS('ReEDs Generation Data'!I$729:I$1448,'ReEDs Generation Data'!$E$729:$E$1448,Calculations!$A68)</f>
        <v>2.8718864789904785E-3</v>
      </c>
      <c r="E68" s="91">
        <f>SUMIFS('ReEDs Generation Data'!J$729:J$1448,'ReEDs Generation Data'!$E$729:$E$1448,Calculations!$A68)</f>
        <v>2.9138880537038013E-3</v>
      </c>
      <c r="F68" s="91">
        <f>SUMIFS('ReEDs Generation Data'!K$729:K$1448,'ReEDs Generation Data'!$E$729:$E$1448,Calculations!$A68)</f>
        <v>3.2010606749444679E-3</v>
      </c>
      <c r="G68" s="91">
        <f>SUMIFS('ReEDs Generation Data'!L$729:L$1448,'ReEDs Generation Data'!$E$729:$E$1448,Calculations!$A68)</f>
        <v>3.5510251109139241E-3</v>
      </c>
      <c r="H68" s="91">
        <f>SUMIFS('ReEDs Generation Data'!M$729:M$1448,'ReEDs Generation Data'!$E$729:$E$1448,Calculations!$A68)</f>
        <v>3.5884737724175783E-3</v>
      </c>
      <c r="I68" s="91">
        <f>SUMIFS('ReEDs Generation Data'!N$729:N$1448,'ReEDs Generation Data'!$E$729:$E$1448,Calculations!$A68)</f>
        <v>3.6267207101327277E-3</v>
      </c>
      <c r="J68" s="91">
        <f>SUMIFS('ReEDs Generation Data'!O$729:O$1448,'ReEDs Generation Data'!$E$729:$E$1448,Calculations!$A68)</f>
        <v>3.4543861343264001E-3</v>
      </c>
      <c r="K68" s="91">
        <f>SUMIFS('ReEDs Generation Data'!P$729:P$1448,'ReEDs Generation Data'!$E$729:$E$1448,Calculations!$A68)</f>
        <v>3.2976866065954559E-3</v>
      </c>
      <c r="L68" s="91">
        <f>SUMIFS('ReEDs Generation Data'!Q$729:Q$1448,'ReEDs Generation Data'!$E$729:$E$1448,Calculations!$A68)</f>
        <v>3.327681175829089E-3</v>
      </c>
      <c r="M68" s="91">
        <f>SUMIFS('ReEDs Generation Data'!R$729:R$1448,'ReEDs Generation Data'!$E$729:$E$1448,Calculations!$A68)</f>
        <v>3.3582263931490335E-3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8.7676382434066715E-4</v>
      </c>
      <c r="C70" s="91">
        <f>SUMIFS('ReEDs Generation Data'!H$729:H$1448,'ReEDs Generation Data'!$E$729:$E$1448,Calculations!$A70)</f>
        <v>7.9067372619900543E-4</v>
      </c>
      <c r="D70" s="91">
        <f>SUMIFS('ReEDs Generation Data'!I$729:I$1448,'ReEDs Generation Data'!$E$729:$E$1448,Calculations!$A70)</f>
        <v>6.913800496258334E-4</v>
      </c>
      <c r="E70" s="91">
        <f>SUMIFS('ReEDs Generation Data'!J$729:J$1448,'ReEDs Generation Data'!$E$729:$E$1448,Calculations!$A70)</f>
        <v>5.9058993411091219E-4</v>
      </c>
      <c r="F70" s="91">
        <f>SUMIFS('ReEDs Generation Data'!K$729:K$1448,'ReEDs Generation Data'!$E$729:$E$1448,Calculations!$A70)</f>
        <v>5.6671058537236137E-4</v>
      </c>
      <c r="G70" s="91">
        <f>SUMIFS('ReEDs Generation Data'!L$729:L$1448,'ReEDs Generation Data'!$E$729:$E$1448,Calculations!$A70)</f>
        <v>5.4407243474024071E-4</v>
      </c>
      <c r="H70" s="91">
        <f>SUMIFS('ReEDs Generation Data'!M$729:M$1448,'ReEDs Generation Data'!$E$729:$E$1448,Calculations!$A70)</f>
        <v>5.4117614405778803E-4</v>
      </c>
      <c r="I70" s="91">
        <f>SUMIFS('ReEDs Generation Data'!N$729:N$1448,'ReEDs Generation Data'!$E$729:$E$1448,Calculations!$A70)</f>
        <v>5.3822217633292221E-4</v>
      </c>
      <c r="J70" s="91">
        <f>SUMIFS('ReEDs Generation Data'!O$729:O$1448,'ReEDs Generation Data'!$E$729:$E$1448,Calculations!$A70)</f>
        <v>4.9253072219879082E-4</v>
      </c>
      <c r="K70" s="91">
        <f>SUMIFS('ReEDs Generation Data'!P$729:P$1448,'ReEDs Generation Data'!$E$729:$E$1448,Calculations!$A70)</f>
        <v>4.4596213163538331E-4</v>
      </c>
      <c r="L70" s="91">
        <f>SUMIFS('ReEDs Generation Data'!Q$729:Q$1448,'ReEDs Generation Data'!$E$729:$E$1448,Calculations!$A70)</f>
        <v>4.3785506709112596E-4</v>
      </c>
      <c r="M70" s="91">
        <f>SUMIFS('ReEDs Generation Data'!R$729:R$1448,'ReEDs Generation Data'!$E$729:$E$1448,Calculations!$A70)</f>
        <v>4.3003749364680548E-4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6.642446321230679E-4</v>
      </c>
      <c r="C73" s="91">
        <f>SUMIFS('ReEDs Generation Data'!H$729:H$1448,'ReEDs Generation Data'!$E$729:$E$1448,Calculations!$A73)</f>
        <v>6.6575086124468343E-4</v>
      </c>
      <c r="D73" s="91">
        <f>SUMIFS('ReEDs Generation Data'!I$729:I$1448,'ReEDs Generation Data'!$E$729:$E$1448,Calculations!$A73)</f>
        <v>6.7302510137926496E-4</v>
      </c>
      <c r="E73" s="91">
        <f>SUMIFS('ReEDs Generation Data'!J$729:J$1448,'ReEDs Generation Data'!$E$729:$E$1448,Calculations!$A73)</f>
        <v>6.8047939248071167E-4</v>
      </c>
      <c r="F73" s="91">
        <f>SUMIFS('ReEDs Generation Data'!K$729:K$1448,'ReEDs Generation Data'!$E$729:$E$1448,Calculations!$A73)</f>
        <v>7.0832378540309636E-4</v>
      </c>
      <c r="G73" s="91">
        <f>SUMIFS('ReEDs Generation Data'!L$729:L$1448,'ReEDs Generation Data'!$E$729:$E$1448,Calculations!$A73)</f>
        <v>7.445178864463125E-4</v>
      </c>
      <c r="H73" s="91">
        <f>SUMIFS('ReEDs Generation Data'!M$729:M$1448,'ReEDs Generation Data'!$E$729:$E$1448,Calculations!$A73)</f>
        <v>7.5216552277432291E-4</v>
      </c>
      <c r="I73" s="91">
        <f>SUMIFS('ReEDs Generation Data'!N$729:N$1448,'ReEDs Generation Data'!$E$729:$E$1448,Calculations!$A73)</f>
        <v>7.5997207544039854E-4</v>
      </c>
      <c r="J73" s="91">
        <f>SUMIFS('ReEDs Generation Data'!O$729:O$1448,'ReEDs Generation Data'!$E$729:$E$1448,Calculations!$A73)</f>
        <v>7.4112674185090681E-4</v>
      </c>
      <c r="K73" s="91">
        <f>SUMIFS('ReEDs Generation Data'!P$729:P$1448,'ReEDs Generation Data'!$E$729:$E$1448,Calculations!$A73)</f>
        <v>7.2430758826971017E-4</v>
      </c>
      <c r="L73" s="91">
        <f>SUMIFS('ReEDs Generation Data'!Q$729:Q$1448,'ReEDs Generation Data'!$E$729:$E$1448,Calculations!$A73)</f>
        <v>7.2247848322112861E-4</v>
      </c>
      <c r="M73" s="91">
        <f>SUMIFS('ReEDs Generation Data'!R$729:R$1448,'ReEDs Generation Data'!$E$729:$E$1448,Calculations!$A73)</f>
        <v>7.2091912153975221E-4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Wyoming</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3.5980853942182861E-3</v>
      </c>
      <c r="D39">
        <f>SUMPRODUCT(P$57:P$106,$B$57:$B$106)</f>
        <v>1.8665179973524056E-3</v>
      </c>
      <c r="E39">
        <f>SUMPRODUCT(AB$57:AB$106,$B$57:$B$106)</f>
        <v>1.8905300256484531E-3</v>
      </c>
      <c r="F39">
        <f>SUMPRODUCT(AN$57:AN$106,$B$57:$B$106)</f>
        <v>1.8732796581790612E-3</v>
      </c>
      <c r="G39">
        <f>SUMPRODUCT(AZ$57:AZ$106,$B$57:$B$106)</f>
        <v>1.8452917824992123E-3</v>
      </c>
      <c r="H39">
        <f>SUMPRODUCT(BL$57:BL$106,$B$57:$B$106)</f>
        <v>1.8536835760965343E-3</v>
      </c>
      <c r="I39">
        <f>SUMPRODUCT(BX$57:BX$106,$B$57:$B$106)</f>
        <v>1.4314505190533742E-3</v>
      </c>
      <c r="J39">
        <f>SUMPRODUCT(CJ$57:CJ$106,$B$57:$B$106)</f>
        <v>1.3281308125256222E-3</v>
      </c>
      <c r="K39">
        <f>SUMPRODUCT(CV$57:CV$106,$B$57:$B$106)</f>
        <v>1.0058823671323682E-3</v>
      </c>
      <c r="L39" s="156">
        <f>K39</f>
        <v>1.0058823671323682E-3</v>
      </c>
      <c r="M39" s="156">
        <f t="shared" ref="M39:AE50" si="53">L39</f>
        <v>1.0058823671323682E-3</v>
      </c>
      <c r="N39" s="156">
        <f t="shared" si="53"/>
        <v>1.0058823671323682E-3</v>
      </c>
      <c r="O39" s="156">
        <f t="shared" si="53"/>
        <v>1.0058823671323682E-3</v>
      </c>
      <c r="P39" s="156">
        <f t="shared" si="53"/>
        <v>1.0058823671323682E-3</v>
      </c>
      <c r="Q39" s="156">
        <f t="shared" si="53"/>
        <v>1.0058823671323682E-3</v>
      </c>
      <c r="R39" s="156">
        <f t="shared" si="53"/>
        <v>1.0058823671323682E-3</v>
      </c>
      <c r="S39" s="156">
        <f t="shared" si="53"/>
        <v>1.0058823671323682E-3</v>
      </c>
      <c r="T39" s="156">
        <f t="shared" si="53"/>
        <v>1.0058823671323682E-3</v>
      </c>
      <c r="U39" s="156">
        <f t="shared" si="53"/>
        <v>1.0058823671323682E-3</v>
      </c>
      <c r="V39" s="156">
        <f t="shared" si="53"/>
        <v>1.0058823671323682E-3</v>
      </c>
      <c r="W39" s="156">
        <f t="shared" si="53"/>
        <v>1.0058823671323682E-3</v>
      </c>
      <c r="X39" s="156">
        <f t="shared" si="53"/>
        <v>1.0058823671323682E-3</v>
      </c>
      <c r="Y39" s="156">
        <f t="shared" si="53"/>
        <v>1.0058823671323682E-3</v>
      </c>
      <c r="Z39" s="156">
        <f t="shared" si="53"/>
        <v>1.0058823671323682E-3</v>
      </c>
      <c r="AA39" s="156">
        <f t="shared" si="53"/>
        <v>1.0058823671323682E-3</v>
      </c>
      <c r="AB39" s="156">
        <f t="shared" si="53"/>
        <v>1.0058823671323682E-3</v>
      </c>
      <c r="AC39" s="156">
        <f t="shared" si="53"/>
        <v>1.0058823671323682E-3</v>
      </c>
      <c r="AD39" s="156">
        <f t="shared" si="53"/>
        <v>1.0058823671323682E-3</v>
      </c>
      <c r="AE39" s="156">
        <f t="shared" si="53"/>
        <v>1.0058823671323682E-3</v>
      </c>
    </row>
    <row r="40" spans="1:32">
      <c r="B40" s="2" t="s">
        <v>98</v>
      </c>
      <c r="C40">
        <f>SUMPRODUCT(E57:E106,$B$57:$B$106)</f>
        <v>0.31246054104884624</v>
      </c>
      <c r="D40">
        <f>SUMPRODUCT(Q$57:Q$106,$B$57:$B$106)</f>
        <v>0.21971219189806968</v>
      </c>
      <c r="E40">
        <f>SUMPRODUCT(AC$57:AC$106,$B$57:$B$106)</f>
        <v>0.17634861680653002</v>
      </c>
      <c r="F40">
        <f>SUMPRODUCT(AO$57:AO$106,$B$57:$B$106)</f>
        <v>0.1270803933829657</v>
      </c>
      <c r="G40">
        <f>SUMPRODUCT(BA$57:BA$106,$B$57:$B$106)</f>
        <v>0.11816788708853319</v>
      </c>
      <c r="H40">
        <f>SUMPRODUCT(BM$57:BM$106,$B$57:$B$106)</f>
        <v>0.11418859996112377</v>
      </c>
      <c r="I40">
        <f>SUMPRODUCT(BY$57:BY$106,$B$57:$B$106)</f>
        <v>7.0537846576358657E-2</v>
      </c>
      <c r="J40">
        <f>SUMPRODUCT(CK$57:CK$106,$B$57:$B$106)</f>
        <v>6.3964204179623507E-2</v>
      </c>
      <c r="K40">
        <f>SUMPRODUCT(CW$57:CW$106,$B$57:$B$106)</f>
        <v>5.8841846316234299E-2</v>
      </c>
      <c r="L40" s="156">
        <f t="shared" ref="L40:AA50" si="54">K40</f>
        <v>5.8841846316234299E-2</v>
      </c>
      <c r="M40" s="156">
        <f t="shared" si="54"/>
        <v>5.8841846316234299E-2</v>
      </c>
      <c r="N40" s="156">
        <f t="shared" si="54"/>
        <v>5.8841846316234299E-2</v>
      </c>
      <c r="O40" s="156">
        <f t="shared" si="54"/>
        <v>5.8841846316234299E-2</v>
      </c>
      <c r="P40" s="156">
        <f t="shared" si="54"/>
        <v>5.8841846316234299E-2</v>
      </c>
      <c r="Q40" s="156">
        <f t="shared" si="54"/>
        <v>5.8841846316234299E-2</v>
      </c>
      <c r="R40" s="156">
        <f t="shared" si="54"/>
        <v>5.8841846316234299E-2</v>
      </c>
      <c r="S40" s="156">
        <f t="shared" si="54"/>
        <v>5.8841846316234299E-2</v>
      </c>
      <c r="T40" s="156">
        <f t="shared" si="54"/>
        <v>5.8841846316234299E-2</v>
      </c>
      <c r="U40" s="156">
        <f t="shared" si="54"/>
        <v>5.8841846316234299E-2</v>
      </c>
      <c r="V40" s="156">
        <f t="shared" si="54"/>
        <v>5.8841846316234299E-2</v>
      </c>
      <c r="W40" s="156">
        <f t="shared" si="54"/>
        <v>5.8841846316234299E-2</v>
      </c>
      <c r="X40" s="156">
        <f t="shared" si="54"/>
        <v>5.8841846316234299E-2</v>
      </c>
      <c r="Y40" s="156">
        <f t="shared" si="54"/>
        <v>5.8841846316234299E-2</v>
      </c>
      <c r="Z40" s="156">
        <f t="shared" si="54"/>
        <v>5.8841846316234299E-2</v>
      </c>
      <c r="AA40" s="156">
        <f t="shared" si="54"/>
        <v>5.8841846316234299E-2</v>
      </c>
      <c r="AB40" s="156">
        <f t="shared" si="53"/>
        <v>5.8841846316234299E-2</v>
      </c>
      <c r="AC40" s="156">
        <f t="shared" si="53"/>
        <v>5.8841846316234299E-2</v>
      </c>
      <c r="AD40" s="156">
        <f t="shared" si="53"/>
        <v>5.8841846316234299E-2</v>
      </c>
      <c r="AE40" s="156">
        <f t="shared" si="53"/>
        <v>5.8841846316234299E-2</v>
      </c>
    </row>
    <row r="41" spans="1:32">
      <c r="B41" s="2" t="s">
        <v>105</v>
      </c>
      <c r="C41">
        <f>SUMPRODUCT(F57:F106,$B$57:$B$106)</f>
        <v>8.4802070806506448E-4</v>
      </c>
      <c r="D41">
        <f>SUMPRODUCT(R$57:R$106,$B$57:$B$106)</f>
        <v>9.3250316341979701E-4</v>
      </c>
      <c r="E41">
        <f>SUMPRODUCT(AD$57:AD$106,$B$57:$B$106)</f>
        <v>1.27588906143978E-3</v>
      </c>
      <c r="F41">
        <f>SUMPRODUCT(AP$57:AP$106,$B$57:$B$106)</f>
        <v>1.3036099252150021E-3</v>
      </c>
      <c r="G41">
        <f>SUMPRODUCT(BB$57:BB$106,$B$57:$B$106)</f>
        <v>1.3088065898970353E-3</v>
      </c>
      <c r="H41">
        <f>SUMPRODUCT(BN$57:BN$106,$B$57:$B$106)</f>
        <v>4.6958627991814227E-3</v>
      </c>
      <c r="I41">
        <f>SUMPRODUCT(BZ$57:BZ$106,$B$57:$B$106)</f>
        <v>6.3523752321211317E-3</v>
      </c>
      <c r="J41">
        <f>SUMPRODUCT(CL$57:CL$106,$B$57:$B$106)</f>
        <v>5.7661628677410839E-3</v>
      </c>
      <c r="K41">
        <f>SUMPRODUCT(CX$57:CX$106,$B$57:$B$106)</f>
        <v>6.8756459147804394E-3</v>
      </c>
      <c r="L41" s="156">
        <f t="shared" si="54"/>
        <v>6.8756459147804394E-3</v>
      </c>
      <c r="M41" s="156">
        <f t="shared" si="53"/>
        <v>6.8756459147804394E-3</v>
      </c>
      <c r="N41" s="156">
        <f t="shared" si="53"/>
        <v>6.8756459147804394E-3</v>
      </c>
      <c r="O41" s="156">
        <f t="shared" si="53"/>
        <v>6.8756459147804394E-3</v>
      </c>
      <c r="P41" s="156">
        <f t="shared" si="53"/>
        <v>6.8756459147804394E-3</v>
      </c>
      <c r="Q41" s="156">
        <f t="shared" si="53"/>
        <v>6.8756459147804394E-3</v>
      </c>
      <c r="R41" s="156">
        <f t="shared" si="53"/>
        <v>6.8756459147804394E-3</v>
      </c>
      <c r="S41" s="156">
        <f t="shared" si="53"/>
        <v>6.8756459147804394E-3</v>
      </c>
      <c r="T41" s="156">
        <f t="shared" si="53"/>
        <v>6.8756459147804394E-3</v>
      </c>
      <c r="U41" s="156">
        <f t="shared" si="53"/>
        <v>6.8756459147804394E-3</v>
      </c>
      <c r="V41" s="156">
        <f t="shared" si="53"/>
        <v>6.8756459147804394E-3</v>
      </c>
      <c r="W41" s="156">
        <f t="shared" si="53"/>
        <v>6.8756459147804394E-3</v>
      </c>
      <c r="X41" s="156">
        <f t="shared" si="53"/>
        <v>6.8756459147804394E-3</v>
      </c>
      <c r="Y41" s="156">
        <f t="shared" si="53"/>
        <v>6.8756459147804394E-3</v>
      </c>
      <c r="Z41" s="156">
        <f t="shared" si="53"/>
        <v>6.8756459147804394E-3</v>
      </c>
      <c r="AA41" s="156">
        <f t="shared" si="53"/>
        <v>6.8756459147804394E-3</v>
      </c>
      <c r="AB41" s="156">
        <f t="shared" si="53"/>
        <v>6.8756459147804394E-3</v>
      </c>
      <c r="AC41" s="156">
        <f t="shared" si="53"/>
        <v>6.8756459147804394E-3</v>
      </c>
      <c r="AD41" s="156">
        <f t="shared" si="53"/>
        <v>6.8756459147804394E-3</v>
      </c>
      <c r="AE41" s="156">
        <f t="shared" si="53"/>
        <v>6.8756459147804394E-3</v>
      </c>
    </row>
    <row r="42" spans="1:32">
      <c r="B42" s="2" t="s">
        <v>101</v>
      </c>
      <c r="C42">
        <f>SUMPRODUCT(G57:G106,$B$57:$B$106)</f>
        <v>0.29319629311428591</v>
      </c>
      <c r="D42">
        <f>SUMPRODUCT(S$57:S$106,$B$57:$B$106)</f>
        <v>0.29785485607036388</v>
      </c>
      <c r="E42">
        <f>SUMPRODUCT(AE$57:AE$106,$B$57:$B$106)</f>
        <v>0.29769724764252325</v>
      </c>
      <c r="F42">
        <f>SUMPRODUCT(AQ$57:AQ$106,$B$57:$B$106)</f>
        <v>0.31266181357393269</v>
      </c>
      <c r="G42">
        <f>SUMPRODUCT(BC$57:BC$106,$B$57:$B$106)</f>
        <v>0.30912893903249916</v>
      </c>
      <c r="H42">
        <f>SUMPRODUCT(BO$57:BO$106,$B$57:$B$106)</f>
        <v>0.30921081018551388</v>
      </c>
      <c r="I42">
        <f>SUMPRODUCT(CA$57:CA$106,$B$57:$B$106)</f>
        <v>0.29874867318011306</v>
      </c>
      <c r="J42">
        <f>SUMPRODUCT(CM$57:CM$106,$B$57:$B$106)</f>
        <v>0.28263369327553461</v>
      </c>
      <c r="K42">
        <f>SUMPRODUCT(CY$57:CY$106,$B$57:$B$106)</f>
        <v>0.2362740675961004</v>
      </c>
      <c r="L42" s="156">
        <f t="shared" si="54"/>
        <v>0.2362740675961004</v>
      </c>
      <c r="M42" s="156">
        <f t="shared" si="53"/>
        <v>0.2362740675961004</v>
      </c>
      <c r="N42" s="156">
        <f t="shared" si="53"/>
        <v>0.2362740675961004</v>
      </c>
      <c r="O42" s="156">
        <f t="shared" si="53"/>
        <v>0.2362740675961004</v>
      </c>
      <c r="P42" s="156">
        <f t="shared" si="53"/>
        <v>0.2362740675961004</v>
      </c>
      <c r="Q42" s="156">
        <f t="shared" si="53"/>
        <v>0.2362740675961004</v>
      </c>
      <c r="R42" s="156">
        <f t="shared" si="53"/>
        <v>0.2362740675961004</v>
      </c>
      <c r="S42" s="156">
        <f t="shared" si="53"/>
        <v>0.2362740675961004</v>
      </c>
      <c r="T42" s="156">
        <f t="shared" si="53"/>
        <v>0.2362740675961004</v>
      </c>
      <c r="U42" s="156">
        <f t="shared" si="53"/>
        <v>0.2362740675961004</v>
      </c>
      <c r="V42" s="156">
        <f t="shared" si="53"/>
        <v>0.2362740675961004</v>
      </c>
      <c r="W42" s="156">
        <f t="shared" si="53"/>
        <v>0.2362740675961004</v>
      </c>
      <c r="X42" s="156">
        <f t="shared" si="53"/>
        <v>0.2362740675961004</v>
      </c>
      <c r="Y42" s="156">
        <f t="shared" si="53"/>
        <v>0.2362740675961004</v>
      </c>
      <c r="Z42" s="156">
        <f t="shared" si="53"/>
        <v>0.2362740675961004</v>
      </c>
      <c r="AA42" s="156">
        <f t="shared" si="53"/>
        <v>0.2362740675961004</v>
      </c>
      <c r="AB42" s="156">
        <f t="shared" si="53"/>
        <v>0.2362740675961004</v>
      </c>
      <c r="AC42" s="156">
        <f t="shared" si="53"/>
        <v>0.2362740675961004</v>
      </c>
      <c r="AD42" s="156">
        <f t="shared" si="53"/>
        <v>0.2362740675961004</v>
      </c>
      <c r="AE42" s="156">
        <f t="shared" si="53"/>
        <v>0.2362740675961004</v>
      </c>
    </row>
    <row r="43" spans="1:32">
      <c r="B43" s="2" t="s">
        <v>346</v>
      </c>
      <c r="C43">
        <f>SUMPRODUCT(H57:H106,$B$57:$B$106)</f>
        <v>0.13093187959701827</v>
      </c>
      <c r="D43">
        <f>SUMPRODUCT(T$57:T$106,$B$57:$B$106)</f>
        <v>0.10150815209788253</v>
      </c>
      <c r="E43">
        <f>SUMPRODUCT(AF$57:AF$106,$B$57:$B$106)</f>
        <v>9.6304390033831136E-2</v>
      </c>
      <c r="F43">
        <f>SUMPRODUCT(AR$57:AR$106,$B$57:$B$106)</f>
        <v>8.1843113521480576E-2</v>
      </c>
      <c r="G43">
        <f>SUMPRODUCT(BD$57:BD$106,$B$57:$B$106)</f>
        <v>8.4173553185935265E-2</v>
      </c>
      <c r="H43">
        <f>SUMPRODUCT(BP$57:BP$106,$B$57:$B$106)</f>
        <v>7.2011282694351031E-2</v>
      </c>
      <c r="I43">
        <f>SUMPRODUCT(CB$57:CB$106,$B$57:$B$106)</f>
        <v>6.0595827684143067E-2</v>
      </c>
      <c r="J43">
        <f>SUMPRODUCT(CN$57:CN$106,$B$57:$B$106)</f>
        <v>5.5992555816202272E-2</v>
      </c>
      <c r="K43">
        <f>SUMPRODUCT(CZ$57:CZ$106,$B$57:$B$106)</f>
        <v>2.8065902177009772E-2</v>
      </c>
      <c r="L43" s="156">
        <f t="shared" si="54"/>
        <v>2.8065902177009772E-2</v>
      </c>
      <c r="M43" s="156">
        <f t="shared" si="53"/>
        <v>2.8065902177009772E-2</v>
      </c>
      <c r="N43" s="156">
        <f t="shared" si="53"/>
        <v>2.8065902177009772E-2</v>
      </c>
      <c r="O43" s="156">
        <f t="shared" si="53"/>
        <v>2.8065902177009772E-2</v>
      </c>
      <c r="P43" s="156">
        <f t="shared" si="53"/>
        <v>2.8065902177009772E-2</v>
      </c>
      <c r="Q43" s="156">
        <f t="shared" si="53"/>
        <v>2.8065902177009772E-2</v>
      </c>
      <c r="R43" s="156">
        <f t="shared" si="53"/>
        <v>2.8065902177009772E-2</v>
      </c>
      <c r="S43" s="156">
        <f t="shared" si="53"/>
        <v>2.8065902177009772E-2</v>
      </c>
      <c r="T43" s="156">
        <f t="shared" si="53"/>
        <v>2.8065902177009772E-2</v>
      </c>
      <c r="U43" s="156">
        <f t="shared" si="53"/>
        <v>2.8065902177009772E-2</v>
      </c>
      <c r="V43" s="156">
        <f t="shared" si="53"/>
        <v>2.8065902177009772E-2</v>
      </c>
      <c r="W43" s="156">
        <f t="shared" si="53"/>
        <v>2.8065902177009772E-2</v>
      </c>
      <c r="X43" s="156">
        <f t="shared" si="53"/>
        <v>2.8065902177009772E-2</v>
      </c>
      <c r="Y43" s="156">
        <f t="shared" si="53"/>
        <v>2.8065902177009772E-2</v>
      </c>
      <c r="Z43" s="156">
        <f t="shared" si="53"/>
        <v>2.8065902177009772E-2</v>
      </c>
      <c r="AA43" s="156">
        <f t="shared" si="53"/>
        <v>2.8065902177009772E-2</v>
      </c>
      <c r="AB43" s="156">
        <f t="shared" si="53"/>
        <v>2.8065902177009772E-2</v>
      </c>
      <c r="AC43" s="156">
        <f t="shared" si="53"/>
        <v>2.8065902177009772E-2</v>
      </c>
      <c r="AD43" s="156">
        <f t="shared" si="53"/>
        <v>2.8065902177009772E-2</v>
      </c>
      <c r="AE43" s="156">
        <f t="shared" si="53"/>
        <v>2.8065902177009772E-2</v>
      </c>
    </row>
    <row r="44" spans="1:32">
      <c r="B44" s="2" t="s">
        <v>99</v>
      </c>
      <c r="C44">
        <f>SUMPRODUCT(I57:I106,$B$57:$B$106)</f>
        <v>5.1213383712549647E-3</v>
      </c>
      <c r="D44">
        <f>SUMPRODUCT(U$57:U$106,$B$57:$B$106)</f>
        <v>4.8129751645738673E-3</v>
      </c>
      <c r="E44">
        <f>SUMPRODUCT(AG$57:AG$106,$B$57:$B$106)</f>
        <v>4.852676521374024E-3</v>
      </c>
      <c r="F44">
        <f>SUMPRODUCT(AS$57:AS$106,$B$57:$B$106)</f>
        <v>4.0898243880988661E-3</v>
      </c>
      <c r="G44">
        <f>SUMPRODUCT(BE$57:BE$106,$B$57:$B$106)</f>
        <v>4.1887563729202408E-3</v>
      </c>
      <c r="H44">
        <f>SUMPRODUCT(BQ$57:BQ$106,$B$57:$B$106)</f>
        <v>4.2627400162235912E-3</v>
      </c>
      <c r="I44">
        <f>SUMPRODUCT(CC$57:CC$106,$B$57:$B$106)</f>
        <v>3.8409957752775976E-3</v>
      </c>
      <c r="J44">
        <f>SUMPRODUCT(CO$57:CO$106,$B$57:$B$106)</f>
        <v>3.7196230790888332E-3</v>
      </c>
      <c r="K44">
        <f>SUMPRODUCT(DA$57:DA$106,$B$57:$B$106)</f>
        <v>6.4955132626074732E-2</v>
      </c>
      <c r="L44" s="156">
        <f t="shared" si="54"/>
        <v>6.4955132626074732E-2</v>
      </c>
      <c r="M44" s="156">
        <f t="shared" si="53"/>
        <v>6.4955132626074732E-2</v>
      </c>
      <c r="N44" s="156">
        <f t="shared" si="53"/>
        <v>6.4955132626074732E-2</v>
      </c>
      <c r="O44" s="156">
        <f t="shared" si="53"/>
        <v>6.4955132626074732E-2</v>
      </c>
      <c r="P44" s="156">
        <f t="shared" si="53"/>
        <v>6.4955132626074732E-2</v>
      </c>
      <c r="Q44" s="156">
        <f t="shared" si="53"/>
        <v>6.4955132626074732E-2</v>
      </c>
      <c r="R44" s="156">
        <f t="shared" si="53"/>
        <v>6.4955132626074732E-2</v>
      </c>
      <c r="S44" s="156">
        <f t="shared" si="53"/>
        <v>6.4955132626074732E-2</v>
      </c>
      <c r="T44" s="156">
        <f t="shared" si="53"/>
        <v>6.4955132626074732E-2</v>
      </c>
      <c r="U44" s="156">
        <f t="shared" si="53"/>
        <v>6.4955132626074732E-2</v>
      </c>
      <c r="V44" s="156">
        <f t="shared" si="53"/>
        <v>6.4955132626074732E-2</v>
      </c>
      <c r="W44" s="156">
        <f t="shared" si="53"/>
        <v>6.4955132626074732E-2</v>
      </c>
      <c r="X44" s="156">
        <f t="shared" si="53"/>
        <v>6.4955132626074732E-2</v>
      </c>
      <c r="Y44" s="156">
        <f t="shared" si="53"/>
        <v>6.4955132626074732E-2</v>
      </c>
      <c r="Z44" s="156">
        <f t="shared" si="53"/>
        <v>6.4955132626074732E-2</v>
      </c>
      <c r="AA44" s="156">
        <f t="shared" si="53"/>
        <v>6.4955132626074732E-2</v>
      </c>
      <c r="AB44" s="156">
        <f t="shared" si="53"/>
        <v>6.4955132626074732E-2</v>
      </c>
      <c r="AC44" s="156">
        <f t="shared" si="53"/>
        <v>6.4955132626074732E-2</v>
      </c>
      <c r="AD44" s="156">
        <f t="shared" si="53"/>
        <v>6.4955132626074732E-2</v>
      </c>
      <c r="AE44" s="156">
        <f t="shared" si="53"/>
        <v>6.4955132626074732E-2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8.20801334243745E-4</v>
      </c>
      <c r="D46">
        <f>SUMPRODUCT(W$57:W$106,$B$57:$B$106)</f>
        <v>1.0828623736536972E-4</v>
      </c>
      <c r="E46">
        <f>SUMPRODUCT(AI$57:AI$106,$B$57:$B$106)</f>
        <v>9.4693607334812727E-5</v>
      </c>
      <c r="F46">
        <f>SUMPRODUCT(AU$57:AU$106,$B$57:$B$106)</f>
        <v>2.5121642587353511E-5</v>
      </c>
      <c r="G46">
        <f>SUMPRODUCT(BG$57:BG$106,$B$57:$B$106)</f>
        <v>0</v>
      </c>
      <c r="H46">
        <f>SUMPRODUCT(BS$57:BS$106,$B$57:$B$106)</f>
        <v>7.5655628515347386E-5</v>
      </c>
      <c r="I46">
        <f>SUMPRODUCT(CE$57:CE$106,$B$57:$B$106)</f>
        <v>6.6171506636821225E-4</v>
      </c>
      <c r="J46">
        <f>SUMPRODUCT(CQ$57:CQ$106,$B$57:$B$106)</f>
        <v>6.2791044278443756E-4</v>
      </c>
      <c r="K46">
        <f>SUMPRODUCT(DC$57:DC$106,$B$57:$B$106)</f>
        <v>5.1427028347955195E-4</v>
      </c>
      <c r="L46" s="156">
        <f t="shared" si="54"/>
        <v>5.1427028347955195E-4</v>
      </c>
      <c r="M46" s="156">
        <f t="shared" si="53"/>
        <v>5.1427028347955195E-4</v>
      </c>
      <c r="N46" s="156">
        <f t="shared" si="53"/>
        <v>5.1427028347955195E-4</v>
      </c>
      <c r="O46" s="156">
        <f t="shared" si="53"/>
        <v>5.1427028347955195E-4</v>
      </c>
      <c r="P46" s="156">
        <f t="shared" si="53"/>
        <v>5.1427028347955195E-4</v>
      </c>
      <c r="Q46" s="156">
        <f t="shared" si="53"/>
        <v>5.1427028347955195E-4</v>
      </c>
      <c r="R46" s="156">
        <f t="shared" si="53"/>
        <v>5.1427028347955195E-4</v>
      </c>
      <c r="S46" s="156">
        <f t="shared" si="53"/>
        <v>5.1427028347955195E-4</v>
      </c>
      <c r="T46" s="156">
        <f t="shared" si="53"/>
        <v>5.1427028347955195E-4</v>
      </c>
      <c r="U46" s="156">
        <f t="shared" si="53"/>
        <v>5.1427028347955195E-4</v>
      </c>
      <c r="V46" s="156">
        <f t="shared" si="53"/>
        <v>5.1427028347955195E-4</v>
      </c>
      <c r="W46" s="156">
        <f t="shared" si="53"/>
        <v>5.1427028347955195E-4</v>
      </c>
      <c r="X46" s="156">
        <f t="shared" si="53"/>
        <v>5.1427028347955195E-4</v>
      </c>
      <c r="Y46" s="156">
        <f t="shared" si="53"/>
        <v>5.1427028347955195E-4</v>
      </c>
      <c r="Z46" s="156">
        <f t="shared" si="53"/>
        <v>5.1427028347955195E-4</v>
      </c>
      <c r="AA46" s="156">
        <f t="shared" si="53"/>
        <v>5.1427028347955195E-4</v>
      </c>
      <c r="AB46" s="156">
        <f t="shared" si="53"/>
        <v>5.1427028347955195E-4</v>
      </c>
      <c r="AC46" s="156">
        <f t="shared" si="53"/>
        <v>5.1427028347955195E-4</v>
      </c>
      <c r="AD46" s="156">
        <f t="shared" si="53"/>
        <v>5.1427028347955195E-4</v>
      </c>
      <c r="AE46" s="156">
        <f t="shared" si="53"/>
        <v>5.1427028347955195E-4</v>
      </c>
    </row>
    <row r="47" spans="1:32">
      <c r="B47" s="2" t="s">
        <v>100</v>
      </c>
      <c r="C47">
        <f>SUMPRODUCT(L57:L106,$B$57:$B$106)</f>
        <v>0.22036496926856089</v>
      </c>
      <c r="D47">
        <f>SUMPRODUCT(X$57:X$106,$B$57:$B$106)</f>
        <v>0.31860133531766588</v>
      </c>
      <c r="E47">
        <f>SUMPRODUCT(AJ$57:AJ$106,$B$57:$B$106)</f>
        <v>0.35677126955216465</v>
      </c>
      <c r="F47">
        <f>SUMPRODUCT(AV$57:AV$106,$B$57:$B$106)</f>
        <v>0.40168049485258389</v>
      </c>
      <c r="G47">
        <f>SUMPRODUCT(BH$57:BH$106,$B$57:$B$106)</f>
        <v>0.41281986283823435</v>
      </c>
      <c r="H47">
        <f>SUMPRODUCT(BT$57:BT$106,$B$57:$B$106)</f>
        <v>0.42538520900306848</v>
      </c>
      <c r="I47">
        <f>SUMPRODUCT(CF$57:CF$106,$B$57:$B$106)</f>
        <v>0.47235106353403489</v>
      </c>
      <c r="J47">
        <f>SUMPRODUCT(CR$57:CR$106,$B$57:$B$106)</f>
        <v>0.49013709944193962</v>
      </c>
      <c r="K47">
        <f>SUMPRODUCT(DD$57:DD$106,$B$57:$B$106)</f>
        <v>0.49256256757610567</v>
      </c>
      <c r="L47" s="156">
        <f t="shared" si="54"/>
        <v>0.49256256757610567</v>
      </c>
      <c r="M47" s="156">
        <f t="shared" si="53"/>
        <v>0.49256256757610567</v>
      </c>
      <c r="N47" s="156">
        <f t="shared" si="53"/>
        <v>0.49256256757610567</v>
      </c>
      <c r="O47" s="156">
        <f t="shared" si="53"/>
        <v>0.49256256757610567</v>
      </c>
      <c r="P47" s="156">
        <f t="shared" si="53"/>
        <v>0.49256256757610567</v>
      </c>
      <c r="Q47" s="156">
        <f t="shared" si="53"/>
        <v>0.49256256757610567</v>
      </c>
      <c r="R47" s="156">
        <f t="shared" si="53"/>
        <v>0.49256256757610567</v>
      </c>
      <c r="S47" s="156">
        <f t="shared" si="53"/>
        <v>0.49256256757610567</v>
      </c>
      <c r="T47" s="156">
        <f t="shared" si="53"/>
        <v>0.49256256757610567</v>
      </c>
      <c r="U47" s="156">
        <f t="shared" si="53"/>
        <v>0.49256256757610567</v>
      </c>
      <c r="V47" s="156">
        <f t="shared" si="53"/>
        <v>0.49256256757610567</v>
      </c>
      <c r="W47" s="156">
        <f t="shared" si="53"/>
        <v>0.49256256757610567</v>
      </c>
      <c r="X47" s="156">
        <f t="shared" si="53"/>
        <v>0.49256256757610567</v>
      </c>
      <c r="Y47" s="156">
        <f t="shared" si="53"/>
        <v>0.49256256757610567</v>
      </c>
      <c r="Z47" s="156">
        <f t="shared" si="53"/>
        <v>0.49256256757610567</v>
      </c>
      <c r="AA47" s="156">
        <f t="shared" si="53"/>
        <v>0.49256256757610567</v>
      </c>
      <c r="AB47" s="156">
        <f t="shared" si="53"/>
        <v>0.49256256757610567</v>
      </c>
      <c r="AC47" s="156">
        <f t="shared" si="53"/>
        <v>0.49256256757610567</v>
      </c>
      <c r="AD47" s="156">
        <f t="shared" si="53"/>
        <v>0.49256256757610567</v>
      </c>
      <c r="AE47" s="156">
        <f t="shared" si="53"/>
        <v>0.49256256757610567</v>
      </c>
    </row>
    <row r="48" spans="1:32">
      <c r="B48" s="2" t="s">
        <v>102</v>
      </c>
      <c r="C48">
        <f>SUMPRODUCT(N57:N106,$B$57:$B$106)</f>
        <v>3.2658071163506622E-2</v>
      </c>
      <c r="D48">
        <f>SUMPRODUCT(Z$57:Z$106,$B$57:$B$106)</f>
        <v>5.4603182053306526E-2</v>
      </c>
      <c r="E48">
        <f>SUMPRODUCT(AL$57:AL$106,$B$57:$B$106)</f>
        <v>6.4764686749153852E-2</v>
      </c>
      <c r="F48">
        <f>SUMPRODUCT(AX$57:AX$106,$B$57:$B$106)</f>
        <v>6.9442349054956901E-2</v>
      </c>
      <c r="G48">
        <f>SUMPRODUCT(BJ$57:BJ$106,$B$57:$B$106)</f>
        <v>6.8366903109481486E-2</v>
      </c>
      <c r="H48">
        <f>SUMPRODUCT(BV$57:BV$106,$B$57:$B$106)</f>
        <v>6.8316156135925954E-2</v>
      </c>
      <c r="I48">
        <f>SUMPRODUCT(CH$57:CH$106,$B$57:$B$106)</f>
        <v>8.5480052432529929E-2</v>
      </c>
      <c r="J48">
        <f>SUMPRODUCT(CT$57:CT$106,$B$57:$B$106)</f>
        <v>9.5830620084560059E-2</v>
      </c>
      <c r="K48">
        <f>SUMPRODUCT(DF$57:DF$106,$B$57:$B$106)</f>
        <v>0.1109046851430827</v>
      </c>
      <c r="L48" s="156">
        <f t="shared" si="54"/>
        <v>0.1109046851430827</v>
      </c>
      <c r="M48" s="156">
        <f t="shared" si="53"/>
        <v>0.1109046851430827</v>
      </c>
      <c r="N48" s="156">
        <f t="shared" si="53"/>
        <v>0.1109046851430827</v>
      </c>
      <c r="O48" s="156">
        <f t="shared" si="53"/>
        <v>0.1109046851430827</v>
      </c>
      <c r="P48" s="156">
        <f t="shared" si="53"/>
        <v>0.1109046851430827</v>
      </c>
      <c r="Q48" s="156">
        <f t="shared" si="53"/>
        <v>0.1109046851430827</v>
      </c>
      <c r="R48" s="156">
        <f t="shared" si="53"/>
        <v>0.1109046851430827</v>
      </c>
      <c r="S48" s="156">
        <f t="shared" si="53"/>
        <v>0.1109046851430827</v>
      </c>
      <c r="T48" s="156">
        <f t="shared" si="53"/>
        <v>0.1109046851430827</v>
      </c>
      <c r="U48" s="156">
        <f t="shared" si="53"/>
        <v>0.1109046851430827</v>
      </c>
      <c r="V48" s="156">
        <f t="shared" si="53"/>
        <v>0.1109046851430827</v>
      </c>
      <c r="W48" s="156">
        <f t="shared" si="53"/>
        <v>0.1109046851430827</v>
      </c>
      <c r="X48" s="156">
        <f t="shared" si="53"/>
        <v>0.1109046851430827</v>
      </c>
      <c r="Y48" s="156">
        <f t="shared" si="53"/>
        <v>0.1109046851430827</v>
      </c>
      <c r="Z48" s="156">
        <f t="shared" si="53"/>
        <v>0.1109046851430827</v>
      </c>
      <c r="AA48" s="156">
        <f t="shared" si="53"/>
        <v>0.1109046851430827</v>
      </c>
      <c r="AB48" s="156">
        <f t="shared" si="53"/>
        <v>0.1109046851430827</v>
      </c>
      <c r="AC48" s="156">
        <f t="shared" si="53"/>
        <v>0.1109046851430827</v>
      </c>
      <c r="AD48" s="156">
        <f t="shared" si="53"/>
        <v>0.1109046851430827</v>
      </c>
      <c r="AE48" s="156">
        <f t="shared" si="53"/>
        <v>0.1109046851430827</v>
      </c>
    </row>
    <row r="49" spans="1:110">
      <c r="B49" s="1"/>
    </row>
    <row r="50" spans="1:110">
      <c r="B50" s="1"/>
      <c r="C50" s="160">
        <f>SUM(C39:C48)</f>
        <v>0.99999999999999989</v>
      </c>
      <c r="D50" s="160">
        <f>SUM(D39:D48)</f>
        <v>1</v>
      </c>
      <c r="E50" s="160">
        <f>SUM(E39:E48)</f>
        <v>1</v>
      </c>
      <c r="F50" s="160">
        <f>SUM(F39:F48)</f>
        <v>1.0000000000000002</v>
      </c>
      <c r="G50" s="160">
        <f t="shared" ref="G50:K50" si="55">SUM(G39:G48)</f>
        <v>0.99999999999999989</v>
      </c>
      <c r="H50" s="160">
        <f t="shared" si="55"/>
        <v>1</v>
      </c>
      <c r="I50" s="160">
        <f t="shared" si="55"/>
        <v>0.99999999999999978</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0.24854071656721285</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0.27698814798153237</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0.10896558557261758</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3.6488547073546665E-2</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0.18603122911732647</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0.14298577368776402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25354948</v>
      </c>
      <c r="D2" s="91">
        <f>C2</f>
        <v>25354948</v>
      </c>
      <c r="E2" s="91">
        <f t="shared" ref="E2:AH2" si="0">D2</f>
        <v>25354948</v>
      </c>
      <c r="F2" s="91">
        <f t="shared" si="0"/>
        <v>25354948</v>
      </c>
      <c r="G2" s="91">
        <f t="shared" si="0"/>
        <v>25354948</v>
      </c>
      <c r="H2" s="91">
        <f t="shared" si="0"/>
        <v>25354948</v>
      </c>
      <c r="I2" s="91">
        <f t="shared" si="0"/>
        <v>25354948</v>
      </c>
      <c r="J2" s="91">
        <f t="shared" si="0"/>
        <v>25354948</v>
      </c>
      <c r="K2" s="91">
        <f t="shared" si="0"/>
        <v>25354948</v>
      </c>
      <c r="L2" s="91">
        <f t="shared" si="0"/>
        <v>25354948</v>
      </c>
      <c r="M2" s="91">
        <f t="shared" si="0"/>
        <v>25354948</v>
      </c>
      <c r="N2" s="91">
        <f t="shared" si="0"/>
        <v>25354948</v>
      </c>
      <c r="O2" s="91">
        <f t="shared" si="0"/>
        <v>25354948</v>
      </c>
      <c r="P2" s="91">
        <f t="shared" si="0"/>
        <v>25354948</v>
      </c>
      <c r="Q2" s="91">
        <f t="shared" si="0"/>
        <v>25354948</v>
      </c>
      <c r="R2" s="91">
        <f t="shared" si="0"/>
        <v>25354948</v>
      </c>
      <c r="S2" s="91">
        <f t="shared" si="0"/>
        <v>25354948</v>
      </c>
      <c r="T2" s="91">
        <f t="shared" si="0"/>
        <v>25354948</v>
      </c>
      <c r="U2" s="91">
        <f t="shared" si="0"/>
        <v>25354948</v>
      </c>
      <c r="V2" s="91">
        <f t="shared" si="0"/>
        <v>25354948</v>
      </c>
      <c r="W2" s="91">
        <f t="shared" si="0"/>
        <v>25354948</v>
      </c>
      <c r="X2" s="91">
        <f t="shared" si="0"/>
        <v>25354948</v>
      </c>
      <c r="Y2" s="91">
        <f t="shared" si="0"/>
        <v>25354948</v>
      </c>
      <c r="Z2" s="91">
        <f t="shared" si="0"/>
        <v>25354948</v>
      </c>
      <c r="AA2" s="91">
        <f t="shared" si="0"/>
        <v>25354948</v>
      </c>
      <c r="AB2" s="91">
        <f t="shared" si="0"/>
        <v>25354948</v>
      </c>
      <c r="AC2" s="91">
        <f t="shared" si="0"/>
        <v>25354948</v>
      </c>
      <c r="AD2" s="91">
        <f t="shared" si="0"/>
        <v>25354948</v>
      </c>
      <c r="AE2" s="91">
        <f t="shared" si="0"/>
        <v>25354948</v>
      </c>
      <c r="AF2" s="91">
        <f t="shared" si="0"/>
        <v>25354948</v>
      </c>
      <c r="AG2" s="91">
        <f t="shared" si="0"/>
        <v>25354948</v>
      </c>
      <c r="AH2" s="91">
        <f t="shared" si="0"/>
        <v>25354948</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25354948</v>
      </c>
      <c r="C2">
        <f>exports!E2*IFERROR(INDEX('state specific adjustments'!$C$4:$AG$5,MATCH(About!$B$2,'state specific adjustments'!$B$4:$B$5,0),MATCH('EIaE-BEE'!C$1,'state specific adjustments'!$C$3:$AG$3,0)),1)</f>
        <v>25354948</v>
      </c>
      <c r="D2">
        <f>exports!F2*IFERROR(INDEX('state specific adjustments'!$C$4:$AG$5,MATCH(About!$B$2,'state specific adjustments'!$B$4:$B$5,0),MATCH('EIaE-BEE'!D$1,'state specific adjustments'!$C$3:$AG$3,0)),1)</f>
        <v>25354948</v>
      </c>
      <c r="E2">
        <f>exports!G2*IFERROR(INDEX('state specific adjustments'!$C$4:$AG$5,MATCH(About!$B$2,'state specific adjustments'!$B$4:$B$5,0),MATCH('EIaE-BEE'!E$1,'state specific adjustments'!$C$3:$AG$3,0)),1)</f>
        <v>25354948</v>
      </c>
      <c r="F2">
        <f>exports!H2*IFERROR(INDEX('state specific adjustments'!$C$4:$AG$5,MATCH(About!$B$2,'state specific adjustments'!$B$4:$B$5,0),MATCH('EIaE-BEE'!F$1,'state specific adjustments'!$C$3:$AG$3,0)),1)</f>
        <v>25354948</v>
      </c>
      <c r="G2">
        <f>exports!I2*IFERROR(INDEX('state specific adjustments'!$C$4:$AG$5,MATCH(About!$B$2,'state specific adjustments'!$B$4:$B$5,0),MATCH('EIaE-BEE'!G$1,'state specific adjustments'!$C$3:$AG$3,0)),1)</f>
        <v>25354948</v>
      </c>
      <c r="H2">
        <f>exports!J2*IFERROR(INDEX('state specific adjustments'!$C$4:$AG$5,MATCH(About!$B$2,'state specific adjustments'!$B$4:$B$5,0),MATCH('EIaE-BEE'!H$1,'state specific adjustments'!$C$3:$AG$3,0)),1)</f>
        <v>25354948</v>
      </c>
      <c r="I2">
        <f>exports!K2*IFERROR(INDEX('state specific adjustments'!$C$4:$AG$5,MATCH(About!$B$2,'state specific adjustments'!$B$4:$B$5,0),MATCH('EIaE-BEE'!I$1,'state specific adjustments'!$C$3:$AG$3,0)),1)</f>
        <v>25354948</v>
      </c>
      <c r="J2">
        <f>exports!L2*IFERROR(INDEX('state specific adjustments'!$C$4:$AG$5,MATCH(About!$B$2,'state specific adjustments'!$B$4:$B$5,0),MATCH('EIaE-BEE'!J$1,'state specific adjustments'!$C$3:$AG$3,0)),1)</f>
        <v>25354948</v>
      </c>
      <c r="K2">
        <f>exports!M2*IFERROR(INDEX('state specific adjustments'!$C$4:$AG$5,MATCH(About!$B$2,'state specific adjustments'!$B$4:$B$5,0),MATCH('EIaE-BEE'!K$1,'state specific adjustments'!$C$3:$AG$3,0)),1)</f>
        <v>25354948</v>
      </c>
      <c r="L2">
        <f>exports!N2*IFERROR(INDEX('state specific adjustments'!$C$4:$AG$5,MATCH(About!$B$2,'state specific adjustments'!$B$4:$B$5,0),MATCH('EIaE-BEE'!L$1,'state specific adjustments'!$C$3:$AG$3,0)),1)</f>
        <v>25354948</v>
      </c>
      <c r="M2">
        <f>exports!O2*IFERROR(INDEX('state specific adjustments'!$C$4:$AG$5,MATCH(About!$B$2,'state specific adjustments'!$B$4:$B$5,0),MATCH('EIaE-BEE'!M$1,'state specific adjustments'!$C$3:$AG$3,0)),1)</f>
        <v>25354948</v>
      </c>
      <c r="N2">
        <f>exports!P2*IFERROR(INDEX('state specific adjustments'!$C$4:$AG$5,MATCH(About!$B$2,'state specific adjustments'!$B$4:$B$5,0),MATCH('EIaE-BEE'!N$1,'state specific adjustments'!$C$3:$AG$3,0)),1)</f>
        <v>25354948</v>
      </c>
      <c r="O2">
        <f>exports!Q2*IFERROR(INDEX('state specific adjustments'!$C$4:$AG$5,MATCH(About!$B$2,'state specific adjustments'!$B$4:$B$5,0),MATCH('EIaE-BEE'!O$1,'state specific adjustments'!$C$3:$AG$3,0)),1)</f>
        <v>25354948</v>
      </c>
      <c r="P2">
        <f>exports!R2*IFERROR(INDEX('state specific adjustments'!$C$4:$AG$5,MATCH(About!$B$2,'state specific adjustments'!$B$4:$B$5,0),MATCH('EIaE-BEE'!P$1,'state specific adjustments'!$C$3:$AG$3,0)),1)</f>
        <v>25354948</v>
      </c>
      <c r="Q2">
        <f>exports!S2*IFERROR(INDEX('state specific adjustments'!$C$4:$AG$5,MATCH(About!$B$2,'state specific adjustments'!$B$4:$B$5,0),MATCH('EIaE-BEE'!Q$1,'state specific adjustments'!$C$3:$AG$3,0)),1)</f>
        <v>25354948</v>
      </c>
      <c r="R2">
        <f>exports!T2*IFERROR(INDEX('state specific adjustments'!$C$4:$AG$5,MATCH(About!$B$2,'state specific adjustments'!$B$4:$B$5,0),MATCH('EIaE-BEE'!R$1,'state specific adjustments'!$C$3:$AG$3,0)),1)</f>
        <v>25354948</v>
      </c>
      <c r="S2">
        <f>exports!U2*IFERROR(INDEX('state specific adjustments'!$C$4:$AG$5,MATCH(About!$B$2,'state specific adjustments'!$B$4:$B$5,0),MATCH('EIaE-BEE'!S$1,'state specific adjustments'!$C$3:$AG$3,0)),1)</f>
        <v>25354948</v>
      </c>
      <c r="T2">
        <f>exports!V2*IFERROR(INDEX('state specific adjustments'!$C$4:$AG$5,MATCH(About!$B$2,'state specific adjustments'!$B$4:$B$5,0),MATCH('EIaE-BEE'!T$1,'state specific adjustments'!$C$3:$AG$3,0)),1)</f>
        <v>25354948</v>
      </c>
      <c r="U2">
        <f>exports!W2*IFERROR(INDEX('state specific adjustments'!$C$4:$AG$5,MATCH(About!$B$2,'state specific adjustments'!$B$4:$B$5,0),MATCH('EIaE-BEE'!U$1,'state specific adjustments'!$C$3:$AG$3,0)),1)</f>
        <v>25354948</v>
      </c>
      <c r="V2">
        <f>exports!X2*IFERROR(INDEX('state specific adjustments'!$C$4:$AG$5,MATCH(About!$B$2,'state specific adjustments'!$B$4:$B$5,0),MATCH('EIaE-BEE'!V$1,'state specific adjustments'!$C$3:$AG$3,0)),1)</f>
        <v>25354948</v>
      </c>
      <c r="W2">
        <f>exports!Y2*IFERROR(INDEX('state specific adjustments'!$C$4:$AG$5,MATCH(About!$B$2,'state specific adjustments'!$B$4:$B$5,0),MATCH('EIaE-BEE'!W$1,'state specific adjustments'!$C$3:$AG$3,0)),1)</f>
        <v>25354948</v>
      </c>
      <c r="X2">
        <f>exports!Z2*IFERROR(INDEX('state specific adjustments'!$C$4:$AG$5,MATCH(About!$B$2,'state specific adjustments'!$B$4:$B$5,0),MATCH('EIaE-BEE'!X$1,'state specific adjustments'!$C$3:$AG$3,0)),1)</f>
        <v>25354948</v>
      </c>
      <c r="Y2">
        <f>exports!AA2*IFERROR(INDEX('state specific adjustments'!$C$4:$AG$5,MATCH(About!$B$2,'state specific adjustments'!$B$4:$B$5,0),MATCH('EIaE-BEE'!Y$1,'state specific adjustments'!$C$3:$AG$3,0)),1)</f>
        <v>25354948</v>
      </c>
      <c r="Z2">
        <f>exports!AB2*IFERROR(INDEX('state specific adjustments'!$C$4:$AG$5,MATCH(About!$B$2,'state specific adjustments'!$B$4:$B$5,0),MATCH('EIaE-BEE'!Z$1,'state specific adjustments'!$C$3:$AG$3,0)),1)</f>
        <v>25354948</v>
      </c>
      <c r="AA2">
        <f>exports!AC2*IFERROR(INDEX('state specific adjustments'!$C$4:$AG$5,MATCH(About!$B$2,'state specific adjustments'!$B$4:$B$5,0),MATCH('EIaE-BEE'!AA$1,'state specific adjustments'!$C$3:$AG$3,0)),1)</f>
        <v>25354948</v>
      </c>
      <c r="AB2">
        <f>exports!AD2*IFERROR(INDEX('state specific adjustments'!$C$4:$AG$5,MATCH(About!$B$2,'state specific adjustments'!$B$4:$B$5,0),MATCH('EIaE-BEE'!AB$1,'state specific adjustments'!$C$3:$AG$3,0)),1)</f>
        <v>25354948</v>
      </c>
      <c r="AC2">
        <f>exports!AE2*IFERROR(INDEX('state specific adjustments'!$C$4:$AG$5,MATCH(About!$B$2,'state specific adjustments'!$B$4:$B$5,0),MATCH('EIaE-BEE'!AC$1,'state specific adjustments'!$C$3:$AG$3,0)),1)</f>
        <v>25354948</v>
      </c>
      <c r="AD2">
        <f>exports!AF2*IFERROR(INDEX('state specific adjustments'!$C$4:$AG$5,MATCH(About!$B$2,'state specific adjustments'!$B$4:$B$5,0),MATCH('EIaE-BEE'!AD$1,'state specific adjustments'!$C$3:$AG$3,0)),1)</f>
        <v>25354948</v>
      </c>
      <c r="AE2">
        <f>exports!AG2*IFERROR(INDEX('state specific adjustments'!$C$4:$AG$5,MATCH(About!$B$2,'state specific adjustments'!$B$4:$B$5,0),MATCH('EIaE-BEE'!AE$1,'state specific adjustments'!$C$3:$AG$3,0)),1)</f>
        <v>25354948</v>
      </c>
      <c r="AF2">
        <f>exports!AH2*IFERROR(INDEX('state specific adjustments'!$C$4:$AG$5,MATCH(About!$B$2,'state specific adjustments'!$B$4:$B$5,0),MATCH('EIaE-BEE'!AF$1,'state specific adjustments'!$C$3:$AG$3,0)),1)</f>
        <v>25354948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2024-06-17T19:10:22Z</dcterms:modified>
</cp:coreProperties>
</file>