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OCAES\"/>
    </mc:Choice>
  </mc:AlternateContent>
  <xr:revisionPtr revIDLastSave="0" documentId="8_{AC09FC2C-42FD-4DE4-8A80-D1189D0CAFEB}" xr6:coauthVersionLast="45" xr6:coauthVersionMax="45" xr10:uidLastSave="{00000000-0000-0000-0000-000000000000}"/>
  <bookViews>
    <workbookView xWindow="-108" yWindow="-108" windowWidth="23256" windowHeight="12576" xr2:uid="{E78F89D7-AC70-4B0F-BD62-8B8279378E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F27" i="1"/>
  <c r="K22" i="1"/>
  <c r="I22" i="1"/>
  <c r="J14" i="1"/>
  <c r="J13" i="1"/>
  <c r="J12" i="1"/>
  <c r="B23" i="1"/>
  <c r="B19" i="1"/>
  <c r="B20" i="1" s="1"/>
  <c r="D20" i="1" s="1"/>
  <c r="D24" i="1"/>
  <c r="D8" i="1"/>
  <c r="D7" i="1"/>
  <c r="B24" i="1"/>
  <c r="B15" i="1"/>
  <c r="D4" i="1"/>
  <c r="D5" i="1"/>
  <c r="D6" i="1"/>
</calcChain>
</file>

<file path=xl/sharedStrings.xml><?xml version="1.0" encoding="utf-8"?>
<sst xmlns="http://schemas.openxmlformats.org/spreadsheetml/2006/main" count="54" uniqueCount="36">
  <si>
    <t>P_IN</t>
  </si>
  <si>
    <t>T_IN</t>
  </si>
  <si>
    <t>P_OUT</t>
  </si>
  <si>
    <t>K</t>
  </si>
  <si>
    <t>bar</t>
  </si>
  <si>
    <t>Pa</t>
  </si>
  <si>
    <t>Properties of Air</t>
  </si>
  <si>
    <t>MW</t>
  </si>
  <si>
    <t>MW_air</t>
  </si>
  <si>
    <t>R</t>
  </si>
  <si>
    <t>kJ/mol-K</t>
  </si>
  <si>
    <t>k</t>
  </si>
  <si>
    <t>dimensionless gas constant</t>
  </si>
  <si>
    <t>R_air</t>
  </si>
  <si>
    <t>kg/kmol</t>
  </si>
  <si>
    <t>kJ/kg-K</t>
  </si>
  <si>
    <t>m_dot</t>
  </si>
  <si>
    <t>kg/s</t>
  </si>
  <si>
    <t>Inputs</t>
  </si>
  <si>
    <t>compression</t>
  </si>
  <si>
    <t>w</t>
  </si>
  <si>
    <t>W</t>
  </si>
  <si>
    <t>kJ/kg</t>
  </si>
  <si>
    <t>kW</t>
  </si>
  <si>
    <t>expansion</t>
  </si>
  <si>
    <t>eta_CMP</t>
  </si>
  <si>
    <t>eta_EXP</t>
  </si>
  <si>
    <t>%</t>
  </si>
  <si>
    <t>fr</t>
  </si>
  <si>
    <t>s</t>
  </si>
  <si>
    <t>#</t>
  </si>
  <si>
    <t>kg/m3</t>
  </si>
  <si>
    <t>h_ideal</t>
  </si>
  <si>
    <t>m3/kg</t>
  </si>
  <si>
    <t>N/m^2</t>
  </si>
  <si>
    <t>J/kg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</si>
</sst>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F088-6190-4D9A-A0D6-BB629097C8AF}">
  <dimension ref="A2:M27"/>
  <sheetViews>
    <sheetView tabSelected="1" workbookViewId="0">
      <selection activeCell="J23" sqref="J23"/>
    </sheetView>
  </sheetViews>
  <sheetFormatPr defaultRowHeight="14.4" x14ac:dyDescent="0.3"/>
  <cols>
    <col min="11" max="11" width="11" bestFit="1" customWidth="1"/>
  </cols>
  <sheetData>
    <row r="2" spans="1:13" x14ac:dyDescent="0.3">
      <c r="A2" s="2" t="s">
        <v>18</v>
      </c>
    </row>
    <row r="3" spans="1:13" x14ac:dyDescent="0.3">
      <c r="A3" t="s">
        <v>16</v>
      </c>
      <c r="B3">
        <v>15</v>
      </c>
      <c r="C3" t="s">
        <v>17</v>
      </c>
    </row>
    <row r="4" spans="1:13" x14ac:dyDescent="0.3">
      <c r="A4" t="s">
        <v>1</v>
      </c>
      <c r="B4" s="1">
        <v>25</v>
      </c>
      <c r="C4" t="s">
        <v>3</v>
      </c>
      <c r="D4">
        <f>B4+273.15</f>
        <v>298.14999999999998</v>
      </c>
      <c r="E4" t="s">
        <v>3</v>
      </c>
    </row>
    <row r="5" spans="1:13" x14ac:dyDescent="0.3">
      <c r="A5" t="s">
        <v>0</v>
      </c>
      <c r="B5" s="1">
        <v>1</v>
      </c>
      <c r="C5" t="s">
        <v>4</v>
      </c>
      <c r="D5">
        <f>B5*100000</f>
        <v>100000</v>
      </c>
      <c r="E5" t="s">
        <v>5</v>
      </c>
      <c r="I5" t="s">
        <v>3</v>
      </c>
      <c r="J5" t="s">
        <v>4</v>
      </c>
      <c r="K5" t="s">
        <v>31</v>
      </c>
      <c r="L5" t="s">
        <v>22</v>
      </c>
      <c r="M5" t="s">
        <v>15</v>
      </c>
    </row>
    <row r="6" spans="1:13" x14ac:dyDescent="0.3">
      <c r="A6" t="s">
        <v>2</v>
      </c>
      <c r="B6" s="1">
        <v>250</v>
      </c>
      <c r="C6" t="s">
        <v>4</v>
      </c>
      <c r="D6">
        <f>B6*100000</f>
        <v>25000000</v>
      </c>
      <c r="E6" t="s">
        <v>5</v>
      </c>
      <c r="I6">
        <v>300</v>
      </c>
      <c r="J6">
        <v>1</v>
      </c>
      <c r="K6">
        <v>1.1233</v>
      </c>
      <c r="L6">
        <v>311.2</v>
      </c>
      <c r="M6">
        <v>6.8456999999999999</v>
      </c>
    </row>
    <row r="7" spans="1:13" x14ac:dyDescent="0.3">
      <c r="A7" t="s">
        <v>25</v>
      </c>
      <c r="B7" s="1">
        <v>85</v>
      </c>
      <c r="C7" t="s">
        <v>27</v>
      </c>
      <c r="D7">
        <f>B7/100</f>
        <v>0.85</v>
      </c>
      <c r="E7" t="s">
        <v>28</v>
      </c>
      <c r="I7">
        <v>1331.4</v>
      </c>
      <c r="J7">
        <v>250</v>
      </c>
      <c r="K7">
        <v>59.143999999999998</v>
      </c>
      <c r="L7">
        <v>1496.1</v>
      </c>
      <c r="M7">
        <v>6.8456999999999999</v>
      </c>
    </row>
    <row r="8" spans="1:13" x14ac:dyDescent="0.3">
      <c r="A8" t="s">
        <v>26</v>
      </c>
      <c r="B8" s="1">
        <v>90</v>
      </c>
      <c r="C8" t="s">
        <v>27</v>
      </c>
      <c r="D8">
        <f>B8/100</f>
        <v>0.9</v>
      </c>
      <c r="E8" t="s">
        <v>28</v>
      </c>
      <c r="I8">
        <v>300</v>
      </c>
      <c r="J8">
        <v>250</v>
      </c>
      <c r="K8">
        <v>256.04000000000002</v>
      </c>
      <c r="L8">
        <v>275.24</v>
      </c>
      <c r="M8">
        <v>5.0789</v>
      </c>
    </row>
    <row r="9" spans="1:13" x14ac:dyDescent="0.3">
      <c r="A9" t="s">
        <v>29</v>
      </c>
      <c r="B9" s="1">
        <v>3</v>
      </c>
      <c r="C9" t="s">
        <v>30</v>
      </c>
      <c r="I9">
        <v>77.244</v>
      </c>
      <c r="J9">
        <v>1</v>
      </c>
      <c r="K9">
        <v>5.2267000000000001</v>
      </c>
      <c r="L9">
        <v>51.37</v>
      </c>
      <c r="M9">
        <v>5.0789</v>
      </c>
    </row>
    <row r="11" spans="1:13" x14ac:dyDescent="0.3">
      <c r="A11" s="2" t="s">
        <v>6</v>
      </c>
    </row>
    <row r="12" spans="1:13" x14ac:dyDescent="0.3">
      <c r="A12" t="s">
        <v>8</v>
      </c>
      <c r="B12">
        <v>28.97</v>
      </c>
      <c r="C12" t="s">
        <v>14</v>
      </c>
      <c r="I12" t="s">
        <v>32</v>
      </c>
      <c r="J12">
        <f>L7-L6</f>
        <v>1184.8999999999999</v>
      </c>
      <c r="K12" t="s">
        <v>22</v>
      </c>
    </row>
    <row r="13" spans="1:13" x14ac:dyDescent="0.3">
      <c r="A13" t="s">
        <v>11</v>
      </c>
      <c r="B13">
        <v>1.4</v>
      </c>
      <c r="C13" t="s">
        <v>12</v>
      </c>
      <c r="J13">
        <f>J12*15</f>
        <v>17773.499999999996</v>
      </c>
      <c r="K13" t="s">
        <v>23</v>
      </c>
    </row>
    <row r="14" spans="1:13" x14ac:dyDescent="0.3">
      <c r="A14" t="s">
        <v>9</v>
      </c>
      <c r="B14">
        <v>8.3140000000000001</v>
      </c>
      <c r="C14" t="s">
        <v>10</v>
      </c>
      <c r="J14">
        <f>J13/1000</f>
        <v>17.773499999999995</v>
      </c>
      <c r="K14" t="s">
        <v>7</v>
      </c>
    </row>
    <row r="15" spans="1:13" x14ac:dyDescent="0.3">
      <c r="A15" t="s">
        <v>13</v>
      </c>
      <c r="B15">
        <f>B14/B12</f>
        <v>0.28698653779772182</v>
      </c>
      <c r="C15" t="s">
        <v>15</v>
      </c>
    </row>
    <row r="18" spans="1:12" x14ac:dyDescent="0.3">
      <c r="A18" t="s">
        <v>19</v>
      </c>
    </row>
    <row r="19" spans="1:12" x14ac:dyDescent="0.3">
      <c r="A19" t="s">
        <v>20</v>
      </c>
      <c r="B19">
        <f>B9*B13*B15*D4*((D6/D5)^((B13-1)/(B7*B9*B13)-1))</f>
        <v>1.4464132378343941</v>
      </c>
      <c r="C19" t="s">
        <v>22</v>
      </c>
    </row>
    <row r="20" spans="1:12" x14ac:dyDescent="0.3">
      <c r="A20" t="s">
        <v>21</v>
      </c>
      <c r="B20">
        <f>B19*B3</f>
        <v>21.696198567515911</v>
      </c>
      <c r="C20" t="s">
        <v>23</v>
      </c>
      <c r="D20">
        <f>B20/1000</f>
        <v>2.1696198567515909E-2</v>
      </c>
      <c r="E20" t="s">
        <v>7</v>
      </c>
    </row>
    <row r="21" spans="1:12" x14ac:dyDescent="0.3">
      <c r="I21" t="s">
        <v>34</v>
      </c>
      <c r="J21" t="s">
        <v>33</v>
      </c>
      <c r="K21" t="s">
        <v>35</v>
      </c>
      <c r="L21" t="s">
        <v>22</v>
      </c>
    </row>
    <row r="22" spans="1:12" x14ac:dyDescent="0.3">
      <c r="A22" t="s">
        <v>24</v>
      </c>
      <c r="I22">
        <f>D6-D5</f>
        <v>24900000</v>
      </c>
      <c r="J22">
        <f>1/K8-1/K6</f>
        <v>-0.8863284918328147</v>
      </c>
      <c r="K22">
        <f>J22*I22</f>
        <v>-22069579.446637087</v>
      </c>
    </row>
    <row r="23" spans="1:12" x14ac:dyDescent="0.3">
      <c r="A23" t="s">
        <v>20</v>
      </c>
      <c r="B23">
        <f>B13*B13*B15*D4*((D6/D5)^(B8*(B13-1)/(B9*B13)-1))</f>
        <v>2.4009543580700082E+20</v>
      </c>
      <c r="C23" t="s">
        <v>22</v>
      </c>
    </row>
    <row r="24" spans="1:12" x14ac:dyDescent="0.3">
      <c r="A24" t="s">
        <v>21</v>
      </c>
      <c r="B24">
        <f>B23*B3</f>
        <v>3.6014315371050125E+21</v>
      </c>
      <c r="C24" t="s">
        <v>23</v>
      </c>
      <c r="D24">
        <f>B24/1000</f>
        <v>3.6014315371050127E+18</v>
      </c>
      <c r="E24" t="s">
        <v>7</v>
      </c>
    </row>
    <row r="27" spans="1:12" x14ac:dyDescent="0.3">
      <c r="F27">
        <f>B15*D4*LN(K7/K6)</f>
        <v>339.154507789273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2020-01-28T22:53:28Z</dcterms:created>
  <dcterms:modified xsi:type="dcterms:W3CDTF">2020-01-28T23:45:40Z</dcterms:modified>
</cp:coreProperties>
</file>