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e\PycharmProjects\caes\projects\mid_atlantic\study\"/>
    </mc:Choice>
  </mc:AlternateContent>
  <xr:revisionPtr revIDLastSave="0" documentId="13_ncr:1_{8B812718-0C6F-43DE-8AE4-146EC00C77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igh_efficiency_and_shallow_sit" sheetId="1" r:id="rId1"/>
  </sheets>
  <calcPr calcId="181029"/>
</workbook>
</file>

<file path=xl/calcChain.xml><?xml version="1.0" encoding="utf-8"?>
<calcChain xmlns="http://schemas.openxmlformats.org/spreadsheetml/2006/main">
  <c r="AU25" i="1" l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" i="1"/>
  <c r="BA2" i="1"/>
  <c r="AZ2" i="1"/>
  <c r="AX2" i="1" s="1"/>
  <c r="AY2" i="1"/>
  <c r="AW2" i="1"/>
  <c r="AV2" i="1"/>
  <c r="AT2" i="1"/>
  <c r="AS2" i="1"/>
  <c r="AR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1" i="1"/>
  <c r="AR3" i="1"/>
  <c r="AS3" i="1"/>
  <c r="AT3" i="1"/>
  <c r="AW3" i="1"/>
  <c r="AY3" i="1"/>
  <c r="AZ3" i="1"/>
  <c r="AX3" i="1" s="1"/>
  <c r="AR4" i="1"/>
  <c r="AS4" i="1"/>
  <c r="AT4" i="1"/>
  <c r="AW4" i="1"/>
  <c r="AY4" i="1"/>
  <c r="AZ4" i="1"/>
  <c r="AX4" i="1" s="1"/>
  <c r="AR5" i="1"/>
  <c r="AS5" i="1"/>
  <c r="AT5" i="1"/>
  <c r="AW5" i="1"/>
  <c r="AY5" i="1"/>
  <c r="AZ5" i="1"/>
  <c r="AX5" i="1" s="1"/>
  <c r="AR6" i="1"/>
  <c r="AS6" i="1"/>
  <c r="AT6" i="1"/>
  <c r="AW6" i="1"/>
  <c r="AY6" i="1"/>
  <c r="AZ6" i="1"/>
  <c r="AX6" i="1" s="1"/>
  <c r="AR7" i="1"/>
  <c r="AS7" i="1"/>
  <c r="AT7" i="1"/>
  <c r="AW7" i="1"/>
  <c r="AY7" i="1"/>
  <c r="AZ7" i="1"/>
  <c r="AX7" i="1" s="1"/>
  <c r="AR8" i="1"/>
  <c r="AS8" i="1"/>
  <c r="AT8" i="1"/>
  <c r="AW8" i="1"/>
  <c r="AY8" i="1"/>
  <c r="AZ8" i="1"/>
  <c r="AX8" i="1" s="1"/>
  <c r="AR9" i="1"/>
  <c r="AS9" i="1"/>
  <c r="AT9" i="1"/>
  <c r="AW9" i="1"/>
  <c r="AY9" i="1"/>
  <c r="AZ9" i="1"/>
  <c r="AX9" i="1" s="1"/>
  <c r="AR10" i="1"/>
  <c r="AS10" i="1"/>
  <c r="AT10" i="1"/>
  <c r="AW10" i="1"/>
  <c r="AY10" i="1"/>
  <c r="AZ10" i="1"/>
  <c r="AX10" i="1" s="1"/>
  <c r="AR11" i="1"/>
  <c r="AS11" i="1"/>
  <c r="AT11" i="1"/>
  <c r="AW11" i="1"/>
  <c r="AY11" i="1"/>
  <c r="AZ11" i="1"/>
  <c r="AX11" i="1" s="1"/>
  <c r="AR12" i="1"/>
  <c r="AS12" i="1"/>
  <c r="AT12" i="1"/>
  <c r="AW12" i="1"/>
  <c r="AY12" i="1"/>
  <c r="AZ12" i="1"/>
  <c r="AX12" i="1" s="1"/>
  <c r="AR13" i="1"/>
  <c r="AS13" i="1"/>
  <c r="AT13" i="1"/>
  <c r="AW13" i="1"/>
  <c r="AY13" i="1"/>
  <c r="AZ13" i="1"/>
  <c r="AX13" i="1" s="1"/>
  <c r="AR14" i="1"/>
  <c r="AS14" i="1"/>
  <c r="AT14" i="1"/>
  <c r="AW14" i="1"/>
  <c r="AY14" i="1"/>
  <c r="AZ14" i="1"/>
  <c r="AX14" i="1" s="1"/>
  <c r="AR15" i="1"/>
  <c r="AS15" i="1"/>
  <c r="AT15" i="1"/>
  <c r="AW15" i="1"/>
  <c r="AY15" i="1"/>
  <c r="AZ15" i="1"/>
  <c r="AX15" i="1" s="1"/>
  <c r="AR16" i="1"/>
  <c r="AS16" i="1"/>
  <c r="AT16" i="1"/>
  <c r="AW16" i="1"/>
  <c r="AY16" i="1"/>
  <c r="AZ16" i="1"/>
  <c r="AX16" i="1" s="1"/>
  <c r="AR17" i="1"/>
  <c r="AS17" i="1"/>
  <c r="AT17" i="1"/>
  <c r="AW17" i="1"/>
  <c r="AY17" i="1"/>
  <c r="AZ17" i="1"/>
  <c r="AX17" i="1" s="1"/>
  <c r="AR18" i="1"/>
  <c r="AS18" i="1"/>
  <c r="AT18" i="1"/>
  <c r="AW18" i="1"/>
  <c r="AY18" i="1"/>
  <c r="AZ18" i="1"/>
  <c r="AX18" i="1" s="1"/>
  <c r="AR19" i="1"/>
  <c r="AS19" i="1"/>
  <c r="AT19" i="1"/>
  <c r="AW19" i="1"/>
  <c r="AY19" i="1"/>
  <c r="AZ19" i="1"/>
  <c r="AX19" i="1" s="1"/>
  <c r="AR20" i="1"/>
  <c r="AS20" i="1"/>
  <c r="AT20" i="1"/>
  <c r="AW20" i="1"/>
  <c r="AY20" i="1"/>
  <c r="AZ20" i="1"/>
  <c r="AX20" i="1" s="1"/>
  <c r="AR21" i="1"/>
  <c r="AS21" i="1"/>
  <c r="AT21" i="1"/>
  <c r="AW21" i="1"/>
  <c r="AY21" i="1"/>
  <c r="AZ21" i="1"/>
  <c r="AX21" i="1" s="1"/>
  <c r="AR22" i="1"/>
  <c r="AS22" i="1"/>
  <c r="AT22" i="1"/>
  <c r="AW22" i="1"/>
  <c r="AY22" i="1"/>
  <c r="AZ22" i="1"/>
  <c r="AX22" i="1" s="1"/>
  <c r="AT1" i="1"/>
  <c r="AS1" i="1"/>
  <c r="AR1" i="1"/>
</calcChain>
</file>

<file path=xl/sharedStrings.xml><?xml version="1.0" encoding="utf-8"?>
<sst xmlns="http://schemas.openxmlformats.org/spreadsheetml/2006/main" count="151" uniqueCount="55">
  <si>
    <t>Unnamed: 0</t>
  </si>
  <si>
    <t>OBJECTID</t>
  </si>
  <si>
    <t>X_m</t>
  </si>
  <si>
    <t>Y_m</t>
  </si>
  <si>
    <t>Depth_ft</t>
  </si>
  <si>
    <t>Gross_Thickness_ft</t>
  </si>
  <si>
    <t>Gross_Porosity_fraction</t>
  </si>
  <si>
    <t>Reservoir_Thickness_ft</t>
  </si>
  <si>
    <t>Reservoir_porosity_fraction</t>
  </si>
  <si>
    <t>depth_m</t>
  </si>
  <si>
    <t>RASTERVALU</t>
  </si>
  <si>
    <t>NEAR_FID</t>
  </si>
  <si>
    <t>NEAR_DIST</t>
  </si>
  <si>
    <t>NEAR_FC</t>
  </si>
  <si>
    <t>formation</t>
  </si>
  <si>
    <t>RTE_min</t>
  </si>
  <si>
    <t>RTE_mean</t>
  </si>
  <si>
    <t>RTE_max</t>
  </si>
  <si>
    <t>kW_out_min</t>
  </si>
  <si>
    <t>kW_out_mean</t>
  </si>
  <si>
    <t>kW_out_max</t>
  </si>
  <si>
    <t>kWh_out_min</t>
  </si>
  <si>
    <t>kWh_out_mean</t>
  </si>
  <si>
    <t>kWh_out_max</t>
  </si>
  <si>
    <t>feasible_fr</t>
  </si>
  <si>
    <t>infeasible_fr</t>
  </si>
  <si>
    <t>m_dot</t>
  </si>
  <si>
    <t>r_f</t>
  </si>
  <si>
    <t>Distance to shore (km)</t>
  </si>
  <si>
    <t>Water depth (m)</t>
  </si>
  <si>
    <t>Feasibility (%)</t>
  </si>
  <si>
    <t>Formation (-)</t>
  </si>
  <si>
    <t>Nearest State (-)</t>
  </si>
  <si>
    <t>RTE [%]</t>
  </si>
  <si>
    <t>Water depth</t>
  </si>
  <si>
    <t>A_well</t>
  </si>
  <si>
    <t>n_wells</t>
  </si>
  <si>
    <t>MWh</t>
  </si>
  <si>
    <t>NJ_shore</t>
  </si>
  <si>
    <t>UJ1</t>
  </si>
  <si>
    <t>Upper Jurassic</t>
  </si>
  <si>
    <t>New Jersey</t>
  </si>
  <si>
    <t>30m - 60m</t>
  </si>
  <si>
    <t>MD_shore</t>
  </si>
  <si>
    <t>Maryland</t>
  </si>
  <si>
    <t>&gt; 60m</t>
  </si>
  <si>
    <t>NY_shore</t>
  </si>
  <si>
    <t>New York</t>
  </si>
  <si>
    <t>Thickness (m)</t>
  </si>
  <si>
    <t>Porosity (-)</t>
  </si>
  <si>
    <t>Permeability (mD)</t>
  </si>
  <si>
    <t>Formation depth (m)</t>
  </si>
  <si>
    <t>frac</t>
  </si>
  <si>
    <t>A_grid</t>
  </si>
  <si>
    <t>Energy Storage Capacity (TWh)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</si>
</sst>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5"/>
  <sheetViews>
    <sheetView tabSelected="1" topLeftCell="AL1" workbookViewId="0">
      <selection activeCell="BB8" sqref="BB8"/>
    </sheetView>
  </sheetViews>
  <sheetFormatPr defaultRowHeight="14.4" x14ac:dyDescent="0.3"/>
  <cols>
    <col min="44" max="44" width="14.44140625" bestFit="1" customWidth="1"/>
    <col min="45" max="45" width="19.44140625" bestFit="1" customWidth="1"/>
    <col min="47" max="47" width="20.77734375" bestFit="1" customWidth="1"/>
    <col min="48" max="48" width="13.88671875" customWidth="1"/>
    <col min="49" max="49" width="12.6640625" bestFit="1" customWidth="1"/>
    <col min="50" max="50" width="15.5546875" bestFit="1" customWidth="1"/>
    <col min="51" max="51" width="11.88671875" bestFit="1" customWidth="1"/>
    <col min="52" max="52" width="9.88671875" bestFit="1" customWidth="1"/>
  </cols>
  <sheetData>
    <row r="1" spans="1:5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52</v>
      </c>
      <c r="AL1" t="s">
        <v>53</v>
      </c>
      <c r="AM1" t="s">
        <v>35</v>
      </c>
      <c r="AN1" t="s">
        <v>36</v>
      </c>
      <c r="AO1" t="s">
        <v>37</v>
      </c>
      <c r="AR1" t="str">
        <f>AE1</f>
        <v>Water depth (m)</v>
      </c>
      <c r="AS1" t="str">
        <f>AD1</f>
        <v>Distance to shore (km)</v>
      </c>
      <c r="AT1" t="str">
        <f>AI1</f>
        <v>RTE [%]</v>
      </c>
      <c r="AU1" t="s">
        <v>54</v>
      </c>
      <c r="AV1" t="str">
        <f>AH1</f>
        <v>Nearest State (-)</v>
      </c>
      <c r="AW1" t="s">
        <v>31</v>
      </c>
      <c r="AX1" t="s">
        <v>50</v>
      </c>
      <c r="AY1" t="s">
        <v>48</v>
      </c>
      <c r="AZ1" t="s">
        <v>49</v>
      </c>
      <c r="BA1" t="s">
        <v>51</v>
      </c>
    </row>
    <row r="2" spans="1:53" x14ac:dyDescent="0.3">
      <c r="A2">
        <v>0</v>
      </c>
      <c r="B2">
        <v>116</v>
      </c>
      <c r="C2">
        <v>117</v>
      </c>
      <c r="D2">
        <v>110771.22</v>
      </c>
      <c r="E2">
        <v>4387666.45</v>
      </c>
      <c r="F2">
        <v>10422.5178</v>
      </c>
      <c r="G2">
        <v>2427.4933000000001</v>
      </c>
      <c r="H2">
        <v>0.22109999999999999</v>
      </c>
      <c r="I2">
        <v>2309.2833000000001</v>
      </c>
      <c r="J2">
        <v>0.25040000000000001</v>
      </c>
      <c r="K2">
        <v>3177</v>
      </c>
      <c r="L2">
        <v>-37.754642486572202</v>
      </c>
      <c r="M2">
        <v>302</v>
      </c>
      <c r="N2">
        <v>54092.503842669299</v>
      </c>
      <c r="O2" t="s">
        <v>38</v>
      </c>
      <c r="P2" t="s">
        <v>39</v>
      </c>
      <c r="Q2">
        <v>0.40902520843021101</v>
      </c>
      <c r="R2">
        <v>0.60701782884926703</v>
      </c>
      <c r="S2">
        <v>0.86917435885540495</v>
      </c>
      <c r="T2">
        <v>162916.59378212699</v>
      </c>
      <c r="U2">
        <v>194074.02261762801</v>
      </c>
      <c r="V2">
        <v>228544.226275856</v>
      </c>
      <c r="W2">
        <v>2853032.2900876398</v>
      </c>
      <c r="X2">
        <v>4657699.7472319398</v>
      </c>
      <c r="Y2">
        <v>6717420.5880764602</v>
      </c>
      <c r="Z2">
        <v>1</v>
      </c>
      <c r="AA2">
        <v>0</v>
      </c>
      <c r="AB2">
        <v>460.19064651073001</v>
      </c>
      <c r="AC2">
        <v>88.362812800076895</v>
      </c>
      <c r="AD2">
        <v>54.092503842669302</v>
      </c>
      <c r="AE2">
        <v>-37.754642486572202</v>
      </c>
      <c r="AF2">
        <v>100</v>
      </c>
      <c r="AG2" t="s">
        <v>40</v>
      </c>
      <c r="AH2" t="s">
        <v>41</v>
      </c>
      <c r="AI2">
        <v>0.60701782884926703</v>
      </c>
      <c r="AJ2" t="s">
        <v>42</v>
      </c>
      <c r="AK2">
        <v>0.03</v>
      </c>
      <c r="AL2">
        <v>448592400</v>
      </c>
      <c r="AM2">
        <v>24529.513611880499</v>
      </c>
      <c r="AN2">
        <v>548.63590909042296</v>
      </c>
      <c r="AO2">
        <v>2633452.3636340299</v>
      </c>
      <c r="AR2" s="3">
        <f>AE2*-1</f>
        <v>37.754642486572202</v>
      </c>
      <c r="AS2" s="3">
        <f>AD2</f>
        <v>54.092503842669302</v>
      </c>
      <c r="AT2" s="2">
        <f>AI2*100</f>
        <v>60.7017828849267</v>
      </c>
      <c r="AU2" s="2">
        <f>AO2/1000000</f>
        <v>2.6334523636340297</v>
      </c>
      <c r="AV2" t="str">
        <f>AH2</f>
        <v>New Jersey</v>
      </c>
      <c r="AW2" t="str">
        <f>AG2</f>
        <v>Upper Jurassic</v>
      </c>
      <c r="AX2" s="3">
        <f>0.013*EXP(38.82*AZ2)</f>
        <v>216.528478342331</v>
      </c>
      <c r="AY2" s="3">
        <f>I2*0.3048</f>
        <v>703.8695498400001</v>
      </c>
      <c r="AZ2" s="1">
        <f>J2</f>
        <v>0.25040000000000001</v>
      </c>
      <c r="BA2">
        <f>K2</f>
        <v>3177</v>
      </c>
    </row>
    <row r="3" spans="1:53" x14ac:dyDescent="0.3">
      <c r="A3">
        <v>1</v>
      </c>
      <c r="B3">
        <v>58</v>
      </c>
      <c r="C3">
        <v>59</v>
      </c>
      <c r="D3">
        <v>68411.22</v>
      </c>
      <c r="E3">
        <v>4281766.45</v>
      </c>
      <c r="F3">
        <v>12437.1618</v>
      </c>
      <c r="G3">
        <v>5389.4723999999997</v>
      </c>
      <c r="H3">
        <v>0.1431</v>
      </c>
      <c r="I3">
        <v>1955.5539999999901</v>
      </c>
      <c r="J3">
        <v>0.2185</v>
      </c>
      <c r="K3">
        <v>3791</v>
      </c>
      <c r="L3">
        <v>-50.613811492919901</v>
      </c>
      <c r="M3">
        <v>949</v>
      </c>
      <c r="N3">
        <v>86208.390684030295</v>
      </c>
      <c r="O3" t="s">
        <v>38</v>
      </c>
      <c r="P3" t="s">
        <v>39</v>
      </c>
      <c r="Q3">
        <v>0.40134406589749599</v>
      </c>
      <c r="R3">
        <v>0.60974730641198505</v>
      </c>
      <c r="S3">
        <v>0.86481849356928198</v>
      </c>
      <c r="T3">
        <v>157841.44494843399</v>
      </c>
      <c r="U3">
        <v>190549.434159834</v>
      </c>
      <c r="V3">
        <v>225799.08496402399</v>
      </c>
      <c r="W3">
        <v>1266973.2935008099</v>
      </c>
      <c r="X3">
        <v>4452833.75788242</v>
      </c>
      <c r="Y3">
        <v>6735665.1771962103</v>
      </c>
      <c r="Z3">
        <v>1</v>
      </c>
      <c r="AA3">
        <v>0</v>
      </c>
      <c r="AB3">
        <v>433.67220645981001</v>
      </c>
      <c r="AC3">
        <v>86.644958987640194</v>
      </c>
      <c r="AD3">
        <v>86.208390684030306</v>
      </c>
      <c r="AE3">
        <v>-50.613811492919901</v>
      </c>
      <c r="AF3">
        <v>100</v>
      </c>
      <c r="AG3" t="s">
        <v>40</v>
      </c>
      <c r="AH3" t="s">
        <v>41</v>
      </c>
      <c r="AI3">
        <v>0.60974730641198505</v>
      </c>
      <c r="AJ3" t="s">
        <v>42</v>
      </c>
      <c r="AK3">
        <v>0.03</v>
      </c>
      <c r="AL3">
        <v>448592400</v>
      </c>
      <c r="AM3">
        <v>23585.032208629302</v>
      </c>
      <c r="AN3">
        <v>570.60647112773495</v>
      </c>
      <c r="AO3">
        <v>2738911.0614131298</v>
      </c>
      <c r="AR3" s="3">
        <f t="shared" ref="AR3:AR22" si="0">AE3*-1</f>
        <v>50.613811492919901</v>
      </c>
      <c r="AS3" s="3">
        <f t="shared" ref="AS3:AS22" si="1">AD3</f>
        <v>86.208390684030306</v>
      </c>
      <c r="AT3" s="2">
        <f t="shared" ref="AT3:AT22" si="2">AI3*100</f>
        <v>60.974730641198505</v>
      </c>
      <c r="AU3" s="2">
        <f t="shared" ref="AU3:AU22" si="3">AO3/1000000</f>
        <v>2.73891106141313</v>
      </c>
      <c r="AV3" t="str">
        <f>AH3</f>
        <v>New Jersey</v>
      </c>
      <c r="AW3" t="str">
        <f t="shared" ref="AW3:AW22" si="4">AG3</f>
        <v>Upper Jurassic</v>
      </c>
      <c r="AX3" s="3">
        <f t="shared" ref="AX3:AX22" si="5">0.013*EXP(38.82*AZ3)</f>
        <v>62.762896479406912</v>
      </c>
      <c r="AY3" s="3">
        <f t="shared" ref="AY3:AY22" si="6">I3*0.3048</f>
        <v>596.05285919999699</v>
      </c>
      <c r="AZ3" s="1">
        <f t="shared" ref="AZ3:AZ22" si="7">J3</f>
        <v>0.2185</v>
      </c>
      <c r="BA3">
        <f t="shared" ref="BA3:BA22" si="8">K3</f>
        <v>3791</v>
      </c>
    </row>
    <row r="4" spans="1:53" x14ac:dyDescent="0.3">
      <c r="A4">
        <v>2</v>
      </c>
      <c r="B4">
        <v>82</v>
      </c>
      <c r="C4">
        <v>83</v>
      </c>
      <c r="D4">
        <v>110771.22</v>
      </c>
      <c r="E4">
        <v>4324126.45</v>
      </c>
      <c r="F4">
        <v>12335.093199999999</v>
      </c>
      <c r="G4">
        <v>6980.8316000000004</v>
      </c>
      <c r="H4">
        <v>0.191</v>
      </c>
      <c r="I4">
        <v>3337.8921999999998</v>
      </c>
      <c r="J4">
        <v>0.21990000000000001</v>
      </c>
      <c r="K4">
        <v>3760</v>
      </c>
      <c r="L4">
        <v>-53.066360473632798</v>
      </c>
      <c r="M4">
        <v>1289</v>
      </c>
      <c r="N4">
        <v>88509.976211563393</v>
      </c>
      <c r="O4" t="s">
        <v>38</v>
      </c>
      <c r="P4" t="s">
        <v>39</v>
      </c>
      <c r="Q4">
        <v>0</v>
      </c>
      <c r="R4">
        <v>0.609377068716489</v>
      </c>
      <c r="S4">
        <v>0.87966538187022303</v>
      </c>
      <c r="T4">
        <v>0</v>
      </c>
      <c r="U4">
        <v>189858.24073213001</v>
      </c>
      <c r="V4">
        <v>225303.37823580499</v>
      </c>
      <c r="W4">
        <v>0</v>
      </c>
      <c r="X4">
        <v>4346851.27458956</v>
      </c>
      <c r="Y4">
        <v>6230194.2594443401</v>
      </c>
      <c r="Z4">
        <v>0.99</v>
      </c>
      <c r="AA4">
        <v>0.01</v>
      </c>
      <c r="AB4">
        <v>434.91687798772102</v>
      </c>
      <c r="AC4">
        <v>86.721684555183003</v>
      </c>
      <c r="AD4">
        <v>88.509976211563398</v>
      </c>
      <c r="AE4">
        <v>-53.066360473632798</v>
      </c>
      <c r="AF4">
        <v>99</v>
      </c>
      <c r="AG4" t="s">
        <v>40</v>
      </c>
      <c r="AH4" t="s">
        <v>41</v>
      </c>
      <c r="AI4">
        <v>0.609377068716489</v>
      </c>
      <c r="AJ4" t="s">
        <v>42</v>
      </c>
      <c r="AK4">
        <v>0.03</v>
      </c>
      <c r="AL4">
        <v>448592400</v>
      </c>
      <c r="AM4">
        <v>23626.820587489601</v>
      </c>
      <c r="AN4">
        <v>569.597248608467</v>
      </c>
      <c r="AO4">
        <v>2734066.79332064</v>
      </c>
      <c r="AR4" s="3">
        <f t="shared" si="0"/>
        <v>53.066360473632798</v>
      </c>
      <c r="AS4" s="3">
        <f t="shared" si="1"/>
        <v>88.509976211563398</v>
      </c>
      <c r="AT4" s="2">
        <f t="shared" si="2"/>
        <v>60.937706871648899</v>
      </c>
      <c r="AU4" s="2">
        <f t="shared" si="3"/>
        <v>2.7340667933206402</v>
      </c>
      <c r="AV4" t="str">
        <f>AH4</f>
        <v>New Jersey</v>
      </c>
      <c r="AW4" t="str">
        <f t="shared" si="4"/>
        <v>Upper Jurassic</v>
      </c>
      <c r="AX4" s="3">
        <f t="shared" si="5"/>
        <v>66.268328186661918</v>
      </c>
      <c r="AY4" s="3">
        <f t="shared" si="6"/>
        <v>1017.38954256</v>
      </c>
      <c r="AZ4" s="1">
        <f t="shared" si="7"/>
        <v>0.21990000000000001</v>
      </c>
      <c r="BA4">
        <f t="shared" si="8"/>
        <v>3760</v>
      </c>
    </row>
    <row r="5" spans="1:53" x14ac:dyDescent="0.3">
      <c r="A5">
        <v>3</v>
      </c>
      <c r="B5">
        <v>39</v>
      </c>
      <c r="C5">
        <v>40</v>
      </c>
      <c r="D5">
        <v>47231.22</v>
      </c>
      <c r="E5">
        <v>4239406.45</v>
      </c>
      <c r="F5">
        <v>12728.662700000001</v>
      </c>
      <c r="G5">
        <v>5055.8519999999999</v>
      </c>
      <c r="H5">
        <v>0.1104</v>
      </c>
      <c r="I5">
        <v>1163.7648999999999</v>
      </c>
      <c r="J5">
        <v>0.2172</v>
      </c>
      <c r="K5">
        <v>3880</v>
      </c>
      <c r="L5">
        <v>-68.224609375</v>
      </c>
      <c r="M5">
        <v>167</v>
      </c>
      <c r="N5">
        <v>81524.562816243604</v>
      </c>
      <c r="O5" t="s">
        <v>43</v>
      </c>
      <c r="P5" t="s">
        <v>39</v>
      </c>
      <c r="Q5">
        <v>0.39063210454807701</v>
      </c>
      <c r="R5">
        <v>0.61943686854473201</v>
      </c>
      <c r="S5">
        <v>0.85552135836738596</v>
      </c>
      <c r="T5">
        <v>160611.96746333101</v>
      </c>
      <c r="U5">
        <v>192042.24115006701</v>
      </c>
      <c r="V5">
        <v>221358.04908855699</v>
      </c>
      <c r="W5">
        <v>1764366.4085154301</v>
      </c>
      <c r="X5">
        <v>4471664.2603390897</v>
      </c>
      <c r="Y5">
        <v>6660441.6854961095</v>
      </c>
      <c r="Z5">
        <v>1</v>
      </c>
      <c r="AA5">
        <v>0</v>
      </c>
      <c r="AB5">
        <v>430.16132935630702</v>
      </c>
      <c r="AC5">
        <v>86.074916073894599</v>
      </c>
      <c r="AD5">
        <v>81.524562816243602</v>
      </c>
      <c r="AE5">
        <v>-68.224609375</v>
      </c>
      <c r="AF5">
        <v>100</v>
      </c>
      <c r="AG5" t="s">
        <v>40</v>
      </c>
      <c r="AH5" t="s">
        <v>44</v>
      </c>
      <c r="AI5">
        <v>0.61943686854473201</v>
      </c>
      <c r="AJ5" t="s">
        <v>45</v>
      </c>
      <c r="AK5">
        <v>0.03</v>
      </c>
      <c r="AL5">
        <v>448592400</v>
      </c>
      <c r="AM5">
        <v>23275.718093311501</v>
      </c>
      <c r="AN5">
        <v>578.18933645992001</v>
      </c>
      <c r="AO5">
        <v>2775308.8150076098</v>
      </c>
      <c r="AR5" s="3">
        <f t="shared" si="0"/>
        <v>68.224609375</v>
      </c>
      <c r="AS5" s="3">
        <f t="shared" si="1"/>
        <v>81.524562816243602</v>
      </c>
      <c r="AT5" s="2">
        <f t="shared" si="2"/>
        <v>61.943686854473199</v>
      </c>
      <c r="AU5" s="2">
        <f t="shared" si="3"/>
        <v>2.7753088150076097</v>
      </c>
      <c r="AV5" t="str">
        <f>AH5</f>
        <v>Maryland</v>
      </c>
      <c r="AW5" t="str">
        <f t="shared" si="4"/>
        <v>Upper Jurassic</v>
      </c>
      <c r="AX5" s="3">
        <f t="shared" si="5"/>
        <v>59.674099287535206</v>
      </c>
      <c r="AY5" s="3">
        <f t="shared" si="6"/>
        <v>354.71554151999999</v>
      </c>
      <c r="AZ5" s="1">
        <f t="shared" si="7"/>
        <v>0.2172</v>
      </c>
      <c r="BA5">
        <f t="shared" si="8"/>
        <v>3880</v>
      </c>
    </row>
    <row r="6" spans="1:53" x14ac:dyDescent="0.3">
      <c r="A6">
        <v>4</v>
      </c>
      <c r="B6">
        <v>48</v>
      </c>
      <c r="C6">
        <v>49</v>
      </c>
      <c r="D6">
        <v>68411.22</v>
      </c>
      <c r="E6">
        <v>4260586.45</v>
      </c>
      <c r="F6">
        <v>13564.8927</v>
      </c>
      <c r="G6">
        <v>4970.0030999999999</v>
      </c>
      <c r="H6">
        <v>0.128</v>
      </c>
      <c r="I6">
        <v>1309.1141</v>
      </c>
      <c r="J6">
        <v>0.216</v>
      </c>
      <c r="K6">
        <v>4135</v>
      </c>
      <c r="L6">
        <v>-61.990776062011697</v>
      </c>
      <c r="M6">
        <v>138</v>
      </c>
      <c r="N6">
        <v>97281.1354288976</v>
      </c>
      <c r="O6" t="s">
        <v>43</v>
      </c>
      <c r="P6" t="s">
        <v>39</v>
      </c>
      <c r="Q6">
        <v>0.39881392253043901</v>
      </c>
      <c r="R6">
        <v>0.60635289884385202</v>
      </c>
      <c r="S6">
        <v>0.834340704044781</v>
      </c>
      <c r="T6">
        <v>157204.41514549099</v>
      </c>
      <c r="U6">
        <v>189399.307261062</v>
      </c>
      <c r="V6">
        <v>221927.46314329401</v>
      </c>
      <c r="W6">
        <v>1220936.3199293199</v>
      </c>
      <c r="X6">
        <v>4532308.1007184004</v>
      </c>
      <c r="Y6">
        <v>6990343.3310869001</v>
      </c>
      <c r="Z6">
        <v>1</v>
      </c>
      <c r="AA6">
        <v>0</v>
      </c>
      <c r="AB6">
        <v>420.47671207585302</v>
      </c>
      <c r="AC6">
        <v>84.216492322097807</v>
      </c>
      <c r="AD6">
        <v>97.281135428897599</v>
      </c>
      <c r="AE6">
        <v>-61.990776062011697</v>
      </c>
      <c r="AF6">
        <v>100</v>
      </c>
      <c r="AG6" t="s">
        <v>40</v>
      </c>
      <c r="AH6" t="s">
        <v>44</v>
      </c>
      <c r="AI6">
        <v>0.60635289884385202</v>
      </c>
      <c r="AJ6" t="s">
        <v>45</v>
      </c>
      <c r="AK6">
        <v>0.03</v>
      </c>
      <c r="AL6">
        <v>448592400</v>
      </c>
      <c r="AM6">
        <v>22281.4869624967</v>
      </c>
      <c r="AN6">
        <v>603.98895381854595</v>
      </c>
      <c r="AO6">
        <v>2899146.9783290201</v>
      </c>
      <c r="AR6" s="3">
        <f t="shared" si="0"/>
        <v>61.990776062011697</v>
      </c>
      <c r="AS6" s="3">
        <f t="shared" si="1"/>
        <v>97.281135428897599</v>
      </c>
      <c r="AT6" s="2">
        <f t="shared" si="2"/>
        <v>60.635289884385202</v>
      </c>
      <c r="AU6" s="2">
        <f t="shared" si="3"/>
        <v>2.89914697832902</v>
      </c>
      <c r="AV6" t="str">
        <f>AH6</f>
        <v>Maryland</v>
      </c>
      <c r="AW6" t="str">
        <f t="shared" si="4"/>
        <v>Upper Jurassic</v>
      </c>
      <c r="AX6" s="3">
        <f t="shared" si="5"/>
        <v>56.957995691223374</v>
      </c>
      <c r="AY6" s="3">
        <f t="shared" si="6"/>
        <v>399.01797768</v>
      </c>
      <c r="AZ6" s="1">
        <f t="shared" si="7"/>
        <v>0.216</v>
      </c>
      <c r="BA6">
        <f t="shared" si="8"/>
        <v>4135</v>
      </c>
    </row>
    <row r="7" spans="1:53" x14ac:dyDescent="0.3">
      <c r="A7">
        <v>5</v>
      </c>
      <c r="B7">
        <v>94</v>
      </c>
      <c r="C7">
        <v>95</v>
      </c>
      <c r="D7">
        <v>131951.22</v>
      </c>
      <c r="E7">
        <v>4345306.45</v>
      </c>
      <c r="F7">
        <v>12650.4141</v>
      </c>
      <c r="G7">
        <v>6809.1669000000002</v>
      </c>
      <c r="H7">
        <v>0.2049</v>
      </c>
      <c r="I7">
        <v>3595.1006000000002</v>
      </c>
      <c r="J7">
        <v>0.22770000000000001</v>
      </c>
      <c r="K7">
        <v>3856</v>
      </c>
      <c r="L7">
        <v>-61.4946899414062</v>
      </c>
      <c r="M7">
        <v>302</v>
      </c>
      <c r="N7">
        <v>94200.464120690696</v>
      </c>
      <c r="O7" t="s">
        <v>38</v>
      </c>
      <c r="P7" t="s">
        <v>39</v>
      </c>
      <c r="Q7">
        <v>0.38658549974226197</v>
      </c>
      <c r="R7">
        <v>0.61483175249196997</v>
      </c>
      <c r="S7">
        <v>0.93333025488043297</v>
      </c>
      <c r="T7">
        <v>158540.835858885</v>
      </c>
      <c r="U7">
        <v>190600.00256412799</v>
      </c>
      <c r="V7">
        <v>234347.16161550701</v>
      </c>
      <c r="W7">
        <v>1161249.14692575</v>
      </c>
      <c r="X7">
        <v>4297311.6062619099</v>
      </c>
      <c r="Y7">
        <v>6345961.1607039301</v>
      </c>
      <c r="Z7">
        <v>1</v>
      </c>
      <c r="AA7">
        <v>0</v>
      </c>
      <c r="AB7">
        <v>431.07400767120299</v>
      </c>
      <c r="AC7">
        <v>84.891368991843706</v>
      </c>
      <c r="AD7">
        <v>94.200464120690697</v>
      </c>
      <c r="AE7">
        <v>-61.4946899414062</v>
      </c>
      <c r="AF7">
        <v>100</v>
      </c>
      <c r="AG7" t="s">
        <v>40</v>
      </c>
      <c r="AH7" t="s">
        <v>41</v>
      </c>
      <c r="AI7">
        <v>0.61483175249196997</v>
      </c>
      <c r="AJ7" t="s">
        <v>45</v>
      </c>
      <c r="AK7">
        <v>0.03</v>
      </c>
      <c r="AL7">
        <v>448592400</v>
      </c>
      <c r="AM7">
        <v>22640.027351045999</v>
      </c>
      <c r="AN7">
        <v>594.42384018931796</v>
      </c>
      <c r="AO7">
        <v>2853234.4329087199</v>
      </c>
      <c r="AR7" s="3">
        <f t="shared" si="0"/>
        <v>61.4946899414062</v>
      </c>
      <c r="AS7" s="3">
        <f t="shared" si="1"/>
        <v>94.200464120690697</v>
      </c>
      <c r="AT7" s="2">
        <f t="shared" si="2"/>
        <v>61.483175249196997</v>
      </c>
      <c r="AU7" s="2">
        <f t="shared" si="3"/>
        <v>2.85323443290872</v>
      </c>
      <c r="AV7" t="str">
        <f>AH7</f>
        <v>New Jersey</v>
      </c>
      <c r="AW7" t="str">
        <f t="shared" si="4"/>
        <v>Upper Jurassic</v>
      </c>
      <c r="AX7" s="3">
        <f t="shared" si="5"/>
        <v>89.703346716925665</v>
      </c>
      <c r="AY7" s="3">
        <f t="shared" si="6"/>
        <v>1095.7866628800002</v>
      </c>
      <c r="AZ7" s="1">
        <f t="shared" si="7"/>
        <v>0.22770000000000001</v>
      </c>
      <c r="BA7">
        <f t="shared" si="8"/>
        <v>3856</v>
      </c>
    </row>
    <row r="8" spans="1:53" x14ac:dyDescent="0.3">
      <c r="A8">
        <v>6</v>
      </c>
      <c r="B8">
        <v>95</v>
      </c>
      <c r="C8">
        <v>96</v>
      </c>
      <c r="D8">
        <v>153131.22</v>
      </c>
      <c r="E8">
        <v>4345306.45</v>
      </c>
      <c r="F8">
        <v>14884.4347</v>
      </c>
      <c r="G8">
        <v>7015.1630999999998</v>
      </c>
      <c r="H8">
        <v>0.21460000000000001</v>
      </c>
      <c r="I8">
        <v>3936.1547999999998</v>
      </c>
      <c r="J8">
        <v>0.222</v>
      </c>
      <c r="K8">
        <v>4537</v>
      </c>
      <c r="L8">
        <v>-68.521919250488196</v>
      </c>
      <c r="M8">
        <v>302</v>
      </c>
      <c r="N8">
        <v>111910.73180850199</v>
      </c>
      <c r="O8" t="s">
        <v>38</v>
      </c>
      <c r="P8" t="s">
        <v>39</v>
      </c>
      <c r="Q8">
        <v>0</v>
      </c>
      <c r="R8">
        <v>0.60427363891812602</v>
      </c>
      <c r="S8">
        <v>0.90395847592825496</v>
      </c>
      <c r="T8">
        <v>0</v>
      </c>
      <c r="U8">
        <v>184701.026730054</v>
      </c>
      <c r="V8">
        <v>226847.56019329</v>
      </c>
      <c r="W8">
        <v>0</v>
      </c>
      <c r="X8">
        <v>4186428.74760326</v>
      </c>
      <c r="Y8">
        <v>6121367.3713747598</v>
      </c>
      <c r="Z8">
        <v>0.99</v>
      </c>
      <c r="AA8">
        <v>0.01</v>
      </c>
      <c r="AB8">
        <v>406.24758510525902</v>
      </c>
      <c r="AC8">
        <v>80.6022820801889</v>
      </c>
      <c r="AD8">
        <v>111.91073180850201</v>
      </c>
      <c r="AE8">
        <v>-68.521919250488196</v>
      </c>
      <c r="AF8">
        <v>99</v>
      </c>
      <c r="AG8" t="s">
        <v>40</v>
      </c>
      <c r="AH8" t="s">
        <v>41</v>
      </c>
      <c r="AI8">
        <v>0.60427363891812602</v>
      </c>
      <c r="AJ8" t="s">
        <v>45</v>
      </c>
      <c r="AK8">
        <v>0.03</v>
      </c>
      <c r="AL8">
        <v>448592400</v>
      </c>
      <c r="AM8">
        <v>20410.072569292301</v>
      </c>
      <c r="AN8">
        <v>659.36914012974501</v>
      </c>
      <c r="AO8">
        <v>3164971.87262278</v>
      </c>
      <c r="AR8" s="3">
        <f t="shared" si="0"/>
        <v>68.521919250488196</v>
      </c>
      <c r="AS8" s="3">
        <f t="shared" si="1"/>
        <v>111.91073180850201</v>
      </c>
      <c r="AT8" s="2">
        <f t="shared" si="2"/>
        <v>60.427363891812604</v>
      </c>
      <c r="AU8" s="2">
        <f t="shared" si="3"/>
        <v>3.1649718726227802</v>
      </c>
      <c r="AV8" t="str">
        <f>AH8</f>
        <v>New Jersey</v>
      </c>
      <c r="AW8" t="str">
        <f t="shared" si="4"/>
        <v>Upper Jurassic</v>
      </c>
      <c r="AX8" s="3">
        <f t="shared" si="5"/>
        <v>71.896966872776076</v>
      </c>
      <c r="AY8" s="3">
        <f t="shared" si="6"/>
        <v>1199.73998304</v>
      </c>
      <c r="AZ8" s="1">
        <f t="shared" si="7"/>
        <v>0.222</v>
      </c>
      <c r="BA8">
        <f t="shared" si="8"/>
        <v>4537</v>
      </c>
    </row>
    <row r="9" spans="1:53" x14ac:dyDescent="0.3">
      <c r="A9">
        <v>7</v>
      </c>
      <c r="B9">
        <v>135</v>
      </c>
      <c r="C9">
        <v>136</v>
      </c>
      <c r="D9">
        <v>195491.22</v>
      </c>
      <c r="E9">
        <v>4408846.45</v>
      </c>
      <c r="F9">
        <v>11447.090399999999</v>
      </c>
      <c r="G9">
        <v>3053.7842999999998</v>
      </c>
      <c r="H9">
        <v>0.18240000000000001</v>
      </c>
      <c r="I9">
        <v>1784.4204</v>
      </c>
      <c r="J9">
        <v>0.2364</v>
      </c>
      <c r="K9">
        <v>3489</v>
      </c>
      <c r="L9">
        <v>-63.196060180663999</v>
      </c>
      <c r="M9">
        <v>207</v>
      </c>
      <c r="N9">
        <v>107774.86427951101</v>
      </c>
      <c r="O9" t="s">
        <v>46</v>
      </c>
      <c r="P9" t="s">
        <v>39</v>
      </c>
      <c r="Q9">
        <v>0.40775322205707198</v>
      </c>
      <c r="R9">
        <v>0.60373645402689802</v>
      </c>
      <c r="S9">
        <v>0.84579476126594699</v>
      </c>
      <c r="T9">
        <v>163767.78511537501</v>
      </c>
      <c r="U9">
        <v>191576.07034502499</v>
      </c>
      <c r="V9">
        <v>220942.089673485</v>
      </c>
      <c r="W9">
        <v>2864091.3247986999</v>
      </c>
      <c r="X9">
        <v>4446695.96404891</v>
      </c>
      <c r="Y9">
        <v>6331405.7341548596</v>
      </c>
      <c r="Z9">
        <v>1</v>
      </c>
      <c r="AA9">
        <v>0</v>
      </c>
      <c r="AB9">
        <v>446.15861703899702</v>
      </c>
      <c r="AC9">
        <v>86.999690370662506</v>
      </c>
      <c r="AD9">
        <v>107.77486427951099</v>
      </c>
      <c r="AE9">
        <v>-63.196060180663999</v>
      </c>
      <c r="AF9">
        <v>100</v>
      </c>
      <c r="AG9" t="s">
        <v>40</v>
      </c>
      <c r="AH9" t="s">
        <v>47</v>
      </c>
      <c r="AI9">
        <v>0.60373645402689802</v>
      </c>
      <c r="AJ9" t="s">
        <v>45</v>
      </c>
      <c r="AK9">
        <v>0.03</v>
      </c>
      <c r="AL9">
        <v>448592400</v>
      </c>
      <c r="AM9">
        <v>23778.545540432398</v>
      </c>
      <c r="AN9">
        <v>565.96279100068205</v>
      </c>
      <c r="AO9">
        <v>2716621.3968032701</v>
      </c>
      <c r="AR9" s="3">
        <f t="shared" si="0"/>
        <v>63.196060180663999</v>
      </c>
      <c r="AS9" s="3">
        <f t="shared" si="1"/>
        <v>107.77486427951099</v>
      </c>
      <c r="AT9" s="2">
        <f t="shared" si="2"/>
        <v>60.373645402689803</v>
      </c>
      <c r="AU9" s="2">
        <f t="shared" si="3"/>
        <v>2.7166213968032702</v>
      </c>
      <c r="AV9" t="str">
        <f>AH9</f>
        <v>New York</v>
      </c>
      <c r="AW9" t="str">
        <f t="shared" si="4"/>
        <v>Upper Jurassic</v>
      </c>
      <c r="AX9" s="3">
        <f t="shared" si="5"/>
        <v>125.74324357108323</v>
      </c>
      <c r="AY9" s="3">
        <f t="shared" si="6"/>
        <v>543.89133792000007</v>
      </c>
      <c r="AZ9" s="1">
        <f t="shared" si="7"/>
        <v>0.2364</v>
      </c>
      <c r="BA9">
        <f t="shared" si="8"/>
        <v>3489</v>
      </c>
    </row>
    <row r="10" spans="1:53" x14ac:dyDescent="0.3">
      <c r="A10">
        <v>8</v>
      </c>
      <c r="B10">
        <v>60</v>
      </c>
      <c r="C10">
        <v>61</v>
      </c>
      <c r="D10">
        <v>110771.22</v>
      </c>
      <c r="E10">
        <v>4281766.45</v>
      </c>
      <c r="F10">
        <v>13417.785</v>
      </c>
      <c r="G10">
        <v>6159.7136</v>
      </c>
      <c r="H10">
        <v>0.16120000000000001</v>
      </c>
      <c r="I10">
        <v>1323.9099000000001</v>
      </c>
      <c r="J10">
        <v>0.2167</v>
      </c>
      <c r="K10">
        <v>4090</v>
      </c>
      <c r="L10">
        <v>-79.786872863769503</v>
      </c>
      <c r="M10">
        <v>1352</v>
      </c>
      <c r="N10">
        <v>117823.05312158899</v>
      </c>
      <c r="O10" t="s">
        <v>38</v>
      </c>
      <c r="P10" t="s">
        <v>39</v>
      </c>
      <c r="Q10">
        <v>0</v>
      </c>
      <c r="R10">
        <v>0.60426377841317103</v>
      </c>
      <c r="S10">
        <v>0.89254164050462803</v>
      </c>
      <c r="T10">
        <v>0</v>
      </c>
      <c r="U10">
        <v>187135.57138572901</v>
      </c>
      <c r="V10">
        <v>225689.717509732</v>
      </c>
      <c r="W10">
        <v>0</v>
      </c>
      <c r="X10">
        <v>4248466.3558479501</v>
      </c>
      <c r="Y10">
        <v>6382464.8622028399</v>
      </c>
      <c r="Z10">
        <v>0.98</v>
      </c>
      <c r="AA10">
        <v>0.02</v>
      </c>
      <c r="AB10">
        <v>422.13886076154103</v>
      </c>
      <c r="AC10">
        <v>84.465609626506094</v>
      </c>
      <c r="AD10">
        <v>117.823053121589</v>
      </c>
      <c r="AE10">
        <v>-79.786872863769503</v>
      </c>
      <c r="AF10">
        <v>98</v>
      </c>
      <c r="AG10" t="s">
        <v>40</v>
      </c>
      <c r="AH10" t="s">
        <v>41</v>
      </c>
      <c r="AI10">
        <v>0.60426377841317103</v>
      </c>
      <c r="AJ10" t="s">
        <v>45</v>
      </c>
      <c r="AK10">
        <v>0.03</v>
      </c>
      <c r="AL10">
        <v>448592400</v>
      </c>
      <c r="AM10">
        <v>22413.501808291101</v>
      </c>
      <c r="AN10">
        <v>600.43147720102104</v>
      </c>
      <c r="AO10">
        <v>2882071.0905649001</v>
      </c>
      <c r="AR10" s="3">
        <f t="shared" si="0"/>
        <v>79.786872863769503</v>
      </c>
      <c r="AS10" s="3">
        <f t="shared" si="1"/>
        <v>117.823053121589</v>
      </c>
      <c r="AT10" s="2">
        <f t="shared" si="2"/>
        <v>60.426377841317105</v>
      </c>
      <c r="AU10" s="2">
        <f t="shared" si="3"/>
        <v>2.8820710905649003</v>
      </c>
      <c r="AV10" t="str">
        <f>AH10</f>
        <v>New Jersey</v>
      </c>
      <c r="AW10" t="str">
        <f t="shared" si="4"/>
        <v>Upper Jurassic</v>
      </c>
      <c r="AX10" s="3">
        <f t="shared" si="5"/>
        <v>58.526993694077007</v>
      </c>
      <c r="AY10" s="3">
        <f t="shared" si="6"/>
        <v>403.52773752000007</v>
      </c>
      <c r="AZ10" s="1">
        <f t="shared" si="7"/>
        <v>0.2167</v>
      </c>
      <c r="BA10">
        <f t="shared" si="8"/>
        <v>4090</v>
      </c>
    </row>
    <row r="11" spans="1:53" x14ac:dyDescent="0.3">
      <c r="A11">
        <v>9</v>
      </c>
      <c r="B11">
        <v>107</v>
      </c>
      <c r="C11">
        <v>108</v>
      </c>
      <c r="D11">
        <v>174311.22</v>
      </c>
      <c r="E11">
        <v>4366486.45</v>
      </c>
      <c r="F11">
        <v>12862.617</v>
      </c>
      <c r="G11">
        <v>6041.6526999999996</v>
      </c>
      <c r="H11">
        <v>0.16239999999999999</v>
      </c>
      <c r="I11">
        <v>1347.6152999999999</v>
      </c>
      <c r="J11">
        <v>0.2676</v>
      </c>
      <c r="K11">
        <v>3921</v>
      </c>
      <c r="L11">
        <v>-78.249458312988196</v>
      </c>
      <c r="M11">
        <v>302</v>
      </c>
      <c r="N11">
        <v>120660.450234107</v>
      </c>
      <c r="O11" t="s">
        <v>38</v>
      </c>
      <c r="P11" t="s">
        <v>39</v>
      </c>
      <c r="Q11">
        <v>0.39653888482613597</v>
      </c>
      <c r="R11">
        <v>0.60870004940923095</v>
      </c>
      <c r="S11">
        <v>0.913691577598578</v>
      </c>
      <c r="T11">
        <v>155989.03467668401</v>
      </c>
      <c r="U11">
        <v>190096.66725330701</v>
      </c>
      <c r="V11">
        <v>230916.357868925</v>
      </c>
      <c r="W11">
        <v>2691891.5629879399</v>
      </c>
      <c r="X11">
        <v>4365409.4241376799</v>
      </c>
      <c r="Y11">
        <v>7040271.0746993702</v>
      </c>
      <c r="Z11">
        <v>1</v>
      </c>
      <c r="AA11">
        <v>0</v>
      </c>
      <c r="AB11">
        <v>428.51208155958301</v>
      </c>
      <c r="AC11">
        <v>79.894866436163198</v>
      </c>
      <c r="AD11">
        <v>120.660450234107</v>
      </c>
      <c r="AE11">
        <v>-78.249458312988196</v>
      </c>
      <c r="AF11">
        <v>100</v>
      </c>
      <c r="AG11" t="s">
        <v>40</v>
      </c>
      <c r="AH11" t="s">
        <v>41</v>
      </c>
      <c r="AI11">
        <v>0.60870004940923095</v>
      </c>
      <c r="AJ11" t="s">
        <v>45</v>
      </c>
      <c r="AK11">
        <v>0.03</v>
      </c>
      <c r="AL11">
        <v>448592400</v>
      </c>
      <c r="AM11">
        <v>20053.3818141191</v>
      </c>
      <c r="AN11">
        <v>671.09738021966302</v>
      </c>
      <c r="AO11">
        <v>3221267.4250543802</v>
      </c>
      <c r="AR11" s="3">
        <f t="shared" si="0"/>
        <v>78.249458312988196</v>
      </c>
      <c r="AS11" s="3">
        <f t="shared" si="1"/>
        <v>120.660450234107</v>
      </c>
      <c r="AT11" s="2">
        <f t="shared" si="2"/>
        <v>60.870004940923096</v>
      </c>
      <c r="AU11" s="2">
        <f t="shared" si="3"/>
        <v>3.2212674250543802</v>
      </c>
      <c r="AV11" t="str">
        <f>AH11</f>
        <v>New Jersey</v>
      </c>
      <c r="AW11" t="str">
        <f t="shared" si="4"/>
        <v>Upper Jurassic</v>
      </c>
      <c r="AX11" s="3">
        <f t="shared" si="5"/>
        <v>422.177599956363</v>
      </c>
      <c r="AY11" s="3">
        <f t="shared" si="6"/>
        <v>410.75314343999997</v>
      </c>
      <c r="AZ11" s="1">
        <f t="shared" si="7"/>
        <v>0.2676</v>
      </c>
      <c r="BA11">
        <f t="shared" si="8"/>
        <v>3921</v>
      </c>
    </row>
    <row r="12" spans="1:53" x14ac:dyDescent="0.3">
      <c r="A12">
        <v>10</v>
      </c>
      <c r="B12">
        <v>32</v>
      </c>
      <c r="C12">
        <v>33</v>
      </c>
      <c r="D12">
        <v>47231.22</v>
      </c>
      <c r="E12">
        <v>4218226.45</v>
      </c>
      <c r="F12">
        <v>13057.1682</v>
      </c>
      <c r="G12">
        <v>5157.8389999999999</v>
      </c>
      <c r="H12">
        <v>9.6199999999999994E-2</v>
      </c>
      <c r="I12">
        <v>718.62929999999994</v>
      </c>
      <c r="J12">
        <v>0.21460000000000001</v>
      </c>
      <c r="K12">
        <v>3980</v>
      </c>
      <c r="L12">
        <v>-89.462142944335895</v>
      </c>
      <c r="M12">
        <v>167</v>
      </c>
      <c r="N12">
        <v>89398.314870963601</v>
      </c>
      <c r="O12" t="s">
        <v>43</v>
      </c>
      <c r="P12" t="s">
        <v>39</v>
      </c>
      <c r="Q12">
        <v>0.41809452962364002</v>
      </c>
      <c r="R12">
        <v>0.60005920108321298</v>
      </c>
      <c r="S12">
        <v>0.87630386847339903</v>
      </c>
      <c r="T12">
        <v>154899.451526922</v>
      </c>
      <c r="U12">
        <v>188907.86709420101</v>
      </c>
      <c r="V12">
        <v>225887.43862034901</v>
      </c>
      <c r="W12">
        <v>2464495.9755334398</v>
      </c>
      <c r="X12">
        <v>4379739.42477585</v>
      </c>
      <c r="Y12">
        <v>6369640.2691937396</v>
      </c>
      <c r="Z12">
        <v>1</v>
      </c>
      <c r="AA12">
        <v>0</v>
      </c>
      <c r="AB12">
        <v>426.29494672294902</v>
      </c>
      <c r="AC12">
        <v>85.613871055177995</v>
      </c>
      <c r="AD12">
        <v>89.398314870963603</v>
      </c>
      <c r="AE12">
        <v>-89.462142944335895</v>
      </c>
      <c r="AF12">
        <v>100</v>
      </c>
      <c r="AG12" t="s">
        <v>40</v>
      </c>
      <c r="AH12" t="s">
        <v>44</v>
      </c>
      <c r="AI12">
        <v>0.60005920108321298</v>
      </c>
      <c r="AJ12" t="s">
        <v>45</v>
      </c>
      <c r="AK12">
        <v>0.03</v>
      </c>
      <c r="AL12">
        <v>448592400</v>
      </c>
      <c r="AM12">
        <v>23027.041368173199</v>
      </c>
      <c r="AN12">
        <v>584.43339658044897</v>
      </c>
      <c r="AO12">
        <v>2805280.3035861501</v>
      </c>
      <c r="AR12" s="3">
        <f t="shared" si="0"/>
        <v>89.462142944335895</v>
      </c>
      <c r="AS12" s="3">
        <f t="shared" si="1"/>
        <v>89.398314870963603</v>
      </c>
      <c r="AT12" s="2">
        <f t="shared" si="2"/>
        <v>60.005920108321298</v>
      </c>
      <c r="AU12" s="2">
        <f t="shared" si="3"/>
        <v>2.8052803035861502</v>
      </c>
      <c r="AV12" t="str">
        <f>AH12</f>
        <v>Maryland</v>
      </c>
      <c r="AW12" t="str">
        <f t="shared" si="4"/>
        <v>Upper Jurassic</v>
      </c>
      <c r="AX12" s="3">
        <f t="shared" si="5"/>
        <v>53.945057692918937</v>
      </c>
      <c r="AY12" s="3">
        <f t="shared" si="6"/>
        <v>219.03821063999999</v>
      </c>
      <c r="AZ12" s="1">
        <f t="shared" si="7"/>
        <v>0.21460000000000001</v>
      </c>
      <c r="BA12">
        <f t="shared" si="8"/>
        <v>3980</v>
      </c>
    </row>
    <row r="13" spans="1:53" x14ac:dyDescent="0.3">
      <c r="A13">
        <v>11</v>
      </c>
      <c r="B13">
        <v>40</v>
      </c>
      <c r="C13">
        <v>41</v>
      </c>
      <c r="D13">
        <v>68411.22</v>
      </c>
      <c r="E13">
        <v>4239406.45</v>
      </c>
      <c r="F13">
        <v>14534.1857</v>
      </c>
      <c r="G13">
        <v>5202.5406000000003</v>
      </c>
      <c r="H13">
        <v>0.1115</v>
      </c>
      <c r="I13">
        <v>868.7106</v>
      </c>
      <c r="J13">
        <v>0.21310000000000001</v>
      </c>
      <c r="K13">
        <v>4430</v>
      </c>
      <c r="L13">
        <v>-80.753997802734304</v>
      </c>
      <c r="M13">
        <v>167</v>
      </c>
      <c r="N13">
        <v>101768.44145072</v>
      </c>
      <c r="O13" t="s">
        <v>43</v>
      </c>
      <c r="P13" t="s">
        <v>39</v>
      </c>
      <c r="Q13">
        <v>0.39046722883343099</v>
      </c>
      <c r="R13">
        <v>0.60393256003518003</v>
      </c>
      <c r="S13">
        <v>0.84490192423022104</v>
      </c>
      <c r="T13">
        <v>155590.918661248</v>
      </c>
      <c r="U13">
        <v>187309.219432026</v>
      </c>
      <c r="V13">
        <v>222518.21550133501</v>
      </c>
      <c r="W13">
        <v>162010.64994352299</v>
      </c>
      <c r="X13">
        <v>4166528.57159753</v>
      </c>
      <c r="Y13">
        <v>6455136.5136283198</v>
      </c>
      <c r="Z13">
        <v>1</v>
      </c>
      <c r="AA13">
        <v>0</v>
      </c>
      <c r="AB13">
        <v>409.91765430128902</v>
      </c>
      <c r="AC13">
        <v>82.461561330080002</v>
      </c>
      <c r="AD13">
        <v>101.76844145072</v>
      </c>
      <c r="AE13">
        <v>-80.753997802734304</v>
      </c>
      <c r="AF13">
        <v>100</v>
      </c>
      <c r="AG13" t="s">
        <v>40</v>
      </c>
      <c r="AH13" t="s">
        <v>44</v>
      </c>
      <c r="AI13">
        <v>0.60393256003518003</v>
      </c>
      <c r="AJ13" t="s">
        <v>45</v>
      </c>
      <c r="AK13">
        <v>0.03</v>
      </c>
      <c r="AL13">
        <v>448592400</v>
      </c>
      <c r="AM13">
        <v>21362.544464196399</v>
      </c>
      <c r="AN13">
        <v>629.97046173760498</v>
      </c>
      <c r="AO13">
        <v>3023858.2163404999</v>
      </c>
      <c r="AR13" s="3">
        <f t="shared" si="0"/>
        <v>80.753997802734304</v>
      </c>
      <c r="AS13" s="3">
        <f t="shared" si="1"/>
        <v>101.76844145072</v>
      </c>
      <c r="AT13" s="2">
        <f t="shared" si="2"/>
        <v>60.393256003518005</v>
      </c>
      <c r="AU13" s="2">
        <f t="shared" si="3"/>
        <v>3.0238582163404999</v>
      </c>
      <c r="AV13" t="str">
        <f>AH13</f>
        <v>Maryland</v>
      </c>
      <c r="AW13" t="str">
        <f t="shared" si="4"/>
        <v>Upper Jurassic</v>
      </c>
      <c r="AX13" s="3">
        <f t="shared" si="5"/>
        <v>50.893543995041711</v>
      </c>
      <c r="AY13" s="3">
        <f t="shared" si="6"/>
        <v>264.78299088</v>
      </c>
      <c r="AZ13" s="1">
        <f t="shared" si="7"/>
        <v>0.21310000000000001</v>
      </c>
      <c r="BA13">
        <f t="shared" si="8"/>
        <v>4430</v>
      </c>
    </row>
    <row r="14" spans="1:53" x14ac:dyDescent="0.3">
      <c r="A14">
        <v>12</v>
      </c>
      <c r="B14">
        <v>84</v>
      </c>
      <c r="C14">
        <v>85</v>
      </c>
      <c r="D14">
        <v>153131.22</v>
      </c>
      <c r="E14">
        <v>4324126.45</v>
      </c>
      <c r="F14">
        <v>13464.1908</v>
      </c>
      <c r="G14">
        <v>7110.4336000000003</v>
      </c>
      <c r="H14">
        <v>0.14779999999999999</v>
      </c>
      <c r="I14">
        <v>904.00329999999997</v>
      </c>
      <c r="J14">
        <v>0.2329</v>
      </c>
      <c r="K14">
        <v>4104</v>
      </c>
      <c r="L14">
        <v>-83.02294921875</v>
      </c>
      <c r="M14">
        <v>302</v>
      </c>
      <c r="N14">
        <v>123400.116135241</v>
      </c>
      <c r="O14" t="s">
        <v>38</v>
      </c>
      <c r="P14" t="s">
        <v>39</v>
      </c>
      <c r="Q14">
        <v>0.41236970224362102</v>
      </c>
      <c r="R14">
        <v>0.61853055881437802</v>
      </c>
      <c r="S14">
        <v>0.908571819276766</v>
      </c>
      <c r="T14">
        <v>161989.47113614099</v>
      </c>
      <c r="U14">
        <v>190691.62050396201</v>
      </c>
      <c r="V14">
        <v>225153.91060146</v>
      </c>
      <c r="W14">
        <v>2710982.8101486601</v>
      </c>
      <c r="X14">
        <v>4407058.7432078496</v>
      </c>
      <c r="Y14">
        <v>6138321.0851236796</v>
      </c>
      <c r="Z14">
        <v>1</v>
      </c>
      <c r="AA14">
        <v>0</v>
      </c>
      <c r="AB14">
        <v>421.58298192108401</v>
      </c>
      <c r="AC14">
        <v>82.3105573408167</v>
      </c>
      <c r="AD14">
        <v>123.40011613524101</v>
      </c>
      <c r="AE14">
        <v>-83.02294921875</v>
      </c>
      <c r="AF14">
        <v>100</v>
      </c>
      <c r="AG14" t="s">
        <v>40</v>
      </c>
      <c r="AH14" t="s">
        <v>41</v>
      </c>
      <c r="AI14">
        <v>0.61853055881437802</v>
      </c>
      <c r="AJ14" t="s">
        <v>45</v>
      </c>
      <c r="AK14">
        <v>0.03</v>
      </c>
      <c r="AL14">
        <v>448592400</v>
      </c>
      <c r="AM14">
        <v>21284.3777206593</v>
      </c>
      <c r="AN14">
        <v>632.28402430283097</v>
      </c>
      <c r="AO14">
        <v>3034963.3166535902</v>
      </c>
      <c r="AR14" s="3">
        <f t="shared" si="0"/>
        <v>83.02294921875</v>
      </c>
      <c r="AS14" s="3">
        <f t="shared" si="1"/>
        <v>123.40011613524101</v>
      </c>
      <c r="AT14" s="2">
        <f t="shared" si="2"/>
        <v>61.853055881437804</v>
      </c>
      <c r="AU14" s="2">
        <f t="shared" si="3"/>
        <v>3.0349633166535903</v>
      </c>
      <c r="AV14" t="str">
        <f>AH14</f>
        <v>New Jersey</v>
      </c>
      <c r="AW14" t="str">
        <f t="shared" si="4"/>
        <v>Upper Jurassic</v>
      </c>
      <c r="AX14" s="3">
        <f t="shared" si="5"/>
        <v>109.76833269200239</v>
      </c>
      <c r="AY14" s="3">
        <f t="shared" si="6"/>
        <v>275.54020584</v>
      </c>
      <c r="AZ14" s="1">
        <f t="shared" si="7"/>
        <v>0.2329</v>
      </c>
      <c r="BA14">
        <f t="shared" si="8"/>
        <v>4104</v>
      </c>
    </row>
    <row r="15" spans="1:53" x14ac:dyDescent="0.3">
      <c r="A15">
        <v>13</v>
      </c>
      <c r="B15">
        <v>120</v>
      </c>
      <c r="C15">
        <v>121</v>
      </c>
      <c r="D15">
        <v>195491.22</v>
      </c>
      <c r="E15">
        <v>4387666.45</v>
      </c>
      <c r="F15">
        <v>13244.313</v>
      </c>
      <c r="G15">
        <v>4445.6668</v>
      </c>
      <c r="H15">
        <v>0.16739999999999999</v>
      </c>
      <c r="I15">
        <v>1874.4704999999999</v>
      </c>
      <c r="J15">
        <v>0.2379</v>
      </c>
      <c r="K15">
        <v>4037</v>
      </c>
      <c r="L15">
        <v>-84.651504516601506</v>
      </c>
      <c r="M15">
        <v>207</v>
      </c>
      <c r="N15">
        <v>127861.810368144</v>
      </c>
      <c r="O15" t="s">
        <v>46</v>
      </c>
      <c r="P15" t="s">
        <v>39</v>
      </c>
      <c r="Q15">
        <v>0.404317186287112</v>
      </c>
      <c r="R15">
        <v>0.62044776600024798</v>
      </c>
      <c r="S15">
        <v>0.88888738262531397</v>
      </c>
      <c r="T15">
        <v>160791.263627404</v>
      </c>
      <c r="U15">
        <v>190653.829728721</v>
      </c>
      <c r="V15">
        <v>225033.06093228</v>
      </c>
      <c r="W15">
        <v>2305712.22888572</v>
      </c>
      <c r="X15">
        <v>4379664.7214557696</v>
      </c>
      <c r="Y15">
        <v>6719858.0976397302</v>
      </c>
      <c r="Z15">
        <v>1</v>
      </c>
      <c r="AA15">
        <v>0</v>
      </c>
      <c r="AB15">
        <v>424.08604292113802</v>
      </c>
      <c r="AC15">
        <v>82.2225923649316</v>
      </c>
      <c r="AD15">
        <v>127.86181036814401</v>
      </c>
      <c r="AE15">
        <v>-84.651504516601506</v>
      </c>
      <c r="AF15">
        <v>100</v>
      </c>
      <c r="AG15" t="s">
        <v>40</v>
      </c>
      <c r="AH15" t="s">
        <v>47</v>
      </c>
      <c r="AI15">
        <v>0.62044776600024798</v>
      </c>
      <c r="AJ15" t="s">
        <v>45</v>
      </c>
      <c r="AK15">
        <v>0.03</v>
      </c>
      <c r="AL15">
        <v>448592400</v>
      </c>
      <c r="AM15">
        <v>21238.908964662802</v>
      </c>
      <c r="AN15">
        <v>633.63763281771901</v>
      </c>
      <c r="AO15">
        <v>3041460.63752505</v>
      </c>
      <c r="AR15" s="3">
        <f t="shared" si="0"/>
        <v>84.651504516601506</v>
      </c>
      <c r="AS15" s="3">
        <f t="shared" si="1"/>
        <v>127.86181036814401</v>
      </c>
      <c r="AT15" s="2">
        <f t="shared" si="2"/>
        <v>62.044776600024797</v>
      </c>
      <c r="AU15" s="2">
        <f t="shared" si="3"/>
        <v>3.0414606375250499</v>
      </c>
      <c r="AV15" t="str">
        <f>AH15</f>
        <v>New York</v>
      </c>
      <c r="AW15" t="str">
        <f t="shared" si="4"/>
        <v>Upper Jurassic</v>
      </c>
      <c r="AX15" s="3">
        <f t="shared" si="5"/>
        <v>133.28265230650271</v>
      </c>
      <c r="AY15" s="3">
        <f t="shared" si="6"/>
        <v>571.3386084</v>
      </c>
      <c r="AZ15" s="1">
        <f t="shared" si="7"/>
        <v>0.2379</v>
      </c>
      <c r="BA15">
        <f t="shared" si="8"/>
        <v>4037</v>
      </c>
    </row>
    <row r="16" spans="1:53" x14ac:dyDescent="0.3">
      <c r="A16">
        <v>14</v>
      </c>
      <c r="B16">
        <v>49</v>
      </c>
      <c r="C16">
        <v>50</v>
      </c>
      <c r="D16">
        <v>89591.22</v>
      </c>
      <c r="E16">
        <v>4260586.45</v>
      </c>
      <c r="F16">
        <v>14330.8839999999</v>
      </c>
      <c r="G16">
        <v>5235.7226000000001</v>
      </c>
      <c r="H16">
        <v>0.13170000000000001</v>
      </c>
      <c r="I16">
        <v>996.67920000000004</v>
      </c>
      <c r="J16">
        <v>0.21049999999999999</v>
      </c>
      <c r="K16">
        <v>4368</v>
      </c>
      <c r="L16">
        <v>-96.552452087402301</v>
      </c>
      <c r="M16">
        <v>949</v>
      </c>
      <c r="N16">
        <v>115871.285777229</v>
      </c>
      <c r="O16" t="s">
        <v>38</v>
      </c>
      <c r="P16" t="s">
        <v>39</v>
      </c>
      <c r="Q16">
        <v>0</v>
      </c>
      <c r="R16">
        <v>0.613008002181474</v>
      </c>
      <c r="S16">
        <v>0.89236117465209897</v>
      </c>
      <c r="T16">
        <v>0</v>
      </c>
      <c r="U16">
        <v>186043.31307563701</v>
      </c>
      <c r="V16">
        <v>222565.503097846</v>
      </c>
      <c r="W16">
        <v>0</v>
      </c>
      <c r="X16">
        <v>4074790.2500038901</v>
      </c>
      <c r="Y16">
        <v>6505137.64090217</v>
      </c>
      <c r="Z16">
        <v>0.98</v>
      </c>
      <c r="AA16">
        <v>0.02</v>
      </c>
      <c r="AB16">
        <v>412.08484364931599</v>
      </c>
      <c r="AC16">
        <v>83.244843099262795</v>
      </c>
      <c r="AD16">
        <v>115.87128577722901</v>
      </c>
      <c r="AE16">
        <v>-96.552452087402301</v>
      </c>
      <c r="AF16">
        <v>98</v>
      </c>
      <c r="AG16" t="s">
        <v>40</v>
      </c>
      <c r="AH16" t="s">
        <v>41</v>
      </c>
      <c r="AI16">
        <v>0.613008002181474</v>
      </c>
      <c r="AJ16" t="s">
        <v>45</v>
      </c>
      <c r="AK16">
        <v>0.03</v>
      </c>
      <c r="AL16">
        <v>448592400</v>
      </c>
      <c r="AM16">
        <v>21770.3068720263</v>
      </c>
      <c r="AN16">
        <v>618.17098303251305</v>
      </c>
      <c r="AO16">
        <v>2967220.71855606</v>
      </c>
      <c r="AR16" s="3">
        <f t="shared" si="0"/>
        <v>96.552452087402301</v>
      </c>
      <c r="AS16" s="3">
        <f t="shared" si="1"/>
        <v>115.87128577722901</v>
      </c>
      <c r="AT16" s="2">
        <f t="shared" si="2"/>
        <v>61.300800218147401</v>
      </c>
      <c r="AU16" s="2">
        <f t="shared" si="3"/>
        <v>2.9672207185560602</v>
      </c>
      <c r="AV16" t="str">
        <f>AH16</f>
        <v>New Jersey</v>
      </c>
      <c r="AW16" t="str">
        <f t="shared" si="4"/>
        <v>Upper Jurassic</v>
      </c>
      <c r="AX16" s="3">
        <f t="shared" si="5"/>
        <v>46.007483980291887</v>
      </c>
      <c r="AY16" s="3">
        <f t="shared" si="6"/>
        <v>303.78782016000002</v>
      </c>
      <c r="AZ16" s="1">
        <f t="shared" si="7"/>
        <v>0.21049999999999999</v>
      </c>
      <c r="BA16">
        <f t="shared" si="8"/>
        <v>4368</v>
      </c>
    </row>
    <row r="17" spans="1:53" x14ac:dyDescent="0.3">
      <c r="A17">
        <v>15</v>
      </c>
      <c r="B17">
        <v>50</v>
      </c>
      <c r="C17">
        <v>51</v>
      </c>
      <c r="D17">
        <v>110771.22</v>
      </c>
      <c r="E17">
        <v>4260586.45</v>
      </c>
      <c r="F17">
        <v>14205.1338</v>
      </c>
      <c r="G17">
        <v>5561.2988999999998</v>
      </c>
      <c r="H17">
        <v>0.13769999999999999</v>
      </c>
      <c r="I17">
        <v>659.97730000000001</v>
      </c>
      <c r="J17">
        <v>0.20630000000000001</v>
      </c>
      <c r="K17">
        <v>4330</v>
      </c>
      <c r="L17">
        <v>-109.16609954833901</v>
      </c>
      <c r="M17">
        <v>949</v>
      </c>
      <c r="N17">
        <v>133167.23795634101</v>
      </c>
      <c r="O17" t="s">
        <v>38</v>
      </c>
      <c r="P17" t="s">
        <v>39</v>
      </c>
      <c r="Q17">
        <v>0</v>
      </c>
      <c r="R17">
        <v>0.61713081389837199</v>
      </c>
      <c r="S17">
        <v>0.86769116220164699</v>
      </c>
      <c r="T17">
        <v>0</v>
      </c>
      <c r="U17">
        <v>189903.19880659899</v>
      </c>
      <c r="V17">
        <v>228431.449035875</v>
      </c>
      <c r="W17">
        <v>0</v>
      </c>
      <c r="X17">
        <v>4518160.6848190604</v>
      </c>
      <c r="Y17">
        <v>6350511.2910603601</v>
      </c>
      <c r="Z17">
        <v>0.99</v>
      </c>
      <c r="AA17">
        <v>0.01</v>
      </c>
      <c r="AB17">
        <v>413.44850890354098</v>
      </c>
      <c r="AC17">
        <v>84.100603784825395</v>
      </c>
      <c r="AD17">
        <v>133.16723795634101</v>
      </c>
      <c r="AE17">
        <v>-109.16609954833901</v>
      </c>
      <c r="AF17">
        <v>99</v>
      </c>
      <c r="AG17" t="s">
        <v>40</v>
      </c>
      <c r="AH17" t="s">
        <v>41</v>
      </c>
      <c r="AI17">
        <v>0.61713081389837199</v>
      </c>
      <c r="AJ17" t="s">
        <v>45</v>
      </c>
      <c r="AK17">
        <v>0.03</v>
      </c>
      <c r="AL17">
        <v>448592400</v>
      </c>
      <c r="AM17">
        <v>22220.206986874098</v>
      </c>
      <c r="AN17">
        <v>605.654664150955</v>
      </c>
      <c r="AO17">
        <v>2907142.3879245799</v>
      </c>
      <c r="AR17" s="3">
        <f t="shared" si="0"/>
        <v>109.16609954833901</v>
      </c>
      <c r="AS17" s="3">
        <f t="shared" si="1"/>
        <v>133.16723795634101</v>
      </c>
      <c r="AT17" s="2">
        <f t="shared" si="2"/>
        <v>61.7130813898372</v>
      </c>
      <c r="AU17" s="2">
        <f t="shared" si="3"/>
        <v>2.9071423879245799</v>
      </c>
      <c r="AV17" t="str">
        <f>AH17</f>
        <v>New Jersey</v>
      </c>
      <c r="AW17" t="str">
        <f t="shared" si="4"/>
        <v>Upper Jurassic</v>
      </c>
      <c r="AX17" s="3">
        <f t="shared" si="5"/>
        <v>39.085833176286037</v>
      </c>
      <c r="AY17" s="3">
        <f t="shared" si="6"/>
        <v>201.16108104000003</v>
      </c>
      <c r="AZ17" s="1">
        <f t="shared" si="7"/>
        <v>0.20630000000000001</v>
      </c>
      <c r="BA17">
        <f t="shared" si="8"/>
        <v>4330</v>
      </c>
    </row>
    <row r="18" spans="1:53" x14ac:dyDescent="0.3">
      <c r="A18">
        <v>16</v>
      </c>
      <c r="B18">
        <v>96</v>
      </c>
      <c r="C18">
        <v>97</v>
      </c>
      <c r="D18">
        <v>174311.22</v>
      </c>
      <c r="E18">
        <v>4345306.45</v>
      </c>
      <c r="F18">
        <v>13717.458000000001</v>
      </c>
      <c r="G18">
        <v>6235.74</v>
      </c>
      <c r="H18">
        <v>0.1497</v>
      </c>
      <c r="I18">
        <v>1259.2126000000001</v>
      </c>
      <c r="J18">
        <v>0.2485</v>
      </c>
      <c r="K18">
        <v>4181</v>
      </c>
      <c r="L18">
        <v>-105.24309539794901</v>
      </c>
      <c r="M18">
        <v>302</v>
      </c>
      <c r="N18">
        <v>130178.150294796</v>
      </c>
      <c r="O18" t="s">
        <v>38</v>
      </c>
      <c r="P18" t="s">
        <v>39</v>
      </c>
      <c r="Q18">
        <v>0.39744855618416602</v>
      </c>
      <c r="R18">
        <v>0.60117521637392701</v>
      </c>
      <c r="S18">
        <v>0.820395029286346</v>
      </c>
      <c r="T18">
        <v>156716.603182658</v>
      </c>
      <c r="U18">
        <v>188267.16385302201</v>
      </c>
      <c r="V18">
        <v>223559.03610798001</v>
      </c>
      <c r="W18">
        <v>2995250.3622561698</v>
      </c>
      <c r="X18">
        <v>4433186.3234147402</v>
      </c>
      <c r="Y18">
        <v>5824028.9219378196</v>
      </c>
      <c r="Z18">
        <v>1</v>
      </c>
      <c r="AA18">
        <v>0</v>
      </c>
      <c r="AB18">
        <v>418.72387678327101</v>
      </c>
      <c r="AC18">
        <v>79.973261674408207</v>
      </c>
      <c r="AD18">
        <v>130.17815029479601</v>
      </c>
      <c r="AE18">
        <v>-105.24309539794901</v>
      </c>
      <c r="AF18">
        <v>100</v>
      </c>
      <c r="AG18" t="s">
        <v>40</v>
      </c>
      <c r="AH18" t="s">
        <v>41</v>
      </c>
      <c r="AI18">
        <v>0.60117521637392701</v>
      </c>
      <c r="AJ18" t="s">
        <v>45</v>
      </c>
      <c r="AK18">
        <v>0.03</v>
      </c>
      <c r="AL18">
        <v>448592400</v>
      </c>
      <c r="AM18">
        <v>20092.755080659099</v>
      </c>
      <c r="AN18">
        <v>669.78231437032605</v>
      </c>
      <c r="AO18">
        <v>3214955.10897756</v>
      </c>
      <c r="AR18" s="3">
        <f t="shared" si="0"/>
        <v>105.24309539794901</v>
      </c>
      <c r="AS18" s="3">
        <f t="shared" si="1"/>
        <v>130.17815029479601</v>
      </c>
      <c r="AT18" s="2">
        <f t="shared" si="2"/>
        <v>60.117521637392699</v>
      </c>
      <c r="AU18" s="2">
        <f t="shared" si="3"/>
        <v>3.2149551089775601</v>
      </c>
      <c r="AV18" t="str">
        <f>AH18</f>
        <v>New Jersey</v>
      </c>
      <c r="AW18" t="str">
        <f t="shared" si="4"/>
        <v>Upper Jurassic</v>
      </c>
      <c r="AX18" s="3">
        <f t="shared" si="5"/>
        <v>201.13253693189867</v>
      </c>
      <c r="AY18" s="3">
        <f t="shared" si="6"/>
        <v>383.80800048000003</v>
      </c>
      <c r="AZ18" s="1">
        <f t="shared" si="7"/>
        <v>0.2485</v>
      </c>
      <c r="BA18">
        <f t="shared" si="8"/>
        <v>4181</v>
      </c>
    </row>
    <row r="19" spans="1:53" x14ac:dyDescent="0.3">
      <c r="A19">
        <v>17</v>
      </c>
      <c r="B19">
        <v>121</v>
      </c>
      <c r="C19">
        <v>122</v>
      </c>
      <c r="D19">
        <v>216671.22</v>
      </c>
      <c r="E19">
        <v>4387666.45</v>
      </c>
      <c r="F19">
        <v>13254.9984</v>
      </c>
      <c r="G19">
        <v>3834.0925000000002</v>
      </c>
      <c r="H19">
        <v>0.13880000000000001</v>
      </c>
      <c r="I19">
        <v>888.42660000000001</v>
      </c>
      <c r="J19">
        <v>0.21729999999999999</v>
      </c>
      <c r="K19">
        <v>4040</v>
      </c>
      <c r="L19">
        <v>-116.336959838867</v>
      </c>
      <c r="M19">
        <v>207</v>
      </c>
      <c r="N19">
        <v>135281.60981959</v>
      </c>
      <c r="O19" t="s">
        <v>46</v>
      </c>
      <c r="P19" t="s">
        <v>39</v>
      </c>
      <c r="Q19">
        <v>0.418056851640845</v>
      </c>
      <c r="R19">
        <v>0.60835760957700702</v>
      </c>
      <c r="S19">
        <v>0.83977567275175202</v>
      </c>
      <c r="T19">
        <v>165012.120728546</v>
      </c>
      <c r="U19">
        <v>189558.686715994</v>
      </c>
      <c r="V19">
        <v>220275.440112657</v>
      </c>
      <c r="W19">
        <v>65426.7475905135</v>
      </c>
      <c r="X19">
        <v>4324178.2301765904</v>
      </c>
      <c r="Y19">
        <v>6518391.4572362704</v>
      </c>
      <c r="Z19">
        <v>1</v>
      </c>
      <c r="AA19">
        <v>0</v>
      </c>
      <c r="AB19">
        <v>423.998143192577</v>
      </c>
      <c r="AC19">
        <v>84.770360031726199</v>
      </c>
      <c r="AD19">
        <v>135.28160981958999</v>
      </c>
      <c r="AE19">
        <v>-116.336959838867</v>
      </c>
      <c r="AF19">
        <v>100</v>
      </c>
      <c r="AG19" t="s">
        <v>40</v>
      </c>
      <c r="AH19" t="s">
        <v>47</v>
      </c>
      <c r="AI19">
        <v>0.60835760957700702</v>
      </c>
      <c r="AJ19" t="s">
        <v>45</v>
      </c>
      <c r="AK19">
        <v>0.03</v>
      </c>
      <c r="AL19">
        <v>448592400</v>
      </c>
      <c r="AM19">
        <v>22575.528602210299</v>
      </c>
      <c r="AN19">
        <v>596.12212130804096</v>
      </c>
      <c r="AO19">
        <v>2861386.1822785898</v>
      </c>
      <c r="AR19" s="3">
        <f t="shared" si="0"/>
        <v>116.336959838867</v>
      </c>
      <c r="AS19" s="3">
        <f t="shared" si="1"/>
        <v>135.28160981958999</v>
      </c>
      <c r="AT19" s="2">
        <f t="shared" si="2"/>
        <v>60.8357609577007</v>
      </c>
      <c r="AU19" s="2">
        <f t="shared" si="3"/>
        <v>2.86138618227859</v>
      </c>
      <c r="AV19" t="str">
        <f>AH19</f>
        <v>New York</v>
      </c>
      <c r="AW19" t="str">
        <f t="shared" si="4"/>
        <v>Upper Jurassic</v>
      </c>
      <c r="AX19" s="3">
        <f t="shared" si="5"/>
        <v>59.906204365441823</v>
      </c>
      <c r="AY19" s="3">
        <f t="shared" si="6"/>
        <v>270.79242768</v>
      </c>
      <c r="AZ19" s="1">
        <f t="shared" si="7"/>
        <v>0.21729999999999999</v>
      </c>
      <c r="BA19">
        <f t="shared" si="8"/>
        <v>4040</v>
      </c>
    </row>
    <row r="20" spans="1:53" x14ac:dyDescent="0.3">
      <c r="A20">
        <v>18</v>
      </c>
      <c r="B20">
        <v>108</v>
      </c>
      <c r="C20">
        <v>109</v>
      </c>
      <c r="D20">
        <v>195491.22</v>
      </c>
      <c r="E20">
        <v>4366486.45</v>
      </c>
      <c r="F20">
        <v>13358.2549</v>
      </c>
      <c r="G20">
        <v>4494.3334000000004</v>
      </c>
      <c r="H20">
        <v>0.12180000000000001</v>
      </c>
      <c r="I20">
        <v>264.48590000000002</v>
      </c>
      <c r="J20">
        <v>0.26040000000000002</v>
      </c>
      <c r="K20">
        <v>4072</v>
      </c>
      <c r="L20">
        <v>-125.110481262207</v>
      </c>
      <c r="M20">
        <v>302</v>
      </c>
      <c r="N20">
        <v>140441.782734023</v>
      </c>
      <c r="O20" t="s">
        <v>38</v>
      </c>
      <c r="P20" t="s">
        <v>39</v>
      </c>
      <c r="Q20">
        <v>0.387790337004145</v>
      </c>
      <c r="R20">
        <v>0.61217910876512005</v>
      </c>
      <c r="S20">
        <v>0.85847160540542999</v>
      </c>
      <c r="T20">
        <v>156708.54853075001</v>
      </c>
      <c r="U20">
        <v>190393.56359859699</v>
      </c>
      <c r="V20">
        <v>231795.25899249801</v>
      </c>
      <c r="W20">
        <v>2577170.0600096202</v>
      </c>
      <c r="X20">
        <v>4321262.6678127404</v>
      </c>
      <c r="Y20">
        <v>6542150.4330226202</v>
      </c>
      <c r="Z20">
        <v>1</v>
      </c>
      <c r="AA20">
        <v>0</v>
      </c>
      <c r="AB20">
        <v>422.76433559093499</v>
      </c>
      <c r="AC20">
        <v>79.5051753519774</v>
      </c>
      <c r="AD20">
        <v>140.44178273402301</v>
      </c>
      <c r="AE20">
        <v>-125.110481262207</v>
      </c>
      <c r="AF20">
        <v>100</v>
      </c>
      <c r="AG20" t="s">
        <v>40</v>
      </c>
      <c r="AH20" t="s">
        <v>41</v>
      </c>
      <c r="AI20">
        <v>0.61217910876512005</v>
      </c>
      <c r="AJ20" t="s">
        <v>45</v>
      </c>
      <c r="AK20">
        <v>0.03</v>
      </c>
      <c r="AL20">
        <v>448592400</v>
      </c>
      <c r="AM20">
        <v>19858.236209788702</v>
      </c>
      <c r="AN20">
        <v>677.69221082012496</v>
      </c>
      <c r="AO20">
        <v>3252922.6119365999</v>
      </c>
      <c r="AR20" s="3">
        <f t="shared" si="0"/>
        <v>125.110481262207</v>
      </c>
      <c r="AS20" s="3">
        <f t="shared" si="1"/>
        <v>140.44178273402301</v>
      </c>
      <c r="AT20" s="2">
        <f t="shared" si="2"/>
        <v>61.217910876512008</v>
      </c>
      <c r="AU20" s="2">
        <f t="shared" si="3"/>
        <v>3.2529226119365999</v>
      </c>
      <c r="AV20" t="str">
        <f>AH20</f>
        <v>New Jersey</v>
      </c>
      <c r="AW20" t="str">
        <f t="shared" si="4"/>
        <v>Upper Jurassic</v>
      </c>
      <c r="AX20" s="3">
        <f t="shared" si="5"/>
        <v>319.23326649224481</v>
      </c>
      <c r="AY20" s="3">
        <f t="shared" si="6"/>
        <v>80.615302320000012</v>
      </c>
      <c r="AZ20" s="1">
        <f t="shared" si="7"/>
        <v>0.26040000000000002</v>
      </c>
      <c r="BA20">
        <f t="shared" si="8"/>
        <v>4072</v>
      </c>
    </row>
    <row r="21" spans="1:53" x14ac:dyDescent="0.3">
      <c r="A21">
        <v>19</v>
      </c>
      <c r="B21">
        <v>61</v>
      </c>
      <c r="C21">
        <v>62</v>
      </c>
      <c r="D21">
        <v>131951.22</v>
      </c>
      <c r="E21">
        <v>4281766.45</v>
      </c>
      <c r="F21">
        <v>13149.561299999999</v>
      </c>
      <c r="G21">
        <v>5530.5456000000004</v>
      </c>
      <c r="H21">
        <v>0.1368</v>
      </c>
      <c r="I21">
        <v>579.01490000000001</v>
      </c>
      <c r="J21">
        <v>0.2031</v>
      </c>
      <c r="K21">
        <v>4008</v>
      </c>
      <c r="L21">
        <v>-157.49330139160099</v>
      </c>
      <c r="M21">
        <v>1289</v>
      </c>
      <c r="N21">
        <v>132668.32820242501</v>
      </c>
      <c r="O21" t="s">
        <v>38</v>
      </c>
      <c r="P21" t="s">
        <v>39</v>
      </c>
      <c r="Q21">
        <v>0.37727595151841098</v>
      </c>
      <c r="R21">
        <v>0.62070186392010596</v>
      </c>
      <c r="S21">
        <v>0.87184837294290796</v>
      </c>
      <c r="T21">
        <v>158923.238485952</v>
      </c>
      <c r="U21">
        <v>191496.76894785801</v>
      </c>
      <c r="V21">
        <v>222966.39871736401</v>
      </c>
      <c r="W21">
        <v>137784.450486088</v>
      </c>
      <c r="X21">
        <v>4383391.7505306099</v>
      </c>
      <c r="Y21">
        <v>6644139.5946310796</v>
      </c>
      <c r="Z21">
        <v>1</v>
      </c>
      <c r="AA21">
        <v>0</v>
      </c>
      <c r="AB21">
        <v>425.26085322723299</v>
      </c>
      <c r="AC21">
        <v>87.032161221247705</v>
      </c>
      <c r="AD21">
        <v>132.66832820242499</v>
      </c>
      <c r="AE21">
        <v>-157.49330139160099</v>
      </c>
      <c r="AF21">
        <v>100</v>
      </c>
      <c r="AG21" t="s">
        <v>40</v>
      </c>
      <c r="AH21" t="s">
        <v>41</v>
      </c>
      <c r="AI21">
        <v>0.62070186392010596</v>
      </c>
      <c r="AJ21" t="s">
        <v>45</v>
      </c>
      <c r="AK21">
        <v>0.03</v>
      </c>
      <c r="AL21">
        <v>448592400</v>
      </c>
      <c r="AM21">
        <v>23796.2985619231</v>
      </c>
      <c r="AN21">
        <v>565.54055938489398</v>
      </c>
      <c r="AO21">
        <v>2714594.6850474901</v>
      </c>
      <c r="AR21" s="3">
        <f t="shared" si="0"/>
        <v>157.49330139160099</v>
      </c>
      <c r="AS21" s="3">
        <f t="shared" si="1"/>
        <v>132.66832820242499</v>
      </c>
      <c r="AT21" s="2">
        <f t="shared" si="2"/>
        <v>62.070186392010598</v>
      </c>
      <c r="AU21" s="2">
        <f t="shared" si="3"/>
        <v>2.7145946850474902</v>
      </c>
      <c r="AV21" t="str">
        <f>AH21</f>
        <v>New Jersey</v>
      </c>
      <c r="AW21" t="str">
        <f t="shared" si="4"/>
        <v>Upper Jurassic</v>
      </c>
      <c r="AX21" s="3">
        <f t="shared" si="5"/>
        <v>34.519903767493375</v>
      </c>
      <c r="AY21" s="3">
        <f t="shared" si="6"/>
        <v>176.48374152000002</v>
      </c>
      <c r="AZ21" s="1">
        <f t="shared" si="7"/>
        <v>0.2031</v>
      </c>
      <c r="BA21">
        <f t="shared" si="8"/>
        <v>4008</v>
      </c>
    </row>
    <row r="22" spans="1:53" x14ac:dyDescent="0.3">
      <c r="A22">
        <v>20</v>
      </c>
      <c r="B22">
        <v>97</v>
      </c>
      <c r="C22">
        <v>98</v>
      </c>
      <c r="D22">
        <v>195491.22</v>
      </c>
      <c r="E22">
        <v>4345306.45</v>
      </c>
      <c r="F22">
        <v>13200.6922</v>
      </c>
      <c r="G22">
        <v>4290.8861999999999</v>
      </c>
      <c r="H22">
        <v>0.16109999999999999</v>
      </c>
      <c r="I22">
        <v>392.66500000000002</v>
      </c>
      <c r="J22">
        <v>0.2397</v>
      </c>
      <c r="K22">
        <v>4024</v>
      </c>
      <c r="L22">
        <v>-194.27447509765599</v>
      </c>
      <c r="M22">
        <v>302</v>
      </c>
      <c r="N22">
        <v>148802.83248580701</v>
      </c>
      <c r="O22" t="s">
        <v>38</v>
      </c>
      <c r="P22" t="s">
        <v>39</v>
      </c>
      <c r="Q22">
        <v>0.39116343997830899</v>
      </c>
      <c r="R22">
        <v>0.60633974935520896</v>
      </c>
      <c r="S22">
        <v>0.88190783673891504</v>
      </c>
      <c r="T22">
        <v>161042.48803125901</v>
      </c>
      <c r="U22">
        <v>190088.63562465299</v>
      </c>
      <c r="V22">
        <v>219266.25357489701</v>
      </c>
      <c r="W22">
        <v>2951131.6253820602</v>
      </c>
      <c r="X22">
        <v>4498779.5478843199</v>
      </c>
      <c r="Y22">
        <v>6468603.9438550305</v>
      </c>
      <c r="Z22">
        <v>1</v>
      </c>
      <c r="AA22">
        <v>0</v>
      </c>
      <c r="AB22">
        <v>424.58635617059298</v>
      </c>
      <c r="AC22">
        <v>82.114006210301994</v>
      </c>
      <c r="AD22">
        <v>148.80283248580699</v>
      </c>
      <c r="AE22">
        <v>-194.27447509765599</v>
      </c>
      <c r="AF22">
        <v>100</v>
      </c>
      <c r="AG22" t="s">
        <v>40</v>
      </c>
      <c r="AH22" t="s">
        <v>41</v>
      </c>
      <c r="AI22">
        <v>0.60633974935520896</v>
      </c>
      <c r="AJ22" t="s">
        <v>45</v>
      </c>
      <c r="AK22">
        <v>0.03</v>
      </c>
      <c r="AL22">
        <v>448592400</v>
      </c>
      <c r="AM22">
        <v>21182.848251255102</v>
      </c>
      <c r="AN22">
        <v>635.314563951644</v>
      </c>
      <c r="AO22">
        <v>3049509.90696789</v>
      </c>
      <c r="AR22" s="3">
        <f t="shared" si="0"/>
        <v>194.27447509765599</v>
      </c>
      <c r="AS22" s="3">
        <f t="shared" si="1"/>
        <v>148.80283248580699</v>
      </c>
      <c r="AT22" s="2">
        <f t="shared" si="2"/>
        <v>60.633974935520897</v>
      </c>
      <c r="AU22" s="2">
        <f t="shared" si="3"/>
        <v>3.0495099069678901</v>
      </c>
      <c r="AV22" t="str">
        <f>AH22</f>
        <v>New Jersey</v>
      </c>
      <c r="AW22" t="str">
        <f t="shared" si="4"/>
        <v>Upper Jurassic</v>
      </c>
      <c r="AX22" s="3">
        <f t="shared" si="5"/>
        <v>142.92901072177227</v>
      </c>
      <c r="AY22" s="3">
        <f t="shared" si="6"/>
        <v>119.68429200000001</v>
      </c>
      <c r="AZ22" s="1">
        <f t="shared" si="7"/>
        <v>0.2397</v>
      </c>
      <c r="BA22">
        <f t="shared" si="8"/>
        <v>4024</v>
      </c>
    </row>
    <row r="25" spans="1:53" x14ac:dyDescent="0.3">
      <c r="AU25" s="2">
        <f>SUM(AU2:AU4)</f>
        <v>8.1064302183677999</v>
      </c>
    </row>
  </sheetData>
  <sortState xmlns:xlrd2="http://schemas.microsoft.com/office/spreadsheetml/2017/richdata2" ref="A2:AM22">
    <sortCondition descending="1" ref="AE2:AE22"/>
    <sortCondition descending="1" ref="R2:R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high_efficiency_and_shallow_sit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Bennett</dc:creator>
  <cp:lastModifiedBy>Jeffrey Bennett</cp:lastModifiedBy>
  <dcterms:created xsi:type="dcterms:W3CDTF">2021-01-29T02:16:53Z</dcterms:created>
  <dcterms:modified xsi:type="dcterms:W3CDTF">2021-07-17T19:22:47Z</dcterms:modified>
</cp:coreProperties>
</file>