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igneos-my.sharepoint.com/personal/gustavo_oliveira_nipdobrasil_com_br/Documents/Documentos/OBRAS/SE BOM JARDIM/AEO/REGISTRADAS/COMISSIONAMENTO/"/>
    </mc:Choice>
  </mc:AlternateContent>
  <xr:revisionPtr revIDLastSave="87" documentId="13_ncr:1_{FB8C7C42-6CC0-4631-BD28-5D2E7ED2F6FE}" xr6:coauthVersionLast="47" xr6:coauthVersionMax="47" xr10:uidLastSave="{B429DF8D-A4E8-4609-A2D5-A36F5CD80302}"/>
  <bookViews>
    <workbookView xWindow="-108" yWindow="-108" windowWidth="23256" windowHeight="12456" tabRatio="823" activeTab="1" xr2:uid="{00000000-000D-0000-FFFF-FFFF00000000}"/>
  </bookViews>
  <sheets>
    <sheet name="AEO" sheetId="6" r:id="rId1"/>
    <sheet name="Lista de Serviços &amp; Medição" sheetId="3" r:id="rId2"/>
    <sheet name="Relatório de Evidências" sheetId="15" r:id="rId3"/>
    <sheet name="MSRV5" sheetId="12" r:id="rId4"/>
    <sheet name="CN43N" sheetId="14" r:id="rId5"/>
    <sheet name="Portifólio" sheetId="13" r:id="rId6"/>
    <sheet name="Contratos" sheetId="11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____ELE1">#REF!</definedName>
    <definedName name="____EPE1">#REF!</definedName>
    <definedName name="____VTL04">#REF!</definedName>
    <definedName name="___CAF4">#REF!</definedName>
    <definedName name="___ELE1">#REF!</definedName>
    <definedName name="___EPE1">#REF!</definedName>
    <definedName name="___PV42">#REF!</definedName>
    <definedName name="___PV44">#REF!</definedName>
    <definedName name="___SKY1">#REF!</definedName>
    <definedName name="___SKY2">#REF!</definedName>
    <definedName name="___VTL01">#REF!</definedName>
    <definedName name="___VTL02">#REF!</definedName>
    <definedName name="___VTL03">#REF!</definedName>
    <definedName name="___VTL05">#REF!</definedName>
    <definedName name="___VTL06">#REF!</definedName>
    <definedName name="___VTL07">#REF!</definedName>
    <definedName name="___VTL08">#REF!</definedName>
    <definedName name="___VTL09">#REF!</definedName>
    <definedName name="__1__123Graph_ACHART_1" hidden="1">[1]PG_Absoluto!$Q$10:$W$10</definedName>
    <definedName name="__123Graph_A" hidden="1">#REF!</definedName>
    <definedName name="__123Graph_ACOMPARA" hidden="1">[2]Mercado!#REF!</definedName>
    <definedName name="__123Graph_ACONSMED" hidden="1">[2]Mercado!#REF!</definedName>
    <definedName name="__123Graph_ADIESEL" hidden="1">[3]Q3_4!#REF!</definedName>
    <definedName name="__123Graph_AESTRUT" hidden="1">[4]Q2_4!#REF!</definedName>
    <definedName name="__123Graph_APREVRCOM" hidden="1">#REF!</definedName>
    <definedName name="__123Graph_APREVREALI" hidden="1">#REF!</definedName>
    <definedName name="__123Graph_APREVRIND" hidden="1">#REF!</definedName>
    <definedName name="__123Graph_APREVROUT" hidden="1">[2]Mercado!#REF!</definedName>
    <definedName name="__123Graph_APREVRRES" hidden="1">#REF!</definedName>
    <definedName name="__123Graph_APREVRTOT" hidden="1">#REF!</definedName>
    <definedName name="__123Graph_ASE220" hidden="1">#REF!</definedName>
    <definedName name="__123Graph_ASE30" hidden="1">#REF!</definedName>
    <definedName name="__123Graph_B" hidden="1">#REF!</definedName>
    <definedName name="__123Graph_BCOMPARA" hidden="1">#REF!</definedName>
    <definedName name="__123Graph_BPREVREALI" hidden="1">#REF!</definedName>
    <definedName name="__123Graph_BSE220" hidden="1">#REF!</definedName>
    <definedName name="__123Graph_BSE30" hidden="1">#REF!</definedName>
    <definedName name="__123Graph_C" hidden="1">[5]Jan!#REF!</definedName>
    <definedName name="__123Graph_CPREVREALI" hidden="1">#REF!</definedName>
    <definedName name="__123Graph_CSE220" hidden="1">#REF!</definedName>
    <definedName name="__123Graph_CSE30" hidden="1">#REF!</definedName>
    <definedName name="__123Graph_D" hidden="1">#REF!</definedName>
    <definedName name="__123Graph_DCOMPARA" hidden="1">#REF!</definedName>
    <definedName name="__123Graph_DPREVREALI" hidden="1">[2]Mercado!#REF!</definedName>
    <definedName name="__123Graph_DSE30" hidden="1">#REF!</definedName>
    <definedName name="__123Graph_E" hidden="1">[4]Q2_15!#REF!</definedName>
    <definedName name="__123Graph_EPREVREALI" hidden="1">#REF!</definedName>
    <definedName name="__123Graph_ESE30" hidden="1">#REF!</definedName>
    <definedName name="__123Graph_F" hidden="1">#REF!</definedName>
    <definedName name="__123Graph_FCOMPARA" hidden="1">#REF!</definedName>
    <definedName name="__123Graph_FSE30" hidden="1">#REF!</definedName>
    <definedName name="__123Graph_LBL_A" hidden="1">[4]Q2_15!#REF!</definedName>
    <definedName name="__123Graph_LBL_ADIESEL" hidden="1">[3]Q3_4!#REF!</definedName>
    <definedName name="__123Graph_LBL_B" hidden="1">[4]Q2_15!#REF!</definedName>
    <definedName name="__123Graph_X" hidden="1">[6]FTJAN95!$A$6:$A$21</definedName>
    <definedName name="__123Graph_XCONSMED" hidden="1">[2]Mercado!#REF!</definedName>
    <definedName name="__123Graph_XELASTIC" hidden="1">[2]Mercado!#REF!</definedName>
    <definedName name="__123Graph_XESTRUT" hidden="1">[4]Q2_4!#REF!</definedName>
    <definedName name="__123Graph_XPREVRCOM" hidden="1">[2]Mercado!#REF!</definedName>
    <definedName name="__123Graph_XPREVREALI" hidden="1">[2]Mercado!#REF!</definedName>
    <definedName name="__123Graph_XPREVRIND" hidden="1">[2]Mercado!#REF!</definedName>
    <definedName name="__123Graph_XPREVROUT" hidden="1">[2]Mercado!#REF!</definedName>
    <definedName name="__123Graph_XPREVRRES" hidden="1">[2]Mercado!#REF!</definedName>
    <definedName name="__123Graph_XPREVRTOT" hidden="1">[2]Mercado!#REF!</definedName>
    <definedName name="__3__123Graph_ACHART_3" hidden="1">[1]PG_Absoluto!$Q$79:$W$79</definedName>
    <definedName name="__4__123Graph_ACHART_4" hidden="1">[1]PG_Absoluto!$Q$114:$W$114</definedName>
    <definedName name="__CAF4">#REF!</definedName>
    <definedName name="__ELE1" localSheetId="1">#REF!</definedName>
    <definedName name="__ELE1">#REF!</definedName>
    <definedName name="__EPE1" localSheetId="1">#REF!</definedName>
    <definedName name="__EPE1">#REF!</definedName>
    <definedName name="__PV42">#REF!</definedName>
    <definedName name="__PV44">#REF!</definedName>
    <definedName name="__SKY1">#REF!</definedName>
    <definedName name="__SKY2">#REF!</definedName>
    <definedName name="__VTL01">#REF!</definedName>
    <definedName name="__VTL02">#REF!</definedName>
    <definedName name="__VTL03">#REF!</definedName>
    <definedName name="__VTL04">#REF!</definedName>
    <definedName name="__VTL05">#REF!</definedName>
    <definedName name="__VTL06">#REF!</definedName>
    <definedName name="__VTL07">#REF!</definedName>
    <definedName name="__VTL08">#REF!</definedName>
    <definedName name="__VTL09">#REF!</definedName>
    <definedName name="_1__123Graph_ACHART_1" hidden="1">[1]PG_Absoluto!$Q$10:$W$10</definedName>
    <definedName name="_1__123Graph_ASE60_1" hidden="1">#REF!</definedName>
    <definedName name="_10__123Graph_BCHART_1" hidden="1">[1]PG_Absoluto!$Q$11:$W$11</definedName>
    <definedName name="_10__123Graph_BCHART_8" hidden="1">'[7]Energia (98 - 00)'!$M$137:$AN$137</definedName>
    <definedName name="_10__123Graph_DSE60_2" hidden="1">#REF!</definedName>
    <definedName name="_11___123Graph_BCHART_1" hidden="1">[1]PG_Absoluto!$Q$11:$W$11</definedName>
    <definedName name="_11__123Graph_BCHART_2" hidden="1">[1]PG_Absoluto!$Q$46:$W$46</definedName>
    <definedName name="_11__123Graph_DSE60_3" hidden="1">#REF!</definedName>
    <definedName name="_12__123Graph_ASE60_3" hidden="1">#REF!</definedName>
    <definedName name="_12__123Graph_BCHART_1" hidden="1">[1]PG_Absoluto!$Q$11:$W$11</definedName>
    <definedName name="_12__123Graph_BCHART_3" hidden="1">[1]PG_Absoluto!$Q$80:$W$80</definedName>
    <definedName name="_12__123Graph_CCHART_8" hidden="1">'[7]Energia (98 - 00)'!$M$146:$AN$146</definedName>
    <definedName name="_12__123Graph_ESE60_2" hidden="1">#REF!</definedName>
    <definedName name="_123graph_fee31" hidden="1">#REF!</definedName>
    <definedName name="_13___123Graph_BCHART_3" hidden="1">[1]PG_Absoluto!$Q$80:$W$80</definedName>
    <definedName name="_13__123Graph_BCHART_1" hidden="1">[1]PG_Absoluto!$Q$11:$W$11</definedName>
    <definedName name="_13__123Graph_BCHART_2" hidden="1">[1]PG_Absoluto!$Q$46:$W$46</definedName>
    <definedName name="_13__123Graph_BCHART_4" hidden="1">[1]PG_Absoluto!$Q$115:$W$115</definedName>
    <definedName name="_13__123Graph_ESE60_3" hidden="1">#REF!</definedName>
    <definedName name="_14__123Graph_BCHART_1" hidden="1">[1]PG_Absoluto!$Q$11:$W$11</definedName>
    <definedName name="_14__123Graph_BCHART_2" hidden="1">[1]PG_Absoluto!$Q$46:$W$46</definedName>
    <definedName name="_14__123Graph_BCHART_3" hidden="1">[1]PG_Absoluto!$Q$80:$W$80</definedName>
    <definedName name="_14__123Graph_BCHART_5" hidden="1">#REF!</definedName>
    <definedName name="_14__123Graph_FSE60_1" hidden="1">#REF!</definedName>
    <definedName name="_15__123Graph_BCHART_2" hidden="1">[1]PG_Absoluto!$Q$46:$W$46</definedName>
    <definedName name="_15__123Graph_BCHART_3" hidden="1">[1]PG_Absoluto!$Q$80:$W$80</definedName>
    <definedName name="_15__123Graph_BCHART_4" hidden="1">[1]PG_Absoluto!$Q$115:$W$115</definedName>
    <definedName name="_15__123Graph_BCHART_6" hidden="1">#REF!</definedName>
    <definedName name="_15__123Graph_FSE60_2" hidden="1">#REF!</definedName>
    <definedName name="_16__123Graph_BCHART_3" hidden="1">[1]PG_Absoluto!$Q$80:$W$80</definedName>
    <definedName name="_16__123Graph_BCHART_4" hidden="1">[1]PG_Absoluto!$Q$115:$W$115</definedName>
    <definedName name="_16__123Graph_BCHART_7" hidden="1">#REF!</definedName>
    <definedName name="_16__123Graph_BSE60_1" hidden="1">#REF!</definedName>
    <definedName name="_16__123Graph_FSE60_3" hidden="1">#REF!</definedName>
    <definedName name="_17__123Graph_BCHART_4" hidden="1">[1]PG_Absoluto!$Q$115:$W$115</definedName>
    <definedName name="_17__123Graph_BCHART_8" hidden="1">#REF!</definedName>
    <definedName name="_18__123Graph_CCHART_1" hidden="1">[1]PG_Absoluto!$Q$12:$W$12</definedName>
    <definedName name="_18__123Graph_XCHART_1" hidden="1">'[8]ResGeral-NOV01'!$C$10:$C$14</definedName>
    <definedName name="_19___123Graph_CCHART_1" hidden="1">[1]PG_Absoluto!$Q$12:$W$12</definedName>
    <definedName name="_19__123Graph_BCHART_3" hidden="1">[1]PG_Absoluto!$Q$80:$W$80</definedName>
    <definedName name="_19__123Graph_CCHART_2" hidden="1">[1]PG_Absoluto!$Q$47:$W$47</definedName>
    <definedName name="_19__123Graph_XCHART_3" hidden="1">'[8]ResGeral-NOV01'!$L$35:$L$47</definedName>
    <definedName name="_1Excel_BuiltIn_Print_Area_4_1_1">#REF!</definedName>
    <definedName name="_2___123Graph_ACHART_2" hidden="1">[1]PG_Absoluto!$Q$45:$W$45</definedName>
    <definedName name="_2__123Graph_ACHART_1" hidden="1">'[8]ResGeral-NOV01'!$F$10:$F$14</definedName>
    <definedName name="_2__123Graph_ACHART_2" hidden="1">[1]PG_Absoluto!$Q$45:$W$45</definedName>
    <definedName name="_2__123Graph_ASE60_2" hidden="1">#REF!</definedName>
    <definedName name="_20__123Graph_BCHART_4" hidden="1">[1]PG_Absoluto!$Q$115:$W$115</definedName>
    <definedName name="_20__123Graph_BSE60_2" hidden="1">#REF!</definedName>
    <definedName name="_20__123Graph_CCHART_1" hidden="1">[1]PG_Absoluto!$Q$12:$W$12</definedName>
    <definedName name="_20__123Graph_CCHART_3" hidden="1">[1]PG_Absoluto!$Q$81:$W$81</definedName>
    <definedName name="_21__123Graph_CCHART_1" hidden="1">[1]PG_Absoluto!$Q$12:$W$12</definedName>
    <definedName name="_21__123Graph_CCHART_2" hidden="1">[1]PG_Absoluto!$Q$47:$W$47</definedName>
    <definedName name="_21__123Graph_CCHART_4" hidden="1">[1]PG_Absoluto!$Q$116:$W$116</definedName>
    <definedName name="_22__123Graph_CCHART_1" hidden="1">[1]PG_Absoluto!$Q$12:$W$12</definedName>
    <definedName name="_22__123Graph_CCHART_2" hidden="1">[1]PG_Absoluto!$Q$47:$W$47</definedName>
    <definedName name="_22__123Graph_CCHART_3" hidden="1">[1]PG_Absoluto!$Q$81:$W$81</definedName>
    <definedName name="_22__123Graph_CCHART_5" hidden="1">#REF!</definedName>
    <definedName name="_23__123Graph_CCHART_2" hidden="1">[1]PG_Absoluto!$Q$47:$W$47</definedName>
    <definedName name="_23__123Graph_CCHART_3" hidden="1">[1]PG_Absoluto!$Q$81:$W$81</definedName>
    <definedName name="_23__123Graph_CCHART_4" hidden="1">[1]PG_Absoluto!$Q$116:$W$116</definedName>
    <definedName name="_23__123Graph_CCHART_6" hidden="1">#REF!</definedName>
    <definedName name="_24__123Graph_BSE60_3" hidden="1">#REF!</definedName>
    <definedName name="_24__123Graph_CCHART_3" hidden="1">[1]PG_Absoluto!$Q$81:$W$81</definedName>
    <definedName name="_24__123Graph_CCHART_4" hidden="1">[1]PG_Absoluto!$Q$116:$W$116</definedName>
    <definedName name="_24__123Graph_CCHART_7" hidden="1">#REF!</definedName>
    <definedName name="_25__123Graph_CCHART_4" hidden="1">[1]PG_Absoluto!$Q$116:$W$116</definedName>
    <definedName name="_25__123Graph_CCHART_8" hidden="1">#REF!</definedName>
    <definedName name="_26__123Graph_DCHART_1" hidden="1">[1]PG_Absoluto!$Q$13:$W$13</definedName>
    <definedName name="_27___123Graph_DCHART_1" hidden="1">[1]PG_Absoluto!$Q$13:$W$13</definedName>
    <definedName name="_27__123Graph_CCHART_3" hidden="1">[1]PG_Absoluto!$Q$81:$W$81</definedName>
    <definedName name="_27__123Graph_DCHART_2" hidden="1">[1]PG_Absoluto!$Q$48:$W$48</definedName>
    <definedName name="_28___123Graph_DCHART_2" hidden="1">[1]PG_Absoluto!$Q$48:$W$48</definedName>
    <definedName name="_28__123Graph_CCHART_4" hidden="1">[1]PG_Absoluto!$Q$116:$W$116</definedName>
    <definedName name="_28__123Graph_CSE60_2" hidden="1">#REF!</definedName>
    <definedName name="_28__123Graph_DCHART_1" hidden="1">[1]PG_Absoluto!$Q$13:$W$13</definedName>
    <definedName name="_28__123Graph_DCHART_3" hidden="1">[1]PG_Absoluto!$Q$82:$W$82</definedName>
    <definedName name="_29___123Graph_DCHART_3" hidden="1">[1]PG_Absoluto!$Q$82:$W$82</definedName>
    <definedName name="_29__123Graph_DCHART_1" hidden="1">[1]PG_Absoluto!$Q$13:$W$13</definedName>
    <definedName name="_29__123Graph_DCHART_2" hidden="1">[1]PG_Absoluto!$Q$48:$W$48</definedName>
    <definedName name="_29__123Graph_DCHART_4" hidden="1">[1]PG_Absoluto!$Q$117:$W$117</definedName>
    <definedName name="_3___123Graph_ACHART_3" hidden="1">[1]PG_Absoluto!$Q$79:$W$79</definedName>
    <definedName name="_3__123Graph_ACHART_3" hidden="1">[1]PG_Absoluto!$Q$79:$W$79</definedName>
    <definedName name="_3__123Graph_ASE60_3" hidden="1">#REF!</definedName>
    <definedName name="_30___123Graph_DCHART_4" hidden="1">[1]PG_Absoluto!$Q$117:$W$117</definedName>
    <definedName name="_30__123Graph_DCHART_1" hidden="1">[1]PG_Absoluto!$Q$13:$W$13</definedName>
    <definedName name="_30__123Graph_DCHART_2" hidden="1">[1]PG_Absoluto!$Q$48:$W$48</definedName>
    <definedName name="_30__123Graph_DCHART_3" hidden="1">[1]PG_Absoluto!$Q$82:$W$82</definedName>
    <definedName name="_30__123Graph_DCHART_5" hidden="1">#REF!</definedName>
    <definedName name="_31__123Graph_DCHART_2" hidden="1">[1]PG_Absoluto!$Q$48:$W$48</definedName>
    <definedName name="_31__123Graph_DCHART_3" hidden="1">[1]PG_Absoluto!$Q$82:$W$82</definedName>
    <definedName name="_31__123Graph_DCHART_4" hidden="1">[1]PG_Absoluto!$Q$117:$W$117</definedName>
    <definedName name="_31__123Graph_DCHART_6" hidden="1">#REF!</definedName>
    <definedName name="_32__123Graph_CSE60_3" hidden="1">#REF!</definedName>
    <definedName name="_32__123Graph_DCHART_3" hidden="1">[1]PG_Absoluto!$Q$82:$W$82</definedName>
    <definedName name="_32__123Graph_DCHART_4" hidden="1">[1]PG_Absoluto!$Q$117:$W$117</definedName>
    <definedName name="_32__123Graph_DCHART_7" hidden="1">#REF!</definedName>
    <definedName name="_33__123Graph_DCHART_4" hidden="1">[1]PG_Absoluto!$Q$117:$W$117</definedName>
    <definedName name="_33__123Graph_DCHART_8" hidden="1">#REF!</definedName>
    <definedName name="_34__123Graph_XCHART_1" hidden="1">[1]PG_Absoluto!$Q$9:$W$9</definedName>
    <definedName name="_35___123Graph_XCHART_1" hidden="1">[1]PG_Absoluto!$Q$9:$W$9</definedName>
    <definedName name="_35__123Graph_DCHART_3" hidden="1">[1]PG_Absoluto!$Q$82:$W$82</definedName>
    <definedName name="_35__123Graph_XCHART_2" hidden="1">[1]PG_Absoluto!$Q$43:$W$43</definedName>
    <definedName name="_36___123Graph_XCHART_2" hidden="1">[1]PG_Absoluto!$Q$43:$W$43</definedName>
    <definedName name="_36__123Graph_DCHART_4" hidden="1">[1]PG_Absoluto!$Q$117:$W$117</definedName>
    <definedName name="_36__123Graph_DSE60_1" hidden="1">#REF!</definedName>
    <definedName name="_36__123Graph_XCHART_1" hidden="1">[1]PG_Absoluto!$Q$9:$W$9</definedName>
    <definedName name="_36__123Graph_XCHART_3" hidden="1">[1]PG_Absoluto!$Q$77:$W$77</definedName>
    <definedName name="_37___123Graph_XCHART_3" hidden="1">[1]PG_Absoluto!$Q$77:$W$77</definedName>
    <definedName name="_37__123Graph_XCHART_1" hidden="1">[1]PG_Absoluto!$Q$9:$W$9</definedName>
    <definedName name="_37__123Graph_XCHART_2" hidden="1">[1]PG_Absoluto!$Q$43:$W$43</definedName>
    <definedName name="_37__123Graph_XCHART_4" hidden="1">[1]PG_Absoluto!$Q$112:$W$112</definedName>
    <definedName name="_38___123Graph_XCHART_4" hidden="1">[1]PG_Absoluto!$Q$112:$W$112</definedName>
    <definedName name="_38__123Graph_XCHART_1" hidden="1">[1]PG_Absoluto!$Q$9:$W$9</definedName>
    <definedName name="_38__123Graph_XCHART_2" hidden="1">[1]PG_Absoluto!$Q$43:$W$43</definedName>
    <definedName name="_38__123Graph_XCHART_3" hidden="1">[1]PG_Absoluto!$Q$77:$W$77</definedName>
    <definedName name="_38__123Graph_XCHART_6" hidden="1">#REF!</definedName>
    <definedName name="_39__123Graph_XCHART_2" hidden="1">[1]PG_Absoluto!$Q$43:$W$43</definedName>
    <definedName name="_39__123Graph_XCHART_3" hidden="1">[1]PG_Absoluto!$Q$77:$W$77</definedName>
    <definedName name="_39__123Graph_XCHART_4" hidden="1">[1]PG_Absoluto!$Q$112:$W$112</definedName>
    <definedName name="_39__123Graph_XCHART_7" hidden="1">#REF!</definedName>
    <definedName name="_4__123Graph_ACHART_4" hidden="1">[1]PG_Absoluto!$Q$114:$W$114</definedName>
    <definedName name="_4__123Graph_ASE60_1" hidden="1">#REF!</definedName>
    <definedName name="_4__123Graph_BSE60_1" hidden="1">#REF!</definedName>
    <definedName name="_40__123Graph_DSE60_2" hidden="1">#REF!</definedName>
    <definedName name="_40__123Graph_XCHART_3" hidden="1">[1]PG_Absoluto!$Q$77:$W$77</definedName>
    <definedName name="_40__123Graph_XCHART_4" hidden="1">[1]PG_Absoluto!$Q$112:$W$112</definedName>
    <definedName name="_40__123Graph_XCHART_8" hidden="1">#REF!</definedName>
    <definedName name="_41__123Graph_XCHART_4" hidden="1">[1]PG_Absoluto!$Q$112:$W$112</definedName>
    <definedName name="_41__123Graph_XOPER_2" hidden="1">[4]Q2_2!#REF!</definedName>
    <definedName name="_44__123Graph_DSE60_3" hidden="1">#REF!</definedName>
    <definedName name="_48__123Graph_ESE60_2" hidden="1">#REF!</definedName>
    <definedName name="_5__123Graph_ACHART_5" hidden="1">#REF!</definedName>
    <definedName name="_5__123Graph_BSE60_2" hidden="1">#REF!</definedName>
    <definedName name="_52__123Graph_ESE60_3" hidden="1">#REF!</definedName>
    <definedName name="_56__123Graph_FSE60_1" hidden="1">#REF!</definedName>
    <definedName name="_6__123Graph_ACHART_6" hidden="1">#REF!</definedName>
    <definedName name="_6__123Graph_BSE60_3" hidden="1">#REF!</definedName>
    <definedName name="_60__123Graph_FSE60_2" hidden="1">#REF!</definedName>
    <definedName name="_64__123Graph_FSE60_3" hidden="1">#REF!</definedName>
    <definedName name="_7__123Graph_ACHART_7" hidden="1">#REF!</definedName>
    <definedName name="_7__123Graph_CSE60_2" hidden="1">#REF!</definedName>
    <definedName name="_8__123Graph_ACHART_8" hidden="1">#REF!</definedName>
    <definedName name="_8__123Graph_ASE60_2" hidden="1">#REF!</definedName>
    <definedName name="_8__123Graph_CSE60_3" hidden="1">#REF!</definedName>
    <definedName name="_9__123Graph_AOPER_2" hidden="1">[4]Q2_2!#REF!</definedName>
    <definedName name="_9__123Graph_DSE60_1" hidden="1">#REF!</definedName>
    <definedName name="_C">#REF!</definedName>
    <definedName name="_CAF4">'[9]Base de Dados'!$H$33</definedName>
    <definedName name="_D">#REF!</definedName>
    <definedName name="_ELE1" localSheetId="1">#REF!</definedName>
    <definedName name="_ELE1">#REF!</definedName>
    <definedName name="_EPE1" localSheetId="1">#REF!</definedName>
    <definedName name="_EPE1">#REF!</definedName>
    <definedName name="_Fill" hidden="1">#REF!</definedName>
    <definedName name="_FILLLL" hidden="1">#REF!</definedName>
    <definedName name="_xlnm._FilterDatabase" localSheetId="4" hidden="1">CN43N!$A$1:$E$751</definedName>
    <definedName name="_xlnm._FilterDatabase" localSheetId="1" hidden="1">'Lista de Serviços &amp; Medição'!$A$12:$IE$953</definedName>
    <definedName name="_xlnm._FilterDatabase" localSheetId="3" hidden="1">MSRV5!$B$1:$I$914</definedName>
    <definedName name="_xlnm._FilterDatabase" localSheetId="5" hidden="1">Portifólio!$A$1:$AF$957</definedName>
    <definedName name="_xlnm._FilterDatabase" localSheetId="2">total #REF!</definedName>
    <definedName name="_xlnm._FilterDatabase">total #REF!</definedName>
    <definedName name="_Key1" hidden="1">#REF!</definedName>
    <definedName name="_Key2" hidden="1">#REF!</definedName>
    <definedName name="_Order1" hidden="1">255</definedName>
    <definedName name="_Order2" hidden="1">0</definedName>
    <definedName name="_P">#REF!</definedName>
    <definedName name="_PV42">'[9]Base de Dados'!$H$29</definedName>
    <definedName name="_PV44">'[9]Base de Dados'!$H$30</definedName>
    <definedName name="_r" localSheetId="2" hidden="1">{"ANAR",#N/A,FALSE,"Dist total";"MARGEN",#N/A,FALSE,"Dist total";"COMENTARIO",#N/A,FALSE,"Ficha CODICE";"CONSEJO",#N/A,FALSE,"Dist p0";"uno",#N/A,FALSE,"Dist total"}</definedName>
    <definedName name="_r" hidden="1">{"ANAR",#N/A,FALSE,"Dist total";"MARGEN",#N/A,FALSE,"Dist total";"COMENTARIO",#N/A,FALSE,"Ficha CODICE";"CONSEJO",#N/A,FALSE,"Dist p0";"uno",#N/A,FALSE,"Dist total"}</definedName>
    <definedName name="_Regression_Int" hidden="1">1</definedName>
    <definedName name="_Regression_Out" hidden="1">'[10] PIB Brasil ( R$ de 1996 )'!#REF!</definedName>
    <definedName name="_Regression_X" hidden="1">[11]MENSAL!$BG$176</definedName>
    <definedName name="_Regression_Y" hidden="1">#REF!</definedName>
    <definedName name="_SKY1">'[9]Base de Dados'!$H$36</definedName>
    <definedName name="_SKY2">'[9]Base de Dados'!$H$35</definedName>
    <definedName name="_Sort" hidden="1">#REF!</definedName>
    <definedName name="_VTL01">[9]Plan1!$Y$8</definedName>
    <definedName name="_VTL02">[9]Plan1!$Y$13</definedName>
    <definedName name="_VTL03">[9]Plan1!$Y$21</definedName>
    <definedName name="_VTL04" localSheetId="1">[12]VT!#REF!</definedName>
    <definedName name="_VTL04">[12]VT!#REF!</definedName>
    <definedName name="_VTL05">[9]Plan1!$Y$26</definedName>
    <definedName name="_VTL06">[9]Plan1!$Y$31</definedName>
    <definedName name="_VTL07">[9]Plan1!$Y$35</definedName>
    <definedName name="_VTL08">[9]Plan1!$Y$38</definedName>
    <definedName name="_VTL09">[9]Plan1!$Y$41</definedName>
    <definedName name="A" localSheetId="1">#REF!</definedName>
    <definedName name="A">#REF!</definedName>
    <definedName name="A_1">[13]CADEIAS!$H$3</definedName>
    <definedName name="A_2">[13]CADEIAS!$I$3</definedName>
    <definedName name="A_CO">'[13]DADOS ENTRADA'!$F$18</definedName>
    <definedName name="A_E1">[13]CADEIAS!$L$3</definedName>
    <definedName name="A_PR1">#REF!</definedName>
    <definedName name="A_PR1T">#REF!</definedName>
    <definedName name="A_PR2">#REF!</definedName>
    <definedName name="AA" hidden="1">#REF!</definedName>
    <definedName name="aaa" localSheetId="2" hidden="1">{"'RR'!$A$2:$E$81"}</definedName>
    <definedName name="aaa" hidden="1">{"'RR'!$A$2:$E$81"}</definedName>
    <definedName name="AAAAA" hidden="1">#REF!</definedName>
    <definedName name="ABC" hidden="1">#REF!</definedName>
    <definedName name="abcd" hidden="1">#REF!</definedName>
    <definedName name="abcdesff" hidden="1">#REF!</definedName>
    <definedName name="AccessDatabase" hidden="1">"M:\Internacional\Cierre septiembre 1999\Análisis varios\Holdings Data.mdb"</definedName>
    <definedName name="ACwvu.STANDARD." hidden="1">#REF!</definedName>
    <definedName name="Administracao_Central">#REF!</definedName>
    <definedName name="aes" localSheetId="2" hidden="1">{"CONSEJO",#N/A,FALSE,"Dist p0";"CONSEJO",#N/A,FALSE,"Ficha CODICE"}</definedName>
    <definedName name="aes" hidden="1">{"CONSEJO",#N/A,FALSE,"Dist p0";"CONSEJO",#N/A,FALSE,"Ficha CODICE"}</definedName>
    <definedName name="ALAL">'[9]Base de Dados'!$H$57</definedName>
    <definedName name="ALESA">'[9]Base de Dados'!$H$58</definedName>
    <definedName name="ALESB">'[9]Base de Dados'!$H$59</definedName>
    <definedName name="ALIM">'[14]Base de Dados'!$E$17</definedName>
    <definedName name="ALIM_ATIV_LEVE" localSheetId="1">#REF!</definedName>
    <definedName name="ALIM_ATIV_LEVE">#REF!</definedName>
    <definedName name="ALIQCT">#REF!</definedName>
    <definedName name="Alturas">#REF!</definedName>
    <definedName name="Amor_pr2">'[13]DADOS ENTRADA'!$F$22</definedName>
    <definedName name="ang" localSheetId="2" hidden="1">{#N/A,#N/A,FALSE,"LLAVE";#N/A,#N/A,FALSE,"EERR";#N/A,#N/A,FALSE,"ESP";#N/A,#N/A,FALSE,"EOAF";#N/A,#N/A,FALSE,"CASH";#N/A,#N/A,FALSE,"FINANZAS";#N/A,#N/A,FALSE,"DEUDA";#N/A,#N/A,FALSE,"INVERSION";#N/A,#N/A,FALSE,"PERSONAL"}</definedName>
    <definedName name="ang" hidden="1">{#N/A,#N/A,FALSE,"LLAVE";#N/A,#N/A,FALSE,"EERR";#N/A,#N/A,FALSE,"ESP";#N/A,#N/A,FALSE,"EOAF";#N/A,#N/A,FALSE,"CASH";#N/A,#N/A,FALSE,"FINANZAS";#N/A,#N/A,FALSE,"DEUDA";#N/A,#N/A,FALSE,"INVERSION";#N/A,#N/A,FALSE,"PERSONAL"}</definedName>
    <definedName name="ange" localSheetId="2" hidden="1">{#N/A,#N/A,FALSE,"ENERGIA";#N/A,#N/A,FALSE,"PERDIDAS";#N/A,#N/A,FALSE,"CLIENTES";#N/A,#N/A,FALSE,"ESTADO";#N/A,#N/A,FALSE,"TECNICA"}</definedName>
    <definedName name="ange" hidden="1">{#N/A,#N/A,FALSE,"ENERGIA";#N/A,#N/A,FALSE,"PERDIDAS";#N/A,#N/A,FALSE,"CLIENTES";#N/A,#N/A,FALSE,"ESTADO";#N/A,#N/A,FALSE,"TECNICA"}</definedName>
    <definedName name="AP">#REF!</definedName>
    <definedName name="AP_CE1">#REF!</definedName>
    <definedName name="AP_E1">#REF!</definedName>
    <definedName name="_xlnm.Extract">#REF!</definedName>
    <definedName name="_xlnm.Print_Area" localSheetId="0">AEO!$A$1:$AI$38</definedName>
    <definedName name="_xlnm.Print_Area" localSheetId="1">'Lista de Serviços &amp; Medição'!$A$1:$BA$953</definedName>
    <definedName name="_xlnm.Print_Area" localSheetId="2">'Relatório de Evidências'!$A$1:$Q$797</definedName>
    <definedName name="_xlnm.Print_Area">#REF!</definedName>
    <definedName name="as" hidden="1">#REF!</definedName>
    <definedName name="ASA" hidden="1">#REF!</definedName>
    <definedName name="asdfas" localSheetId="2">total #REF!</definedName>
    <definedName name="asdfas">total #REF!</definedName>
    <definedName name="asfdqf" hidden="1">#REF!</definedName>
    <definedName name="At_tipo_1">#REF!</definedName>
    <definedName name="At_tipo_2">#REF!</definedName>
    <definedName name="Aterr_urbano">'[15]DADOS ENTRADA'!#REF!</definedName>
    <definedName name="AV">#REF!</definedName>
    <definedName name="AV_1">[15]CADEIAS!#REF!</definedName>
    <definedName name="AV_2">[15]CADEIAS!#REF!</definedName>
    <definedName name="AV_E1">#REF!</definedName>
    <definedName name="B" localSheetId="1">#REF!</definedName>
    <definedName name="B">#REF!</definedName>
    <definedName name="_xlnm.Database" localSheetId="1">#REF!</definedName>
    <definedName name="_xlnm.Database">#REF!</definedName>
    <definedName name="Banco_de_dados1">#REF!</definedName>
    <definedName name="BANCO1" hidden="1">#REF!</definedName>
    <definedName name="BAR">#REF!</definedName>
    <definedName name="bb" localSheetId="2" hidden="1">{#N/A,#N/A,FALSE,"ENERGIA";#N/A,#N/A,FALSE,"PERDIDAS";#N/A,#N/A,FALSE,"CLIENTES";#N/A,#N/A,FALSE,"ESTADO";#N/A,#N/A,FALSE,"TECNICA"}</definedName>
    <definedName name="bb" hidden="1">{#N/A,#N/A,FALSE,"ENERGIA";#N/A,#N/A,FALSE,"PERDIDAS";#N/A,#N/A,FALSE,"CLIENTES";#N/A,#N/A,FALSE,"ESTADO";#N/A,#N/A,FALSE,"TECNICA"}</definedName>
    <definedName name="bbb" localSheetId="2" hidden="1">{#N/A,#N/A,FALSE,"LLAVE";#N/A,#N/A,FALSE,"EERR";#N/A,#N/A,FALSE,"ESP";#N/A,#N/A,FALSE,"EOAF";#N/A,#N/A,FALSE,"CASH";#N/A,#N/A,FALSE,"FINANZAS";#N/A,#N/A,FALSE,"DEUDA";#N/A,#N/A,FALSE,"INVERSION";#N/A,#N/A,FALSE,"PERSONAL"}</definedName>
    <definedName name="bbb" hidden="1">{#N/A,#N/A,FALSE,"LLAVE";#N/A,#N/A,FALSE,"EERR";#N/A,#N/A,FALSE,"ESP";#N/A,#N/A,FALSE,"EOAF";#N/A,#N/A,FALSE,"CASH";#N/A,#N/A,FALSE,"FINANZAS";#N/A,#N/A,FALSE,"DEUDA";#N/A,#N/A,FALSE,"INVERSION";#N/A,#N/A,FALSE,"PERSONAL"}</definedName>
    <definedName name="BBBBB" localSheetId="1">#REF!</definedName>
    <definedName name="BBBBB">#REF!</definedName>
    <definedName name="bbbbbbb" localSheetId="1">#REF!</definedName>
    <definedName name="bbbbbbb">#REF!</definedName>
    <definedName name="BC">#REF!</definedName>
    <definedName name="BCO" localSheetId="1">#REF!</definedName>
    <definedName name="BCO">#REF!</definedName>
    <definedName name="BDI">#REF!</definedName>
    <definedName name="BMO">'[16]Planilha de Custo Padrão'!$J$30</definedName>
    <definedName name="BMOC">#REF!</definedName>
    <definedName name="BMOE">#REF!</definedName>
    <definedName name="book2021">#REF!</definedName>
    <definedName name="bx" localSheetId="2" hidden="1">{#N/A,#N/A,FALSE,"LLAVE";#N/A,#N/A,FALSE,"EERR";#N/A,#N/A,FALSE,"ESP";#N/A,#N/A,FALSE,"EOAF";#N/A,#N/A,FALSE,"CASH";#N/A,#N/A,FALSE,"FINANZAS";#N/A,#N/A,FALSE,"DEUDA";#N/A,#N/A,FALSE,"INVERSION";#N/A,#N/A,FALSE,"PERSONAL"}</definedName>
    <definedName name="bx" hidden="1">{#N/A,#N/A,FALSE,"LLAVE";#N/A,#N/A,FALSE,"EERR";#N/A,#N/A,FALSE,"ESP";#N/A,#N/A,FALSE,"EOAF";#N/A,#N/A,FALSE,"CASH";#N/A,#N/A,FALSE,"FINANZAS";#N/A,#N/A,FALSE,"DEUDA";#N/A,#N/A,FALSE,"INVERSION";#N/A,#N/A,FALSE,"PERSONAL"}</definedName>
    <definedName name="CABOS">#REF!</definedName>
    <definedName name="CAMB">'[9]Base de Dados'!$H$34</definedName>
    <definedName name="CAMPO">#REF!</definedName>
    <definedName name="cAPA" localSheetId="1">#REF!</definedName>
    <definedName name="cAPA">#REF!</definedName>
    <definedName name="CB">#REF!</definedName>
    <definedName name="CD" localSheetId="1">#REF!</definedName>
    <definedName name="CD">#REF!</definedName>
    <definedName name="CDC">#REF!</definedName>
    <definedName name="CDE">#REF!</definedName>
    <definedName name="cdvdf" hidden="1">#REF!</definedName>
    <definedName name="cdx" localSheetId="2" hidden="1">{#N/A,#N/A,FALSE,"LLAVE";#N/A,#N/A,FALSE,"EERR";#N/A,#N/A,FALSE,"ESP";#N/A,#N/A,FALSE,"EOAF";#N/A,#N/A,FALSE,"CASH";#N/A,#N/A,FALSE,"FINANZAS";#N/A,#N/A,FALSE,"DEUDA";#N/A,#N/A,FALSE,"INVERSION";#N/A,#N/A,FALSE,"PERSONAL"}</definedName>
    <definedName name="cdx" hidden="1">{#N/A,#N/A,FALSE,"LLAVE";#N/A,#N/A,FALSE,"EERR";#N/A,#N/A,FALSE,"ESP";#N/A,#N/A,FALSE,"EOAF";#N/A,#N/A,FALSE,"CASH";#N/A,#N/A,FALSE,"FINANZAS";#N/A,#N/A,FALSE,"DEUDA";#N/A,#N/A,FALSE,"INVERSION";#N/A,#N/A,FALSE,"PERSONAL"}</definedName>
    <definedName name="CE" localSheetId="1">#REF!</definedName>
    <definedName name="CE">#REF!</definedName>
    <definedName name="CEPLV">#N/A</definedName>
    <definedName name="CEPPA">#N/A</definedName>
    <definedName name="CERLV">#N/A</definedName>
    <definedName name="CI" localSheetId="1">#REF!</definedName>
    <definedName name="CI">#REF!</definedName>
    <definedName name="CL" localSheetId="1">#REF!</definedName>
    <definedName name="CL">#REF!</definedName>
    <definedName name="CODIGO">#REF!</definedName>
    <definedName name="COGE_REAJUESTE">#REF!</definedName>
    <definedName name="COGEANOCORRENTE">'[17]COGE ANO CORRENTE'!$B$3:$F$1048575</definedName>
    <definedName name="cogematerial">'[17]COGE-MATERIAL'!$A$4936:$C$10412</definedName>
    <definedName name="COMP_ANL">#REF!</definedName>
    <definedName name="Comp_LT">#REF!</definedName>
    <definedName name="Comp_LT_CD">#REF!</definedName>
    <definedName name="Comp_LT_CS">#REF!</definedName>
    <definedName name="Comp_pr1">#REF!</definedName>
    <definedName name="Comp_pr2">#REF!</definedName>
    <definedName name="COMP_UNIT" localSheetId="1">#REF!</definedName>
    <definedName name="COMP_UNIT">#REF!</definedName>
    <definedName name="COMP_UNT" localSheetId="1">#REF!</definedName>
    <definedName name="COMP_UNT">#REF!</definedName>
    <definedName name="compra2021">[18]Planilha2!$A$2:$G$23974</definedName>
    <definedName name="Cond">#REF!</definedName>
    <definedName name="Controle">#REF!</definedName>
    <definedName name="copia" localSheetId="2" hidden="1">{"CONSEJO",#N/A,FALSE,"Dist p0";"CONSEJO",#N/A,FALSE,"Ficha CODICE"}</definedName>
    <definedName name="copia" hidden="1">{"CONSEJO",#N/A,FALSE,"Dist p0";"CONSEJO",#N/A,FALSE,"Ficha CODICE"}</definedName>
    <definedName name="CP">#REF!</definedName>
    <definedName name="CR">#REF!</definedName>
    <definedName name="_xlnm.Criteria">#REF!</definedName>
    <definedName name="CROFISFIN" localSheetId="1">#REF!</definedName>
    <definedName name="CROFISFIN">#REF!</definedName>
    <definedName name="CRONOFF" localSheetId="1">#REF!</definedName>
    <definedName name="CRONOFF">#REF!</definedName>
    <definedName name="Cronograma" localSheetId="1">#REF!</definedName>
    <definedName name="Cronograma">#REF!</definedName>
    <definedName name="CS" localSheetId="1">#REF!</definedName>
    <definedName name="CS">#REF!</definedName>
    <definedName name="CSC" localSheetId="1">#REF!</definedName>
    <definedName name="CSC">#REF!</definedName>
    <definedName name="CT" localSheetId="1">#REF!</definedName>
    <definedName name="CT">#REF!</definedName>
    <definedName name="cualquiera" localSheetId="2" hidden="1">{"uno",#N/A,FALSE,"Dist total";"COMENTARIO",#N/A,FALSE,"Ficha CODICE"}</definedName>
    <definedName name="cualquiera" hidden="1">{"uno",#N/A,FALSE,"Dist total";"COMENTARIO",#N/A,FALSE,"Ficha CODICE"}</definedName>
    <definedName name="Custo_Material_Compra">#REF!</definedName>
    <definedName name="Custo_Material_Projeto">#REF!</definedName>
    <definedName name="Custo_Serviço">#REF!</definedName>
    <definedName name="cv" hidden="1">#REF!</definedName>
    <definedName name="cv_05073" hidden="1">#REF!</definedName>
    <definedName name="Cwvu.COMPRIMIDA." hidden="1">#REF!,#REF!</definedName>
    <definedName name="Cwvu.STANDARD." hidden="1">#REF!,#REF!,#REF!</definedName>
    <definedName name="d" localSheetId="2" hidden="1">{"ANAR",#N/A,FALSE,"Dist total";"MARGEN",#N/A,FALSE,"Dist total";"COMENTARIO",#N/A,FALSE,"Ficha CODICE";"CONSEJO",#N/A,FALSE,"Dist p0";"uno",#N/A,FALSE,"Dist total"}</definedName>
    <definedName name="d" hidden="1">{"ANAR",#N/A,FALSE,"Dist total";"MARGEN",#N/A,FALSE,"Dist total";"COMENTARIO",#N/A,FALSE,"Ficha CODICE";"CONSEJO",#N/A,FALSE,"Dist p0";"uno",#N/A,FALSE,"Dist total"}</definedName>
    <definedName name="DAI" localSheetId="1">#REF!</definedName>
    <definedName name="DAI">#REF!</definedName>
    <definedName name="DAIN" localSheetId="1">'[19]Base de Dados'!#REF!</definedName>
    <definedName name="DAIN">'[19]Base de Dados'!#REF!</definedName>
    <definedName name="dde" hidden="1">#N/A</definedName>
    <definedName name="DDF" localSheetId="1">#REF!</definedName>
    <definedName name="DDF">#REF!</definedName>
    <definedName name="DEP" localSheetId="1">'[12]Planilha de Custo LOTE 1'!#REF!</definedName>
    <definedName name="DEP">'[12]Planilha de Custo LOTE 1'!#REF!</definedName>
    <definedName name="descr">#REF!</definedName>
    <definedName name="Despesas_Financeiras">#REF!</definedName>
    <definedName name="df" localSheetId="2" hidden="1">{#N/A,#N/A,FALSE,"LLAVE";#N/A,#N/A,FALSE,"EERR";#N/A,#N/A,FALSE,"ESP";#N/A,#N/A,FALSE,"EOAF";#N/A,#N/A,FALSE,"CASH";#N/A,#N/A,FALSE,"FINANZAS";#N/A,#N/A,FALSE,"DEUDA";#N/A,#N/A,FALSE,"INVERSION";#N/A,#N/A,FALSE,"PERSONAL"}</definedName>
    <definedName name="df" hidden="1">{#N/A,#N/A,FALSE,"LLAVE";#N/A,#N/A,FALSE,"EERR";#N/A,#N/A,FALSE,"ESP";#N/A,#N/A,FALSE,"EOAF";#N/A,#N/A,FALSE,"CASH";#N/A,#N/A,FALSE,"FINANZAS";#N/A,#N/A,FALSE,"DEUDA";#N/A,#N/A,FALSE,"INVERSION";#N/A,#N/A,FALSE,"PERSONAL"}</definedName>
    <definedName name="DIAL">'[9]Base de Dados'!$H$63</definedName>
    <definedName name="Dist_Obra">#REF!</definedName>
    <definedName name="dj" localSheetId="2" hidden="1">{#N/A,#N/A,FALSE,"LLAVE";#N/A,#N/A,FALSE,"EERR";#N/A,#N/A,FALSE,"ESP";#N/A,#N/A,FALSE,"EOAF";#N/A,#N/A,FALSE,"CASH";#N/A,#N/A,FALSE,"FINANZAS";#N/A,#N/A,FALSE,"DEUDA";#N/A,#N/A,FALSE,"INVERSION";#N/A,#N/A,FALSE,"PERSONAL"}</definedName>
    <definedName name="dj" hidden="1">{#N/A,#N/A,FALSE,"LLAVE";#N/A,#N/A,FALSE,"EERR";#N/A,#N/A,FALSE,"ESP";#N/A,#N/A,FALSE,"EOAF";#N/A,#N/A,FALSE,"CASH";#N/A,#N/A,FALSE,"FINANZAS";#N/A,#N/A,FALSE,"DEUDA";#N/A,#N/A,FALSE,"INVERSION";#N/A,#N/A,FALSE,"PERSONAL"}</definedName>
    <definedName name="DOE" localSheetId="1">#REF!</definedName>
    <definedName name="DOE">#REF!</definedName>
    <definedName name="DOV" localSheetId="1">#REF!</definedName>
    <definedName name="DOV">#REF!</definedName>
    <definedName name="DOVC">#REF!</definedName>
    <definedName name="DOVE">#REF!</definedName>
    <definedName name="e" localSheetId="2" hidden="1">{#N/A,#N/A,FALSE,"ENERGIA";#N/A,#N/A,FALSE,"PERDIDAS";#N/A,#N/A,FALSE,"CLIENTES";#N/A,#N/A,FALSE,"ESTADO";#N/A,#N/A,FALSE,"TECNICA"}</definedName>
    <definedName name="e" hidden="1">{#N/A,#N/A,FALSE,"ENERGIA";#N/A,#N/A,FALSE,"PERDIDAS";#N/A,#N/A,FALSE,"CLIENTES";#N/A,#N/A,FALSE,"ESTADO";#N/A,#N/A,FALSE,"TECNICA"}</definedName>
    <definedName name="E_CO">'[13]PREÇO - ESTRUTURAS'!$H$122</definedName>
    <definedName name="E_CT">'[13]PREÇO - ESTRUTURAS'!$H$86</definedName>
    <definedName name="E_ME">'[13]PREÇO - ESTRUTURAS'!$H$5</definedName>
    <definedName name="ECD">[13]TABELÃO!$F$22</definedName>
    <definedName name="ECS" localSheetId="1">#REF!</definedName>
    <definedName name="ECS">#REF!</definedName>
    <definedName name="eeee" hidden="1">#REF!</definedName>
    <definedName name="EL">#REF!</definedName>
    <definedName name="ELE">'[9]Lote 1 modific'!$J$52</definedName>
    <definedName name="ELECO" localSheetId="1">#REF!</definedName>
    <definedName name="ELECO">#REF!</definedName>
    <definedName name="ELEIN" localSheetId="1">#REF!</definedName>
    <definedName name="ELEIN">#REF!</definedName>
    <definedName name="Emenda_co">#REF!</definedName>
    <definedName name="ENCARGO" localSheetId="1">#REF!</definedName>
    <definedName name="ENCARGO">#REF!</definedName>
    <definedName name="ENCSOCIAIS" localSheetId="1">#REF!</definedName>
    <definedName name="ENCSOCIAIS">#REF!</definedName>
    <definedName name="EPE" localSheetId="1">#REF!</definedName>
    <definedName name="EPE">#REF!</definedName>
    <definedName name="EPECO" localSheetId="1">#REF!</definedName>
    <definedName name="EPECO">#REF!</definedName>
    <definedName name="EPEIN" localSheetId="1">#REF!</definedName>
    <definedName name="EPEIN">#REF!</definedName>
    <definedName name="EQUIP">#REF!</definedName>
    <definedName name="ER">#REF!</definedName>
    <definedName name="ESCRITÓRIO">#REF!</definedName>
    <definedName name="ESI" localSheetId="1">#REF!</definedName>
    <definedName name="ESI">#REF!</definedName>
    <definedName name="ESPECIFICAÇÃO">#REF!</definedName>
    <definedName name="et" localSheetId="2" hidden="1">{#N/A,#N/A,FALSE,"ENERGIA";#N/A,#N/A,FALSE,"PERDIDAS";#N/A,#N/A,FALSE,"CLIENTES";#N/A,#N/A,FALSE,"ESTADO";#N/A,#N/A,FALSE,"TECNICA"}</definedName>
    <definedName name="et" hidden="1">{#N/A,#N/A,FALSE,"ENERGIA";#N/A,#N/A,FALSE,"PERDIDAS";#N/A,#N/A,FALSE,"CLIENTES";#N/A,#N/A,FALSE,"ESTADO";#N/A,#N/A,FALSE,"TECNICA"}</definedName>
    <definedName name="Excel_BuiltIn_Print_Area_1_1">#REF!</definedName>
    <definedName name="Excel_BuiltIn_Print_Area_1_1_1">#REF!</definedName>
    <definedName name="Excel_BuiltIn_Print_Area_2_1">#REF!</definedName>
    <definedName name="Excel_BuiltIn_Print_Area_2_1_1">#REF!</definedName>
    <definedName name="Excel_BuiltIn_Print_Area_4">#REF!</definedName>
    <definedName name="Excel_BuiltIn_Print_Area_4_1">#REF!</definedName>
    <definedName name="Excel_BuiltIn_Print_Area_5">#REF!</definedName>
    <definedName name="Excel_BuiltIn_Print_Area_5_1">#REF!</definedName>
    <definedName name="Excel_BuiltIn_Print_Area_6">#REF!</definedName>
    <definedName name="Excel_BuiltIn_Print_Area_6_1">#REF!</definedName>
    <definedName name="Excel_BuiltIn_Print_Area_7">#REF!</definedName>
    <definedName name="Excel_BuiltIn_Print_Area_7_1">#REF!</definedName>
    <definedName name="Excel_BuiltIn_Print_Area_8">#REF!</definedName>
    <definedName name="Excel_BuiltIn_Print_Area_8_1">#REF!</definedName>
    <definedName name="f" hidden="1">'[20]  '!$Q$9:$W$9</definedName>
    <definedName name="F_K">#REF!</definedName>
    <definedName name="F_M">#REF!</definedName>
    <definedName name="F_S">#REF!</definedName>
    <definedName name="F_T">#REF!</definedName>
    <definedName name="FATOR_K">[21]DADOS!$F$11</definedName>
    <definedName name="fee" localSheetId="2" hidden="1">{TRUE,TRUE,-1.25,-15.5,484.5,276.75,FALSE,TRUE,TRUE,TRUE,0,1,#N/A,5,#N/A,7.31764705882353,16.9411764705882,1,FALSE,FALSE,3,TRUE,1,FALSE,100,"Swvu.COMPRIMIDA.","ACwvu.COMPRIMIDA.",#N/A,FALSE,FALSE,0.118110236220472,0.118110236220472,0.511811023622047,0.511811023622047,2,"&amp;R&amp;""Arial,Negrita""&amp;11PRESUPUESTO 1995&amp;""Arial,Normal""&amp;10  -  &amp;D
&amp;T","&amp;CPágina 19",TRUE,TRUE,FALSE,TRUE,1,#N/A,1,1,"=R29C2:R96C18,R103C2:R138C19,R145C2:R216C19,R223C2:R284C19,R353C2:R384C19,R392C2:R437C19,R298C2:R346C19,R444C2:R474C19","=Inver!R7:R10",#N/A,"Cwvu.COMPRIMIDA.",FALSE,FALSE,FALSE,9,65532,65532,FALSE,FALSE,TRUE,TRUE,TRUE}</definedName>
    <definedName name="fee" hidden="1">{TRUE,TRUE,-1.25,-15.5,484.5,276.75,FALSE,TRUE,TRUE,TRUE,0,1,#N/A,5,#N/A,7.31764705882353,16.9411764705882,1,FALSE,FALSE,3,TRUE,1,FALSE,100,"Swvu.COMPRIMIDA.","ACwvu.COMPRIMIDA.",#N/A,FALSE,FALSE,0.118110236220472,0.118110236220472,0.511811023622047,0.511811023622047,2,"&amp;R&amp;""Arial,Negrita""&amp;11PRESUPUESTO 1995&amp;""Arial,Normal""&amp;10  -  &amp;D
&amp;T","&amp;CPágina 19",TRUE,TRUE,FALSE,TRUE,1,#N/A,1,1,"=R29C2:R96C18,R103C2:R138C19,R145C2:R216C19,R223C2:R284C19,R353C2:R384C19,R392C2:R437C19,R298C2:R346C19,R444C2:R474C19","=Inver!R7:R10",#N/A,"Cwvu.COMPRIMIDA.",FALSE,FALSE,FALSE,9,65532,65532,FALSE,FALSE,TRUE,TRUE,TRUE}</definedName>
    <definedName name="FeriadosFixos">#REF!</definedName>
    <definedName name="FeriadosReligiosos">#REF!</definedName>
    <definedName name="ferr">#REF!</definedName>
    <definedName name="ff" localSheetId="2" hidden="1">{#N/A,#N/A,FALSE,"ENERGIA";#N/A,#N/A,FALSE,"PERDIDAS";#N/A,#N/A,FALSE,"CLIENTES";#N/A,#N/A,FALSE,"ESTADO";#N/A,#N/A,FALSE,"TECNICA"}</definedName>
    <definedName name="ff" hidden="1">{#N/A,#N/A,FALSE,"ENERGIA";#N/A,#N/A,FALSE,"PERDIDAS";#N/A,#N/A,FALSE,"CLIENTES";#N/A,#N/A,FALSE,"ESTADO";#N/A,#N/A,FALSE,"TECNICA"}</definedName>
    <definedName name="Final" localSheetId="1">#REF!</definedName>
    <definedName name="Final">#REF!</definedName>
    <definedName name="FirstRound" localSheetId="1">#REF!</definedName>
    <definedName name="FirstRound">#REF!</definedName>
    <definedName name="fx" localSheetId="2" hidden="1">{#N/A,#N/A,FALSE,"ENERGIA";#N/A,#N/A,FALSE,"PERDIDAS";#N/A,#N/A,FALSE,"CLIENTES";#N/A,#N/A,FALSE,"ESTADO";#N/A,#N/A,FALSE,"TECNICA"}</definedName>
    <definedName name="fx" hidden="1">{#N/A,#N/A,FALSE,"ENERGIA";#N/A,#N/A,FALSE,"PERDIDAS";#N/A,#N/A,FALSE,"CLIENTES";#N/A,#N/A,FALSE,"ESTADO";#N/A,#N/A,FALSE,"TECNICA"}</definedName>
    <definedName name="Garantia">#REF!</definedName>
    <definedName name="ggg" localSheetId="2" hidden="1">{"ANAR",#N/A,FALSE,"Dist total";"MARGEN",#N/A,FALSE,"Dist total";"COMENTARIO",#N/A,FALSE,"Ficha CODICE";"CONSEJO",#N/A,FALSE,"Dist p0";"uno",#N/A,FALSE,"Dist total"}</definedName>
    <definedName name="ggg" hidden="1">{"ANAR",#N/A,FALSE,"Dist total";"MARGEN",#N/A,FALSE,"Dist total";"COMENTARIO",#N/A,FALSE,"Ficha CODICE";"CONSEJO",#N/A,FALSE,"Dist p0";"uno",#N/A,FALSE,"Dist total"}</definedName>
    <definedName name="ggggg" localSheetId="1">#REF!</definedName>
    <definedName name="ggggg">#REF!</definedName>
    <definedName name="Grampo_co">#REF!</definedName>
    <definedName name="Groups" localSheetId="1">#REF!</definedName>
    <definedName name="Groups">#REF!</definedName>
    <definedName name="GUIN">'[9]Base de Dados'!$H$32</definedName>
    <definedName name="hola" localSheetId="2" hidden="1">{"ANAR",#N/A,FALSE,"Dist total";"MARGEN",#N/A,FALSE,"Dist total";"COMENTARIO",#N/A,FALSE,"Ficha CODICE";"CONSEJO",#N/A,FALSE,"Dist p0";"uno",#N/A,FALSE,"Dist total"}</definedName>
    <definedName name="hola" hidden="1">{"ANAR",#N/A,FALSE,"Dist total";"MARGEN",#N/A,FALSE,"Dist total";"COMENTARIO",#N/A,FALSE,"Ficha CODICE";"CONSEJO",#N/A,FALSE,"Dist p0";"uno",#N/A,FALSE,"Dist total"}</definedName>
    <definedName name="HTM">'[9]Base de Dados'!$F$2</definedName>
    <definedName name="HTML_CodePage" hidden="1">1252</definedName>
    <definedName name="HTML_Control" localSheetId="2" hidden="1">{"'RR'!$A$2:$E$81"}</definedName>
    <definedName name="HTML_Control" hidden="1">{"'RR'!$A$2:$E$81"}</definedName>
    <definedName name="HTML_Control1" localSheetId="2" hidden="1">{"'RR'!$A$2:$E$81"}</definedName>
    <definedName name="HTML_Control1" hidden="1">{"'RR'!$A$2:$E$81"}</definedName>
    <definedName name="HTML_Description" hidden="1">""</definedName>
    <definedName name="HTML_Email" hidden="1">""</definedName>
    <definedName name="HTML_Header" hidden="1">"RR"</definedName>
    <definedName name="HTML_LastUpdate" hidden="1">"11/10/99"</definedName>
    <definedName name="HTML_LineAfter" hidden="1">FALSE</definedName>
    <definedName name="HTML_LineBefore" hidden="1">FALSE</definedName>
    <definedName name="HTML_Name" hidden="1">"Departamento de Informática"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"C:\Intranet\Todos os Indicadores\MeuHTML.htm"</definedName>
    <definedName name="HTML_PathTemplate" hidden="1">"C:\arqexcel\Sistema de Gestão de Mercado\Arquivos Intranet\2002\htm\HTMLTemp.htm"</definedName>
    <definedName name="HTML_Title" hidden="1">"Regional 4 SET99"</definedName>
    <definedName name="i" localSheetId="2" hidden="1">{"uno",#N/A,FALSE,"Dist total";"COMENTARIO",#N/A,FALSE,"Ficha CODICE"}</definedName>
    <definedName name="i" hidden="1">{"uno",#N/A,FALSE,"Dist total";"COMENTARIO",#N/A,FALSE,"Ficha CODICE"}</definedName>
    <definedName name="I_LP">#REF!</definedName>
    <definedName name="IB">#REF!</definedName>
    <definedName name="ICMSIPI">'[17]COGE-MATERIAL'!$A$3:$D$4928</definedName>
    <definedName name="IEPLV">#N/A</definedName>
    <definedName name="IEPPA">#N/A</definedName>
    <definedName name="IERLV">#N/A</definedName>
    <definedName name="im" localSheetId="2" hidden="1">{#N/A,#N/A,FALSE,"ENERGIA";#N/A,#N/A,FALSE,"PERDIDAS";#N/A,#N/A,FALSE,"CLIENTES";#N/A,#N/A,FALSE,"ESTADO";#N/A,#N/A,FALSE,"TECNICA"}</definedName>
    <definedName name="im" hidden="1">{#N/A,#N/A,FALSE,"ENERGIA";#N/A,#N/A,FALSE,"PERDIDAS";#N/A,#N/A,FALSE,"CLIENTES";#N/A,#N/A,FALSE,"ESTADO";#N/A,#N/A,FALSE,"TECNICA"}</definedName>
    <definedName name="ime" localSheetId="2" hidden="1">{#N/A,#N/A,FALSE,"LLAVE";#N/A,#N/A,FALSE,"EERR";#N/A,#N/A,FALSE,"ESP";#N/A,#N/A,FALSE,"EOAF";#N/A,#N/A,FALSE,"CASH";#N/A,#N/A,FALSE,"FINANZAS";#N/A,#N/A,FALSE,"DEUDA";#N/A,#N/A,FALSE,"INVERSION";#N/A,#N/A,FALSE,"PERSONAL"}</definedName>
    <definedName name="ime" hidden="1">{#N/A,#N/A,FALSE,"LLAVE";#N/A,#N/A,FALSE,"EERR";#N/A,#N/A,FALSE,"ESP";#N/A,#N/A,FALSE,"EOAF";#N/A,#N/A,FALSE,"CASH";#N/A,#N/A,FALSE,"FINANZAS";#N/A,#N/A,FALSE,"DEUDA";#N/A,#N/A,FALSE,"INVERSION";#N/A,#N/A,FALSE,"PERSONAL"}</definedName>
    <definedName name="INV" localSheetId="1">#REF!</definedName>
    <definedName name="INV">#REF!</definedName>
    <definedName name="INVC">#REF!</definedName>
    <definedName name="INVE">#REF!</definedName>
    <definedName name="IOUPO" hidden="1">#REF!</definedName>
    <definedName name="IOUPÓI" hidden="1">#REF!</definedName>
    <definedName name="IP">#REF!</definedName>
    <definedName name="IPAL">'[9]Base de Dados'!$H$60</definedName>
    <definedName name="IPESA">'[9]Base de Dados'!$H$61</definedName>
    <definedName name="IPESB">'[9]Base de Dados'!$H$62</definedName>
    <definedName name="IPUC">#REF!,#REF!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CCOUNT_CHANGE" hidden="1">"c1449"</definedName>
    <definedName name="IQ_ACCOUNTING_STANDARD" hidden="1">"c4539"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PER_SHARE_BASIC" hidden="1">"c8869"</definedName>
    <definedName name="IQ_AFFO_PER_SHARE_DILUTED" hidden="1">"c8870"</definedName>
    <definedName name="IQ_AFTER_TAX_INCOME_FDIC" hidden="1">"c6583"</definedName>
    <definedName name="IQ_AGENCY" hidden="1">"c8960"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ED_COST_FDIC" hidden="1">"c6426"</definedName>
    <definedName name="IQ_AMT_OUT" hidden="1">"c2145"</definedName>
    <definedName name="IQ_ANALYST_DET_EST" hidden="1">"c12043"</definedName>
    <definedName name="IQ_ANALYST_DET_EST_THOM" hidden="1">"c12071"</definedName>
    <definedName name="IQ_ANALYST_NON_PER_DET_EST" hidden="1">"c12755"</definedName>
    <definedName name="IQ_ANALYST_NON_PER_DET_EST_THOM" hidden="1">"c12759"</definedName>
    <definedName name="IQ_ANNU_DISTRIBUTION_UNIT" hidden="1">"c3004"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NAME_AP" hidden="1">"c8921"</definedName>
    <definedName name="IQ_ASSETS_NAME_AP_ABS" hidden="1">"c8940"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M" hidden="1">"c10043"</definedName>
    <definedName name="IQ_AUM_EQUITY_FUNDS" hidden="1">"c10039"</definedName>
    <definedName name="IQ_AUM_FIXED_INCOME_FUNDS" hidden="1">"c10040"</definedName>
    <definedName name="IQ_AUM_MONEY_MARKET_FUNDS" hidden="1">"c10041"</definedName>
    <definedName name="IQ_AUM_OTHER" hidden="1">"c10042"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CIQ" hidden="1">"c3612"</definedName>
    <definedName name="IQ_AVG_BROKER_REC_NO" hidden="1">"c64"</definedName>
    <definedName name="IQ_AVG_BROKER_REC_NO_CIQ" hidden="1">"c4657"</definedName>
    <definedName name="IQ_AVG_BROKER_REC_NO_THOM" hidden="1">"c5094"</definedName>
    <definedName name="IQ_AVG_BROKER_REC_THOM" hidden="1">"c3648"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" hidden="1">"c4455"</definedName>
    <definedName name="IQ_AVG_INDUSTRY_REC_CIQ" hidden="1">"c4984"</definedName>
    <definedName name="IQ_AVG_INDUSTRY_REC_NO" hidden="1">"c4454"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SHAREOUTSTANDING" hidden="1">"c83"</definedName>
    <definedName name="IQ_AVG_TEMP_EMPLOYEES" hidden="1">"c6020"</definedName>
    <definedName name="IQ_AVG_TEV" hidden="1">"c84"</definedName>
    <definedName name="IQ_AVG_VOLUME" hidden="1">"c1346"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" hidden="1">"c8353"</definedName>
    <definedName name="IQ_BALANCE_GOODS_APR_UNUSED" hidden="1">"c7473"</definedName>
    <definedName name="IQ_BALANCE_GOODS_FC_UNUSED" hidden="1">"c7693"</definedName>
    <definedName name="IQ_BALANCE_GOODS_POP_FC_UNUSED" hidden="1">"c7913"</definedName>
    <definedName name="IQ_BALANCE_GOODS_POP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" hidden="1">"c8133"</definedName>
    <definedName name="IQ_BALANCE_GOODS_YOY_UNUSED" hidden="1">"c7253"</definedName>
    <definedName name="IQ_BALANCE_SERV_APR_FC_UNUSED" hidden="1">"c8355"</definedName>
    <definedName name="IQ_BALANCE_SERV_APR_UNUSED" hidden="1">"c7475"</definedName>
    <definedName name="IQ_BALANCE_SERV_FC_UNUSED" hidden="1">"c7695"</definedName>
    <definedName name="IQ_BALANCE_SERV_POP_FC_UNUSED" hidden="1">"c7915"</definedName>
    <definedName name="IQ_BALANCE_SERV_POP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" hidden="1">"c8135"</definedName>
    <definedName name="IQ_BALANCE_SERV_YOY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" hidden="1">"c8357"</definedName>
    <definedName name="IQ_BALANCE_TRADE_APR_UNUSED" hidden="1">"c7477"</definedName>
    <definedName name="IQ_BALANCE_TRADE_FC_UNUSED" hidden="1">"c7697"</definedName>
    <definedName name="IQ_BALANCE_TRADE_POP_FC_UNUSED" hidden="1">"c7917"</definedName>
    <definedName name="IQ_BALANCE_TRADE_POP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" hidden="1">"c8137"</definedName>
    <definedName name="IQ_BALANCE_TRADE_YOY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OUTSTANDING_CURRENT_EST" hidden="1">"c4128"</definedName>
    <definedName name="IQ_BASIC_OUTSTANDING_CURRENT_HIGH_EST" hidden="1">"c4129"</definedName>
    <definedName name="IQ_BASIC_OUTSTANDING_CURRENT_LOW_EST" hidden="1">"c4130"</definedName>
    <definedName name="IQ_BASIC_OUTSTANDING_CURRENT_MEDIAN_EST" hidden="1">"c4131"</definedName>
    <definedName name="IQ_BASIC_OUTSTANDING_CURRENT_NUM_EST" hidden="1">"c4132"</definedName>
    <definedName name="IQ_BASIC_OUTSTANDING_CURRENT_STDDEV_EST" hidden="1">"c4133"</definedName>
    <definedName name="IQ_BASIC_OUTSTANDING_EST" hidden="1">"c4134"</definedName>
    <definedName name="IQ_BASIC_OUTSTANDING_HIGH_EST" hidden="1">"c4135"</definedName>
    <definedName name="IQ_BASIC_OUTSTANDING_LOW_EST" hidden="1">"c4136"</definedName>
    <definedName name="IQ_BASIC_OUTSTANDING_MEDIAN_EST" hidden="1">"c4137"</definedName>
    <definedName name="IQ_BASIC_OUTSTANDING_NUM_EST" hidden="1">"c4138"</definedName>
    <definedName name="IQ_BASIC_OUTSTANDING_STDDEV_EST" hidden="1">"c4139"</definedName>
    <definedName name="IQ_BASIC_WEIGHT" hidden="1">"c87"</definedName>
    <definedName name="IQ_BASIC_WEIGHT_EST" hidden="1">"c4140"</definedName>
    <definedName name="IQ_BASIC_WEIGHT_GUIDANCE" hidden="1">"c4141"</definedName>
    <definedName name="IQ_BASIC_WEIGHT_HIGH_EST" hidden="1">"c4142"</definedName>
    <definedName name="IQ_BASIC_WEIGHT_LOW_EST" hidden="1">"c4143"</definedName>
    <definedName name="IQ_BASIC_WEIGHT_MEDIAN_EST" hidden="1">"c4144"</definedName>
    <definedName name="IQ_BASIC_WEIGHT_NUM_EST" hidden="1">"c4145"</definedName>
    <definedName name="IQ_BASIC_WEIGHT_STDDEV_EST" hidden="1">"c4146"</definedName>
    <definedName name="IQ_BENCHMARK_SECURITY" hidden="1">"c2154"</definedName>
    <definedName name="IQ_BENCHMARK_SPRD" hidden="1">"c2153"</definedName>
    <definedName name="IQ_BENCHMARK_YIELD" hidden="1">"c8955"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"c11749"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ROKERED_DEPOSITS_FDIC" hidden="1">"c6486"</definedName>
    <definedName name="IQ_BUDGET_BALANCE_APR_FC_UNUSED" hidden="1">"c8359"</definedName>
    <definedName name="IQ_BUDGET_BALANCE_APR_UNUSED" hidden="1">"c7479"</definedName>
    <definedName name="IQ_BUDGET_BALANCE_FC_UNUSED" hidden="1">"c7699"</definedName>
    <definedName name="IQ_BUDGET_BALANCE_POP_FC_UNUSED" hidden="1">"c7919"</definedName>
    <definedName name="IQ_BUDGET_BALANCE_POP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" hidden="1">"c6819"</definedName>
    <definedName name="IQ_BUDGET_BALANCE_YOY_FC_UNUSED" hidden="1">"c8139"</definedName>
    <definedName name="IQ_BUDGET_BALANCE_YOY_UNUSED" hidden="1">"c7259"</definedName>
    <definedName name="IQ_BUDGET_RECEIPTS_APR_FC_UNUSED" hidden="1">"c8361"</definedName>
    <definedName name="IQ_BUDGET_RECEIPTS_APR_UNUSED" hidden="1">"c7481"</definedName>
    <definedName name="IQ_BUDGET_RECEIPTS_FC_UNUSED" hidden="1">"c7701"</definedName>
    <definedName name="IQ_BUDGET_RECEIPTS_POP_FC_UNUSED" hidden="1">"c7921"</definedName>
    <definedName name="IQ_BUDGET_RECEIPTS_POP_UNUSED" hidden="1">"c7041"</definedName>
    <definedName name="IQ_BUDGET_RECEIPTS_UNUSED" hidden="1">"c6821"</definedName>
    <definedName name="IQ_BUDGET_RECEIPTS_YOY_FC_UNUSED" hidden="1">"c8141"</definedName>
    <definedName name="IQ_BUDGET_RECEIPTS_YOY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ACT_OR_EST_CIQ" hidden="1">"c5068"</definedName>
    <definedName name="IQ_BV_EST" hidden="1">"c5624"</definedName>
    <definedName name="IQ_BV_HIGH_EST" hidden="1">"c5626"</definedName>
    <definedName name="IQ_BV_LOW_EST" hidden="1">"c5627"</definedName>
    <definedName name="IQ_BV_MEDIAN_EST" hidden="1">"c5625"</definedName>
    <definedName name="IQ_BV_NUM_EST" hidden="1">"c5628"</definedName>
    <definedName name="IQ_BV_OVER_SHARES" hidden="1">"c1349"</definedName>
    <definedName name="IQ_BV_SHARE" hidden="1">"c100"</definedName>
    <definedName name="IQ_BV_SHARE_ACT_OR_EST" hidden="1">"c3587"</definedName>
    <definedName name="IQ_BV_SHARE_ACT_OR_EST_THOM" hidden="1">"c5312"</definedName>
    <definedName name="IQ_BV_SHARE_DET_EST" hidden="1">"c12047"</definedName>
    <definedName name="IQ_BV_SHARE_DET_EST_CURRENCY" hidden="1">"c12456"</definedName>
    <definedName name="IQ_BV_SHARE_DET_EST_CURRENCY_THOM" hidden="1">"c12476"</definedName>
    <definedName name="IQ_BV_SHARE_DET_EST_DATE" hidden="1">"c12200"</definedName>
    <definedName name="IQ_BV_SHARE_DET_EST_DATE_THOM" hidden="1">"c12225"</definedName>
    <definedName name="IQ_BV_SHARE_DET_EST_INCL" hidden="1">"c12339"</definedName>
    <definedName name="IQ_BV_SHARE_DET_EST_INCL_THOM" hidden="1">"c12359"</definedName>
    <definedName name="IQ_BV_SHARE_DET_EST_ORIGIN" hidden="1">"c12573"</definedName>
    <definedName name="IQ_BV_SHARE_DET_EST_ORIGIN_THOM" hidden="1">"c12595"</definedName>
    <definedName name="IQ_BV_SHARE_DET_EST_THOM" hidden="1">"c12075"</definedName>
    <definedName name="IQ_BV_SHARE_EST" hidden="1">"c3541"</definedName>
    <definedName name="IQ_BV_SHARE_EST_THOM" hidden="1">"c4020"</definedName>
    <definedName name="IQ_BV_SHARE_HIGH_EST" hidden="1">"c3542"</definedName>
    <definedName name="IQ_BV_SHARE_HIGH_EST_THOM" hidden="1">"c4022"</definedName>
    <definedName name="IQ_BV_SHARE_LOW_EST" hidden="1">"c3543"</definedName>
    <definedName name="IQ_BV_SHARE_LOW_EST_THOM" hidden="1">"c4023"</definedName>
    <definedName name="IQ_BV_SHARE_MEDIAN_EST" hidden="1">"c3544"</definedName>
    <definedName name="IQ_BV_SHARE_MEDIAN_EST_THOM" hidden="1">"c4021"</definedName>
    <definedName name="IQ_BV_SHARE_NUM_EST" hidden="1">"c3539"</definedName>
    <definedName name="IQ_BV_SHARE_NUM_EST_THOM" hidden="1">"c4024"</definedName>
    <definedName name="IQ_BV_SHARE_STDDEV_EST" hidden="1">"c3540"</definedName>
    <definedName name="IQ_BV_SHARE_STDDEV_EST_THOM" hidden="1">"c4025"</definedName>
    <definedName name="IQ_BV_STDDEV_EST" hidden="1">"c5629"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Q_EST" hidden="1">"c6796"</definedName>
    <definedName name="IQ_CAL_Q_EST_CIQ" hidden="1">"c6808"</definedName>
    <definedName name="IQ_CAL_Q_EST_THOM" hidden="1">"c6804"</definedName>
    <definedName name="IQ_CAL_Y" hidden="1">"c102"</definedName>
    <definedName name="IQ_CAL_Y_EST" hidden="1">"c6797"</definedName>
    <definedName name="IQ_CAL_Y_EST_CIQ" hidden="1">"c6809"</definedName>
    <definedName name="IQ_CAL_Y_EST_THOM" hidden="1">"c6805"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ACT_OR_EST" hidden="1">"c3584"</definedName>
    <definedName name="IQ_CAPEX_ACT_OR_EST_THOM" hidden="1">"c5546"</definedName>
    <definedName name="IQ_CAPEX_BNK" hidden="1">"c110"</definedName>
    <definedName name="IQ_CAPEX_BR" hidden="1">"c111"</definedName>
    <definedName name="IQ_CAPEX_DET_EST" hidden="1">"c12048"</definedName>
    <definedName name="IQ_CAPEX_DET_EST_CURRENCY" hidden="1">"c12457"</definedName>
    <definedName name="IQ_CAPEX_DET_EST_CURRENCY_THOM" hidden="1">"c12477"</definedName>
    <definedName name="IQ_CAPEX_DET_EST_DATE" hidden="1">"c12201"</definedName>
    <definedName name="IQ_CAPEX_DET_EST_DATE_THOM" hidden="1">"c12226"</definedName>
    <definedName name="IQ_CAPEX_DET_EST_INCL" hidden="1">"c12340"</definedName>
    <definedName name="IQ_CAPEX_DET_EST_INCL_THOM" hidden="1">"c12360"</definedName>
    <definedName name="IQ_CAPEX_DET_EST_ORIGIN" hidden="1">"c12765"</definedName>
    <definedName name="IQ_CAPEX_DET_EST_ORIGIN_THOM" hidden="1">"c12596"</definedName>
    <definedName name="IQ_CAPEX_DET_EST_THOM" hidden="1">"c12076"</definedName>
    <definedName name="IQ_CAPEX_EST" hidden="1">"c3523"</definedName>
    <definedName name="IQ_CAPEX_EST_THOM" hidden="1">"c5502"</definedName>
    <definedName name="IQ_CAPEX_FIN" hidden="1">"c112"</definedName>
    <definedName name="IQ_CAPEX_GUIDANCE" hidden="1">"c4150"</definedName>
    <definedName name="IQ_CAPEX_HIGH_EST" hidden="1">"c3524"</definedName>
    <definedName name="IQ_CAPEX_HIGH_EST_THOM" hidden="1">"c5504"</definedName>
    <definedName name="IQ_CAPEX_HIGH_GUIDANCE" hidden="1">"c4180"</definedName>
    <definedName name="IQ_CAPEX_INS" hidden="1">"c113"</definedName>
    <definedName name="IQ_CAPEX_LOW_EST" hidden="1">"c3525"</definedName>
    <definedName name="IQ_CAPEX_LOW_EST_THOM" hidden="1">"c5505"</definedName>
    <definedName name="IQ_CAPEX_LOW_GUIDANCE" hidden="1">"c4220"</definedName>
    <definedName name="IQ_CAPEX_MEDIAN_EST" hidden="1">"c3526"</definedName>
    <definedName name="IQ_CAPEX_MEDIAN_EST_THOM" hidden="1">"c5503"</definedName>
    <definedName name="IQ_CAPEX_NUM_EST" hidden="1">"c3521"</definedName>
    <definedName name="IQ_CAPEX_NUM_EST_THOM" hidden="1">"c5506"</definedName>
    <definedName name="IQ_CAPEX_STDDEV_EST" hidden="1">"c3522"</definedName>
    <definedName name="IQ_CAPEX_STDDEV_EST_THOM" hidden="1">"c5507"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IVIDENDS_NET_INCOME_FDIC" hidden="1">"c6738"</definedName>
    <definedName name="IQ_CASH_DUE_BANKS" hidden="1">"c1351"</definedName>
    <definedName name="IQ_CASH_EPS_ACT_OR_EST" hidden="1">"c5638"</definedName>
    <definedName name="IQ_CASH_EPS_ACT_OR_EST_THOM" hidden="1">"c5646"</definedName>
    <definedName name="IQ_CASH_EPS_DET_EST_CURRENCY_THOM" hidden="1">"c12478"</definedName>
    <definedName name="IQ_CASH_EPS_DET_EST_DATE_THOM" hidden="1">"c12227"</definedName>
    <definedName name="IQ_CASH_EPS_DET_EST_INCL_THOM" hidden="1">"c12361"</definedName>
    <definedName name="IQ_CASH_EPS_DET_EST_ORIGIN_THOM" hidden="1">"c12597"</definedName>
    <definedName name="IQ_CASH_EPS_DET_EST_THOM" hidden="1">"c12077"</definedName>
    <definedName name="IQ_CASH_EPS_EST" hidden="1">"c5631"</definedName>
    <definedName name="IQ_CASH_EPS_EST_THOM" hidden="1">"c5639"</definedName>
    <definedName name="IQ_CASH_EPS_HIGH_EST" hidden="1">"c5633"</definedName>
    <definedName name="IQ_CASH_EPS_HIGH_EST_THOM" hidden="1">"c5641"</definedName>
    <definedName name="IQ_CASH_EPS_LOW_EST" hidden="1">"c5634"</definedName>
    <definedName name="IQ_CASH_EPS_LOW_EST_THOM" hidden="1">"c5642"</definedName>
    <definedName name="IQ_CASH_EPS_MEDIAN_EST" hidden="1">"c5632"</definedName>
    <definedName name="IQ_CASH_EPS_MEDIAN_EST_THOM" hidden="1">"c5640"</definedName>
    <definedName name="IQ_CASH_EPS_NUM_EST" hidden="1">"c5635"</definedName>
    <definedName name="IQ_CASH_EPS_NUM_EST_THOM" hidden="1">"c5643"</definedName>
    <definedName name="IQ_CASH_EPS_STDDEV_EST" hidden="1">"c5636"</definedName>
    <definedName name="IQ_CASH_EPS_STDDEV_EST_THOM" hidden="1">"c5644"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" hidden="1">"c4154"</definedName>
    <definedName name="IQ_CASH_FLOW_ACT_OR_EST_CIQ" hidden="1">"c4566"</definedName>
    <definedName name="IQ_CASH_FLOW_EST" hidden="1">"c4153"</definedName>
    <definedName name="IQ_CASH_FLOW_GUIDANCE" hidden="1">"c4155"</definedName>
    <definedName name="IQ_CASH_FLOW_HIGH_EST" hidden="1">"c4156"</definedName>
    <definedName name="IQ_CASH_FLOW_HIGH_GUIDANCE" hidden="1">"c4201"</definedName>
    <definedName name="IQ_CASH_FLOW_LOW_EST" hidden="1">"c4157"</definedName>
    <definedName name="IQ_CASH_FLOW_LOW_GUIDANCE" hidden="1">"c4241"</definedName>
    <definedName name="IQ_CASH_FLOW_MEDIAN_EST" hidden="1">"c4158"</definedName>
    <definedName name="IQ_CASH_FLOW_NUM_EST" hidden="1">"c4159"</definedName>
    <definedName name="IQ_CASH_FLOW_STDDEV_EST" hidden="1">"c4160"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NET" hidden="1">"c12753"</definedName>
    <definedName name="IQ_CASH_INTEREST_OPER" hidden="1">"c6293"</definedName>
    <definedName name="IQ_CASH_INTEREST_RECEIVED" hidden="1">"c12754"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" hidden="1">"c4164"</definedName>
    <definedName name="IQ_CASH_OPER_ACT_OR_EST_CIQ" hidden="1">"c4576"</definedName>
    <definedName name="IQ_CASH_OPER_AP" hidden="1">"c8888"</definedName>
    <definedName name="IQ_CASH_OPER_AP_ABS" hidden="1">"c8907"</definedName>
    <definedName name="IQ_CASH_OPER_EST" hidden="1">"c4163"</definedName>
    <definedName name="IQ_CASH_OPER_GUIDANCE" hidden="1">"c4165"</definedName>
    <definedName name="IQ_CASH_OPER_HIGH_EST" hidden="1">"c4166"</definedName>
    <definedName name="IQ_CASH_OPER_HIGH_GUIDANCE" hidden="1">"c4185"</definedName>
    <definedName name="IQ_CASH_OPER_LOW_EST" hidden="1">"c4244"</definedName>
    <definedName name="IQ_CASH_OPER_LOW_GUIDANCE" hidden="1">"c4225"</definedName>
    <definedName name="IQ_CASH_OPER_MEDIAN_EST" hidden="1">"c4245"</definedName>
    <definedName name="IQ_CASH_OPER_NAME_AP" hidden="1">"c8926"</definedName>
    <definedName name="IQ_CASH_OPER_NAME_AP_ABS" hidden="1">"c8945"</definedName>
    <definedName name="IQ_CASH_OPER_NUM_EST" hidden="1">"c4246"</definedName>
    <definedName name="IQ_CASH_OPER_STDDEV_EST" hidden="1">"c4247"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ST_INVEST_EST" hidden="1">"c4249"</definedName>
    <definedName name="IQ_CASH_ST_INVEST_GUIDANCE" hidden="1">"c4250"</definedName>
    <definedName name="IQ_CASH_ST_INVEST_HIGH_EST" hidden="1">"c4251"</definedName>
    <definedName name="IQ_CASH_ST_INVEST_HIGH_GUIDANCE" hidden="1">"c4195"</definedName>
    <definedName name="IQ_CASH_ST_INVEST_LOW_EST" hidden="1">"c4252"</definedName>
    <definedName name="IQ_CASH_ST_INVEST_LOW_GUIDANCE" hidden="1">"c4235"</definedName>
    <definedName name="IQ_CASH_ST_INVEST_MEDIAN_EST" hidden="1">"c4253"</definedName>
    <definedName name="IQ_CASH_ST_INVEST_NUM_EST" hidden="1">"c4254"</definedName>
    <definedName name="IQ_CASH_ST_INVEST_STDDEV_EST" hidden="1">"c4255"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URRENCY" hidden="1">"c6031"</definedName>
    <definedName name="IQ_CDS_EVAL_DATE" hidden="1">"c6029"</definedName>
    <definedName name="IQ_CDS_MID" hidden="1">"c6028"</definedName>
    <definedName name="IQ_CDS_NAME" hidden="1">"c6034"</definedName>
    <definedName name="IQ_CDS_TERM" hidden="1">"c6030"</definedName>
    <definedName name="IQ_CDS_TYPE" hidden="1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PS_ACT_OR_EST" hidden="1">"c2217"</definedName>
    <definedName name="IQ_CFPS_ACT_OR_EST_THOM" hidden="1">"c5301"</definedName>
    <definedName name="IQ_CFPS_DET_EST" hidden="1">"c12049"</definedName>
    <definedName name="IQ_CFPS_DET_EST_CURRENCY" hidden="1">"c12458"</definedName>
    <definedName name="IQ_CFPS_DET_EST_CURRENCY_THOM" hidden="1">"c12479"</definedName>
    <definedName name="IQ_CFPS_DET_EST_DATE" hidden="1">"c12202"</definedName>
    <definedName name="IQ_CFPS_DET_EST_DATE_THOM" hidden="1">"c12228"</definedName>
    <definedName name="IQ_CFPS_DET_EST_INCL" hidden="1">"c12341"</definedName>
    <definedName name="IQ_CFPS_DET_EST_INCL_THOM" hidden="1">"c12362"</definedName>
    <definedName name="IQ_CFPS_DET_EST_ORIGIN" hidden="1">"c12575"</definedName>
    <definedName name="IQ_CFPS_DET_EST_ORIGIN_THOM" hidden="1">"c12598"</definedName>
    <definedName name="IQ_CFPS_DET_EST_THOM" hidden="1">"c12078"</definedName>
    <definedName name="IQ_CFPS_EST" hidden="1">"c1667"</definedName>
    <definedName name="IQ_CFPS_EST_THOM" hidden="1">"c4006"</definedName>
    <definedName name="IQ_CFPS_GUIDANCE" hidden="1">"c4256"</definedName>
    <definedName name="IQ_CFPS_HIGH_EST" hidden="1">"c1669"</definedName>
    <definedName name="IQ_CFPS_HIGH_EST_THOM" hidden="1">"c4008"</definedName>
    <definedName name="IQ_CFPS_HIGH_GUIDANCE" hidden="1">"c4167"</definedName>
    <definedName name="IQ_CFPS_LOW_EST" hidden="1">"c1670"</definedName>
    <definedName name="IQ_CFPS_LOW_EST_THOM" hidden="1">"c4009"</definedName>
    <definedName name="IQ_CFPS_LOW_GUIDANCE" hidden="1">"c4207"</definedName>
    <definedName name="IQ_CFPS_MEDIAN_EST" hidden="1">"c1668"</definedName>
    <definedName name="IQ_CFPS_MEDIAN_EST_THOM" hidden="1">"c4007"</definedName>
    <definedName name="IQ_CFPS_NUM_EST" hidden="1">"c1671"</definedName>
    <definedName name="IQ_CFPS_NUM_EST_THOM" hidden="1">"c4010"</definedName>
    <definedName name="IQ_CFPS_STDDEV_EST" hidden="1">"c1672"</definedName>
    <definedName name="IQ_CFPS_STDDEV_EST_THOM" hidden="1">"c4011"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" hidden="1">"c8500"</definedName>
    <definedName name="IQ_CHANGE_INVENT_REAL_APR_UNUSED" hidden="1">"c7620"</definedName>
    <definedName name="IQ_CHANGE_INVENT_REAL_FC_UNUSED" hidden="1">"c7840"</definedName>
    <definedName name="IQ_CHANGE_INVENT_REAL_POP_FC_UNUSED" hidden="1">"c8060"</definedName>
    <definedName name="IQ_CHANGE_INVENT_REAL_POP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" hidden="1">"c8280"</definedName>
    <definedName name="IQ_CHANGE_INVENT_REAL_YOY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ATERAL_TYPE" hidden="1">"c8954"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RACTS_OTHER_COMMODITIES_EQUITIES_FDIC" hidden="1">"c6522"</definedName>
    <definedName name="IQ_CONTRIB_ID_DET_EST" hidden="1">"c12045"</definedName>
    <definedName name="IQ_CONTRIB_ID_DET_EST_THOM" hidden="1">"c12073"</definedName>
    <definedName name="IQ_CONTRIB_NAME_DET_EST" hidden="1">"c12046"</definedName>
    <definedName name="IQ_CONTRIB_NAME_DET_EST_THOM" hidden="1">"c12074"</definedName>
    <definedName name="IQ_CONTRIB_NAME_NON_PER_DET_EST" hidden="1">"c12760"</definedName>
    <definedName name="IQ_CONTRIB_NAME_NON_PER_DET_EST_THOM" hidden="1">"c12764"</definedName>
    <definedName name="IQ_CONTRIB_REC_DET_EST" hidden="1">"c12051"</definedName>
    <definedName name="IQ_CONTRIB_REC_DET_EST_DATE" hidden="1">"c12204"</definedName>
    <definedName name="IQ_CONTRIB_REC_DET_EST_DATE_THOM" hidden="1">"c12230"</definedName>
    <definedName name="IQ_CONTRIB_REC_DET_EST_ORIGIN" hidden="1">"c12577"</definedName>
    <definedName name="IQ_CONTRIB_REC_DET_EST_ORIGIN_THOM" hidden="1">"c12600"</definedName>
    <definedName name="IQ_CONTRIB_REC_DET_EST_THOM" hidden="1">"c12080"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" hidden="1">"c8381"</definedName>
    <definedName name="IQ_CORP_GOODS_PRICE_INDEX_APR_UNUSED" hidden="1">"c7501"</definedName>
    <definedName name="IQ_CORP_GOODS_PRICE_INDEX_FC_UNUSED" hidden="1">"c7721"</definedName>
    <definedName name="IQ_CORP_GOODS_PRICE_INDEX_POP_FC_UNUSED" hidden="1">"c7941"</definedName>
    <definedName name="IQ_CORP_GOODS_PRICE_INDEX_POP_UNUSED" hidden="1">"c7061"</definedName>
    <definedName name="IQ_CORP_GOODS_PRICE_INDEX_UNUSED" hidden="1">"c6841"</definedName>
    <definedName name="IQ_CORP_GOODS_PRICE_INDEX_YOY_FC_UNUSED" hidden="1">"c8161"</definedName>
    <definedName name="IQ_CORP_GOODS_PRICE_INDEX_YOY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UPON_FORMULA" hidden="1">"c8965"</definedName>
    <definedName name="IQ_COVERED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EXPOSURE" hidden="1">"c10038"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" hidden="1">"c8387"</definedName>
    <definedName name="IQ_CURR_ACCT_BALANCE_APR_UNUSED" hidden="1">"c7507"</definedName>
    <definedName name="IQ_CURR_ACCT_BALANCE_FC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" hidden="1">"c7947"</definedName>
    <definedName name="IQ_CURR_ACCT_BALANCE_POP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" hidden="1">"c8167"</definedName>
    <definedName name="IQ_CURR_ACCT_BALANCE_YOY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DELAY" hidden="1">"c8963"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TY_EST" hidden="1">"c4257"</definedName>
    <definedName name="IQ_DEBT_EQUITY_HIGH_EST" hidden="1">"c4258"</definedName>
    <definedName name="IQ_DEBT_EQUITY_LOW_EST" hidden="1">"c4259"</definedName>
    <definedName name="IQ_DEBT_EQUITY_MEDIAN_EST" hidden="1">"c4260"</definedName>
    <definedName name="IQ_DEBT_EQUITY_NUM_EST" hidden="1">"c4261"</definedName>
    <definedName name="IQ_DEBT_EQUITY_STDDEV_EST" hidden="1">"c4262"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FF_LASTCLOSE_TARGET_PRICE_CIQ" hidden="1">"c4767"</definedName>
    <definedName name="IQ_DIFF_LASTCLOSE_TARGET_PRICE_THOM" hidden="1">"c5278"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OUTSTANDING_CURRENT_EST" hidden="1">"c4263"</definedName>
    <definedName name="IQ_DILUT_OUTSTANDING_CURRENT_HIGH_EST" hidden="1">"c4264"</definedName>
    <definedName name="IQ_DILUT_OUTSTANDING_CURRENT_LOW_EST" hidden="1">"c4265"</definedName>
    <definedName name="IQ_DILUT_OUTSTANDING_CURRENT_MEDIAN_EST" hidden="1">"c4266"</definedName>
    <definedName name="IQ_DILUT_OUTSTANDING_CURRENT_NUM_EST" hidden="1">"c4267"</definedName>
    <definedName name="IQ_DILUT_OUTSTANDING_CURRENT_STDDEV_EST" hidden="1">"c4268"</definedName>
    <definedName name="IQ_DILUT_WEIGHT" hidden="1">"c326"</definedName>
    <definedName name="IQ_DILUT_WEIGHT_EST" hidden="1">"c4269"</definedName>
    <definedName name="IQ_DILUT_WEIGHT_GUIDANCE" hidden="1">"c4270"</definedName>
    <definedName name="IQ_DILUT_WEIGHT_HIGH_EST" hidden="1">"c4271"</definedName>
    <definedName name="IQ_DILUT_WEIGHT_LOW_EST" hidden="1">"c4272"</definedName>
    <definedName name="IQ_DILUT_WEIGHT_MEDIAN_EST" hidden="1">"c4273"</definedName>
    <definedName name="IQ_DILUT_WEIGHT_NUM_EST" hidden="1">"c4274"</definedName>
    <definedName name="IQ_DILUT_WEIGHT_STDDEV_EST" hidden="1">"c4275"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ACT_OR_EST_CIQ" hidden="1">"c4803"</definedName>
    <definedName name="IQ_DISTRIBUTABLE_CASH_EST" hidden="1">"c4277"</definedName>
    <definedName name="IQ_DISTRIBUTABLE_CASH_GUIDANCE" hidden="1">"c4279"</definedName>
    <definedName name="IQ_DISTRIBUTABLE_CASH_HIGH_EST" hidden="1">"c4280"</definedName>
    <definedName name="IQ_DISTRIBUTABLE_CASH_HIGH_GUIDANCE" hidden="1">"c4198"</definedName>
    <definedName name="IQ_DISTRIBUTABLE_CASH_LOW_EST" hidden="1">"c4281"</definedName>
    <definedName name="IQ_DISTRIBUTABLE_CASH_LOW_GUIDANCE" hidden="1">"c4238"</definedName>
    <definedName name="IQ_DISTRIBUTABLE_CASH_MEDIAN_EST" hidden="1">"c4282"</definedName>
    <definedName name="IQ_DISTRIBUTABLE_CASH_NUM_EST" hidden="1">"c4283"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STRIBUTABLE_CASH_SHARE_ACT_OR_EST_CIQ" hidden="1">"c4811"</definedName>
    <definedName name="IQ_DISTRIBUTABLE_CASH_SHARE_EST" hidden="1">"c4285"</definedName>
    <definedName name="IQ_DISTRIBUTABLE_CASH_SHARE_GUIDANCE" hidden="1">"c4287"</definedName>
    <definedName name="IQ_DISTRIBUTABLE_CASH_SHARE_HIGH_EST" hidden="1">"c4288"</definedName>
    <definedName name="IQ_DISTRIBUTABLE_CASH_SHARE_HIGH_GUIDANCE" hidden="1">"c4199"</definedName>
    <definedName name="IQ_DISTRIBUTABLE_CASH_SHARE_LOW_EST" hidden="1">"c4289"</definedName>
    <definedName name="IQ_DISTRIBUTABLE_CASH_SHARE_LOW_GUIDANCE" hidden="1">"c4239"</definedName>
    <definedName name="IQ_DISTRIBUTABLE_CASH_SHARE_MEDIAN_EST" hidden="1">"c4290"</definedName>
    <definedName name="IQ_DISTRIBUTABLE_CASH_SHARE_NUM_EST" hidden="1">"c4291"</definedName>
    <definedName name="IQ_DISTRIBUTABLE_CASH_SHARE_STDDEV_EST" hidden="1">"c4292"</definedName>
    <definedName name="IQ_DISTRIBUTABLE_CASH_STDDEV_EST" hidden="1">"c4294"</definedName>
    <definedName name="IQ_DIV_AMOUNT" hidden="1">"c3041"</definedName>
    <definedName name="IQ_DIV_PAYMENT_DATE" hidden="1">"c2205"</definedName>
    <definedName name="IQ_DIV_PAYMENT_TYPE" hidden="1">"c12752"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EST" hidden="1">"c4296"</definedName>
    <definedName name="IQ_DIVIDEND_HIGH_EST" hidden="1">"c4297"</definedName>
    <definedName name="IQ_DIVIDEND_LOW_EST" hidden="1">"c4298"</definedName>
    <definedName name="IQ_DIVIDEND_MEDIAN_EST" hidden="1">"c4299"</definedName>
    <definedName name="IQ_DIVIDEND_NUM_EST" hidden="1">"c4300"</definedName>
    <definedName name="IQ_DIVIDEND_STDDEV_EST" hidden="1">"c4301"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" hidden="1">"c2218"</definedName>
    <definedName name="IQ_DPS_ACT_OR_EST_THOM" hidden="1">"c5302"</definedName>
    <definedName name="IQ_DPS_DET_EST" hidden="1">"c12052"</definedName>
    <definedName name="IQ_DPS_DET_EST_CURRENCY" hidden="1">"c12459"</definedName>
    <definedName name="IQ_DPS_DET_EST_CURRENCY_THOM" hidden="1">"c12480"</definedName>
    <definedName name="IQ_DPS_DET_EST_DATE" hidden="1">"c12205"</definedName>
    <definedName name="IQ_DPS_DET_EST_DATE_THOM" hidden="1">"c12231"</definedName>
    <definedName name="IQ_DPS_DET_EST_INCL" hidden="1">"c12342"</definedName>
    <definedName name="IQ_DPS_DET_EST_INCL_THOM" hidden="1">"c12363"</definedName>
    <definedName name="IQ_DPS_DET_EST_ORIGIN" hidden="1">"c12578"</definedName>
    <definedName name="IQ_DPS_DET_EST_ORIGIN_THOM" hidden="1">"c12601"</definedName>
    <definedName name="IQ_DPS_DET_EST_THOM" hidden="1">"c12081"</definedName>
    <definedName name="IQ_DPS_EST" hidden="1">"c1674"</definedName>
    <definedName name="IQ_DPS_EST_BOTTOM_UP" hidden="1">"c5493"</definedName>
    <definedName name="IQ_DPS_EST_THOM" hidden="1">"c4013"</definedName>
    <definedName name="IQ_DPS_GUIDANCE" hidden="1">"c4302"</definedName>
    <definedName name="IQ_DPS_HIGH_EST" hidden="1">"c1676"</definedName>
    <definedName name="IQ_DPS_HIGH_EST_THOM" hidden="1">"c4015"</definedName>
    <definedName name="IQ_DPS_HIGH_GUIDANCE" hidden="1">"c4168"</definedName>
    <definedName name="IQ_DPS_LOW_EST" hidden="1">"c1677"</definedName>
    <definedName name="IQ_DPS_LOW_EST_THOM" hidden="1">"c4016"</definedName>
    <definedName name="IQ_DPS_LOW_GUIDANCE" hidden="1">"c4208"</definedName>
    <definedName name="IQ_DPS_MEDIAN_EST" hidden="1">"c1675"</definedName>
    <definedName name="IQ_DPS_MEDIAN_EST_THOM" hidden="1">"c4014"</definedName>
    <definedName name="IQ_DPS_NUM_EST" hidden="1">"c1678"</definedName>
    <definedName name="IQ_DPS_NUM_EST_THOM" hidden="1">"c4017"</definedName>
    <definedName name="IQ_DPS_STDDEV_EST" hidden="1">"c1679"</definedName>
    <definedName name="IQ_DPS_STDDEV_EST_THOM" hidden="1">"c4018"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IQ" hidden="1">"c4656"</definedName>
    <definedName name="IQ_EARNINGS_ANNOUNCE_DATE_THOM" hidden="1">"c5093"</definedName>
    <definedName name="IQ_EARNINGS_COVERAGE_NET_CHARGE_OFFS_FDIC" hidden="1">"c6735"</definedName>
    <definedName name="IQ_EARNINGS_PERIOD_COVERED" hidden="1">"c9958"</definedName>
    <definedName name="IQ_EARNINGS_PERIOD_GROUP" hidden="1">"c9944"</definedName>
    <definedName name="IQ_EBIT" hidden="1">"c352"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" hidden="1">"c2219"</definedName>
    <definedName name="IQ_EBIT_ACT_OR_EST_THOM" hidden="1">"c5303"</definedName>
    <definedName name="IQ_EBIT_DET_EST" hidden="1">"c12053"</definedName>
    <definedName name="IQ_EBIT_DET_EST_CURRENCY" hidden="1">"c12460"</definedName>
    <definedName name="IQ_EBIT_DET_EST_CURRENCY_THOM" hidden="1">"c12481"</definedName>
    <definedName name="IQ_EBIT_DET_EST_DATE" hidden="1">"c12206"</definedName>
    <definedName name="IQ_EBIT_DET_EST_DATE_THOM" hidden="1">"c12232"</definedName>
    <definedName name="IQ_EBIT_DET_EST_INCL" hidden="1">"c12343"</definedName>
    <definedName name="IQ_EBIT_DET_EST_INCL_THOM" hidden="1">"c12364"</definedName>
    <definedName name="IQ_EBIT_DET_EST_ORIGIN" hidden="1">"c12579"</definedName>
    <definedName name="IQ_EBIT_DET_EST_ORIGIN_THOM" hidden="1">"c12602"</definedName>
    <definedName name="IQ_EBIT_DET_EST_THOM" hidden="1">"c12082"</definedName>
    <definedName name="IQ_EBIT_EQ_INC" hidden="1">"c3498"</definedName>
    <definedName name="IQ_EBIT_EQ_INC_EXCL_SBC" hidden="1">"c3502"</definedName>
    <definedName name="IQ_EBIT_EST" hidden="1">"c1681"</definedName>
    <definedName name="IQ_EBIT_EST_THOM" hidden="1">"c5105"</definedName>
    <definedName name="IQ_EBIT_EXCL_SBC" hidden="1">"c3082"</definedName>
    <definedName name="IQ_EBIT_GUIDANCE" hidden="1">"c4303"</definedName>
    <definedName name="IQ_EBIT_GW_ACT_OR_EST" hidden="1">"c4306"</definedName>
    <definedName name="IQ_EBIT_GW_EST" hidden="1">"c4305"</definedName>
    <definedName name="IQ_EBIT_GW_GUIDANCE" hidden="1">"c4307"</definedName>
    <definedName name="IQ_EBIT_GW_HIGH_EST" hidden="1">"c4308"</definedName>
    <definedName name="IQ_EBIT_GW_HIGH_GUIDANCE" hidden="1">"c4171"</definedName>
    <definedName name="IQ_EBIT_GW_LOW_EST" hidden="1">"c4309"</definedName>
    <definedName name="IQ_EBIT_GW_LOW_GUIDANCE" hidden="1">"c4211"</definedName>
    <definedName name="IQ_EBIT_GW_MEDIAN_EST" hidden="1">"c4310"</definedName>
    <definedName name="IQ_EBIT_GW_NUM_EST" hidden="1">"c4311"</definedName>
    <definedName name="IQ_EBIT_GW_STDDEV_EST" hidden="1">"c4312"</definedName>
    <definedName name="IQ_EBIT_HIGH_EST" hidden="1">"c1683"</definedName>
    <definedName name="IQ_EBIT_HIGH_EST_THOM" hidden="1">"c5107"</definedName>
    <definedName name="IQ_EBIT_HIGH_GUIDANCE" hidden="1">"c4172"</definedName>
    <definedName name="IQ_EBIT_INT" hidden="1">"c360"</definedName>
    <definedName name="IQ_EBIT_LOW_EST" hidden="1">"c1684"</definedName>
    <definedName name="IQ_EBIT_LOW_EST_THOM" hidden="1">"c5108"</definedName>
    <definedName name="IQ_EBIT_LOW_GUIDANCE" hidden="1">"c4212"</definedName>
    <definedName name="IQ_EBIT_MARGIN" hidden="1">"c359"</definedName>
    <definedName name="IQ_EBIT_MEDIAN_EST" hidden="1">"c1682"</definedName>
    <definedName name="IQ_EBIT_MEDIAN_EST_THOM" hidden="1">"c5106"</definedName>
    <definedName name="IQ_EBIT_NUM_EST" hidden="1">"c1685"</definedName>
    <definedName name="IQ_EBIT_NUM_EST_THOM" hidden="1">"c5109"</definedName>
    <definedName name="IQ_EBIT_OVER_IE" hidden="1">"c1369"</definedName>
    <definedName name="IQ_EBIT_SBC_ACT_OR_EST" hidden="1">"c4316"</definedName>
    <definedName name="IQ_EBIT_SBC_ACT_OR_EST_CIQ" hidden="1">"c4841"</definedName>
    <definedName name="IQ_EBIT_SBC_EST" hidden="1">"c4315"</definedName>
    <definedName name="IQ_EBIT_SBC_GUIDANCE" hidden="1">"c4317"</definedName>
    <definedName name="IQ_EBIT_SBC_GW_ACT_OR_EST" hidden="1">"c4320"</definedName>
    <definedName name="IQ_EBIT_SBC_GW_ACT_OR_EST_CIQ" hidden="1">"c4845"</definedName>
    <definedName name="IQ_EBIT_SBC_GW_EST" hidden="1">"c4319"</definedName>
    <definedName name="IQ_EBIT_SBC_GW_GUIDANCE" hidden="1">"c4321"</definedName>
    <definedName name="IQ_EBIT_SBC_GW_HIGH_EST" hidden="1">"c4322"</definedName>
    <definedName name="IQ_EBIT_SBC_GW_HIGH_GUIDANCE" hidden="1">"c4193"</definedName>
    <definedName name="IQ_EBIT_SBC_GW_LOW_EST" hidden="1">"c4323"</definedName>
    <definedName name="IQ_EBIT_SBC_GW_LOW_GUIDANCE" hidden="1">"c4233"</definedName>
    <definedName name="IQ_EBIT_SBC_GW_MEDIAN_EST" hidden="1">"c4324"</definedName>
    <definedName name="IQ_EBIT_SBC_GW_NUM_EST" hidden="1">"c4325"</definedName>
    <definedName name="IQ_EBIT_SBC_GW_STDDEV_EST" hidden="1">"c4326"</definedName>
    <definedName name="IQ_EBIT_SBC_HIGH_EST" hidden="1">"c4328"</definedName>
    <definedName name="IQ_EBIT_SBC_HIGH_GUIDANCE" hidden="1">"c4192"</definedName>
    <definedName name="IQ_EBIT_SBC_LOW_EST" hidden="1">"c4329"</definedName>
    <definedName name="IQ_EBIT_SBC_LOW_GUIDANCE" hidden="1">"c4232"</definedName>
    <definedName name="IQ_EBIT_SBC_MEDIAN_EST" hidden="1">"c4330"</definedName>
    <definedName name="IQ_EBIT_SBC_NUM_EST" hidden="1">"c4331"</definedName>
    <definedName name="IQ_EBIT_SBC_STDDEV_EST" hidden="1">"c4332"</definedName>
    <definedName name="IQ_EBIT_STDDEV_EST" hidden="1">"c1686"</definedName>
    <definedName name="IQ_EBIT_STDDEV_EST_THOM" hidden="1">"c5110"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ACT_OR_EST_CIQ" hidden="1">"c5060"</definedName>
    <definedName name="IQ_EBITDA_ACT_OR_EST_THOM" hidden="1">"c5300"</definedName>
    <definedName name="IQ_EBITDA_CAPEX_INT" hidden="1">"c368"</definedName>
    <definedName name="IQ_EBITDA_CAPEX_OVER_TOTAL_IE" hidden="1">"c1370"</definedName>
    <definedName name="IQ_EBITDA_DET_EST" hidden="1">"c12054"</definedName>
    <definedName name="IQ_EBITDA_DET_EST_CURRENCY" hidden="1">"c12461"</definedName>
    <definedName name="IQ_EBITDA_DET_EST_CURRENCY_THOM" hidden="1">"c12482"</definedName>
    <definedName name="IQ_EBITDA_DET_EST_DATE" hidden="1">"c12207"</definedName>
    <definedName name="IQ_EBITDA_DET_EST_DATE_THOM" hidden="1">"c12233"</definedName>
    <definedName name="IQ_EBITDA_DET_EST_INCL" hidden="1">"c12344"</definedName>
    <definedName name="IQ_EBITDA_DET_EST_INCL_THOM" hidden="1">"c12365"</definedName>
    <definedName name="IQ_EBITDA_DET_EST_ORIGIN" hidden="1">"c12580"</definedName>
    <definedName name="IQ_EBITDA_DET_EST_ORIGIN_THOM" hidden="1">"c12603"</definedName>
    <definedName name="IQ_EBITDA_DET_EST_THOM" hidden="1">"c12083"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CIQ" hidden="1">"c3622"</definedName>
    <definedName name="IQ_EBITDA_EST_THOM" hidden="1">"c3658"</definedName>
    <definedName name="IQ_EBITDA_EXCL_SBC" hidden="1">"c3081"</definedName>
    <definedName name="IQ_EBITDA_GUIDANCE" hidden="1">"c4334"</definedName>
    <definedName name="IQ_EBITDA_HIGH_EST" hidden="1">"c370"</definedName>
    <definedName name="IQ_EBITDA_HIGH_EST_CIQ" hidden="1">"c3624"</definedName>
    <definedName name="IQ_EBITDA_HIGH_EST_THOM" hidden="1">"c3660"</definedName>
    <definedName name="IQ_EBITDA_HIGH_GUIDANCE" hidden="1">"c4170"</definedName>
    <definedName name="IQ_EBITDA_INT" hidden="1">"c373"</definedName>
    <definedName name="IQ_EBITDA_LOW_EST" hidden="1">"c371"</definedName>
    <definedName name="IQ_EBITDA_LOW_EST_CIQ" hidden="1">"c3625"</definedName>
    <definedName name="IQ_EBITDA_LOW_EST_THOM" hidden="1">"c3661"</definedName>
    <definedName name="IQ_EBITDA_LOW_GUIDANCE" hidden="1">"c4210"</definedName>
    <definedName name="IQ_EBITDA_MARGIN" hidden="1">"c372"</definedName>
    <definedName name="IQ_EBITDA_MEDIAN_EST" hidden="1">"c1663"</definedName>
    <definedName name="IQ_EBITDA_MEDIAN_EST_CIQ" hidden="1">"c3623"</definedName>
    <definedName name="IQ_EBITDA_MEDIAN_EST_THOM" hidden="1">"c3659"</definedName>
    <definedName name="IQ_EBITDA_NUM_EST" hidden="1">"c374"</definedName>
    <definedName name="IQ_EBITDA_NUM_EST_CIQ" hidden="1">"c3626"</definedName>
    <definedName name="IQ_EBITDA_NUM_EST_THOM" hidden="1">"c3662"</definedName>
    <definedName name="IQ_EBITDA_OVER_TOTAL_IE" hidden="1">"c1371"</definedName>
    <definedName name="IQ_EBITDA_SBC_ACT_OR_EST" hidden="1">"c4337"</definedName>
    <definedName name="IQ_EBITDA_SBC_ACT_OR_EST_CIQ" hidden="1">"c4862"</definedName>
    <definedName name="IQ_EBITDA_SBC_EST" hidden="1">"c4336"</definedName>
    <definedName name="IQ_EBITDA_SBC_GUIDANCE" hidden="1">"c4338"</definedName>
    <definedName name="IQ_EBITDA_SBC_HIGH_EST" hidden="1">"c4339"</definedName>
    <definedName name="IQ_EBITDA_SBC_HIGH_GUIDANCE" hidden="1">"c4194"</definedName>
    <definedName name="IQ_EBITDA_SBC_LOW_EST" hidden="1">"c4340"</definedName>
    <definedName name="IQ_EBITDA_SBC_LOW_GUIDANCE" hidden="1">"c4234"</definedName>
    <definedName name="IQ_EBITDA_SBC_MEDIAN_EST" hidden="1">"c4341"</definedName>
    <definedName name="IQ_EBITDA_SBC_NUM_EST" hidden="1">"c4342"</definedName>
    <definedName name="IQ_EBITDA_SBC_STDDEV_EST" hidden="1">"c4343"</definedName>
    <definedName name="IQ_EBITDA_STDDEV_EST" hidden="1">"c375"</definedName>
    <definedName name="IQ_EBITDA_STDDEV_EST_CIQ" hidden="1">"c3627"</definedName>
    <definedName name="IQ_EBITDA_STDDEV_EST_THOM" hidden="1">"c3663"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IN" hidden="1">"c386"</definedName>
    <definedName name="IQ_EBT_GAAP_GUIDANCE" hidden="1">"c4345"</definedName>
    <definedName name="IQ_EBT_GAAP_HIGH_GUIDANCE" hidden="1">"c4174"</definedName>
    <definedName name="IQ_EBT_GAAP_LOW_GUIDANCE" hidden="1">"c4214"</definedName>
    <definedName name="IQ_EBT_GUIDANCE" hidden="1">"c4346"</definedName>
    <definedName name="IQ_EBT_GW_GUIDANCE" hidden="1">"c4347"</definedName>
    <definedName name="IQ_EBT_GW_HIGH_GUIDANCE" hidden="1">"c4175"</definedName>
    <definedName name="IQ_EBT_GW_LOW_GUIDANCE" hidden="1">"c4215"</definedName>
    <definedName name="IQ_EBT_HIGH_GUIDANCE" hidden="1">"c4173"</definedName>
    <definedName name="IQ_EBT_INCL_MARGIN" hidden="1">"c387"</definedName>
    <definedName name="IQ_EBT_INS" hidden="1">"c388"</definedName>
    <definedName name="IQ_EBT_LOW_GUIDANCE" hidden="1">"c4213"</definedName>
    <definedName name="IQ_EBT_RE" hidden="1">"c6215"</definedName>
    <definedName name="IQ_EBT_REIT" hidden="1">"c389"</definedName>
    <definedName name="IQ_EBT_SBC_ACT_OR_EST" hidden="1">"c4350"</definedName>
    <definedName name="IQ_EBT_SBC_ACT_OR_EST_CIQ" hidden="1">"c4875"</definedName>
    <definedName name="IQ_EBT_SBC_EST" hidden="1">"c4349"</definedName>
    <definedName name="IQ_EBT_SBC_GUIDANCE" hidden="1">"c4351"</definedName>
    <definedName name="IQ_EBT_SBC_GW_ACT_OR_EST" hidden="1">"c4354"</definedName>
    <definedName name="IQ_EBT_SBC_GW_ACT_OR_EST_CIQ" hidden="1">"c4879"</definedName>
    <definedName name="IQ_EBT_SBC_GW_EST" hidden="1">"c4353"</definedName>
    <definedName name="IQ_EBT_SBC_GW_GUIDANCE" hidden="1">"c4355"</definedName>
    <definedName name="IQ_EBT_SBC_GW_HIGH_EST" hidden="1">"c4356"</definedName>
    <definedName name="IQ_EBT_SBC_GW_HIGH_GUIDANCE" hidden="1">"c4191"</definedName>
    <definedName name="IQ_EBT_SBC_GW_LOW_EST" hidden="1">"c4357"</definedName>
    <definedName name="IQ_EBT_SBC_GW_LOW_GUIDANCE" hidden="1">"c4231"</definedName>
    <definedName name="IQ_EBT_SBC_GW_MEDIAN_EST" hidden="1">"c4358"</definedName>
    <definedName name="IQ_EBT_SBC_GW_NUM_EST" hidden="1">"c4359"</definedName>
    <definedName name="IQ_EBT_SBC_GW_STDDEV_EST" hidden="1">"c4360"</definedName>
    <definedName name="IQ_EBT_SBC_HIGH_EST" hidden="1">"c4362"</definedName>
    <definedName name="IQ_EBT_SBC_HIGH_GUIDANCE" hidden="1">"c4190"</definedName>
    <definedName name="IQ_EBT_SBC_LOW_EST" hidden="1">"c4363"</definedName>
    <definedName name="IQ_EBT_SBC_LOW_GUIDANCE" hidden="1">"c4230"</definedName>
    <definedName name="IQ_EBT_SBC_MEDIAN_EST" hidden="1">"c4364"</definedName>
    <definedName name="IQ_EBT_SBC_NUM_EST" hidden="1">"c4365"</definedName>
    <definedName name="IQ_EBT_SBC_STDDEV_EST" hidden="1">"c4366"</definedName>
    <definedName name="IQ_EBT_SUBTOTAL_AP" hidden="1">"c8982"</definedName>
    <definedName name="IQ_EBT_UTI" hidden="1">"c390"</definedName>
    <definedName name="IQ_ECO_METRIC_6825_UNUSED" hidden="1">"c6825"</definedName>
    <definedName name="IQ_ECO_METRIC_6839_UNUSED" hidden="1">"c6839"</definedName>
    <definedName name="IQ_ECO_METRIC_6896_UNUSED" hidden="1">"c6896"</definedName>
    <definedName name="IQ_ECO_METRIC_6897_UNUSED" hidden="1">"c6897"</definedName>
    <definedName name="IQ_ECO_METRIC_6927" hidden="1">"c6927"</definedName>
    <definedName name="IQ_ECO_METRIC_6988_UNUSED" hidden="1">"c6988"</definedName>
    <definedName name="IQ_ECO_METRIC_7045_UNUSED" hidden="1">"c7045"</definedName>
    <definedName name="IQ_ECO_METRIC_7059_UNUSED" hidden="1">"c7059"</definedName>
    <definedName name="IQ_ECO_METRIC_7116_UNUSED" hidden="1">"c7116"</definedName>
    <definedName name="IQ_ECO_METRIC_7117_UNUSED" hidden="1">"c7117"</definedName>
    <definedName name="IQ_ECO_METRIC_7147" hidden="1">"c7147"</definedName>
    <definedName name="IQ_ECO_METRIC_7208_UNUSED" hidden="1">"c7208"</definedName>
    <definedName name="IQ_ECO_METRIC_7265_UNUSED" hidden="1">"c7265"</definedName>
    <definedName name="IQ_ECO_METRIC_7279_UNUSED" hidden="1">"c7279"</definedName>
    <definedName name="IQ_ECO_METRIC_7336_UNUSED" hidden="1">"c7336"</definedName>
    <definedName name="IQ_ECO_METRIC_7337_UNUSED" hidden="1">"c7337"</definedName>
    <definedName name="IQ_ECO_METRIC_7367" hidden="1">"c7367"</definedName>
    <definedName name="IQ_ECO_METRIC_7428_UNUSED" hidden="1">"c7428"</definedName>
    <definedName name="IQ_ECO_METRIC_7556_UNUSED" hidden="1">"c7556"</definedName>
    <definedName name="IQ_ECO_METRIC_7557_UNUSED" hidden="1">"c7557"</definedName>
    <definedName name="IQ_ECO_METRIC_7587" hidden="1">"c7587"</definedName>
    <definedName name="IQ_ECO_METRIC_7648_UNUSED" hidden="1">"c7648"</definedName>
    <definedName name="IQ_ECO_METRIC_7704" hidden="1">"c7704"</definedName>
    <definedName name="IQ_ECO_METRIC_7705_UNUSED" hidden="1">"c7705"</definedName>
    <definedName name="IQ_ECO_METRIC_7706" hidden="1">"c7706"</definedName>
    <definedName name="IQ_ECO_METRIC_7718" hidden="1">"c7718"</definedName>
    <definedName name="IQ_ECO_METRIC_7719_UNUSED" hidden="1">"c7719"</definedName>
    <definedName name="IQ_ECO_METRIC_7776_UNUSED" hidden="1">"c7776"</definedName>
    <definedName name="IQ_ECO_METRIC_7777_UNUSED" hidden="1">"c7777"</definedName>
    <definedName name="IQ_ECO_METRIC_7807" hidden="1">"c7807"</definedName>
    <definedName name="IQ_ECO_METRIC_7811" hidden="1">"c7811"</definedName>
    <definedName name="IQ_ECO_METRIC_7868_UNUSED" hidden="1">"c7868"</definedName>
    <definedName name="IQ_ECO_METRIC_7873" hidden="1">"c7873"</definedName>
    <definedName name="IQ_ECO_METRIC_7924" hidden="1">"c7924"</definedName>
    <definedName name="IQ_ECO_METRIC_7925_UNUSED" hidden="1">"c7925"</definedName>
    <definedName name="IQ_ECO_METRIC_7926" hidden="1">"c7926"</definedName>
    <definedName name="IQ_ECO_METRIC_7938" hidden="1">"c7938"</definedName>
    <definedName name="IQ_ECO_METRIC_7939_UNUSED" hidden="1">"c7939"</definedName>
    <definedName name="IQ_ECO_METRIC_7996_UNUSED" hidden="1">"c7996"</definedName>
    <definedName name="IQ_ECO_METRIC_7997_UNUSED" hidden="1">"c7997"</definedName>
    <definedName name="IQ_ECO_METRIC_8027" hidden="1">"c8027"</definedName>
    <definedName name="IQ_ECO_METRIC_8031" hidden="1">"c8031"</definedName>
    <definedName name="IQ_ECO_METRIC_8088_UNUSED" hidden="1">"c8088"</definedName>
    <definedName name="IQ_ECO_METRIC_8093" hidden="1">"c8093"</definedName>
    <definedName name="IQ_ECO_METRIC_8144" hidden="1">"c8144"</definedName>
    <definedName name="IQ_ECO_METRIC_8145_UNUSED" hidden="1">"c8145"</definedName>
    <definedName name="IQ_ECO_METRIC_8146" hidden="1">"c8146"</definedName>
    <definedName name="IQ_ECO_METRIC_8158" hidden="1">"c8158"</definedName>
    <definedName name="IQ_ECO_METRIC_8159_UNUSED" hidden="1">"c8159"</definedName>
    <definedName name="IQ_ECO_METRIC_8216_UNUSED" hidden="1">"c8216"</definedName>
    <definedName name="IQ_ECO_METRIC_8217_UNUSED" hidden="1">"c8217"</definedName>
    <definedName name="IQ_ECO_METRIC_8247" hidden="1">"c8247"</definedName>
    <definedName name="IQ_ECO_METRIC_8251" hidden="1">"c8251"</definedName>
    <definedName name="IQ_ECO_METRIC_8308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" hidden="1">"c8436"</definedName>
    <definedName name="IQ_ECO_METRIC_8437_UNUSED" hidden="1">"c8437"</definedName>
    <definedName name="IQ_ECO_METRIC_8467" hidden="1">"c8467"</definedName>
    <definedName name="IQ_ECO_METRIC_8471" hidden="1">"c8471"</definedName>
    <definedName name="IQ_ECO_METRIC_8528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ECTIVE_DATE" hidden="1">"c8966"</definedName>
    <definedName name="IQ_EFFICIENCY_RATIO" hidden="1">"c391"</definedName>
    <definedName name="IQ_EFFICIENCY_RATIO_FDIC" hidden="1">"c6736"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NTERPRISE_VALUE" hidden="1">"c1348"</definedName>
    <definedName name="IQ_ENTITLEMENT_DET_EST" hidden="1">"c12044"</definedName>
    <definedName name="IQ_ENTITLEMENT_DET_EST_THOM" hidden="1">"c12072"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ACT_OR_EST_CIQ" hidden="1">"c5058"</definedName>
    <definedName name="IQ_EPS_ACT_OR_EST_THOM" hidden="1">"c5298"</definedName>
    <definedName name="IQ_EPS_AP" hidden="1">"c8880"</definedName>
    <definedName name="IQ_EPS_AP_ABS" hidden="1">"c8899"</definedName>
    <definedName name="IQ_EPS_DET_EST_CURRENCY_THOM" hidden="1">"c12484"</definedName>
    <definedName name="IQ_EPS_DET_EST_DATE_THOM" hidden="1">"c12235"</definedName>
    <definedName name="IQ_EPS_DET_EST_INCL_THOM" hidden="1">"c12367"</definedName>
    <definedName name="IQ_EPS_DET_EST_ORIGIN_THOM" hidden="1">"c12605"</definedName>
    <definedName name="IQ_EPS_DET_EST_THOM" hidden="1">"c12085"</definedName>
    <definedName name="IQ_EPS_EST" hidden="1">"c399"</definedName>
    <definedName name="IQ_EPS_EST_BOTTOM_UP" hidden="1">"c5489"</definedName>
    <definedName name="IQ_EPS_EST_BOTTOM_UP_THOM" hidden="1">"c5647"</definedName>
    <definedName name="IQ_EPS_EST_CIQ" hidden="1">"c4994"</definedName>
    <definedName name="IQ_EPS_EST_THOM" hidden="1">"c5290"</definedName>
    <definedName name="IQ_EPS_EXCL_GUIDANCE" hidden="1">"c4368"</definedName>
    <definedName name="IQ_EPS_EXCL_HIGH_GUIDANCE" hidden="1">"c4369"</definedName>
    <definedName name="IQ_EPS_EXCL_LOW_GUIDANCE" hidden="1">"c4204"</definedName>
    <definedName name="IQ_EPS_GAAP_GUIDANCE" hidden="1">"c4370"</definedName>
    <definedName name="IQ_EPS_GAAP_HIGH_GUIDANCE" hidden="1">"c4371"</definedName>
    <definedName name="IQ_EPS_GAAP_LOW_GUIDANCE" hidden="1">"c4205"</definedName>
    <definedName name="IQ_EPS_GW_ACT_OR_EST" hidden="1">"c2223"</definedName>
    <definedName name="IQ_EPS_GW_ACT_OR_EST_CIQ" hidden="1">"c5066"</definedName>
    <definedName name="IQ_EPS_GW_DET_EST" hidden="1">"c12056"</definedName>
    <definedName name="IQ_EPS_GW_DET_EST_CURRENCY" hidden="1">"c12463"</definedName>
    <definedName name="IQ_EPS_GW_DET_EST_CURRENCY_THOM" hidden="1">"c12485"</definedName>
    <definedName name="IQ_EPS_GW_DET_EST_DATE" hidden="1">"c12209"</definedName>
    <definedName name="IQ_EPS_GW_DET_EST_DATE_THOM" hidden="1">"c12236"</definedName>
    <definedName name="IQ_EPS_GW_DET_EST_INCL" hidden="1">"c12346"</definedName>
    <definedName name="IQ_EPS_GW_DET_EST_INCL_THOM" hidden="1">"c12368"</definedName>
    <definedName name="IQ_EPS_GW_DET_EST_ORIGIN" hidden="1">"c12582"</definedName>
    <definedName name="IQ_EPS_GW_DET_EST_ORIGIN_THOM" hidden="1">"c12606"</definedName>
    <definedName name="IQ_EPS_GW_DET_EST_THOM" hidden="1">"c12086"</definedName>
    <definedName name="IQ_EPS_GW_EST" hidden="1">"c1737"</definedName>
    <definedName name="IQ_EPS_GW_EST_BOTTOM_UP" hidden="1">"c5491"</definedName>
    <definedName name="IQ_EPS_GW_EST_CIQ" hidden="1">"c4723"</definedName>
    <definedName name="IQ_EPS_GW_EST_THOM" hidden="1">"c5133"</definedName>
    <definedName name="IQ_EPS_GW_GUIDANCE" hidden="1">"c4372"</definedName>
    <definedName name="IQ_EPS_GW_HIGH_EST" hidden="1">"c1739"</definedName>
    <definedName name="IQ_EPS_GW_HIGH_EST_CIQ" hidden="1">"c4725"</definedName>
    <definedName name="IQ_EPS_GW_HIGH_EST_THOM" hidden="1">"c5135"</definedName>
    <definedName name="IQ_EPS_GW_HIGH_GUIDANCE" hidden="1">"c4373"</definedName>
    <definedName name="IQ_EPS_GW_LOW_EST" hidden="1">"c1740"</definedName>
    <definedName name="IQ_EPS_GW_LOW_EST_CIQ" hidden="1">"c4726"</definedName>
    <definedName name="IQ_EPS_GW_LOW_EST_THOM" hidden="1">"c5136"</definedName>
    <definedName name="IQ_EPS_GW_LOW_GUIDANCE" hidden="1">"c4206"</definedName>
    <definedName name="IQ_EPS_GW_MEDIAN_EST" hidden="1">"c1738"</definedName>
    <definedName name="IQ_EPS_GW_MEDIAN_EST_CIQ" hidden="1">"c4724"</definedName>
    <definedName name="IQ_EPS_GW_MEDIAN_EST_THOM" hidden="1">"c5134"</definedName>
    <definedName name="IQ_EPS_GW_NUM_EST" hidden="1">"c1741"</definedName>
    <definedName name="IQ_EPS_GW_NUM_EST_CIQ" hidden="1">"c4727"</definedName>
    <definedName name="IQ_EPS_GW_NUM_EST_THOM" hidden="1">"c5137"</definedName>
    <definedName name="IQ_EPS_GW_STDDEV_EST" hidden="1">"c1742"</definedName>
    <definedName name="IQ_EPS_GW_STDDEV_EST_CIQ" hidden="1">"c4728"</definedName>
    <definedName name="IQ_EPS_GW_STDDEV_EST_THOM" hidden="1">"c5138"</definedName>
    <definedName name="IQ_EPS_HIGH_EST" hidden="1">"c400"</definedName>
    <definedName name="IQ_EPS_HIGH_EST_CIQ" hidden="1">"c4995"</definedName>
    <definedName name="IQ_EPS_HIGH_EST_THOM" hidden="1">"c5291"</definedName>
    <definedName name="IQ_EPS_LOW_EST" hidden="1">"c401"</definedName>
    <definedName name="IQ_EPS_LOW_EST_CIQ" hidden="1">"c4996"</definedName>
    <definedName name="IQ_EPS_LOW_EST_THOM" hidden="1">"c5292"</definedName>
    <definedName name="IQ_EPS_MEDIAN_EST" hidden="1">"c1661"</definedName>
    <definedName name="IQ_EPS_MEDIAN_EST_CIQ" hidden="1">"c4997"</definedName>
    <definedName name="IQ_EPS_MEDIAN_EST_THOM" hidden="1">"c5293"</definedName>
    <definedName name="IQ_EPS_NAME_AP" hidden="1">"c8918"</definedName>
    <definedName name="IQ_EPS_NAME_AP_ABS" hidden="1">"c8937"</definedName>
    <definedName name="IQ_EPS_NORM" hidden="1">"c1902"</definedName>
    <definedName name="IQ_EPS_NORM_DET_EST" hidden="1">"c12058"</definedName>
    <definedName name="IQ_EPS_NORM_DET_EST_CURRENCY" hidden="1">"c12465"</definedName>
    <definedName name="IQ_EPS_NORM_DET_EST_DATE" hidden="1">"c12211"</definedName>
    <definedName name="IQ_EPS_NORM_DET_EST_INCL" hidden="1">"c12348"</definedName>
    <definedName name="IQ_EPS_NORM_DET_EST_ORIGIN" hidden="1">"c12583"</definedName>
    <definedName name="IQ_EPS_NORM_EST" hidden="1">"c2226"</definedName>
    <definedName name="IQ_EPS_NORM_EST_BOTTOM_UP" hidden="1">"c5490"</definedName>
    <definedName name="IQ_EPS_NORM_EST_CIQ" hidden="1">"c4667"</definedName>
    <definedName name="IQ_EPS_NORM_HIGH_EST" hidden="1">"c2228"</definedName>
    <definedName name="IQ_EPS_NORM_HIGH_EST_CIQ" hidden="1">"c4669"</definedName>
    <definedName name="IQ_EPS_NORM_LOW_EST" hidden="1">"c2229"</definedName>
    <definedName name="IQ_EPS_NORM_LOW_EST_CIQ" hidden="1">"c4670"</definedName>
    <definedName name="IQ_EPS_NORM_MEDIAN_EST" hidden="1">"c2227"</definedName>
    <definedName name="IQ_EPS_NORM_MEDIAN_EST_CIQ" hidden="1">"c4668"</definedName>
    <definedName name="IQ_EPS_NORM_NUM_EST" hidden="1">"c2230"</definedName>
    <definedName name="IQ_EPS_NORM_NUM_EST_CIQ" hidden="1">"c4671"</definedName>
    <definedName name="IQ_EPS_NORM_STDDEV_EST" hidden="1">"c2231"</definedName>
    <definedName name="IQ_EPS_NORM_STDDEV_EST_CIQ" hidden="1">"c4672"</definedName>
    <definedName name="IQ_EPS_NUM_EST" hidden="1">"c402"</definedName>
    <definedName name="IQ_EPS_NUM_EST_CIQ" hidden="1">"c4992"</definedName>
    <definedName name="IQ_EPS_NUM_EST_THOM" hidden="1">"c5288"</definedName>
    <definedName name="IQ_EPS_REPORT_ACT_OR_EST" hidden="1">"c2224"</definedName>
    <definedName name="IQ_EPS_REPORT_ACT_OR_EST_CIQ" hidden="1">"c5067"</definedName>
    <definedName name="IQ_EPS_REPORT_ACT_OR_EST_THOM" hidden="1">"c5307"</definedName>
    <definedName name="IQ_EPS_REPORTED_DET_EST" hidden="1">"c12057"</definedName>
    <definedName name="IQ_EPS_REPORTED_DET_EST_CURRENCY" hidden="1">"c12464"</definedName>
    <definedName name="IQ_EPS_REPORTED_DET_EST_CURRENCY_THOM" hidden="1">"c12486"</definedName>
    <definedName name="IQ_EPS_REPORTED_DET_EST_DATE" hidden="1">"c12210"</definedName>
    <definedName name="IQ_EPS_REPORTED_DET_EST_DATE_THOM" hidden="1">"c12237"</definedName>
    <definedName name="IQ_EPS_REPORTED_DET_EST_INCL" hidden="1">"c12347"</definedName>
    <definedName name="IQ_EPS_REPORTED_DET_EST_INCL_THOM" hidden="1">"c12369"</definedName>
    <definedName name="IQ_EPS_REPORTED_DET_EST_ORIGIN" hidden="1">"c12772"</definedName>
    <definedName name="IQ_EPS_REPORTED_DET_EST_ORIGIN_THOM" hidden="1">"c12607"</definedName>
    <definedName name="IQ_EPS_REPORTED_DET_EST_THOM" hidden="1">"c12087"</definedName>
    <definedName name="IQ_EPS_REPORTED_EST" hidden="1">"c1744"</definedName>
    <definedName name="IQ_EPS_REPORTED_EST_BOTTOM_UP" hidden="1">"c5492"</definedName>
    <definedName name="IQ_EPS_REPORTED_EST_CIQ" hidden="1">"c4730"</definedName>
    <definedName name="IQ_EPS_REPORTED_EST_THOM" hidden="1">"c5140"</definedName>
    <definedName name="IQ_EPS_REPORTED_HIGH_EST" hidden="1">"c1746"</definedName>
    <definedName name="IQ_EPS_REPORTED_HIGH_EST_CIQ" hidden="1">"c4732"</definedName>
    <definedName name="IQ_EPS_REPORTED_HIGH_EST_THOM" hidden="1">"c5142"</definedName>
    <definedName name="IQ_EPS_REPORTED_LOW_EST" hidden="1">"c1747"</definedName>
    <definedName name="IQ_EPS_REPORTED_LOW_EST_CIQ" hidden="1">"c4733"</definedName>
    <definedName name="IQ_EPS_REPORTED_LOW_EST_THOM" hidden="1">"c5143"</definedName>
    <definedName name="IQ_EPS_REPORTED_MEDIAN_EST" hidden="1">"c1745"</definedName>
    <definedName name="IQ_EPS_REPORTED_MEDIAN_EST_CIQ" hidden="1">"c4731"</definedName>
    <definedName name="IQ_EPS_REPORTED_MEDIAN_EST_THOM" hidden="1">"c5141"</definedName>
    <definedName name="IQ_EPS_REPORTED_NUM_EST" hidden="1">"c1748"</definedName>
    <definedName name="IQ_EPS_REPORTED_NUM_EST_CIQ" hidden="1">"c4734"</definedName>
    <definedName name="IQ_EPS_REPORTED_NUM_EST_THOM" hidden="1">"c5144"</definedName>
    <definedName name="IQ_EPS_REPORTED_STDDEV_EST" hidden="1">"c1749"</definedName>
    <definedName name="IQ_EPS_REPORTED_STDDEV_EST_CIQ" hidden="1">"c4735"</definedName>
    <definedName name="IQ_EPS_REPORTED_STDDEV_EST_THOM" hidden="1">"c5145"</definedName>
    <definedName name="IQ_EPS_SBC_ACT_OR_EST" hidden="1">"c4376"</definedName>
    <definedName name="IQ_EPS_SBC_ACT_OR_EST_CIQ" hidden="1">"c4901"</definedName>
    <definedName name="IQ_EPS_SBC_EST" hidden="1">"c4375"</definedName>
    <definedName name="IQ_EPS_SBC_GUIDANCE" hidden="1">"c4377"</definedName>
    <definedName name="IQ_EPS_SBC_GW_ACT_OR_EST" hidden="1">"c4380"</definedName>
    <definedName name="IQ_EPS_SBC_GW_ACT_OR_EST_CIQ" hidden="1">"c4905"</definedName>
    <definedName name="IQ_EPS_SBC_GW_EST" hidden="1">"c4379"</definedName>
    <definedName name="IQ_EPS_SBC_GW_GUIDANCE" hidden="1">"c4381"</definedName>
    <definedName name="IQ_EPS_SBC_GW_HIGH_EST" hidden="1">"c4382"</definedName>
    <definedName name="IQ_EPS_SBC_GW_HIGH_GUIDANCE" hidden="1">"c4189"</definedName>
    <definedName name="IQ_EPS_SBC_GW_LOW_EST" hidden="1">"c4383"</definedName>
    <definedName name="IQ_EPS_SBC_GW_LOW_GUIDANCE" hidden="1">"c4229"</definedName>
    <definedName name="IQ_EPS_SBC_GW_MEDIAN_EST" hidden="1">"c4384"</definedName>
    <definedName name="IQ_EPS_SBC_GW_NUM_EST" hidden="1">"c4385"</definedName>
    <definedName name="IQ_EPS_SBC_GW_STDDEV_EST" hidden="1">"c4386"</definedName>
    <definedName name="IQ_EPS_SBC_HIGH_EST" hidden="1">"c4388"</definedName>
    <definedName name="IQ_EPS_SBC_HIGH_GUIDANCE" hidden="1">"c4188"</definedName>
    <definedName name="IQ_EPS_SBC_LOW_EST" hidden="1">"c4389"</definedName>
    <definedName name="IQ_EPS_SBC_LOW_GUIDANCE" hidden="1">"c4228"</definedName>
    <definedName name="IQ_EPS_SBC_MEDIAN_EST" hidden="1">"c4390"</definedName>
    <definedName name="IQ_EPS_SBC_NUM_EST" hidden="1">"c4391"</definedName>
    <definedName name="IQ_EPS_SBC_STDDEV_EST" hidden="1">"c4392"</definedName>
    <definedName name="IQ_EPS_STDDEV_EST" hidden="1">"c403"</definedName>
    <definedName name="IQ_EPS_STDDEV_EST_CIQ" hidden="1">"c4993"</definedName>
    <definedName name="IQ_EPS_STDDEV_EST_THOM" hidden="1">"c5289"</definedName>
    <definedName name="IQ_EQUITY_AFFIL" hidden="1">"c1451"</definedName>
    <definedName name="IQ_EQUITY_AP" hidden="1">"c8887"</definedName>
    <definedName name="IQ_EQUITY_AP_ABS" hidden="1">"c8906"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NAME_AP" hidden="1">"c8925"</definedName>
    <definedName name="IQ_EQUITY_NAME_AP_ABS" hidden="1">"c8944"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T_ACT_BV" hidden="1">"c5630"</definedName>
    <definedName name="IQ_EST_ACT_BV_SHARE" hidden="1">"c3549"</definedName>
    <definedName name="IQ_EST_ACT_BV_SHARE_THOM" hidden="1">"c4026"</definedName>
    <definedName name="IQ_EST_ACT_CAPEX" hidden="1">"c3546"</definedName>
    <definedName name="IQ_EST_ACT_CAPEX_THOM" hidden="1">"c5508"</definedName>
    <definedName name="IQ_EST_ACT_CASH_EPS" hidden="1">"c5637"</definedName>
    <definedName name="IQ_EST_ACT_CASH_EPS_THOM" hidden="1">"c5645"</definedName>
    <definedName name="IQ_EST_ACT_CASH_FLOW" hidden="1">"c4394"</definedName>
    <definedName name="IQ_EST_ACT_CASH_OPER" hidden="1">"c4395"</definedName>
    <definedName name="IQ_EST_ACT_CFPS" hidden="1">"c1673"</definedName>
    <definedName name="IQ_EST_ACT_CFPS_THOM" hidden="1">"c4012"</definedName>
    <definedName name="IQ_EST_ACT_DISTRIBUTABLE_CASH" hidden="1">"c4396"</definedName>
    <definedName name="IQ_EST_ACT_DISTRIBUTABLE_CASH_SHARE" hidden="1">"c4397"</definedName>
    <definedName name="IQ_EST_ACT_DPS" hidden="1">"c1680"</definedName>
    <definedName name="IQ_EST_ACT_DPS_THOM" hidden="1">"c4019"</definedName>
    <definedName name="IQ_EST_ACT_EBIT" hidden="1">"c1687"</definedName>
    <definedName name="IQ_EST_ACT_EBIT_GW" hidden="1">"c4398"</definedName>
    <definedName name="IQ_EST_ACT_EBIT_SBC" hidden="1">"c4399"</definedName>
    <definedName name="IQ_EST_ACT_EBIT_SBC_GW" hidden="1">"c4400"</definedName>
    <definedName name="IQ_EST_ACT_EBIT_THOM" hidden="1">"c5111"</definedName>
    <definedName name="IQ_EST_ACT_EBITDA" hidden="1">"c1664"</definedName>
    <definedName name="IQ_EST_ACT_EBITDA_SBC" hidden="1">"c4401"</definedName>
    <definedName name="IQ_EST_ACT_EBITDA_THOM" hidden="1">"c3998"</definedName>
    <definedName name="IQ_EST_ACT_EBT_SBC" hidden="1">"c4402"</definedName>
    <definedName name="IQ_EST_ACT_EBT_SBC_GW" hidden="1">"c4403"</definedName>
    <definedName name="IQ_EST_ACT_EPS" hidden="1">"c1648"</definedName>
    <definedName name="IQ_EST_ACT_EPS_GW" hidden="1">"c1743"</definedName>
    <definedName name="IQ_EST_ACT_EPS_GW_CIQ" hidden="1">"c4729"</definedName>
    <definedName name="IQ_EST_ACT_EPS_GW_THOM" hidden="1">"c5139"</definedName>
    <definedName name="IQ_EST_ACT_EPS_NORM" hidden="1">"c2232"</definedName>
    <definedName name="IQ_EST_ACT_EPS_NORM_CIQ" hidden="1">"c4673"</definedName>
    <definedName name="IQ_EST_ACT_EPS_REPORTED" hidden="1">"c1750"</definedName>
    <definedName name="IQ_EST_ACT_EPS_REPORTED_CIQ" hidden="1">"c4736"</definedName>
    <definedName name="IQ_EST_ACT_EPS_REPORTED_THOM" hidden="1">"c5146"</definedName>
    <definedName name="IQ_EST_ACT_EPS_SBC" hidden="1">"c4404"</definedName>
    <definedName name="IQ_EST_ACT_EPS_SBC_GW" hidden="1">"c4405"</definedName>
    <definedName name="IQ_EST_ACT_EPS_THOM" hidden="1">"c5294"</definedName>
    <definedName name="IQ_EST_ACT_FFO" hidden="1">"c1666"</definedName>
    <definedName name="IQ_EST_ACT_FFO_ADJ" hidden="1">"c4406"</definedName>
    <definedName name="IQ_EST_ACT_FFO_SHARE" hidden="1">"c4407"</definedName>
    <definedName name="IQ_EST_ACT_FFO_THOM" hidden="1">"c4005"</definedName>
    <definedName name="IQ_EST_ACT_GROSS_MARGIN" hidden="1">"c5553"</definedName>
    <definedName name="IQ_EST_ACT_GROSS_MARGIN_THOM" hidden="1">"c5561"</definedName>
    <definedName name="IQ_EST_ACT_MAINT_CAPEX" hidden="1">"c4408"</definedName>
    <definedName name="IQ_EST_ACT_NAV" hidden="1">"c1757"</definedName>
    <definedName name="IQ_EST_ACT_NAV_SHARE" hidden="1">"c5608"</definedName>
    <definedName name="IQ_EST_ACT_NAV_THOM" hidden="1">"c5600"</definedName>
    <definedName name="IQ_EST_ACT_NET_DEBT" hidden="1">"c3545"</definedName>
    <definedName name="IQ_EST_ACT_NET_DEBT_THOM" hidden="1">"c4033"</definedName>
    <definedName name="IQ_EST_ACT_NI" hidden="1">"c1722"</definedName>
    <definedName name="IQ_EST_ACT_NI_GW" hidden="1">"c1729"</definedName>
    <definedName name="IQ_EST_ACT_NI_REPORTED" hidden="1">"c1736"</definedName>
    <definedName name="IQ_EST_ACT_NI_SBC" hidden="1">"c4409"</definedName>
    <definedName name="IQ_EST_ACT_NI_SBC_GW" hidden="1">"c4410"</definedName>
    <definedName name="IQ_EST_ACT_NI_THOM" hidden="1">"c5132"</definedName>
    <definedName name="IQ_EST_ACT_OPER_INC" hidden="1">"c1694"</definedName>
    <definedName name="IQ_EST_ACT_OPER_INC_THOM" hidden="1">"c5118"</definedName>
    <definedName name="IQ_EST_ACT_PRETAX_GW_INC" hidden="1">"c1708"</definedName>
    <definedName name="IQ_EST_ACT_PRETAX_INC" hidden="1">"c1701"</definedName>
    <definedName name="IQ_EST_ACT_PRETAX_INC_THOM" hidden="1">"c5125"</definedName>
    <definedName name="IQ_EST_ACT_PRETAX_REPORT_INC" hidden="1">"c1715"</definedName>
    <definedName name="IQ_EST_ACT_RECURRING_PROFIT" hidden="1">"c4411"</definedName>
    <definedName name="IQ_EST_ACT_RECURRING_PROFIT_SHARE" hidden="1">"c4412"</definedName>
    <definedName name="IQ_EST_ACT_RETURN_ASSETS" hidden="1">"c3547"</definedName>
    <definedName name="IQ_EST_ACT_RETURN_ASSETS_THOM" hidden="1">"c4040"</definedName>
    <definedName name="IQ_EST_ACT_RETURN_EQUITY" hidden="1">"c3548"</definedName>
    <definedName name="IQ_EST_ACT_RETURN_EQUITY_THOM" hidden="1">"c5287"</definedName>
    <definedName name="IQ_EST_ACT_REV" hidden="1">"c2113"</definedName>
    <definedName name="IQ_EST_ACT_REV_THOM" hidden="1">"c3997"</definedName>
    <definedName name="IQ_EST_BV_SHARE_DIFF" hidden="1">"c4147"</definedName>
    <definedName name="IQ_EST_BV_SHARE_SURPRISE_PERCENT" hidden="1">"c4148"</definedName>
    <definedName name="IQ_EST_CAPEX_DIFF" hidden="1">"c4149"</definedName>
    <definedName name="IQ_EST_CAPEX_GROWTH_1YR" hidden="1">"c3588"</definedName>
    <definedName name="IQ_EST_CAPEX_GROWTH_1YR_THOM" hidden="1">"c5542"</definedName>
    <definedName name="IQ_EST_CAPEX_GROWTH_2YR" hidden="1">"c3589"</definedName>
    <definedName name="IQ_EST_CAPEX_GROWTH_2YR_THOM" hidden="1">"c5543"</definedName>
    <definedName name="IQ_EST_CAPEX_GROWTH_Q_1YR" hidden="1">"c3590"</definedName>
    <definedName name="IQ_EST_CAPEX_GROWTH_Q_1YR_THOM" hidden="1">"c5544"</definedName>
    <definedName name="IQ_EST_CAPEX_SEQ_GROWTH_Q" hidden="1">"c3591"</definedName>
    <definedName name="IQ_EST_CAPEX_SEQ_GROWTH_Q_THOM" hidden="1">"c5545"</definedName>
    <definedName name="IQ_EST_CAPEX_SURPRISE_PERCENT" hidden="1">"c4151"</definedName>
    <definedName name="IQ_EST_CASH_FLOW_DIFF" hidden="1">"c4152"</definedName>
    <definedName name="IQ_EST_CASH_FLOW_SURPRISE_PERCENT" hidden="1">"c4161"</definedName>
    <definedName name="IQ_EST_CASH_OPER_DIFF" hidden="1">"c4162"</definedName>
    <definedName name="IQ_EST_CASH_OPER_SURPRISE_PERCENT" hidden="1">"c4248"</definedName>
    <definedName name="IQ_EST_CFPS_DIFF" hidden="1">"c1871"</definedName>
    <definedName name="IQ_EST_CFPS_DIFF_THOM" hidden="1">"c5188"</definedName>
    <definedName name="IQ_EST_CFPS_GROWTH_1YR" hidden="1">"c1774"</definedName>
    <definedName name="IQ_EST_CFPS_GROWTH_1YR_THOM" hidden="1">"c5174"</definedName>
    <definedName name="IQ_EST_CFPS_GROWTH_2YR" hidden="1">"c1775"</definedName>
    <definedName name="IQ_EST_CFPS_GROWTH_2YR_THOM" hidden="1">"c5175"</definedName>
    <definedName name="IQ_EST_CFPS_GROWTH_Q_1YR" hidden="1">"c1776"</definedName>
    <definedName name="IQ_EST_CFPS_GROWTH_Q_1YR_THOM" hidden="1">"c5176"</definedName>
    <definedName name="IQ_EST_CFPS_SEQ_GROWTH_Q" hidden="1">"c1777"</definedName>
    <definedName name="IQ_EST_CFPS_SEQ_GROWTH_Q_THOM" hidden="1">"c5177"</definedName>
    <definedName name="IQ_EST_CFPS_SURPRISE_PERCENT" hidden="1">"c1872"</definedName>
    <definedName name="IQ_EST_CFPS_SURPRISE_PERCENT_THOM" hidden="1">"c5189"</definedName>
    <definedName name="IQ_EST_CURRENCY" hidden="1">"c2140"</definedName>
    <definedName name="IQ_EST_CURRENCY_CIQ" hidden="1">"c4769"</definedName>
    <definedName name="IQ_EST_CURRENCY_THOM" hidden="1">"c5280"</definedName>
    <definedName name="IQ_EST_DATE" hidden="1">"c1634"</definedName>
    <definedName name="IQ_EST_DATE_CIQ" hidden="1">"c4770"</definedName>
    <definedName name="IQ_EST_DATE_THOM" hidden="1">"c5281"</definedName>
    <definedName name="IQ_EST_DISTRIBUTABLE_CASH_DIFF" hidden="1">"c4276"</definedName>
    <definedName name="IQ_EST_DISTRIBUTABLE_CASH_GROWTH_1YR" hidden="1">"c4413"</definedName>
    <definedName name="IQ_EST_DISTRIBUTABLE_CASH_GROWTH_2YR" hidden="1">"c4414"</definedName>
    <definedName name="IQ_EST_DISTRIBUTABLE_CASH_GROWTH_Q_1YR" hidden="1">"c4415"</definedName>
    <definedName name="IQ_EST_DISTRIBUTABLE_CASH_SEQ_GROWTH_Q" hidden="1">"c4416"</definedName>
    <definedName name="IQ_EST_DISTRIBUTABLE_CASH_SHARE_DIFF" hidden="1">"c4284"</definedName>
    <definedName name="IQ_EST_DISTRIBUTABLE_CASH_SHARE_GROWTH_1YR" hidden="1">"c4417"</definedName>
    <definedName name="IQ_EST_DISTRIBUTABLE_CASH_SHARE_GROWTH_2YR" hidden="1">"c4418"</definedName>
    <definedName name="IQ_EST_DISTRIBUTABLE_CASH_SHARE_GROWTH_Q_1YR" hidden="1">"c4419"</definedName>
    <definedName name="IQ_EST_DISTRIBUTABLE_CASH_SHARE_SEQ_GROWTH_Q" hidden="1">"c4420"</definedName>
    <definedName name="IQ_EST_DISTRIBUTABLE_CASH_SHARE_SURPRISE_PERCENT" hidden="1">"c4293"</definedName>
    <definedName name="IQ_EST_DISTRIBUTABLE_CASH_SURPRISE_PERCENT" hidden="1">"c4295"</definedName>
    <definedName name="IQ_EST_DPS_DIFF" hidden="1">"c1873"</definedName>
    <definedName name="IQ_EST_DPS_DIFF_THOM" hidden="1">"c5190"</definedName>
    <definedName name="IQ_EST_DPS_GROWTH_1YR" hidden="1">"c1778"</definedName>
    <definedName name="IQ_EST_DPS_GROWTH_1YR_THOM" hidden="1">"c5178"</definedName>
    <definedName name="IQ_EST_DPS_GROWTH_2YR" hidden="1">"c1779"</definedName>
    <definedName name="IQ_EST_DPS_GROWTH_2YR_THOM" hidden="1">"c5179"</definedName>
    <definedName name="IQ_EST_DPS_GROWTH_Q_1YR" hidden="1">"c1780"</definedName>
    <definedName name="IQ_EST_DPS_GROWTH_Q_1YR_THOM" hidden="1">"c5180"</definedName>
    <definedName name="IQ_EST_DPS_SEQ_GROWTH_Q" hidden="1">"c1781"</definedName>
    <definedName name="IQ_EST_DPS_SEQ_GROWTH_Q_THOM" hidden="1">"c5181"</definedName>
    <definedName name="IQ_EST_DPS_SURPRISE_PERCENT" hidden="1">"c1874"</definedName>
    <definedName name="IQ_EST_DPS_SURPRISE_PERCENT_THOM" hidden="1">"c5191"</definedName>
    <definedName name="IQ_EST_EBIT_DIFF" hidden="1">"c1875"</definedName>
    <definedName name="IQ_EST_EBIT_DIFF_THOM" hidden="1">"c5192"</definedName>
    <definedName name="IQ_EST_EBIT_GW_DIFF" hidden="1">"c4304"</definedName>
    <definedName name="IQ_EST_EBIT_GW_SURPRISE_PERCENT" hidden="1">"c4313"</definedName>
    <definedName name="IQ_EST_EBIT_SBC_DIFF" hidden="1">"c4314"</definedName>
    <definedName name="IQ_EST_EBIT_SBC_GW_DIFF" hidden="1">"c4318"</definedName>
    <definedName name="IQ_EST_EBIT_SBC_GW_SURPRISE_PERCENT" hidden="1">"c4327"</definedName>
    <definedName name="IQ_EST_EBIT_SBC_SURPRISE_PERCENT" hidden="1">"c4333"</definedName>
    <definedName name="IQ_EST_EBIT_SURPRISE_PERCENT" hidden="1">"c1876"</definedName>
    <definedName name="IQ_EST_EBIT_SURPRISE_PERCENT_THOM" hidden="1">"c5193"</definedName>
    <definedName name="IQ_EST_EBITDA_DIFF" hidden="1">"c1867"</definedName>
    <definedName name="IQ_EST_EBITDA_DIFF_THOM" hidden="1">"c5184"</definedName>
    <definedName name="IQ_EST_EBITDA_GROWTH_1YR" hidden="1">"c1766"</definedName>
    <definedName name="IQ_EST_EBITDA_GROWTH_1YR_THOM" hidden="1">"c5161"</definedName>
    <definedName name="IQ_EST_EBITDA_GROWTH_2YR" hidden="1">"c1767"</definedName>
    <definedName name="IQ_EST_EBITDA_GROWTH_2YR_THOM" hidden="1">"c5162"</definedName>
    <definedName name="IQ_EST_EBITDA_GROWTH_Q_1YR" hidden="1">"c1768"</definedName>
    <definedName name="IQ_EST_EBITDA_GROWTH_Q_1YR_THOM" hidden="1">"c5163"</definedName>
    <definedName name="IQ_EST_EBITDA_SBC_DIFF" hidden="1">"c4335"</definedName>
    <definedName name="IQ_EST_EBITDA_SBC_SURPRISE_PERCENT" hidden="1">"c4344"</definedName>
    <definedName name="IQ_EST_EBITDA_SEQ_GROWTH_Q" hidden="1">"c1769"</definedName>
    <definedName name="IQ_EST_EBITDA_SEQ_GROWTH_Q_THOM" hidden="1">"c5164"</definedName>
    <definedName name="IQ_EST_EBITDA_SURPRISE_PERCENT" hidden="1">"c1868"</definedName>
    <definedName name="IQ_EST_EBITDA_SURPRISE_PERCENT_THOM" hidden="1">"c5185"</definedName>
    <definedName name="IQ_EST_EBT_SBC_DIFF" hidden="1">"c4348"</definedName>
    <definedName name="IQ_EST_EBT_SBC_GW_DIFF" hidden="1">"c4352"</definedName>
    <definedName name="IQ_EST_EBT_SBC_GW_SURPRISE_PERCENT" hidden="1">"c4361"</definedName>
    <definedName name="IQ_EST_EBT_SBC_SURPRISE_PERCENT" hidden="1">"c4367"</definedName>
    <definedName name="IQ_EST_EPS_DIFF" hidden="1">"c1864"</definedName>
    <definedName name="IQ_EST_EPS_DIFF_THOM" hidden="1">"c5295"</definedName>
    <definedName name="IQ_EST_EPS_GROWTH_1YR" hidden="1">"c1636"</definedName>
    <definedName name="IQ_EST_EPS_GROWTH_1YR_CIQ" hidden="1">"c3628"</definedName>
    <definedName name="IQ_EST_EPS_GROWTH_1YR_THOM" hidden="1">"c3664"</definedName>
    <definedName name="IQ_EST_EPS_GROWTH_2YR" hidden="1">"c1637"</definedName>
    <definedName name="IQ_EST_EPS_GROWTH_2YR_THOM" hidden="1">"c5154"</definedName>
    <definedName name="IQ_EST_EPS_GROWTH_5YR" hidden="1">"c1655"</definedName>
    <definedName name="IQ_EST_EPS_GROWTH_5YR_BOTTOM_UP" hidden="1">"c5487"</definedName>
    <definedName name="IQ_EST_EPS_GROWTH_5YR_CIQ" hidden="1">"c3615"</definedName>
    <definedName name="IQ_EST_EPS_GROWTH_5YR_HIGH" hidden="1">"c1657"</definedName>
    <definedName name="IQ_EST_EPS_GROWTH_5YR_HIGH_CIQ" hidden="1">"c4663"</definedName>
    <definedName name="IQ_EST_EPS_GROWTH_5YR_HIGH_THOM" hidden="1">"c5101"</definedName>
    <definedName name="IQ_EST_EPS_GROWTH_5YR_LOW" hidden="1">"c1658"</definedName>
    <definedName name="IQ_EST_EPS_GROWTH_5YR_LOW_CIQ" hidden="1">"c4664"</definedName>
    <definedName name="IQ_EST_EPS_GROWTH_5YR_LOW_THOM" hidden="1">"c5102"</definedName>
    <definedName name="IQ_EST_EPS_GROWTH_5YR_MEDIAN" hidden="1">"c1656"</definedName>
    <definedName name="IQ_EST_EPS_GROWTH_5YR_MEDIAN_CIQ" hidden="1">"c5480"</definedName>
    <definedName name="IQ_EST_EPS_GROWTH_5YR_MEDIAN_THOM" hidden="1">"c5100"</definedName>
    <definedName name="IQ_EST_EPS_GROWTH_5YR_NUM" hidden="1">"c1659"</definedName>
    <definedName name="IQ_EST_EPS_GROWTH_5YR_NUM_CIQ" hidden="1">"c4665"</definedName>
    <definedName name="IQ_EST_EPS_GROWTH_5YR_NUM_THOM" hidden="1">"c5103"</definedName>
    <definedName name="IQ_EST_EPS_GROWTH_5YR_STDDEV" hidden="1">"c1660"</definedName>
    <definedName name="IQ_EST_EPS_GROWTH_5YR_STDDEV_CIQ" hidden="1">"c4666"</definedName>
    <definedName name="IQ_EST_EPS_GROWTH_5YR_STDDEV_THOM" hidden="1">"c5104"</definedName>
    <definedName name="IQ_EST_EPS_GROWTH_5YR_THOM" hidden="1">"c3651"</definedName>
    <definedName name="IQ_EST_EPS_GROWTH_Q_1YR" hidden="1">"c1641"</definedName>
    <definedName name="IQ_EST_EPS_GROWTH_Q_1YR_CIQ" hidden="1">"c4744"</definedName>
    <definedName name="IQ_EST_EPS_GROWTH_Q_1YR_THOM" hidden="1">"c5155"</definedName>
    <definedName name="IQ_EST_EPS_GW_DIFF" hidden="1">"c1891"</definedName>
    <definedName name="IQ_EST_EPS_GW_DIFF_CIQ" hidden="1">"c4761"</definedName>
    <definedName name="IQ_EST_EPS_GW_DIFF_THOM" hidden="1">"c5200"</definedName>
    <definedName name="IQ_EST_EPS_GW_SURPRISE_PERCENT" hidden="1">"c1892"</definedName>
    <definedName name="IQ_EST_EPS_GW_SURPRISE_PERCENT_CIQ" hidden="1">"c4762"</definedName>
    <definedName name="IQ_EST_EPS_GW_SURPRISE_PERCENT_THOM" hidden="1">"c5201"</definedName>
    <definedName name="IQ_EST_EPS_NORM_DIFF" hidden="1">"c2247"</definedName>
    <definedName name="IQ_EST_EPS_NORM_DIFF_CIQ" hidden="1">"c4745"</definedName>
    <definedName name="IQ_EST_EPS_NORM_SURPRISE_PERCENT" hidden="1">"c2248"</definedName>
    <definedName name="IQ_EST_EPS_NORM_SURPRISE_PERCENT_CIQ" hidden="1">"c4746"</definedName>
    <definedName name="IQ_EST_EPS_REPORT_DIFF" hidden="1">"c1893"</definedName>
    <definedName name="IQ_EST_EPS_REPORT_DIFF_CIQ" hidden="1">"c4763"</definedName>
    <definedName name="IQ_EST_EPS_REPORT_DIFF_THOM" hidden="1">"c5202"</definedName>
    <definedName name="IQ_EST_EPS_REPORT_SURPRISE_PERCENT" hidden="1">"c1894"</definedName>
    <definedName name="IQ_EST_EPS_REPORT_SURPRISE_PERCENT_CIQ" hidden="1">"c4764"</definedName>
    <definedName name="IQ_EST_EPS_REPORT_SURPRISE_PERCENT_THOM" hidden="1">"c5203"</definedName>
    <definedName name="IQ_EST_EPS_SBC_DIFF" hidden="1">"c4374"</definedName>
    <definedName name="IQ_EST_EPS_SBC_GW_DIFF" hidden="1">"c4378"</definedName>
    <definedName name="IQ_EST_EPS_SBC_GW_SURPRISE_PERCENT" hidden="1">"c4387"</definedName>
    <definedName name="IQ_EST_EPS_SBC_SURPRISE_PERCENT" hidden="1">"c4393"</definedName>
    <definedName name="IQ_EST_EPS_SEQ_GROWTH_Q" hidden="1">"c1764"</definedName>
    <definedName name="IQ_EST_EPS_SEQ_GROWTH_Q_THOM" hidden="1">"c5156"</definedName>
    <definedName name="IQ_EST_EPS_SURPRISE_PERCENT" hidden="1">"c1635"</definedName>
    <definedName name="IQ_EST_EPS_SURPRISE_PERCENT_THOM" hidden="1">"c5296"</definedName>
    <definedName name="IQ_EST_FFO_ADJ_DIFF" hidden="1">"c4433"</definedName>
    <definedName name="IQ_EST_FFO_ADJ_GROWTH_1YR" hidden="1">"c4421"</definedName>
    <definedName name="IQ_EST_FFO_ADJ_GROWTH_2YR" hidden="1">"c4422"</definedName>
    <definedName name="IQ_EST_FFO_ADJ_GROWTH_Q_1YR" hidden="1">"c4423"</definedName>
    <definedName name="IQ_EST_FFO_ADJ_SEQ_GROWTH_Q" hidden="1">"c4424"</definedName>
    <definedName name="IQ_EST_FFO_ADJ_SURPRISE_PERCENT" hidden="1">"c4442"</definedName>
    <definedName name="IQ_EST_FFO_DIFF" hidden="1">"c1869"</definedName>
    <definedName name="IQ_EST_FFO_DIFF_THOM" hidden="1">"c5186"</definedName>
    <definedName name="IQ_EST_FFO_GROWTH_1YR" hidden="1">"c1770"</definedName>
    <definedName name="IQ_EST_FFO_GROWTH_1YR_THOM" hidden="1">"c5170"</definedName>
    <definedName name="IQ_EST_FFO_GROWTH_2YR" hidden="1">"c1771"</definedName>
    <definedName name="IQ_EST_FFO_GROWTH_2YR_THOM" hidden="1">"c5171"</definedName>
    <definedName name="IQ_EST_FFO_GROWTH_Q_1YR" hidden="1">"c1772"</definedName>
    <definedName name="IQ_EST_FFO_GROWTH_Q_1YR_THOM" hidden="1">"c5172"</definedName>
    <definedName name="IQ_EST_FFO_SEQ_GROWTH_Q" hidden="1">"c1773"</definedName>
    <definedName name="IQ_EST_FFO_SEQ_GROWTH_Q_THOM" hidden="1">"c5173"</definedName>
    <definedName name="IQ_EST_FFO_SHARE_DIFF" hidden="1">"c4444"</definedName>
    <definedName name="IQ_EST_FFO_SHARE_GROWTH_1YR" hidden="1">"c4425"</definedName>
    <definedName name="IQ_EST_FFO_SHARE_GROWTH_2YR" hidden="1">"c4426"</definedName>
    <definedName name="IQ_EST_FFO_SHARE_GROWTH_Q_1YR" hidden="1">"c4427"</definedName>
    <definedName name="IQ_EST_FFO_SHARE_SEQ_GROWTH_Q" hidden="1">"c4428"</definedName>
    <definedName name="IQ_EST_FFO_SHARE_SURPRISE_PERCENT" hidden="1">"c4453"</definedName>
    <definedName name="IQ_EST_FFO_SURPRISE_PERCENT" hidden="1">"c1870"</definedName>
    <definedName name="IQ_EST_FFO_SURPRISE_PERCENT_THOM" hidden="1">"c5187"</definedName>
    <definedName name="IQ_EST_FOOTNOTE" hidden="1">"c4540"</definedName>
    <definedName name="IQ_EST_FOOTNOTE_CIQ" hidden="1">"c12022"</definedName>
    <definedName name="IQ_EST_FOOTNOTE_THOM" hidden="1">"c5313"</definedName>
    <definedName name="IQ_EST_MAINT_CAPEX_DIFF" hidden="1">"c4456"</definedName>
    <definedName name="IQ_EST_MAINT_CAPEX_GROWTH_1YR" hidden="1">"c4429"</definedName>
    <definedName name="IQ_EST_MAINT_CAPEX_GROWTH_2YR" hidden="1">"c4430"</definedName>
    <definedName name="IQ_EST_MAINT_CAPEX_GROWTH_Q_1YR" hidden="1">"c4431"</definedName>
    <definedName name="IQ_EST_MAINT_CAPEX_SEQ_GROWTH_Q" hidden="1">"c4432"</definedName>
    <definedName name="IQ_EST_MAINT_CAPEX_SURPRISE_PERCENT" hidden="1">"c4465"</definedName>
    <definedName name="IQ_EST_NAV_DIFF" hidden="1">"c1895"</definedName>
    <definedName name="IQ_EST_NAV_SHARE_SURPRISE_PERCENT" hidden="1">"c1896"</definedName>
    <definedName name="IQ_EST_NAV_SURPRISE_PERCENT" hidden="1">"c12040"</definedName>
    <definedName name="IQ_EST_NET_DEBT_DIFF" hidden="1">"c4466"</definedName>
    <definedName name="IQ_EST_NET_DEBT_SURPRISE_PERCENT" hidden="1">"c4468"</definedName>
    <definedName name="IQ_EST_NI_DIFF" hidden="1">"c1885"</definedName>
    <definedName name="IQ_EST_NI_DIFF_THOM" hidden="1">"c5198"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BC_DIFF" hidden="1">"c4472"</definedName>
    <definedName name="IQ_EST_NI_SBC_GW_DIFF" hidden="1">"c4476"</definedName>
    <definedName name="IQ_EST_NI_SBC_GW_SURPRISE_PERCENT" hidden="1">"c4485"</definedName>
    <definedName name="IQ_EST_NI_SBC_SURPRISE_PERCENT" hidden="1">"c4491"</definedName>
    <definedName name="IQ_EST_NI_SURPRISE_PERCENT" hidden="1">"c1886"</definedName>
    <definedName name="IQ_EST_NI_SURPRISE_PERCENT_THOM" hidden="1">"c5199"</definedName>
    <definedName name="IQ_EST_NUM_BUY" hidden="1">"c1759"</definedName>
    <definedName name="IQ_EST_NUM_HIGH_REC" hidden="1">"c5649"</definedName>
    <definedName name="IQ_EST_NUM_HIGH_REC_THOM" hidden="1">"c5166"</definedName>
    <definedName name="IQ_EST_NUM_HIGHEST_REC" hidden="1">"c5648"</definedName>
    <definedName name="IQ_EST_NUM_HIGHEST_REC_THOM" hidden="1">"c5165"</definedName>
    <definedName name="IQ_EST_NUM_HOLD" hidden="1">"c1761"</definedName>
    <definedName name="IQ_EST_NUM_LOW_REC" hidden="1">"c5651"</definedName>
    <definedName name="IQ_EST_NUM_LOW_REC_THOM" hidden="1">"c5168"</definedName>
    <definedName name="IQ_EST_NUM_LOWEST_REC" hidden="1">"c5652"</definedName>
    <definedName name="IQ_EST_NUM_LOWEST_REC_THOM" hidden="1">"c5169"</definedName>
    <definedName name="IQ_EST_NUM_NEUTRAL_REC" hidden="1">"c5650"</definedName>
    <definedName name="IQ_EST_NUM_NEUTRAL_REC_THOM" hidden="1">"c5167"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DIFF_THOM" hidden="1">"c5194"</definedName>
    <definedName name="IQ_EST_OPER_INC_SURPRISE_PERCENT" hidden="1">"c1878"</definedName>
    <definedName name="IQ_EST_OPER_INC_SURPRISE_PERCENT_THOM" hidden="1">"c5195"</definedName>
    <definedName name="IQ_EST_PRE_TAX_DIFF" hidden="1">"c1879"</definedName>
    <definedName name="IQ_EST_PRE_TAX_DIFF_THOM" hidden="1">"c5196"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PRE_TAX_SURPRISE_PERCENT_THOM" hidden="1">"c5197"</definedName>
    <definedName name="IQ_EST_RECURRING_PROFIT_SHARE_DIFF" hidden="1">"c4505"</definedName>
    <definedName name="IQ_EST_RECURRING_PROFIT_SHARE_SURPRISE_PERCENT" hidden="1">"c4515"</definedName>
    <definedName name="IQ_EST_REV_DIFF" hidden="1">"c1865"</definedName>
    <definedName name="IQ_EST_REV_DIFF_THOM" hidden="1">"c5182"</definedName>
    <definedName name="IQ_EST_REV_GROWTH_1YR" hidden="1">"c1638"</definedName>
    <definedName name="IQ_EST_REV_GROWTH_1YR_THOM" hidden="1">"c5157"</definedName>
    <definedName name="IQ_EST_REV_GROWTH_2YR" hidden="1">"c1639"</definedName>
    <definedName name="IQ_EST_REV_GROWTH_2YR_THOM" hidden="1">"c5158"</definedName>
    <definedName name="IQ_EST_REV_GROWTH_Q_1YR" hidden="1">"c1640"</definedName>
    <definedName name="IQ_EST_REV_GROWTH_Q_1YR_THOM" hidden="1">"c5159"</definedName>
    <definedName name="IQ_EST_REV_SEQ_GROWTH_Q" hidden="1">"c1765"</definedName>
    <definedName name="IQ_EST_REV_SEQ_GROWTH_Q_THOM" hidden="1">"c5160"</definedName>
    <definedName name="IQ_EST_REV_SURPRISE_PERCENT" hidden="1">"c1866"</definedName>
    <definedName name="IQ_EST_REV_SURPRISE_PERCENT_THOM" hidden="1">"c5183"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S_AP" hidden="1">"c8875"</definedName>
    <definedName name="IQ_EXPENSES_AP_ABS" hidden="1">"c8894"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" hidden="1">"c8401"</definedName>
    <definedName name="IQ_EXPORTS_APR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" hidden="1">"c8512"</definedName>
    <definedName name="IQ_EXPORTS_GOODS_REAL_SAAR_APR_UNUSED" hidden="1">"c7632"</definedName>
    <definedName name="IQ_EXPORTS_GOODS_REAL_SAAR_FC_UNUSED" hidden="1">"c7852"</definedName>
    <definedName name="IQ_EXPORTS_GOODS_REAL_SAAR_POP" hidden="1">"c11931"</definedName>
    <definedName name="IQ_EXPORTS_GOODS_REAL_SAAR_POP_FC_UNUSED" hidden="1">"c8072"</definedName>
    <definedName name="IQ_EXPORTS_GOODS_REAL_SAAR_POP_UNUSED" hidden="1">"c7192"</definedName>
    <definedName name="IQ_EXPORTS_GOODS_REAL_SAAR_UNUSED" hidden="1">"c6972"</definedName>
    <definedName name="IQ_EXPORTS_GOODS_REAL_SAAR_YOY" hidden="1">"c11932"</definedName>
    <definedName name="IQ_EXPORTS_GOODS_REAL_SAAR_YOY_FC_UNUSED" hidden="1">"c8292"</definedName>
    <definedName name="IQ_EXPORTS_GOODS_REAL_SAAR_YOY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" hidden="1">"c7961"</definedName>
    <definedName name="IQ_EXPORTS_POP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" hidden="1">"c8516"</definedName>
    <definedName name="IQ_EXPORTS_SERVICES_REAL_SAAR_APR_UNUSED" hidden="1">"c7636"</definedName>
    <definedName name="IQ_EXPORTS_SERVICES_REAL_SAAR_FC_UNUSED" hidden="1">"c7856"</definedName>
    <definedName name="IQ_EXPORTS_SERVICES_REAL_SAAR_POP" hidden="1">"c11935"</definedName>
    <definedName name="IQ_EXPORTS_SERVICES_REAL_SAAR_POP_FC_UNUSED" hidden="1">"c8076"</definedName>
    <definedName name="IQ_EXPORTS_SERVICES_REAL_SAAR_POP_UNUSED" hidden="1">"c7196"</definedName>
    <definedName name="IQ_EXPORTS_SERVICES_REAL_SAAR_UNUSED" hidden="1">"c6976"</definedName>
    <definedName name="IQ_EXPORTS_SERVICES_REAL_SAAR_YOY" hidden="1">"c11936"</definedName>
    <definedName name="IQ_EXPORTS_SERVICES_REAL_SAAR_YOY_FC_UNUSED" hidden="1">"c8296"</definedName>
    <definedName name="IQ_EXPORTS_SERVICES_REAL_SAAR_YOY_UNUSED" hidden="1">"c7416"</definedName>
    <definedName name="IQ_EXPORTS_SERVICES_REAL_YOY" hidden="1">"c7417"</definedName>
    <definedName name="IQ_EXPORTS_SERVICES_REAL_YOY_FC" hidden="1">"c8297"</definedName>
    <definedName name="IQ_EXPORTS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" hidden="1">"c8181"</definedName>
    <definedName name="IQ_EXPORTS_YOY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ITEMS" hidden="1">"c1459"</definedName>
    <definedName name="IQ_EXTRAORDINARY_GAINS_FDIC" hidden="1">"c6586"</definedName>
    <definedName name="IQ_FAD" hidden="1">"c8757"</definedName>
    <definedName name="IQ_FAD_PAYOUT_RATIO" hidden="1">"c8872"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S_PURCHASED_FDIC" hidden="1">"c6343"</definedName>
    <definedName name="IQ_FED_FUNDS_SOLD_FDIC" hidden="1">"c6307"</definedName>
    <definedName name="IQ_FEDFUNDS_SOLD" hidden="1">"c2256"</definedName>
    <definedName name="IQ_FFO" hidden="1">"c1574"</definedName>
    <definedName name="IQ_FFO_ACT_OR_EST" hidden="1">"c2216"</definedName>
    <definedName name="IQ_FFO_ADJ_ACT_OR_EST" hidden="1">"c4435"</definedName>
    <definedName name="IQ_FFO_ADJ_ACT_OR_EST_CIQ" hidden="1">"c4960"</definedName>
    <definedName name="IQ_FFO_ADJ_EST" hidden="1">"c4434"</definedName>
    <definedName name="IQ_FFO_ADJ_GUIDANCE" hidden="1">"c4436"</definedName>
    <definedName name="IQ_FFO_ADJ_HIGH_EST" hidden="1">"c4437"</definedName>
    <definedName name="IQ_FFO_ADJ_HIGH_GUIDANCE" hidden="1">"c4202"</definedName>
    <definedName name="IQ_FFO_ADJ_LOW_EST" hidden="1">"c4438"</definedName>
    <definedName name="IQ_FFO_ADJ_LOW_GUIDANCE" hidden="1">"c4242"</definedName>
    <definedName name="IQ_FFO_ADJ_MEDIAN_EST" hidden="1">"c4439"</definedName>
    <definedName name="IQ_FFO_ADJ_NUM_EST" hidden="1">"c4440"</definedName>
    <definedName name="IQ_FFO_ADJ_STDDEV_EST" hidden="1">"c4441"</definedName>
    <definedName name="IQ_FFO_EST" hidden="1">"c418"</definedName>
    <definedName name="IQ_FFO_EST_DET_EST" hidden="1">"c12059"</definedName>
    <definedName name="IQ_FFO_EST_DET_EST_CURRENCY" hidden="1">"c12466"</definedName>
    <definedName name="IQ_FFO_EST_DET_EST_CURRENCY_THOM" hidden="1">"c12487"</definedName>
    <definedName name="IQ_FFO_EST_DET_EST_DATE" hidden="1">"c12212"</definedName>
    <definedName name="IQ_FFO_EST_DET_EST_DATE_THOM" hidden="1">"c12238"</definedName>
    <definedName name="IQ_FFO_EST_DET_EST_INCL" hidden="1">"c12349"</definedName>
    <definedName name="IQ_FFO_EST_DET_EST_INCL_THOM" hidden="1">"c12370"</definedName>
    <definedName name="IQ_FFO_EST_DET_EST_ORIGIN" hidden="1">"c12722"</definedName>
    <definedName name="IQ_FFO_EST_DET_EST_ORIGIN_THOM" hidden="1">"c12608"</definedName>
    <definedName name="IQ_FFO_EST_DET_EST_THOM" hidden="1">"c12088"</definedName>
    <definedName name="IQ_FFO_EST_THOM" hidden="1">"c3999"</definedName>
    <definedName name="IQ_FFO_GUIDANCE" hidden="1">"c4443"</definedName>
    <definedName name="IQ_FFO_HIGH_EST" hidden="1">"c419"</definedName>
    <definedName name="IQ_FFO_HIGH_EST_THOM" hidden="1">"c4001"</definedName>
    <definedName name="IQ_FFO_HIGH_GUIDANCE" hidden="1">"c4184"</definedName>
    <definedName name="IQ_FFO_LOW_EST" hidden="1">"c420"</definedName>
    <definedName name="IQ_FFO_LOW_EST_THOM" hidden="1">"c4002"</definedName>
    <definedName name="IQ_FFO_LOW_GUIDANCE" hidden="1">"c4224"</definedName>
    <definedName name="IQ_FFO_MEDIAN_EST" hidden="1">"c1665"</definedName>
    <definedName name="IQ_FFO_MEDIAN_EST_THOM" hidden="1">"c4000"</definedName>
    <definedName name="IQ_FFO_NUM_EST" hidden="1">"c421"</definedName>
    <definedName name="IQ_FFO_NUM_EST_THOM" hidden="1">"c4003"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" hidden="1">"c4446"</definedName>
    <definedName name="IQ_FFO_SHARE_ACT_OR_EST_CIQ" hidden="1">"c4971"</definedName>
    <definedName name="IQ_FFO_SHARE_EST" hidden="1">"c4445"</definedName>
    <definedName name="IQ_FFO_SHARE_GUIDANCE" hidden="1">"c4447"</definedName>
    <definedName name="IQ_FFO_SHARE_HIGH_EST" hidden="1">"c4448"</definedName>
    <definedName name="IQ_FFO_SHARE_HIGH_GUIDANCE" hidden="1">"c4203"</definedName>
    <definedName name="IQ_FFO_SHARE_LOW_EST" hidden="1">"c4449"</definedName>
    <definedName name="IQ_FFO_SHARE_LOW_GUIDANCE" hidden="1">"c4243"</definedName>
    <definedName name="IQ_FFO_SHARE_MEDIAN_EST" hidden="1">"c4450"</definedName>
    <definedName name="IQ_FFO_SHARE_NUM_EST" hidden="1">"c4451"</definedName>
    <definedName name="IQ_FFO_SHARE_STDDEV_EST" hidden="1">"c4452"</definedName>
    <definedName name="IQ_FFO_STDDEV_EST" hidden="1">"c422"</definedName>
    <definedName name="IQ_FFO_STDDEV_EST_THOM" hidden="1">"c4004"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DEBT_CURRENT" hidden="1">"c429"</definedName>
    <definedName name="IQ_FIN_DIV_DEBT_LT" hidden="1">"c430"</definedName>
    <definedName name="IQ_FIN_DIV_DEBT_TOTAL" hidden="1">"c5656"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NG_CASH" hidden="1">"c1405"</definedName>
    <definedName name="IQ_FINANCING_CASH_SUPPL" hidden="1">"c1406"</definedName>
    <definedName name="IQ_FINANCING_OBLIG_CURRENT" hidden="1">"c11753"</definedName>
    <definedName name="IQ_FINANCING_OBLIG_NON_CURRENT" hidden="1">"c11754"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 hidden="1">"c6794"</definedName>
    <definedName name="IQ_FISCAL_Q_EST_CIQ" hidden="1">"c6806"</definedName>
    <definedName name="IQ_FISCAL_Q_EST_THOM" hidden="1">"c6802"</definedName>
    <definedName name="IQ_FISCAL_Y" hidden="1">"c441"</definedName>
    <definedName name="IQ_FISCAL_Y_EST" hidden="1">"c6795"</definedName>
    <definedName name="IQ_FISCAL_Y_EST_CIQ" hidden="1">"c6807"</definedName>
    <definedName name="IQ_FISCAL_Y_EST_THOM" hidden="1">"c6803"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_FREQUENCY" hidden="1">"c8964"</definedName>
    <definedName name="IQ_FIXED_ASSET_TURNS" hidden="1">"c445"</definedName>
    <definedName name="IQ_FIXED_INVEST_APR_FC_UNUSED" hidden="1">"c8410"</definedName>
    <definedName name="IQ_FIXED_INVEST_APR_UNUSED" hidden="1">"c7530"</definedName>
    <definedName name="IQ_FIXED_INVEST_FC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" hidden="1">"c7970"</definedName>
    <definedName name="IQ_FIXED_INVEST_POP_UNUSED" hidden="1">"c7090"</definedName>
    <definedName name="IQ_FIXED_INVEST_REAL_APR_FC_UNUSED" hidden="1">"c8518"</definedName>
    <definedName name="IQ_FIXED_INVEST_REAL_APR_UNUSED" hidden="1">"c7638"</definedName>
    <definedName name="IQ_FIXED_INVEST_REAL_FC_UNUSED" hidden="1">"c7858"</definedName>
    <definedName name="IQ_FIXED_INVEST_REAL_POP_FC_UNUSED" hidden="1">"c8078"</definedName>
    <definedName name="IQ_FIXED_INVEST_REAL_POP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" hidden="1">"c8298"</definedName>
    <definedName name="IQ_FIXED_INVEST_REAL_YOY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" hidden="1">"c8190"</definedName>
    <definedName name="IQ_FIXED_INVEST_YOY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 hidden="1">1000</definedName>
    <definedName name="IQ_GA_EXP" hidden="1">"c2241"</definedName>
    <definedName name="IQ_GAAP_BS" hidden="1">"c6789"</definedName>
    <definedName name="IQ_GAAP_CF" hidden="1">"c6790"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MARGIN_ACT_OR_EST" hidden="1">"c5554"</definedName>
    <definedName name="IQ_GROSS_MARGIN_ACT_OR_EST_THOM" hidden="1">"c5562"</definedName>
    <definedName name="IQ_GROSS_MARGIN_DET_EST_DATE_THOM" hidden="1">"c12239"</definedName>
    <definedName name="IQ_GROSS_MARGIN_DET_EST_INCL_THOM" hidden="1">"c12371"</definedName>
    <definedName name="IQ_GROSS_MARGIN_DET_EST_ORIGIN_THOM" hidden="1">"c12609"</definedName>
    <definedName name="IQ_GROSS_MARGIN_DET_EST_THOM" hidden="1">"c12089"</definedName>
    <definedName name="IQ_GROSS_MARGIN_EST" hidden="1">"c5547"</definedName>
    <definedName name="IQ_GROSS_MARGIN_EST_THOM" hidden="1">"c5555"</definedName>
    <definedName name="IQ_GROSS_MARGIN_HIGH_EST" hidden="1">"c5549"</definedName>
    <definedName name="IQ_GROSS_MARGIN_HIGH_EST_THOM" hidden="1">"c5557"</definedName>
    <definedName name="IQ_GROSS_MARGIN_LOW_EST" hidden="1">"c5550"</definedName>
    <definedName name="IQ_GROSS_MARGIN_LOW_EST_THOM" hidden="1">"c5558"</definedName>
    <definedName name="IQ_GROSS_MARGIN_MEDIAN_EST" hidden="1">"c5548"</definedName>
    <definedName name="IQ_GROSS_MARGIN_MEDIAN_EST_THOM" hidden="1">"c5556"</definedName>
    <definedName name="IQ_GROSS_MARGIN_NUM_EST" hidden="1">"c5551"</definedName>
    <definedName name="IQ_GROSS_MARGIN_NUM_EST_THOM" hidden="1">"c5559"</definedName>
    <definedName name="IQ_GROSS_MARGIN_STDDEV_EST" hidden="1">"c5552"</definedName>
    <definedName name="IQ_GROSS_MARGIN_STDDEV_EST_THOM" hidden="1">"c5560"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EXP_CASINO" hidden="1">"c8733"</definedName>
    <definedName name="IQ_HG_EXP_DEVELOPMENT" hidden="1">"c8738"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INCENTIVE_MANAGEMENT_FEES" hidden="1">"c8727"</definedName>
    <definedName name="IQ_HG_REV_MANAGEMENT_FEES" hidden="1">"c8718"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PROM_COSTS" hidden="1">"c8745"</definedName>
    <definedName name="IQ_HG_ROOMS_BEG" hidden="1">"c8600"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"c8643"</definedName>
    <definedName name="IQ_HG_TABLE_GAMES_MANAGED" hidden="1">"c8644"</definedName>
    <definedName name="IQ_HG_TABLE_GAMES_OWNED" hidden="1">"c8642"</definedName>
    <definedName name="IQ_HG_TABLE_GAM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TARGET_PRICE" hidden="1">"c1651"</definedName>
    <definedName name="IQ_HIGH_TARGET_PRICE_CIQ" hidden="1">"c4659"</definedName>
    <definedName name="IQ_HIGH_TARGET_PRICE_THOM" hidden="1">"c5096"</definedName>
    <definedName name="IQ_HIGHPRICE" hidden="1">"c545"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" hidden="1">"c8422"</definedName>
    <definedName name="IQ_HOUSING_COMPLETIONS_SINGLE_FAM_APR_UNUSED" hidden="1">"c7542"</definedName>
    <definedName name="IQ_HOUSING_COMPLETIONS_SINGLE_FAM_FC_UNUSED" hidden="1">"c7762"</definedName>
    <definedName name="IQ_HOUSING_COMPLETIONS_SINGLE_FAM_POP_FC_UNUSED" hidden="1">"c7982"</definedName>
    <definedName name="IQ_HOUSING_COMPLETIONS_SINGLE_FAM_POP_UNUSED" hidden="1">"c7102"</definedName>
    <definedName name="IQ_HOUSING_COMPLETIONS_SINGLE_FAM_UNUSED" hidden="1">"c6882"</definedName>
    <definedName name="IQ_HOUSING_COMPLETIONS_SINGLE_FAM_YOY_FC_UNUSED" hidden="1">"c8202"</definedName>
    <definedName name="IQ_HOUSING_COMPLETIONS_SINGLE_FAM_YOY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IR_OIL" hidden="1">"c547"</definedName>
    <definedName name="IQ_IMPAIRMENT_GW" hidden="1">"c548"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" hidden="1">"c8523"</definedName>
    <definedName name="IQ_IMPORTS_GOODS_REAL_SAAR_APR_UNUSED" hidden="1">"c7643"</definedName>
    <definedName name="IQ_IMPORTS_GOODS_REAL_SAAR_FC_UNUSED" hidden="1">"c7863"</definedName>
    <definedName name="IQ_IMPORTS_GOODS_REAL_SAAR_POP_FC_UNUSED" hidden="1">"c8083"</definedName>
    <definedName name="IQ_IMPORTS_GOODS_REAL_SAAR_POP_UNUSED" hidden="1">"c7203"</definedName>
    <definedName name="IQ_IMPORTS_GOODS_REAL_SAAR_UNUSED" hidden="1">"c6983"</definedName>
    <definedName name="IQ_IMPORTS_GOODS_REAL_SAAR_YOY_FC_UNUSED" hidden="1">"c8303"</definedName>
    <definedName name="IQ_IMPORTS_GOODS_REAL_SAAR_YOY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" hidden="1">"c8429"</definedName>
    <definedName name="IQ_IMPORTS_GOODS_SERVICES_APR_UNUSED" hidden="1">"c7549"</definedName>
    <definedName name="IQ_IMPORTS_GOODS_SERVICES_FC_UNUSED" hidden="1">"c7769"</definedName>
    <definedName name="IQ_IMPORTS_GOODS_SERVICES_POP_FC_UNUSED" hidden="1">"c7989"</definedName>
    <definedName name="IQ_IMPORTS_GOODS_SERVICES_POP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" hidden="1">"c8524"</definedName>
    <definedName name="IQ_IMPORTS_GOODS_SERVICES_REAL_SAAR_APR_UNUSED" hidden="1">"c7644"</definedName>
    <definedName name="IQ_IMPORTS_GOODS_SERVICES_REAL_SAAR_FC_UNUSED" hidden="1">"c7864"</definedName>
    <definedName name="IQ_IMPORTS_GOODS_SERVICES_REAL_SAAR_POP" hidden="1">"c11959"</definedName>
    <definedName name="IQ_IMPORTS_GOODS_SERVICES_REAL_SAAR_POP_FC_UNUSED" hidden="1">"c8084"</definedName>
    <definedName name="IQ_IMPORTS_GOODS_SERVICES_REAL_SAAR_POP_UNUSED" hidden="1">"c7204"</definedName>
    <definedName name="IQ_IMPORTS_GOODS_SERVICES_REAL_SAAR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" hidden="1">"c8304"</definedName>
    <definedName name="IQ_IMPORTS_GOODS_SERVICES_REAL_SAAR_YOY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" hidden="1">"c8209"</definedName>
    <definedName name="IQ_IMPORTS_GOODS_SERVICES_YOY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_DEPOSITS" hidden="1">"c89"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EARING_DEPOSITS" hidden="1">"c1166"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"c1407"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IN" hidden="1">"c12041"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" hidden="1">"c8443"</definedName>
    <definedName name="IQ_ISM_SERVICES_APR_UNUSED" hidden="1">"c7563"</definedName>
    <definedName name="IQ_ISM_SERVICES_FC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" hidden="1">"c8003"</definedName>
    <definedName name="IQ_ISM_SERVICES_POP_UNUSED" hidden="1">"c7123"</definedName>
    <definedName name="IQ_ISM_SERVICES_UNUSED" hidden="1">"c6903"</definedName>
    <definedName name="IQ_ISM_SERVICES_YOY_FC_UNUSED" hidden="1">"c8223"</definedName>
    <definedName name="IQ_ISM_SERVICES_YOY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_MONTHLY_FACTOR" hidden="1">"c8971"</definedName>
    <definedName name="IQ_LATEST_MONTHLY_FACTOR_DATE" hidden="1">"c8972"</definedName>
    <definedName name="IQ_LATESTK" hidden="1">1000</definedName>
    <definedName name="IQ_LATESTQ" hidden="1">500</definedName>
    <definedName name="IQ_LEAD_UNDERWRITER" hidden="1">"c8957"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CENSED_POPS" hidden="1">"c2123"</definedName>
    <definedName name="IQ_LIFE_EARNED" hidden="1">"c2739"</definedName>
    <definedName name="IQ_LIFE_INSURANCE_ASSETS_FDIC" hidden="1">"c6372"</definedName>
    <definedName name="IQ_LIFOR" hidden="1">"c655"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CIQ" hidden="1">"c4660"</definedName>
    <definedName name="IQ_LOW_TARGET_PRICE_THOM" hidden="1">"c5097"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GROWTH_DET_EST" hidden="1">"c12060"</definedName>
    <definedName name="IQ_LT_GROWTH_DET_EST_DATE" hidden="1">"c12213"</definedName>
    <definedName name="IQ_LT_GROWTH_DET_EST_DATE_THOM" hidden="1">"c12240"</definedName>
    <definedName name="IQ_LT_GROWTH_DET_EST_INCL" hidden="1">"c12350"</definedName>
    <definedName name="IQ_LT_GROWTH_DET_EST_INCL_THOM" hidden="1">"c12372"</definedName>
    <definedName name="IQ_LT_GROWTH_DET_EST_ORIGIN" hidden="1">"c12725"</definedName>
    <definedName name="IQ_LT_GROWTH_DET_EST_ORIGIN_THOM" hidden="1">"c12610"</definedName>
    <definedName name="IQ_LT_GROWTH_DET_EST_THOM" hidden="1">"c12090"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INT_CAPEX" hidden="1">"c2947"</definedName>
    <definedName name="IQ_MAINT_CAPEX_ACT_OR_EST" hidden="1">"c4458"</definedName>
    <definedName name="IQ_MAINT_CAPEX_ACT_OR_EST_CIQ" hidden="1">"c4987"</definedName>
    <definedName name="IQ_MAINT_CAPEX_EST" hidden="1">"c4457"</definedName>
    <definedName name="IQ_MAINT_CAPEX_GUIDANCE" hidden="1">"c4459"</definedName>
    <definedName name="IQ_MAINT_CAPEX_HIGH_EST" hidden="1">"c4460"</definedName>
    <definedName name="IQ_MAINT_CAPEX_HIGH_GUIDANCE" hidden="1">"c4197"</definedName>
    <definedName name="IQ_MAINT_CAPEX_LOW_EST" hidden="1">"c4461"</definedName>
    <definedName name="IQ_MAINT_CAPEX_LOW_GUIDANCE" hidden="1">"c4237"</definedName>
    <definedName name="IQ_MAINT_CAPEX_MEDIAN_EST" hidden="1">"c4462"</definedName>
    <definedName name="IQ_MAINT_CAPEX_NUM_EST" hidden="1">"c4463"</definedName>
    <definedName name="IQ_MAINT_CAPEX_STDDEV_EST" hidden="1">"c4464"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DAYS_CLAIMS_PAYABLE" hidden="1">"c9937"</definedName>
    <definedName name="IQ_MC_DAYS_CLAIMS_PAYABLE_EXCL_CAPITATION" hidden="1">"c9938"</definedName>
    <definedName name="IQ_MC_MEDICAL_COSTS_PMPM" hidden="1">"c9925"</definedName>
    <definedName name="IQ_MC_PARENT_CASH" hidden="1">"c9942"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TATUTORY_SURPLUS" hidden="1">"c2772"</definedName>
    <definedName name="IQ_MC_TOTAL_COVERED_LIVES" hidden="1">"c9919"</definedName>
    <definedName name="IQ_MC_TOTAL_MEMBERSHIP" hidden="1">"c9922"</definedName>
    <definedName name="IQ_MC_TOTAL_MEMBERSHIP_CAPITATION" hidden="1">"c9923"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" hidden="1">"c8460"</definedName>
    <definedName name="IQ_MEDIAN_NEW_HOME_SALES_APR_UNUSED" hidden="1">"c7580"</definedName>
    <definedName name="IQ_MEDIAN_NEW_HOME_SALES_FC_UNUSED" hidden="1">"c7800"</definedName>
    <definedName name="IQ_MEDIAN_NEW_HOME_SALES_POP_FC_UNUSED" hidden="1">"c8020"</definedName>
    <definedName name="IQ_MEDIAN_NEW_HOME_SALES_POP_UNUSED" hidden="1">"c7140"</definedName>
    <definedName name="IQ_MEDIAN_NEW_HOME_SALES_UNUSED" hidden="1">"c6920"</definedName>
    <definedName name="IQ_MEDIAN_NEW_HOME_SALES_YOY_FC_UNUSED" hidden="1">"c8240"</definedName>
    <definedName name="IQ_MEDIAN_NEW_HOME_SALES_YOY_UNUSED" hidden="1">"c7360"</definedName>
    <definedName name="IQ_MEDIAN_TARGET_PRICE" hidden="1">"c1650"</definedName>
    <definedName name="IQ_MEDIAN_TARGET_PRICE_CIQ" hidden="1">"c4658"</definedName>
    <definedName name="IQ_MEDIAN_TARGET_PRICE_THOM" hidden="1">"c5095"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IQ" hidden="1">"c4041"</definedName>
    <definedName name="IQ_MKTCAP_TOTAL_REV_FWD_THOM" hidden="1">"c4055"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ONEY_MARKET_DEPOSIT_ACCOUNTS_FDIC" hidden="1">"c6553"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ULTIFAMILY_RESIDENTIAL_LOANS_FDIC" hidden="1">"c6311"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AV_ACT_OR_EST_THOM" hidden="1">"c5607"</definedName>
    <definedName name="IQ_NAV_DET_EST_CURRENCY_THOM" hidden="1">"c12490"</definedName>
    <definedName name="IQ_NAV_DET_EST_DATE_THOM" hidden="1">"c12241"</definedName>
    <definedName name="IQ_NAV_DET_EST_INCL_THOM" hidden="1">"c12373"</definedName>
    <definedName name="IQ_NAV_DET_EST_ORIGIN_THOM" hidden="1">"c12707"</definedName>
    <definedName name="IQ_NAV_DET_EST_THOM" hidden="1">"c12091"</definedName>
    <definedName name="IQ_NAV_EST" hidden="1">"c1751"</definedName>
    <definedName name="IQ_NAV_EST_THOM" hidden="1">"c5601"</definedName>
    <definedName name="IQ_NAV_HIGH_EST" hidden="1">"c1753"</definedName>
    <definedName name="IQ_NAV_HIGH_EST_THOM" hidden="1">"c5604"</definedName>
    <definedName name="IQ_NAV_LOW_EST" hidden="1">"c1754"</definedName>
    <definedName name="IQ_NAV_LOW_EST_THOM" hidden="1">"c5605"</definedName>
    <definedName name="IQ_NAV_MEDIAN_EST" hidden="1">"c1752"</definedName>
    <definedName name="IQ_NAV_MEDIAN_EST_THOM" hidden="1">"c5602"</definedName>
    <definedName name="IQ_NAV_NUM_EST" hidden="1">"c1755"</definedName>
    <definedName name="IQ_NAV_NUM_EST_THOM" hidden="1">"c5606"</definedName>
    <definedName name="IQ_NAV_SHARE_ACT_OR_EST" hidden="1">"c2225"</definedName>
    <definedName name="IQ_NAV_SHARE_DET_EST_ORIGIN" hidden="1">"c12585"</definedName>
    <definedName name="IQ_NAV_SHARE_DET_EST_ORIGIN_THOM" hidden="1">"c12611"</definedName>
    <definedName name="IQ_NAV_SHARE_EST" hidden="1">"c5609"</definedName>
    <definedName name="IQ_NAV_SHARE_HIGH_EST" hidden="1">"c5612"</definedName>
    <definedName name="IQ_NAV_SHARE_LOW_EST" hidden="1">"c5613"</definedName>
    <definedName name="IQ_NAV_SHARE_MEDIAN_EST" hidden="1">"c5610"</definedName>
    <definedName name="IQ_NAV_SHARE_NUM_EST" hidden="1">"c5614"</definedName>
    <definedName name="IQ_NAV_SHARE_STDDEV_EST" hidden="1">"c5611"</definedName>
    <definedName name="IQ_NAV_STDDEV_EST" hidden="1">"c1756"</definedName>
    <definedName name="IQ_NAV_STDDEV_EST_THOM" hidden="1">"c5603"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ACT_OR_EST_THOM" hidden="1">"c5309"</definedName>
    <definedName name="IQ_NET_DEBT_DET_EST" hidden="1">"c12061"</definedName>
    <definedName name="IQ_NET_DEBT_DET_EST_CURRENCY" hidden="1">"c12468"</definedName>
    <definedName name="IQ_NET_DEBT_DET_EST_CURRENCY_THOM" hidden="1">"c12491"</definedName>
    <definedName name="IQ_NET_DEBT_DET_EST_DATE" hidden="1">"c12214"</definedName>
    <definedName name="IQ_NET_DEBT_DET_EST_DATE_THOM" hidden="1">"c12242"</definedName>
    <definedName name="IQ_NET_DEBT_DET_EST_INCL" hidden="1">"c12351"</definedName>
    <definedName name="IQ_NET_DEBT_DET_EST_INCL_THOM" hidden="1">"c12374"</definedName>
    <definedName name="IQ_NET_DEBT_DET_EST_ORIGIN" hidden="1">"c12586"</definedName>
    <definedName name="IQ_NET_DEBT_DET_EST_ORIGIN_THOM" hidden="1">"c12612"</definedName>
    <definedName name="IQ_NET_DEBT_DET_EST_THOM" hidden="1">"c12092"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EST_THOM" hidden="1">"c4027"</definedName>
    <definedName name="IQ_NET_DEBT_GUIDANCE" hidden="1">"c4467"</definedName>
    <definedName name="IQ_NET_DEBT_HIGH_EST" hidden="1">"c3518"</definedName>
    <definedName name="IQ_NET_DEBT_HIGH_EST_THOM" hidden="1">"c4029"</definedName>
    <definedName name="IQ_NET_DEBT_HIGH_GUIDANCE" hidden="1">"c4181"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LOW_EST_THOM" hidden="1">"c4030"</definedName>
    <definedName name="IQ_NET_DEBT_LOW_GUIDANCE" hidden="1">"c4221"</definedName>
    <definedName name="IQ_NET_DEBT_MEDIAN_EST" hidden="1">"c3520"</definedName>
    <definedName name="IQ_NET_DEBT_MEDIAN_EST_THOM" hidden="1">"c4028"</definedName>
    <definedName name="IQ_NET_DEBT_NUM_EST" hidden="1">"c3515"</definedName>
    <definedName name="IQ_NET_DEBT_NUM_EST_THOM" hidden="1">"c4031"</definedName>
    <definedName name="IQ_NET_DEBT_STDDEV_EST" hidden="1">"c3516"</definedName>
    <definedName name="IQ_NET_DEBT_STDDEV_EST_THOM" hidden="1">"c4032"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COME_FDIC" hidden="1">"c6587"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" hidden="1">"c2222"</definedName>
    <definedName name="IQ_NI_ACT_OR_EST_THOM" hidden="1">"c5306"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BEFORE_CAPITALIZED" hidden="1">"c792"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DET_EST" hidden="1">"c12062"</definedName>
    <definedName name="IQ_NI_DET_EST_CURRENCY" hidden="1">"c12469"</definedName>
    <definedName name="IQ_NI_DET_EST_CURRENCY_THOM" hidden="1">"c12492"</definedName>
    <definedName name="IQ_NI_DET_EST_DATE" hidden="1">"c12215"</definedName>
    <definedName name="IQ_NI_DET_EST_DATE_THOM" hidden="1">"c12243"</definedName>
    <definedName name="IQ_NI_DET_EST_INCL" hidden="1">"c12352"</definedName>
    <definedName name="IQ_NI_DET_EST_INCL_THOM" hidden="1">"c12375"</definedName>
    <definedName name="IQ_NI_DET_EST_ORIGIN" hidden="1">"c12587"</definedName>
    <definedName name="IQ_NI_DET_EST_ORIGIN_THOM" hidden="1">"c12613"</definedName>
    <definedName name="IQ_NI_DET_EST_THOM" hidden="1">"c12093"</definedName>
    <definedName name="IQ_NI_EST" hidden="1">"c1716"</definedName>
    <definedName name="IQ_NI_EST_THOM" hidden="1">"c5126"</definedName>
    <definedName name="IQ_NI_GAAP_GUIDANCE" hidden="1">"c4470"</definedName>
    <definedName name="IQ_NI_GAAP_HIGH_GUIDANCE" hidden="1">"c4177"</definedName>
    <definedName name="IQ_NI_GAAP_LOW_GUIDANCE" hidden="1">"c4217"</definedName>
    <definedName name="IQ_NI_GUIDANCE" hidden="1">"c4469"</definedName>
    <definedName name="IQ_NI_GW_DET_EST" hidden="1">"c12063"</definedName>
    <definedName name="IQ_NI_GW_DET_EST_CURRENCY" hidden="1">"c12470"</definedName>
    <definedName name="IQ_NI_GW_DET_EST_DATE" hidden="1">"c12216"</definedName>
    <definedName name="IQ_NI_GW_DET_EST_INCL" hidden="1">"c12353"</definedName>
    <definedName name="IQ_NI_GW_EST" hidden="1">"c1723"</definedName>
    <definedName name="IQ_NI_GW_GUIDANCE" hidden="1">"c4471"</definedName>
    <definedName name="IQ_NI_GW_HIGH_EST" hidden="1">"c1725"</definedName>
    <definedName name="IQ_NI_GW_HIGH_GUIDANCE" hidden="1">"c4178"</definedName>
    <definedName name="IQ_NI_GW_LOW_EST" hidden="1">"c1726"</definedName>
    <definedName name="IQ_NI_GW_LOW_GUIDANCE" hidden="1">"c4218"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HIGH_EST_THOM" hidden="1">"c5128"</definedName>
    <definedName name="IQ_NI_HIGH_GUIDANCE" hidden="1">"c4176"</definedName>
    <definedName name="IQ_NI_LOW_EST" hidden="1">"c1719"</definedName>
    <definedName name="IQ_NI_LOW_EST_THOM" hidden="1">"c5129"</definedName>
    <definedName name="IQ_NI_LOW_GUIDANCE" hidden="1">"c4216"</definedName>
    <definedName name="IQ_NI_MARGIN" hidden="1">"c794"</definedName>
    <definedName name="IQ_NI_MEDIAN_EST" hidden="1">"c1717"</definedName>
    <definedName name="IQ_NI_MEDIAN_EST_THOM" hidden="1">"c5127"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NUM_EST_THOM" hidden="1">"c5130"</definedName>
    <definedName name="IQ_NI_REPORTED_DET_EST_ORIGIN" hidden="1">"c12588"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BC_ACT_OR_EST" hidden="1">"c4474"</definedName>
    <definedName name="IQ_NI_SBC_ACT_OR_EST_CIQ" hidden="1">"c5012"</definedName>
    <definedName name="IQ_NI_SBC_EST" hidden="1">"c4473"</definedName>
    <definedName name="IQ_NI_SBC_GUIDANCE" hidden="1">"c4475"</definedName>
    <definedName name="IQ_NI_SBC_GW_ACT_OR_EST" hidden="1">"c4478"</definedName>
    <definedName name="IQ_NI_SBC_GW_ACT_OR_EST_CIQ" hidden="1">"c5016"</definedName>
    <definedName name="IQ_NI_SBC_GW_EST" hidden="1">"c4477"</definedName>
    <definedName name="IQ_NI_SBC_GW_GUIDANCE" hidden="1">"c4479"</definedName>
    <definedName name="IQ_NI_SBC_GW_HIGH_EST" hidden="1">"c4480"</definedName>
    <definedName name="IQ_NI_SBC_GW_HIGH_GUIDANCE" hidden="1">"c4187"</definedName>
    <definedName name="IQ_NI_SBC_GW_LOW_EST" hidden="1">"c4481"</definedName>
    <definedName name="IQ_NI_SBC_GW_LOW_GUIDANCE" hidden="1">"c4227"</definedName>
    <definedName name="IQ_NI_SBC_GW_MEDIAN_EST" hidden="1">"c4482"</definedName>
    <definedName name="IQ_NI_SBC_GW_NUM_EST" hidden="1">"c4483"</definedName>
    <definedName name="IQ_NI_SBC_GW_STDDEV_EST" hidden="1">"c4484"</definedName>
    <definedName name="IQ_NI_SBC_HIGH_EST" hidden="1">"c4486"</definedName>
    <definedName name="IQ_NI_SBC_HIGH_GUIDANCE" hidden="1">"c4186"</definedName>
    <definedName name="IQ_NI_SBC_LOW_EST" hidden="1">"c4487"</definedName>
    <definedName name="IQ_NI_SBC_LOW_GUIDANCE" hidden="1">"c4226"</definedName>
    <definedName name="IQ_NI_SBC_MEDIAN_EST" hidden="1">"c4488"</definedName>
    <definedName name="IQ_NI_SBC_NUM_EST" hidden="1">"c4489"</definedName>
    <definedName name="IQ_NI_SBC_STDDEV_EST" hidden="1">"c4490"</definedName>
    <definedName name="IQ_NI_SFAS" hidden="1">"c795"</definedName>
    <definedName name="IQ_NI_STDDEV_EST" hidden="1">"c1721"</definedName>
    <definedName name="IQ_NI_STDDEV_EST_THOM" hidden="1">"c5131"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"c11750"</definedName>
    <definedName name="IQ_NON_INT_BEARING_DEPOSITS" hidden="1">"c800"</definedName>
    <definedName name="IQ_NON_INT_EXP" hidden="1">"c801"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PENSION_EXP" hidden="1">"c3000"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" hidden="1">"c8468"</definedName>
    <definedName name="IQ_NONRES_FIXED_INVEST_PRIV_APR_UNUSED" hidden="1">"c7588"</definedName>
    <definedName name="IQ_NONRES_FIXED_INVEST_PRIV_FC_UNUSED" hidden="1">"c7808"</definedName>
    <definedName name="IQ_NONRES_FIXED_INVEST_PRIV_POP_FC_UNUSED" hidden="1">"c8028"</definedName>
    <definedName name="IQ_NONRES_FIXED_INVEST_PRIV_POP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" hidden="1">"c8248"</definedName>
    <definedName name="IQ_NONRES_FIXED_INVEST_PRIV_YOY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_EPS_ACT_OR_EST_CIQ" hidden="1">"c5069"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DUCTION_GROWTH_GAS" hidden="1">"c12732"</definedName>
    <definedName name="IQ_OG_DAILY_PRDUCTION_GROWTH_GAS_EQUIVALENT" hidden="1">"c12733"</definedName>
    <definedName name="IQ_OG_DAILY_PRDUCTION_GROWTH_NGL" hidden="1">"c12734"</definedName>
    <definedName name="IQ_OG_DAILY_PRDUCTION_GROWTH_OIL" hidden="1">"c12735"</definedName>
    <definedName name="IQ_OG_DAILY_PRDUCTION_GROWTH_OIL_EQUIVALENT" hidden="1">"c12736"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TOTAL_WELLS_DRILLED" hidden="1">"c10096"</definedName>
    <definedName name="IQ_OG_GROSS_OPERATED_WELLS" hidden="1">"c10092"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DUCTION_GROWTH_GAS" hidden="1">"c12737"</definedName>
    <definedName name="IQ_OG_PRDUCTION_GROWTH_GAS_EQUIVALENT" hidden="1">"c12738"</definedName>
    <definedName name="IQ_OG_PRDUCTION_GROWTH_NGL" hidden="1">"c12739"</definedName>
    <definedName name="IQ_OG_PRDUCTION_GROWTH_OIL" hidden="1">"c12740"</definedName>
    <definedName name="IQ_OG_PRDUCTION_GROWTH_OIL_EQUIVALENT" hidden="1">"c12741"</definedName>
    <definedName name="IQ_OG_PRDUCTION_GROWTH_TOAL" hidden="1">"c12742"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ACT_OR_EST" hidden="1">"c2220"</definedName>
    <definedName name="IQ_OPER_INC_ACT_OR_EST_THOM" hidden="1">"c5304"</definedName>
    <definedName name="IQ_OPER_INC_BR" hidden="1">"c850"</definedName>
    <definedName name="IQ_OPER_INC_DET_EST" hidden="1">"c12064"</definedName>
    <definedName name="IQ_OPER_INC_DET_EST_CURRENCY" hidden="1">"c12471"</definedName>
    <definedName name="IQ_OPER_INC_DET_EST_CURRENCY_THOM" hidden="1">"c12494"</definedName>
    <definedName name="IQ_OPER_INC_DET_EST_DATE" hidden="1">"c12217"</definedName>
    <definedName name="IQ_OPER_INC_DET_EST_DATE_THOM" hidden="1">"c12245"</definedName>
    <definedName name="IQ_OPER_INC_DET_EST_INCL" hidden="1">"c12354"</definedName>
    <definedName name="IQ_OPER_INC_DET_EST_INCL_THOM" hidden="1">"c12377"</definedName>
    <definedName name="IQ_OPER_INC_DET_EST_ORIGIN" hidden="1">"c12589"</definedName>
    <definedName name="IQ_OPER_INC_DET_EST_ORIGIN_THOM" hidden="1">"c12615"</definedName>
    <definedName name="IQ_OPER_INC_DET_EST_THOM" hidden="1">"c12095"</definedName>
    <definedName name="IQ_OPER_INC_EST" hidden="1">"c1688"</definedName>
    <definedName name="IQ_OPER_INC_EST_THOM" hidden="1">"c5112"</definedName>
    <definedName name="IQ_OPER_INC_FIN" hidden="1">"c851"</definedName>
    <definedName name="IQ_OPER_INC_HIGH_EST" hidden="1">"c1690"</definedName>
    <definedName name="IQ_OPER_INC_HIGH_EST_THOM" hidden="1">"c5114"</definedName>
    <definedName name="IQ_OPER_INC_INS" hidden="1">"c852"</definedName>
    <definedName name="IQ_OPER_INC_LOW_EST" hidden="1">"c1691"</definedName>
    <definedName name="IQ_OPER_INC_LOW_EST_THOM" hidden="1">"c5115"</definedName>
    <definedName name="IQ_OPER_INC_MARGIN" hidden="1">"c1448"</definedName>
    <definedName name="IQ_OPER_INC_MEDIAN_EST" hidden="1">"c1689"</definedName>
    <definedName name="IQ_OPER_INC_MEDIAN_EST_THOM" hidden="1">"c5113"</definedName>
    <definedName name="IQ_OPER_INC_NUM_EST" hidden="1">"c1692"</definedName>
    <definedName name="IQ_OPER_INC_NUM_EST_THOM" hidden="1">"c5116"</definedName>
    <definedName name="IQ_OPER_INC_RE" hidden="1">"c6240"</definedName>
    <definedName name="IQ_OPER_INC_REIT" hidden="1">"c853"</definedName>
    <definedName name="IQ_OPER_INC_STDDEV_EST" hidden="1">"c1693"</definedName>
    <definedName name="IQ_OPER_INC_STDDEV_EST_THOM" hidden="1">"c5117"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DJUSTMENTS_COVERED" hidden="1">"c9961"</definedName>
    <definedName name="IQ_OTHER_ADJUSTMENTS_GROUP" hidden="1">"c9947"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PROP" hidden="1">"c8764"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ROOMS" hidden="1">"c8788"</definedName>
    <definedName name="IQ_OTHER_SAVINGS_DEPOSITS_FDIC" hidden="1">"c6554"</definedName>
    <definedName name="IQ_OTHER_SQ_FT" hidden="1">"c8780"</definedName>
    <definedName name="IQ_OTHER_STRIKE_PRICE_GRANTED" hidden="1">"c2692"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RTNERSHIP_INC_RE" hidden="1">"c12039"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CIQ" hidden="1">"c4042"</definedName>
    <definedName name="IQ_PE_EXCL_FWD_THOM" hidden="1">"c4056"</definedName>
    <definedName name="IQ_PE_NORMALIZED" hidden="1">"c2207"</definedName>
    <definedName name="IQ_PE_RATIO" hidden="1">"c1610"</definedName>
    <definedName name="IQ_PEG_FWD" hidden="1">"c1863"</definedName>
    <definedName name="IQ_PEG_FWD_CIQ" hidden="1">"c4045"</definedName>
    <definedName name="IQ_PEG_FWD_THOM" hidden="1">"c4059"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CIQ" hidden="1">"c3790"</definedName>
    <definedName name="IQ_PERCENT_CHANGE_EST_5YR_GROWTH_RATE_12MONTHS_THOM" hidden="1">"c5269"</definedName>
    <definedName name="IQ_PERCENT_CHANGE_EST_5YR_GROWTH_RATE_18MONTHS" hidden="1">"c1853"</definedName>
    <definedName name="IQ_PERCENT_CHANGE_EST_5YR_GROWTH_RATE_18MONTHS_CIQ" hidden="1">"c3791"</definedName>
    <definedName name="IQ_PERCENT_CHANGE_EST_5YR_GROWTH_RATE_18MONTHS_THOM" hidden="1">"c5270"</definedName>
    <definedName name="IQ_PERCENT_CHANGE_EST_5YR_GROWTH_RATE_3MONTHS" hidden="1">"c1849"</definedName>
    <definedName name="IQ_PERCENT_CHANGE_EST_5YR_GROWTH_RATE_3MONTHS_CIQ" hidden="1">"c3787"</definedName>
    <definedName name="IQ_PERCENT_CHANGE_EST_5YR_GROWTH_RATE_3MONTHS_THOM" hidden="1">"c5266"</definedName>
    <definedName name="IQ_PERCENT_CHANGE_EST_5YR_GROWTH_RATE_6MONTHS" hidden="1">"c1850"</definedName>
    <definedName name="IQ_PERCENT_CHANGE_EST_5YR_GROWTH_RATE_6MONTHS_CIQ" hidden="1">"c3788"</definedName>
    <definedName name="IQ_PERCENT_CHANGE_EST_5YR_GROWTH_RATE_6MONTHS_THOM" hidden="1">"c5267"</definedName>
    <definedName name="IQ_PERCENT_CHANGE_EST_5YR_GROWTH_RATE_9MONTHS" hidden="1">"c1851"</definedName>
    <definedName name="IQ_PERCENT_CHANGE_EST_5YR_GROWTH_RATE_9MONTHS_CIQ" hidden="1">"c3789"</definedName>
    <definedName name="IQ_PERCENT_CHANGE_EST_5YR_GROWTH_RATE_9MONTHS_THOM" hidden="1">"c5268"</definedName>
    <definedName name="IQ_PERCENT_CHANGE_EST_5YR_GROWTH_RATE_DAY" hidden="1">"c1846"</definedName>
    <definedName name="IQ_PERCENT_CHANGE_EST_5YR_GROWTH_RATE_DAY_CIQ" hidden="1">"c3785"</definedName>
    <definedName name="IQ_PERCENT_CHANGE_EST_5YR_GROWTH_RATE_DAY_THOM" hidden="1">"c5264"</definedName>
    <definedName name="IQ_PERCENT_CHANGE_EST_5YR_GROWTH_RATE_MONTH" hidden="1">"c1848"</definedName>
    <definedName name="IQ_PERCENT_CHANGE_EST_5YR_GROWTH_RATE_MONTH_CIQ" hidden="1">"c3786"</definedName>
    <definedName name="IQ_PERCENT_CHANGE_EST_5YR_GROWTH_RATE_MONTH_THOM" hidden="1">"c5265"</definedName>
    <definedName name="IQ_PERCENT_CHANGE_EST_5YR_GROWTH_RATE_WEEK" hidden="1">"c1847"</definedName>
    <definedName name="IQ_PERCENT_CHANGE_EST_5YR_GROWTH_RATE_WEEK_CIQ" hidden="1">"c3797"</definedName>
    <definedName name="IQ_PERCENT_CHANGE_EST_5YR_GROWTH_RATE_WEEK_THOM" hidden="1">"c5277"</definedName>
    <definedName name="IQ_PERCENT_CHANGE_EST_CFPS_12MONTHS" hidden="1">"c1812"</definedName>
    <definedName name="IQ_PERCENT_CHANGE_EST_CFPS_12MONTHS_THOM" hidden="1">"c5234"</definedName>
    <definedName name="IQ_PERCENT_CHANGE_EST_CFPS_18MONTHS" hidden="1">"c1813"</definedName>
    <definedName name="IQ_PERCENT_CHANGE_EST_CFPS_18MONTHS_THOM" hidden="1">"c5235"</definedName>
    <definedName name="IQ_PERCENT_CHANGE_EST_CFPS_3MONTHS" hidden="1">"c1809"</definedName>
    <definedName name="IQ_PERCENT_CHANGE_EST_CFPS_3MONTHS_THOM" hidden="1">"c5231"</definedName>
    <definedName name="IQ_PERCENT_CHANGE_EST_CFPS_6MONTHS" hidden="1">"c1810"</definedName>
    <definedName name="IQ_PERCENT_CHANGE_EST_CFPS_6MONTHS_THOM" hidden="1">"c5232"</definedName>
    <definedName name="IQ_PERCENT_CHANGE_EST_CFPS_9MONTHS" hidden="1">"c1811"</definedName>
    <definedName name="IQ_PERCENT_CHANGE_EST_CFPS_9MONTHS_THOM" hidden="1">"c5233"</definedName>
    <definedName name="IQ_PERCENT_CHANGE_EST_CFPS_DAY" hidden="1">"c1806"</definedName>
    <definedName name="IQ_PERCENT_CHANGE_EST_CFPS_DAY_THOM" hidden="1">"c5229"</definedName>
    <definedName name="IQ_PERCENT_CHANGE_EST_CFPS_MONTH" hidden="1">"c1808"</definedName>
    <definedName name="IQ_PERCENT_CHANGE_EST_CFPS_MONTH_THOM" hidden="1">"c5230"</definedName>
    <definedName name="IQ_PERCENT_CHANGE_EST_CFPS_WEEK" hidden="1">"c1807"</definedName>
    <definedName name="IQ_PERCENT_CHANGE_EST_CFPS_WEEK_THOM" hidden="1">"c5272"</definedName>
    <definedName name="IQ_PERCENT_CHANGE_EST_DPS_12MONTHS" hidden="1">"c1820"</definedName>
    <definedName name="IQ_PERCENT_CHANGE_EST_DPS_12MONTHS_THOM" hidden="1">"c5241"</definedName>
    <definedName name="IQ_PERCENT_CHANGE_EST_DPS_18MONTHS" hidden="1">"c1821"</definedName>
    <definedName name="IQ_PERCENT_CHANGE_EST_DPS_18MONTHS_THOM" hidden="1">"c5242"</definedName>
    <definedName name="IQ_PERCENT_CHANGE_EST_DPS_3MONTHS" hidden="1">"c1817"</definedName>
    <definedName name="IQ_PERCENT_CHANGE_EST_DPS_3MONTHS_THOM" hidden="1">"c5238"</definedName>
    <definedName name="IQ_PERCENT_CHANGE_EST_DPS_6MONTHS" hidden="1">"c1818"</definedName>
    <definedName name="IQ_PERCENT_CHANGE_EST_DPS_6MONTHS_THOM" hidden="1">"c5239"</definedName>
    <definedName name="IQ_PERCENT_CHANGE_EST_DPS_9MONTHS" hidden="1">"c1819"</definedName>
    <definedName name="IQ_PERCENT_CHANGE_EST_DPS_9MONTHS_THOM" hidden="1">"c5240"</definedName>
    <definedName name="IQ_PERCENT_CHANGE_EST_DPS_DAY" hidden="1">"c1814"</definedName>
    <definedName name="IQ_PERCENT_CHANGE_EST_DPS_DAY_THOM" hidden="1">"c5236"</definedName>
    <definedName name="IQ_PERCENT_CHANGE_EST_DPS_MONTH" hidden="1">"c1816"</definedName>
    <definedName name="IQ_PERCENT_CHANGE_EST_DPS_MONTH_THOM" hidden="1">"c5237"</definedName>
    <definedName name="IQ_PERCENT_CHANGE_EST_DPS_WEEK" hidden="1">"c1815"</definedName>
    <definedName name="IQ_PERCENT_CHANGE_EST_DPS_WEEK_THOM" hidden="1">"c5273"</definedName>
    <definedName name="IQ_PERCENT_CHANGE_EST_EBITDA_12MONTHS" hidden="1">"c1804"</definedName>
    <definedName name="IQ_PERCENT_CHANGE_EST_EBITDA_12MONTHS_CIQ" hidden="1">"c3748"</definedName>
    <definedName name="IQ_PERCENT_CHANGE_EST_EBITDA_12MONTHS_THOM" hidden="1">"c5227"</definedName>
    <definedName name="IQ_PERCENT_CHANGE_EST_EBITDA_18MONTHS" hidden="1">"c1805"</definedName>
    <definedName name="IQ_PERCENT_CHANGE_EST_EBITDA_18MONTHS_CIQ" hidden="1">"c3749"</definedName>
    <definedName name="IQ_PERCENT_CHANGE_EST_EBITDA_18MONTHS_THOM" hidden="1">"c5228"</definedName>
    <definedName name="IQ_PERCENT_CHANGE_EST_EBITDA_3MONTHS" hidden="1">"c1801"</definedName>
    <definedName name="IQ_PERCENT_CHANGE_EST_EBITDA_3MONTHS_CIQ" hidden="1">"c3745"</definedName>
    <definedName name="IQ_PERCENT_CHANGE_EST_EBITDA_3MONTHS_THOM" hidden="1">"c5224"</definedName>
    <definedName name="IQ_PERCENT_CHANGE_EST_EBITDA_6MONTHS" hidden="1">"c1802"</definedName>
    <definedName name="IQ_PERCENT_CHANGE_EST_EBITDA_6MONTHS_CIQ" hidden="1">"c3746"</definedName>
    <definedName name="IQ_PERCENT_CHANGE_EST_EBITDA_6MONTHS_THOM" hidden="1">"c5225"</definedName>
    <definedName name="IQ_PERCENT_CHANGE_EST_EBITDA_9MONTHS" hidden="1">"c1803"</definedName>
    <definedName name="IQ_PERCENT_CHANGE_EST_EBITDA_9MONTHS_CIQ" hidden="1">"c3747"</definedName>
    <definedName name="IQ_PERCENT_CHANGE_EST_EBITDA_9MONTHS_THOM" hidden="1">"c5226"</definedName>
    <definedName name="IQ_PERCENT_CHANGE_EST_EBITDA_DAY" hidden="1">"c1798"</definedName>
    <definedName name="IQ_PERCENT_CHANGE_EST_EBITDA_DAY_CIQ" hidden="1">"c3743"</definedName>
    <definedName name="IQ_PERCENT_CHANGE_EST_EBITDA_DAY_THOM" hidden="1">"c5222"</definedName>
    <definedName name="IQ_PERCENT_CHANGE_EST_EBITDA_MONTH" hidden="1">"c1800"</definedName>
    <definedName name="IQ_PERCENT_CHANGE_EST_EBITDA_MONTH_CIQ" hidden="1">"c3744"</definedName>
    <definedName name="IQ_PERCENT_CHANGE_EST_EBITDA_MONTH_THOM" hidden="1">"c5223"</definedName>
    <definedName name="IQ_PERCENT_CHANGE_EST_EBITDA_WEEK" hidden="1">"c1799"</definedName>
    <definedName name="IQ_PERCENT_CHANGE_EST_EBITDA_WEEK_CIQ" hidden="1">"c3792"</definedName>
    <definedName name="IQ_PERCENT_CHANGE_EST_EBITDA_WEEK_THOM" hidden="1">"c5271"</definedName>
    <definedName name="IQ_PERCENT_CHANGE_EST_EPS_12MONTHS" hidden="1">"c1788"</definedName>
    <definedName name="IQ_PERCENT_CHANGE_EST_EPS_12MONTHS_CIQ" hidden="1">"c3733"</definedName>
    <definedName name="IQ_PERCENT_CHANGE_EST_EPS_12MONTHS_THOM" hidden="1">"c5212"</definedName>
    <definedName name="IQ_PERCENT_CHANGE_EST_EPS_18MONTHS" hidden="1">"c1789"</definedName>
    <definedName name="IQ_PERCENT_CHANGE_EST_EPS_18MONTHS_CIQ" hidden="1">"c3734"</definedName>
    <definedName name="IQ_PERCENT_CHANGE_EST_EPS_18MONTHS_THOM" hidden="1">"c5213"</definedName>
    <definedName name="IQ_PERCENT_CHANGE_EST_EPS_3MONTHS" hidden="1">"c1785"</definedName>
    <definedName name="IQ_PERCENT_CHANGE_EST_EPS_3MONTHS_CIQ" hidden="1">"c3730"</definedName>
    <definedName name="IQ_PERCENT_CHANGE_EST_EPS_3MONTHS_THOM" hidden="1">"c5209"</definedName>
    <definedName name="IQ_PERCENT_CHANGE_EST_EPS_6MONTHS" hidden="1">"c1786"</definedName>
    <definedName name="IQ_PERCENT_CHANGE_EST_EPS_6MONTHS_CIQ" hidden="1">"c3731"</definedName>
    <definedName name="IQ_PERCENT_CHANGE_EST_EPS_6MONTHS_THOM" hidden="1">"c5210"</definedName>
    <definedName name="IQ_PERCENT_CHANGE_EST_EPS_9MONTHS" hidden="1">"c1787"</definedName>
    <definedName name="IQ_PERCENT_CHANGE_EST_EPS_9MONTHS_CIQ" hidden="1">"c3732"</definedName>
    <definedName name="IQ_PERCENT_CHANGE_EST_EPS_9MONTHS_THOM" hidden="1">"c5211"</definedName>
    <definedName name="IQ_PERCENT_CHANGE_EST_EPS_DAY" hidden="1">"c1782"</definedName>
    <definedName name="IQ_PERCENT_CHANGE_EST_EPS_DAY_CIQ" hidden="1">"c3727"</definedName>
    <definedName name="IQ_PERCENT_CHANGE_EST_EPS_DAY_THOM" hidden="1">"c5206"</definedName>
    <definedName name="IQ_PERCENT_CHANGE_EST_EPS_MONTH" hidden="1">"c1784"</definedName>
    <definedName name="IQ_PERCENT_CHANGE_EST_EPS_MONTH_CIQ" hidden="1">"c3729"</definedName>
    <definedName name="IQ_PERCENT_CHANGE_EST_EPS_MONTH_THOM" hidden="1">"c5208"</definedName>
    <definedName name="IQ_PERCENT_CHANGE_EST_EPS_WEEK" hidden="1">"c1783"</definedName>
    <definedName name="IQ_PERCENT_CHANGE_EST_EPS_WEEK_CIQ" hidden="1">"c3728"</definedName>
    <definedName name="IQ_PERCENT_CHANGE_EST_EPS_WEEK_THOM" hidden="1">"c5207"</definedName>
    <definedName name="IQ_PERCENT_CHANGE_EST_FFO_12MONTHS" hidden="1">"c1828"</definedName>
    <definedName name="IQ_PERCENT_CHANGE_EST_FFO_12MONTHS_THOM" hidden="1">"c5248"</definedName>
    <definedName name="IQ_PERCENT_CHANGE_EST_FFO_18MONTHS" hidden="1">"c1829"</definedName>
    <definedName name="IQ_PERCENT_CHANGE_EST_FFO_18MONTHS_THOM" hidden="1">"c5249"</definedName>
    <definedName name="IQ_PERCENT_CHANGE_EST_FFO_3MONTHS" hidden="1">"c1825"</definedName>
    <definedName name="IQ_PERCENT_CHANGE_EST_FFO_3MONTHS_THOM" hidden="1">"c5245"</definedName>
    <definedName name="IQ_PERCENT_CHANGE_EST_FFO_6MONTHS" hidden="1">"c1826"</definedName>
    <definedName name="IQ_PERCENT_CHANGE_EST_FFO_6MONTHS_THOM" hidden="1">"c5246"</definedName>
    <definedName name="IQ_PERCENT_CHANGE_EST_FFO_9MONTHS" hidden="1">"c1827"</definedName>
    <definedName name="IQ_PERCENT_CHANGE_EST_FFO_9MONTHS_THOM" hidden="1">"c5247"</definedName>
    <definedName name="IQ_PERCENT_CHANGE_EST_FFO_DAY" hidden="1">"c1822"</definedName>
    <definedName name="IQ_PERCENT_CHANGE_EST_FFO_DAY_THOM" hidden="1">"c5243"</definedName>
    <definedName name="IQ_PERCENT_CHANGE_EST_FFO_MONTH" hidden="1">"c1824"</definedName>
    <definedName name="IQ_PERCENT_CHANGE_EST_FFO_MONTH_THOM" hidden="1">"c5244"</definedName>
    <definedName name="IQ_PERCENT_CHANGE_EST_FFO_WEEK" hidden="1">"c1823"</definedName>
    <definedName name="IQ_PERCENT_CHANGE_EST_FFO_WEEK_THOM" hidden="1">"c5274"</definedName>
    <definedName name="IQ_PERCENT_CHANGE_EST_PRICE_TARGET_12MONTHS" hidden="1">"c1844"</definedName>
    <definedName name="IQ_PERCENT_CHANGE_EST_PRICE_TARGET_12MONTHS_CIQ" hidden="1">"c3783"</definedName>
    <definedName name="IQ_PERCENT_CHANGE_EST_PRICE_TARGET_12MONTHS_THOM" hidden="1">"c5262"</definedName>
    <definedName name="IQ_PERCENT_CHANGE_EST_PRICE_TARGET_18MONTHS" hidden="1">"c1845"</definedName>
    <definedName name="IQ_PERCENT_CHANGE_EST_PRICE_TARGET_18MONTHS_CIQ" hidden="1">"c3784"</definedName>
    <definedName name="IQ_PERCENT_CHANGE_EST_PRICE_TARGET_18MONTHS_THOM" hidden="1">"c5263"</definedName>
    <definedName name="IQ_PERCENT_CHANGE_EST_PRICE_TARGET_3MONTHS" hidden="1">"c1841"</definedName>
    <definedName name="IQ_PERCENT_CHANGE_EST_PRICE_TARGET_3MONTHS_CIQ" hidden="1">"c3780"</definedName>
    <definedName name="IQ_PERCENT_CHANGE_EST_PRICE_TARGET_3MONTHS_THOM" hidden="1">"c5259"</definedName>
    <definedName name="IQ_PERCENT_CHANGE_EST_PRICE_TARGET_6MONTHS" hidden="1">"c1842"</definedName>
    <definedName name="IQ_PERCENT_CHANGE_EST_PRICE_TARGET_6MONTHS_CIQ" hidden="1">"c3781"</definedName>
    <definedName name="IQ_PERCENT_CHANGE_EST_PRICE_TARGET_6MONTHS_THOM" hidden="1">"c5260"</definedName>
    <definedName name="IQ_PERCENT_CHANGE_EST_PRICE_TARGET_9MONTHS" hidden="1">"c1843"</definedName>
    <definedName name="IQ_PERCENT_CHANGE_EST_PRICE_TARGET_9MONTHS_CIQ" hidden="1">"c3782"</definedName>
    <definedName name="IQ_PERCENT_CHANGE_EST_PRICE_TARGET_9MONTHS_THOM" hidden="1">"c5261"</definedName>
    <definedName name="IQ_PERCENT_CHANGE_EST_PRICE_TARGET_DAY" hidden="1">"c1838"</definedName>
    <definedName name="IQ_PERCENT_CHANGE_EST_PRICE_TARGET_DAY_CIQ" hidden="1">"c3778"</definedName>
    <definedName name="IQ_PERCENT_CHANGE_EST_PRICE_TARGET_DAY_THOM" hidden="1">"c5257"</definedName>
    <definedName name="IQ_PERCENT_CHANGE_EST_PRICE_TARGET_MONTH" hidden="1">"c1840"</definedName>
    <definedName name="IQ_PERCENT_CHANGE_EST_PRICE_TARGET_MONTH_CIQ" hidden="1">"c3779"</definedName>
    <definedName name="IQ_PERCENT_CHANGE_EST_PRICE_TARGET_MONTH_THOM" hidden="1">"c5258"</definedName>
    <definedName name="IQ_PERCENT_CHANGE_EST_PRICE_TARGET_WEEK" hidden="1">"c1839"</definedName>
    <definedName name="IQ_PERCENT_CHANGE_EST_PRICE_TARGET_WEEK_CIQ" hidden="1">"c3798"</definedName>
    <definedName name="IQ_PERCENT_CHANGE_EST_PRICE_TARGET_WEEK_THOM" hidden="1">"c5276"</definedName>
    <definedName name="IQ_PERCENT_CHANGE_EST_RECO_12MONTHS" hidden="1">"c1836"</definedName>
    <definedName name="IQ_PERCENT_CHANGE_EST_RECO_12MONTHS_CIQ" hidden="1">"c3776"</definedName>
    <definedName name="IQ_PERCENT_CHANGE_EST_RECO_12MONTHS_THOM" hidden="1">"c5255"</definedName>
    <definedName name="IQ_PERCENT_CHANGE_EST_RECO_18MONTHS" hidden="1">"c1837"</definedName>
    <definedName name="IQ_PERCENT_CHANGE_EST_RECO_18MONTHS_CIQ" hidden="1">"c3777"</definedName>
    <definedName name="IQ_PERCENT_CHANGE_EST_RECO_18MONTHS_THOM" hidden="1">"c5256"</definedName>
    <definedName name="IQ_PERCENT_CHANGE_EST_RECO_3MONTHS" hidden="1">"c1833"</definedName>
    <definedName name="IQ_PERCENT_CHANGE_EST_RECO_3MONTHS_CIQ" hidden="1">"c3773"</definedName>
    <definedName name="IQ_PERCENT_CHANGE_EST_RECO_3MONTHS_THOM" hidden="1">"c5252"</definedName>
    <definedName name="IQ_PERCENT_CHANGE_EST_RECO_6MONTHS" hidden="1">"c1834"</definedName>
    <definedName name="IQ_PERCENT_CHANGE_EST_RECO_6MONTHS_CIQ" hidden="1">"c3774"</definedName>
    <definedName name="IQ_PERCENT_CHANGE_EST_RECO_6MONTHS_THOM" hidden="1">"c5253"</definedName>
    <definedName name="IQ_PERCENT_CHANGE_EST_RECO_9MONTHS" hidden="1">"c1835"</definedName>
    <definedName name="IQ_PERCENT_CHANGE_EST_RECO_9MONTHS_CIQ" hidden="1">"c3775"</definedName>
    <definedName name="IQ_PERCENT_CHANGE_EST_RECO_9MONTHS_THOM" hidden="1">"c5254"</definedName>
    <definedName name="IQ_PERCENT_CHANGE_EST_RECO_DAY" hidden="1">"c1830"</definedName>
    <definedName name="IQ_PERCENT_CHANGE_EST_RECO_DAY_CIQ" hidden="1">"c3771"</definedName>
    <definedName name="IQ_PERCENT_CHANGE_EST_RECO_DAY_THOM" hidden="1">"c5250"</definedName>
    <definedName name="IQ_PERCENT_CHANGE_EST_RECO_MONTH" hidden="1">"c1832"</definedName>
    <definedName name="IQ_PERCENT_CHANGE_EST_RECO_MONTH_CIQ" hidden="1">"c3772"</definedName>
    <definedName name="IQ_PERCENT_CHANGE_EST_RECO_MONTH_THOM" hidden="1">"c5251"</definedName>
    <definedName name="IQ_PERCENT_CHANGE_EST_RECO_WEEK" hidden="1">"c1831"</definedName>
    <definedName name="IQ_PERCENT_CHANGE_EST_RECO_WEEK_CIQ" hidden="1">"c3796"</definedName>
    <definedName name="IQ_PERCENT_CHANGE_EST_RECO_WEEK_THOM" hidden="1">"c5275"</definedName>
    <definedName name="IQ_PERCENT_CHANGE_EST_REV_12MONTHS" hidden="1">"c1796"</definedName>
    <definedName name="IQ_PERCENT_CHANGE_EST_REV_12MONTHS_CIQ" hidden="1">"c3741"</definedName>
    <definedName name="IQ_PERCENT_CHANGE_EST_REV_12MONTHS_THOM" hidden="1">"c5220"</definedName>
    <definedName name="IQ_PERCENT_CHANGE_EST_REV_18MONTHS" hidden="1">"c1797"</definedName>
    <definedName name="IQ_PERCENT_CHANGE_EST_REV_18MONTHS_CIQ" hidden="1">"c3742"</definedName>
    <definedName name="IQ_PERCENT_CHANGE_EST_REV_18MONTHS_THOM" hidden="1">"c5221"</definedName>
    <definedName name="IQ_PERCENT_CHANGE_EST_REV_3MONTHS" hidden="1">"c1793"</definedName>
    <definedName name="IQ_PERCENT_CHANGE_EST_REV_3MONTHS_CIQ" hidden="1">"c3738"</definedName>
    <definedName name="IQ_PERCENT_CHANGE_EST_REV_3MONTHS_THOM" hidden="1">"c5217"</definedName>
    <definedName name="IQ_PERCENT_CHANGE_EST_REV_6MONTHS" hidden="1">"c1794"</definedName>
    <definedName name="IQ_PERCENT_CHANGE_EST_REV_6MONTHS_CIQ" hidden="1">"c3739"</definedName>
    <definedName name="IQ_PERCENT_CHANGE_EST_REV_6MONTHS_THOM" hidden="1">"c5218"</definedName>
    <definedName name="IQ_PERCENT_CHANGE_EST_REV_9MONTHS" hidden="1">"c1795"</definedName>
    <definedName name="IQ_PERCENT_CHANGE_EST_REV_9MONTHS_CIQ" hidden="1">"c3740"</definedName>
    <definedName name="IQ_PERCENT_CHANGE_EST_REV_9MONTHS_THOM" hidden="1">"c5219"</definedName>
    <definedName name="IQ_PERCENT_CHANGE_EST_REV_DAY" hidden="1">"c1790"</definedName>
    <definedName name="IQ_PERCENT_CHANGE_EST_REV_DAY_CIQ" hidden="1">"c3735"</definedName>
    <definedName name="IQ_PERCENT_CHANGE_EST_REV_DAY_THOM" hidden="1">"c5214"</definedName>
    <definedName name="IQ_PERCENT_CHANGE_EST_REV_MONTH" hidden="1">"c1792"</definedName>
    <definedName name="IQ_PERCENT_CHANGE_EST_REV_MONTH_CIQ" hidden="1">"c3737"</definedName>
    <definedName name="IQ_PERCENT_CHANGE_EST_REV_MONTH_THOM" hidden="1">"c5216"</definedName>
    <definedName name="IQ_PERCENT_CHANGE_EST_REV_WEEK" hidden="1">"c1791"</definedName>
    <definedName name="IQ_PERCENT_CHANGE_EST_REV_WEEK_CIQ" hidden="1">"c3736"</definedName>
    <definedName name="IQ_PERCENT_CHANGE_EST_REV_WEEK_THOM" hidden="1">"c5215"</definedName>
    <definedName name="IQ_PERCENT_INSURED_FDIC" hidden="1">"c6374"</definedName>
    <definedName name="IQ_PERIODDATE" hidden="1">"c1414"</definedName>
    <definedName name="IQ_PERIODDATE_AP" hidden="1">"c11745"</definedName>
    <definedName name="IQ_PERIODDATE_BS" hidden="1">"c1032"</definedName>
    <definedName name="IQ_PERIODDATE_CF" hidden="1">"c1033"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_APPROVED_DURING_PERIOD" hidden="1">"c12750"</definedName>
    <definedName name="IQ_PHARMBIO_NUMBER_PROD__CLINICAL_DEV" hidden="1">"c12745"</definedName>
    <definedName name="IQ_PHARMBIO_NUMBER_PROD__LAUNCHED_DURING_PERIOD" hidden="1">"c12751"</definedName>
    <definedName name="IQ_PHARMBIO_NUMBER_PROD__PHASE_I" hidden="1">"c12746"</definedName>
    <definedName name="IQ_PHARMBIO_NUMBER_PROD__PHASE_II" hidden="1">"c12747"</definedName>
    <definedName name="IQ_PHARMBIO_NUMBER_PROD__PHASE_III" hidden="1">"c12748"</definedName>
    <definedName name="IQ_PHARMBIO_NUMBER_PROD__PRE_CLINICAL_TRIALS" hidden="1">"c12744"</definedName>
    <definedName name="IQ_PHARMBIO_NUMBER_PROD__PRE_REGISTRATION" hidden="1">"c12749"</definedName>
    <definedName name="IQ_PHARMBIO_NUMBER_PROD__RESEARCH_DEV" hidden="1">"c12743"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URITIES_FDIC" hidden="1">"c6401"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OL_AMT_ORIGINAL" hidden="1">"c8970"</definedName>
    <definedName name="IQ_POOL_NAME" hidden="1">"c8967"</definedName>
    <definedName name="IQ_POOL_NUMBER" hidden="1">"c8968"</definedName>
    <definedName name="IQ_POOL_TYPE" hidden="1">"c8969"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CIQ" hidden="1">"c3799"</definedName>
    <definedName name="IQ_POTENTIAL_UPSIDE_THOM" hidden="1">"c5279"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ACT_OR_EST" hidden="1">"c2221"</definedName>
    <definedName name="IQ_PRE_TAX_ACT_OR_EST_THOM" hidden="1">"c5305"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DET_EST" hidden="1">"c12055"</definedName>
    <definedName name="IQ_PRETAX_INC_DET_EST_CURRENCY" hidden="1">"c12462"</definedName>
    <definedName name="IQ_PRETAX_INC_DET_EST_CURRENCY_THOM" hidden="1">"c12483"</definedName>
    <definedName name="IQ_PRETAX_INC_DET_EST_DATE" hidden="1">"c12208"</definedName>
    <definedName name="IQ_PRETAX_INC_DET_EST_DATE_THOM" hidden="1">"c12234"</definedName>
    <definedName name="IQ_PRETAX_INC_DET_EST_INCL" hidden="1">"c12345"</definedName>
    <definedName name="IQ_PRETAX_INC_DET_EST_INCL_THOM" hidden="1">"c12366"</definedName>
    <definedName name="IQ_PRETAX_INC_DET_EST_ORIGIN" hidden="1">"c12771"</definedName>
    <definedName name="IQ_PRETAX_INC_DET_EST_ORIGIN_THOM" hidden="1">"c12604"</definedName>
    <definedName name="IQ_PRETAX_INC_DET_EST_THOM" hidden="1">"c12084"</definedName>
    <definedName name="IQ_PRETAX_INC_EST" hidden="1">"c1695"</definedName>
    <definedName name="IQ_PRETAX_INC_EST_THOM" hidden="1">"c5119"</definedName>
    <definedName name="IQ_PRETAX_INC_HIGH_EST" hidden="1">"c1697"</definedName>
    <definedName name="IQ_PRETAX_INC_HIGH_EST_THOM" hidden="1">"c5121"</definedName>
    <definedName name="IQ_PRETAX_INC_LOW_EST" hidden="1">"c1698"</definedName>
    <definedName name="IQ_PRETAX_INC_LOW_EST_THOM" hidden="1">"c5122"</definedName>
    <definedName name="IQ_PRETAX_INC_MEDIAN_EST" hidden="1">"c1696"</definedName>
    <definedName name="IQ_PRETAX_INC_MEDIAN_EST_THOM" hidden="1">"c5120"</definedName>
    <definedName name="IQ_PRETAX_INC_NUM_EST" hidden="1">"c1699"</definedName>
    <definedName name="IQ_PRETAX_INC_NUM_EST_THOM" hidden="1">"c5123"</definedName>
    <definedName name="IQ_PRETAX_INC_STDDEV_EST" hidden="1">"c1700"</definedName>
    <definedName name="IQ_PRETAX_INC_STDDEV_EST_THOM" hidden="1">"c5124"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ETAX_RETURN_ASSETS_FDIC" hidden="1">"c6731"</definedName>
    <definedName name="IQ_PREV_MONTHLY_FACTOR" hidden="1">"c8973"</definedName>
    <definedName name="IQ_PREV_MONTHLY_FACTOR_DATE" hidden="1">"c8974"</definedName>
    <definedName name="IQ_PRICE_CFPS_FWD" hidden="1">"c2237"</definedName>
    <definedName name="IQ_PRICE_CFPS_FWD_THOM" hidden="1">"c4060"</definedName>
    <definedName name="IQ_PRICE_OVER_BVPS" hidden="1">"c1412"</definedName>
    <definedName name="IQ_PRICE_OVER_LTM_EPS" hidden="1">"c1413"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TARGET" hidden="1">"c82"</definedName>
    <definedName name="IQ_PRICE_TARGET_BOTTOM_UP" hidden="1">"c5486"</definedName>
    <definedName name="IQ_PRICE_TARGET_CIQ" hidden="1">"c3613"</definedName>
    <definedName name="IQ_PRICE_TARGET_THOM" hidden="1">"c3649"</definedName>
    <definedName name="IQ_PRICE_VOLATILITY_EST" hidden="1">"c4492"</definedName>
    <definedName name="IQ_PRICE_VOLATILITY_HIGH" hidden="1">"c4493"</definedName>
    <definedName name="IQ_PRICE_VOLATILITY_LOW" hidden="1">"c4494"</definedName>
    <definedName name="IQ_PRICE_VOLATILITY_MEDIAN" hidden="1">"c4495"</definedName>
    <definedName name="IQ_PRICE_VOLATILITY_NUM" hidden="1">"c4496"</definedName>
    <definedName name="IQ_PRICE_VOLATILITY_STDDEV" hidden="1">"c4497"</definedName>
    <definedName name="IQ_PRICEDATE" hidden="1">"c1069"</definedName>
    <definedName name="IQ_PRICING_DATE" hidden="1">"c1613"</definedName>
    <definedName name="IQ_PRIMARY_EPS_TYPE" hidden="1">"c4498"</definedName>
    <definedName name="IQ_PRIMARY_INDUSTRY" hidden="1">"c1070"</definedName>
    <definedName name="IQ_PRINCIPAL_AMT" hidden="1">"c2157"</definedName>
    <definedName name="IQ_PRIVATE_CONST_TOTAL_APR_FC_UNUSED" hidden="1">"c8559"</definedName>
    <definedName name="IQ_PRIVATE_CONST_TOTAL_APR_UNUSED" hidden="1">"c7679"</definedName>
    <definedName name="IQ_PRIVATE_CONST_TOTAL_FC_UNUSED" hidden="1">"c7899"</definedName>
    <definedName name="IQ_PRIVATE_CONST_TOTAL_POP_FC_UNUSED" hidden="1">"c8119"</definedName>
    <definedName name="IQ_PRIVATE_CONST_TOTAL_POP_UNUSED" hidden="1">"c7239"</definedName>
    <definedName name="IQ_PRIVATE_CONST_TOTAL_UNUSED" hidden="1">"c7019"</definedName>
    <definedName name="IQ_PRIVATE_CONST_TOTAL_YOY_FC_UNUSED" hidden="1">"c8339"</definedName>
    <definedName name="IQ_PRIVATE_CONST_TOTAL_YOY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" hidden="1">"c8535"</definedName>
    <definedName name="IQ_PRIVATE_RES_CONST_REAL_APR_UNUSED" hidden="1">"c7655"</definedName>
    <definedName name="IQ_PRIVATE_RES_CONST_REAL_FC_UNUSED" hidden="1">"c7875"</definedName>
    <definedName name="IQ_PRIVATE_RES_CONST_REAL_POP_FC_UNUSED" hidden="1">"c8095"</definedName>
    <definedName name="IQ_PRIVATE_RES_CONST_REAL_POP_UNUSED" hidden="1">"c7215"</definedName>
    <definedName name="IQ_PRIVATE_RES_CONST_REAL_UNUSED" hidden="1">"c6995"</definedName>
    <definedName name="IQ_PRIVATE_RES_CONST_REAL_YOY_FC_UNUSED" hidden="1">"c8315"</definedName>
    <definedName name="IQ_PRIVATE_RES_CONST_REAL_YOY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FESSIONAL" hidden="1">"c1071"</definedName>
    <definedName name="IQ_PROFESSIONAL_TITLE" hidden="1">"c1072"</definedName>
    <definedName name="IQ_PROFIT_AFTER_COST_CAPITAL_NEW_BUSINESS" hidden="1">"c9969"</definedName>
    <definedName name="IQ_PROFIT_BEFORE_COST_CAPITAL_NEW_BUSINESS" hidden="1">"c9967"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" hidden="1">"c8491"</definedName>
    <definedName name="IQ_PURCHASES_EQUIP_NONRES_SAAR_APR_UNUSED" hidden="1">"c7611"</definedName>
    <definedName name="IQ_PURCHASES_EQUIP_NONRES_SAAR_FC_UNUSED" hidden="1">"c7831"</definedName>
    <definedName name="IQ_PURCHASES_EQUIP_NONRES_SAAR_POP_FC_UNUSED" hidden="1">"c8051"</definedName>
    <definedName name="IQ_PURCHASES_EQUIP_NONRES_SAAR_POP_UNUSED" hidden="1">"c7171"</definedName>
    <definedName name="IQ_PURCHASES_EQUIP_NONRES_SAAR_UNUSED" hidden="1">"c6951"</definedName>
    <definedName name="IQ_PURCHASES_EQUIP_NONRES_SAAR_YOY_FC_UNUSED" hidden="1">"c8271"</definedName>
    <definedName name="IQ_PURCHASES_EQUIP_NONRES_SAAR_YOY_UNUSED" hidden="1">"c7391"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DEPR_AMORT" hidden="1">"c8750"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GAIN_LOSS_SALE_ASSETS" hidden="1">"c8751"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ACT_OR_EST_CIQ" hidden="1">"c5045"</definedName>
    <definedName name="IQ_RECURRING_PROFIT_EST" hidden="1">"c4499"</definedName>
    <definedName name="IQ_RECURRING_PROFIT_GUIDANCE" hidden="1">"c4500"</definedName>
    <definedName name="IQ_RECURRING_PROFIT_HIGH_EST" hidden="1">"c4501"</definedName>
    <definedName name="IQ_RECURRING_PROFIT_HIGH_GUIDANCE" hidden="1">"c4179"</definedName>
    <definedName name="IQ_RECURRING_PROFIT_LOW_EST" hidden="1">"c4502"</definedName>
    <definedName name="IQ_RECURRING_PROFIT_LOW_GUIDANCE" hidden="1">"c4219"</definedName>
    <definedName name="IQ_RECURRING_PROFIT_MEDIAN_EST" hidden="1">"c4503"</definedName>
    <definedName name="IQ_RECURRING_PROFIT_NUM_EST" hidden="1">"c4504"</definedName>
    <definedName name="IQ_RECURRING_PROFIT_SHARE_ACT_OR_EST" hidden="1">"c4508"</definedName>
    <definedName name="IQ_RECURRING_PROFIT_SHARE_ACT_OR_EST_CIQ" hidden="1">"c5046"</definedName>
    <definedName name="IQ_RECURRING_PROFIT_SHARE_EST" hidden="1">"c4506"</definedName>
    <definedName name="IQ_RECURRING_PROFIT_SHARE_GUIDANCE" hidden="1">"c4509"</definedName>
    <definedName name="IQ_RECURRING_PROFIT_SHARE_HIGH_EST" hidden="1">"c4510"</definedName>
    <definedName name="IQ_RECURRING_PROFIT_SHARE_HIGH_GUIDANCE" hidden="1">"c4200"</definedName>
    <definedName name="IQ_RECURRING_PROFIT_SHARE_LOW_EST" hidden="1">"c4511"</definedName>
    <definedName name="IQ_RECURRING_PROFIT_SHARE_LOW_GUIDANCE" hidden="1">"c4240"</definedName>
    <definedName name="IQ_RECURRING_PROFIT_SHARE_MEDIAN_EST" hidden="1">"c4512"</definedName>
    <definedName name="IQ_RECURRING_PROFIT_SHARE_NUM_EST" hidden="1">"c4513"</definedName>
    <definedName name="IQ_RECURRING_PROFIT_SHARE_STDDEV_EST" hidden="1">"c4514"</definedName>
    <definedName name="IQ_RECURRING_PROFIT_STDDEV_EST" hidden="1">"c4516"</definedName>
    <definedName name="IQ_REDEEM_PREF_STOCK" hidden="1">"c1417"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AL_REV" hidden="1">"c1101"</definedName>
    <definedName name="IQ_RES_CONST_REAL_APR_FC_UNUSED" hidden="1">"c8536"</definedName>
    <definedName name="IQ_RES_CONST_REAL_APR_UNUSED" hidden="1">"c7656"</definedName>
    <definedName name="IQ_RES_CONST_REAL_FC_UNUSED" hidden="1">"c7876"</definedName>
    <definedName name="IQ_RES_CONST_REAL_POP_FC_UNUSED" hidden="1">"c8096"</definedName>
    <definedName name="IQ_RES_CONST_REAL_POP_UNUSED" hidden="1">"c7216"</definedName>
    <definedName name="IQ_RES_CONST_REAL_SAAR_APR_FC_UNUSED" hidden="1">"c8537"</definedName>
    <definedName name="IQ_RES_CONST_REAL_SAAR_APR_UNUSED" hidden="1">"c7657"</definedName>
    <definedName name="IQ_RES_CONST_REAL_SAAR_FC_UNUSED" hidden="1">"c7877"</definedName>
    <definedName name="IQ_RES_CONST_REAL_SAAR_POP_FC_UNUSED" hidden="1">"c8097"</definedName>
    <definedName name="IQ_RES_CONST_REAL_SAAR_POP_UNUSED" hidden="1">"c7217"</definedName>
    <definedName name="IQ_RES_CONST_REAL_SAAR_UNUSED" hidden="1">"c6997"</definedName>
    <definedName name="IQ_RES_CONST_REAL_SAAR_YOY_FC_UNUSED" hidden="1">"c8317"</definedName>
    <definedName name="IQ_RES_CONST_REAL_SAAR_YOY_UNUSED" hidden="1">"c7437"</definedName>
    <definedName name="IQ_RES_CONST_REAL_UNUSED" hidden="1">"c6996"</definedName>
    <definedName name="IQ_RES_CONST_REAL_YOY_FC_UNUSED" hidden="1">"c8316"</definedName>
    <definedName name="IQ_RES_CONST_REAL_YOY_UNUSED" hidden="1">"c7436"</definedName>
    <definedName name="IQ_RES_CONST_SAAR_APR_FC_UNUSED" hidden="1">"c8540"</definedName>
    <definedName name="IQ_RES_CONST_SAAR_APR_UNUSED" hidden="1">"c7660"</definedName>
    <definedName name="IQ_RES_CONST_SAAR_FC_UNUSED" hidden="1">"c7880"</definedName>
    <definedName name="IQ_RES_CONST_SAAR_POP_FC_UNUSED" hidden="1">"c8100"</definedName>
    <definedName name="IQ_RES_CONST_SAAR_POP_UNUSED" hidden="1">"c7220"</definedName>
    <definedName name="IQ_RES_CONST_SAAR_UNUSED" hidden="1">"c7000"</definedName>
    <definedName name="IQ_RES_CONST_SAAR_YOY_FC_UNUSED" hidden="1">"c8320"</definedName>
    <definedName name="IQ_RES_CONST_SAAR_YOY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"c1419"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"c9903"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"c9904"</definedName>
    <definedName name="IQ_RETAIL_SALES_POP" hidden="1">"c7223"</definedName>
    <definedName name="IQ_RETAIL_SALES_POP_FC" hidden="1">"c8103"</definedName>
    <definedName name="IQ_RETAIL_SALES_RETAIL" hidden="1">"c9902"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ACT_OR_EST" hidden="1">"c3585"</definedName>
    <definedName name="IQ_RETURN_ASSETS_ACT_OR_EST_THOM" hidden="1">"c5310"</definedName>
    <definedName name="IQ_RETURN_ASSETS_BANK" hidden="1">"c1114"</definedName>
    <definedName name="IQ_RETURN_ASSETS_BROK" hidden="1">"c1115"</definedName>
    <definedName name="IQ_RETURN_ASSETS_DET_EST" hidden="1">"c12066"</definedName>
    <definedName name="IQ_RETURN_ASSETS_DET_EST_DATE" hidden="1">"c12219"</definedName>
    <definedName name="IQ_RETURN_ASSETS_DET_EST_DATE_THOM" hidden="1">"c12247"</definedName>
    <definedName name="IQ_RETURN_ASSETS_DET_EST_INCL" hidden="1">"c12356"</definedName>
    <definedName name="IQ_RETURN_ASSETS_DET_EST_INCL_THOM" hidden="1">"c12379"</definedName>
    <definedName name="IQ_RETURN_ASSETS_DET_EST_ORIGIN" hidden="1">"c12591"</definedName>
    <definedName name="IQ_RETURN_ASSETS_DET_EST_ORIGIN_THOM" hidden="1">"c12617"</definedName>
    <definedName name="IQ_RETURN_ASSETS_DET_EST_THOM" hidden="1">"c12097"</definedName>
    <definedName name="IQ_RETURN_ASSETS_EST" hidden="1">"c3529"</definedName>
    <definedName name="IQ_RETURN_ASSETS_EST_THOM" hidden="1">"c4034"</definedName>
    <definedName name="IQ_RETURN_ASSETS_FDIC" hidden="1">"c6730"</definedName>
    <definedName name="IQ_RETURN_ASSETS_FS" hidden="1">"c1116"</definedName>
    <definedName name="IQ_RETURN_ASSETS_GUIDANCE" hidden="1">"c4517"</definedName>
    <definedName name="IQ_RETURN_ASSETS_HIGH_EST" hidden="1">"c3530"</definedName>
    <definedName name="IQ_RETURN_ASSETS_HIGH_EST_THOM" hidden="1">"c4036"</definedName>
    <definedName name="IQ_RETURN_ASSETS_HIGH_GUIDANCE" hidden="1">"c4183"</definedName>
    <definedName name="IQ_RETURN_ASSETS_LOW_EST" hidden="1">"c3531"</definedName>
    <definedName name="IQ_RETURN_ASSETS_LOW_EST_THOM" hidden="1">"c4037"</definedName>
    <definedName name="IQ_RETURN_ASSETS_LOW_GUIDANCE" hidden="1">"c4223"</definedName>
    <definedName name="IQ_RETURN_ASSETS_MEDIAN_EST" hidden="1">"c3532"</definedName>
    <definedName name="IQ_RETURN_ASSETS_MEDIAN_EST_THOM" hidden="1">"c4035"</definedName>
    <definedName name="IQ_RETURN_ASSETS_NUM_EST" hidden="1">"c3527"</definedName>
    <definedName name="IQ_RETURN_ASSETS_NUM_EST_THOM" hidden="1">"c4038"</definedName>
    <definedName name="IQ_RETURN_ASSETS_STDDEV_EST" hidden="1">"c3528"</definedName>
    <definedName name="IQ_RETURN_ASSETS_STDDEV_EST_THOM" hidden="1">"c4039"</definedName>
    <definedName name="IQ_RETURN_CAPITAL" hidden="1">"c1117"</definedName>
    <definedName name="IQ_RETURN_EMBEDDED_VALUE" hidden="1">"c9974"</definedName>
    <definedName name="IQ_RETURN_EQUITY" hidden="1">"c1118"</definedName>
    <definedName name="IQ_RETURN_EQUITY_ACT_OR_EST" hidden="1">"c3586"</definedName>
    <definedName name="IQ_RETURN_EQUITY_ACT_OR_EST_THOM" hidden="1">"c5311"</definedName>
    <definedName name="IQ_RETURN_EQUITY_BANK" hidden="1">"c1119"</definedName>
    <definedName name="IQ_RETURN_EQUITY_BROK" hidden="1">"c1120"</definedName>
    <definedName name="IQ_RETURN_EQUITY_DET_EST" hidden="1">"c12067"</definedName>
    <definedName name="IQ_RETURN_EQUITY_DET_EST_DATE" hidden="1">"c12220"</definedName>
    <definedName name="IQ_RETURN_EQUITY_DET_EST_DATE_THOM" hidden="1">"c12248"</definedName>
    <definedName name="IQ_RETURN_EQUITY_DET_EST_INCL" hidden="1">"c12357"</definedName>
    <definedName name="IQ_RETURN_EQUITY_DET_EST_INCL_THOM" hidden="1">"c12380"</definedName>
    <definedName name="IQ_RETURN_EQUITY_DET_EST_ORIGIN" hidden="1">"c12592"</definedName>
    <definedName name="IQ_RETURN_EQUITY_DET_EST_ORIGIN_THOM" hidden="1">"c12618"</definedName>
    <definedName name="IQ_RETURN_EQUITY_DET_EST_THOM" hidden="1">"c12098"</definedName>
    <definedName name="IQ_RETURN_EQUITY_EST" hidden="1">"c3535"</definedName>
    <definedName name="IQ_RETURN_EQUITY_EST_THOM" hidden="1">"c5479"</definedName>
    <definedName name="IQ_RETURN_EQUITY_FDIC" hidden="1">"c6732"</definedName>
    <definedName name="IQ_RETURN_EQUITY_FS" hidden="1">"c1121"</definedName>
    <definedName name="IQ_RETURN_EQUITY_GUIDANCE" hidden="1">"c4518"</definedName>
    <definedName name="IQ_RETURN_EQUITY_HIGH_EST" hidden="1">"c3536"</definedName>
    <definedName name="IQ_RETURN_EQUITY_HIGH_EST_THOM" hidden="1">"c5283"</definedName>
    <definedName name="IQ_RETURN_EQUITY_HIGH_GUIDANCE" hidden="1">"c4182"</definedName>
    <definedName name="IQ_RETURN_EQUITY_LOW_EST" hidden="1">"c3537"</definedName>
    <definedName name="IQ_RETURN_EQUITY_LOW_EST_THOM" hidden="1">"c5284"</definedName>
    <definedName name="IQ_RETURN_EQUITY_LOW_GUIDANCE" hidden="1">"c4222"</definedName>
    <definedName name="IQ_RETURN_EQUITY_MEDIAN_EST" hidden="1">"c3538"</definedName>
    <definedName name="IQ_RETURN_EQUITY_MEDIAN_EST_THOM" hidden="1">"c5282"</definedName>
    <definedName name="IQ_RETURN_EQUITY_NUM_EST" hidden="1">"c3533"</definedName>
    <definedName name="IQ_RETURN_EQUITY_NUM_EST_THOM" hidden="1">"c5285"</definedName>
    <definedName name="IQ_RETURN_EQUITY_STDDEV_EST" hidden="1">"c3534"</definedName>
    <definedName name="IQ_RETURN_EQUITY_STDDEV_EST_THOM" hidden="1">"c5286"</definedName>
    <definedName name="IQ_RETURN_INVESTMENT" hidden="1">"c1421"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DET_EST" hidden="1">"c12065"</definedName>
    <definedName name="IQ_REV_DET_EST_CURRENCY" hidden="1">"c12472"</definedName>
    <definedName name="IQ_REV_DET_EST_CURRENCY_THOM" hidden="1">"c12495"</definedName>
    <definedName name="IQ_REV_DET_EST_DATE" hidden="1">"c12218"</definedName>
    <definedName name="IQ_REV_DET_EST_DATE_THOM" hidden="1">"c12246"</definedName>
    <definedName name="IQ_REV_DET_EST_INCL" hidden="1">"c12355"</definedName>
    <definedName name="IQ_REV_DET_EST_INCL_THOM" hidden="1">"c12378"</definedName>
    <definedName name="IQ_REV_DET_EST_ORIGIN" hidden="1">"c12590"</definedName>
    <definedName name="IQ_REV_DET_EST_ORIGIN_THOM" hidden="1">"c12616"</definedName>
    <definedName name="IQ_REV_DET_EST_THOM" hidden="1">"c12096"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CIQ" hidden="1">"c3621"</definedName>
    <definedName name="IQ_REV_STDDEV_EST_THOM" hidden="1">"c3657"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ACT_OR_EST" hidden="1">"c2214"</definedName>
    <definedName name="IQ_REVENUE_ACT_OR_EST_CIQ" hidden="1">"c5059"</definedName>
    <definedName name="IQ_REVENUE_ACT_OR_EST_THOM" hidden="1">"c5299"</definedName>
    <definedName name="IQ_REVENUE_EST" hidden="1">"c1126"</definedName>
    <definedName name="IQ_REVENUE_EST_BOTTOM_UP" hidden="1">"c5488"</definedName>
    <definedName name="IQ_REVENUE_EST_CIQ" hidden="1">"c3616"</definedName>
    <definedName name="IQ_REVENUE_EST_THOM" hidden="1">"c3652"</definedName>
    <definedName name="IQ_REVENUE_GUIDANCE" hidden="1">"c4519"</definedName>
    <definedName name="IQ_REVENUE_HIGH_EST" hidden="1">"c1127"</definedName>
    <definedName name="IQ_REVENUE_HIGH_EST_CIQ" hidden="1">"c3618"</definedName>
    <definedName name="IQ_REVENUE_HIGH_EST_THOM" hidden="1">"c3654"</definedName>
    <definedName name="IQ_REVENUE_HIGH_GUIDANCE" hidden="1">"c4169"</definedName>
    <definedName name="IQ_REVENUE_LOW_EST" hidden="1">"c1128"</definedName>
    <definedName name="IQ_REVENUE_LOW_EST_CIQ" hidden="1">"c3619"</definedName>
    <definedName name="IQ_REVENUE_LOW_EST_THOM" hidden="1">"c3655"</definedName>
    <definedName name="IQ_REVENUE_LOW_GUIDANCE" hidden="1">"c4209"</definedName>
    <definedName name="IQ_REVENUE_MEDIAN_EST" hidden="1">"c1662"</definedName>
    <definedName name="IQ_REVENUE_MEDIAN_EST_CIQ" hidden="1">"c3617"</definedName>
    <definedName name="IQ_REVENUE_MEDIAN_EST_THOM" hidden="1">"c3653"</definedName>
    <definedName name="IQ_REVENUE_NUM_EST" hidden="1">"c1129"</definedName>
    <definedName name="IQ_REVENUE_NUM_EST_CIQ" hidden="1">"c3620"</definedName>
    <definedName name="IQ_REVENUE_NUM_EST_THOM" hidden="1">"c3656"</definedName>
    <definedName name="IQ_REVISION_DATE_" hidden="1">39850.7326967593</definedName>
    <definedName name="IQ_RISK_ADJ_BANK_ASSETS" hidden="1">"c2670"</definedName>
    <definedName name="IQ_RISK_WEIGHTED_ASSETS_FDIC" hidden="1">"c6370"</definedName>
    <definedName name="IQ_RSI" hidden="1">"c12704"</definedName>
    <definedName name="IQ_RSI_ADJ" hidden="1">"c12705"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EC_PURCHASED_RESELL" hidden="1">"c5513"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DOL" hidden="1">"c12042"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ERVICE_FEE" hidden="1">"c8951"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"c11748"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URCE" hidden="1">"c1168"</definedName>
    <definedName name="IQ_SP_BANK" hidden="1">"c2637"</definedName>
    <definedName name="IQ_SP_BANK_ACTION" hidden="1">"c2636"</definedName>
    <definedName name="IQ_SP_BANK_DATE" hidden="1">"c2635"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ND_REC_DET_EST" hidden="1">"c12069"</definedName>
    <definedName name="IQ_STAND_REC_DET_EST_DATE" hidden="1">"c12222"</definedName>
    <definedName name="IQ_STAND_REC_DET_EST_DATE_THOM" hidden="1">"c12250"</definedName>
    <definedName name="IQ_STAND_REC_DET_EST_ORIGIN" hidden="1">"c12594"</definedName>
    <definedName name="IQ_STAND_REC_DET_EST_ORIGIN_THOM" hidden="1">"c12620"</definedName>
    <definedName name="IQ_STAND_REC_DET_EST_THOM" hidden="1">"c12100"</definedName>
    <definedName name="IQ_STAND_REC_NUM_DET_EST" hidden="1">"c12068"</definedName>
    <definedName name="IQ_STAND_REC_NUM_DET_EST_DATE" hidden="1">"c12221"</definedName>
    <definedName name="IQ_STAND_REC_NUM_DET_EST_DATE_THOM" hidden="1">"c12249"</definedName>
    <definedName name="IQ_STAND_REC_NUM_DET_EST_ORIGIN" hidden="1">"c12593"</definedName>
    <definedName name="IQ_STAND_REC_NUM_DET_EST_ORIGIN_THOM" hidden="1">"c12619"</definedName>
    <definedName name="IQ_STAND_REC_NUM_DET_EST_THOM" hidden="1">"c12099"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EST" hidden="1">"c4520"</definedName>
    <definedName name="IQ_STOCK_BASED_GA" hidden="1">"c2993"</definedName>
    <definedName name="IQ_STOCK_BASED_HIGH_EST" hidden="1">"c4521"</definedName>
    <definedName name="IQ_STOCK_BASED_LOW_EST" hidden="1">"c4522"</definedName>
    <definedName name="IQ_STOCK_BASED_MEDIAN_EST" hidden="1">"c4523"</definedName>
    <definedName name="IQ_STOCK_BASED_NUM_EST" hidden="1">"c4524"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STDDEV_EST" hidden="1">"c4525"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TEGY_NOTE" hidden="1">"c6791"</definedName>
    <definedName name="IQ_STRIKE_PRICE_ISSUED" hidden="1">"c1645"</definedName>
    <definedName name="IQ_STRIKE_PRICE_OS" hidden="1">"c1646"</definedName>
    <definedName name="IQ_STRUCT_FIN_CLASS" hidden="1">"c8950"</definedName>
    <definedName name="IQ_STRUCT_FIN_SERIES" hidden="1">"c8956"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RGET_PRICE_DET_EST" hidden="1">"c12070"</definedName>
    <definedName name="IQ_TARGET_PRICE_DET_EST_CURRENCY" hidden="1">"c12475"</definedName>
    <definedName name="IQ_TARGET_PRICE_DET_EST_CURRENCY_THOM" hidden="1">"c12498"</definedName>
    <definedName name="IQ_TARGET_PRICE_DET_EST_DATE" hidden="1">"c12223"</definedName>
    <definedName name="IQ_TARGET_PRICE_DET_EST_DATE_THOM" hidden="1">"c12251"</definedName>
    <definedName name="IQ_TARGET_PRICE_DET_EST_INCL" hidden="1">"c12358"</definedName>
    <definedName name="IQ_TARGET_PRICE_DET_EST_INCL_THOM" hidden="1">"c12381"</definedName>
    <definedName name="IQ_TARGET_PRICE_DET_EST_ORIGIN" hidden="1">"c12729"</definedName>
    <definedName name="IQ_TARGET_PRICE_DET_EST_ORIGIN_THOM" hidden="1">"c12621"</definedName>
    <definedName name="IQ_TARGET_PRICE_DET_EST_THOM" hidden="1">"c12101"</definedName>
    <definedName name="IQ_TARGET_PRICE_NUM" hidden="1">"c1653"</definedName>
    <definedName name="IQ_TARGET_PRICE_NUM_CIQ" hidden="1">"c4661"</definedName>
    <definedName name="IQ_TARGET_PRICE_NUM_THOM" hidden="1">"c5098"</definedName>
    <definedName name="IQ_TARGET_PRICE_STDDEV" hidden="1">"c1654"</definedName>
    <definedName name="IQ_TARGET_PRICE_STDDEV_CIQ" hidden="1">"c4662"</definedName>
    <definedName name="IQ_TARGET_PRICE_STDDEV_THOM" hidden="1">"c5099"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DET_EST_CURRENCY_THOM" hidden="1">"c12499"</definedName>
    <definedName name="IQ_TEV_DET_EST_DATE_THOM" hidden="1">"c12252"</definedName>
    <definedName name="IQ_TEV_DET_EST_INCL_THOM" hidden="1">"c12382"</definedName>
    <definedName name="IQ_TEV_DET_EST_ORIGIN_THOM" hidden="1">"c12709"</definedName>
    <definedName name="IQ_TEV_DET_EST_THOM" hidden="1">"c12102"</definedName>
    <definedName name="IQ_TEV_EBIT" hidden="1">"c1220"</definedName>
    <definedName name="IQ_TEV_EBIT_AVG" hidden="1">"c1221"</definedName>
    <definedName name="IQ_TEV_EBIT_FWD" hidden="1">"c2238"</definedName>
    <definedName name="IQ_TEV_EBIT_FWD_THOM" hidden="1">"c4061"</definedName>
    <definedName name="IQ_TEV_EBITDA" hidden="1">"c1222"</definedName>
    <definedName name="IQ_TEV_EBITDA_AVG" hidden="1">"c1223"</definedName>
    <definedName name="IQ_TEV_EBITDA_FWD" hidden="1">"c1224"</definedName>
    <definedName name="IQ_TEV_EBITDA_FWD_CIQ" hidden="1">"c4043"</definedName>
    <definedName name="IQ_TEV_EBITDA_FWD_THOM" hidden="1">"c4057"</definedName>
    <definedName name="IQ_TEV_EMPLOYEE_AVG" hidden="1">"c1225"</definedName>
    <definedName name="IQ_TEV_EST" hidden="1">"c4526"</definedName>
    <definedName name="IQ_TEV_EST_THOM" hidden="1">"c5529"</definedName>
    <definedName name="IQ_TEV_HIGH_EST" hidden="1">"c4527"</definedName>
    <definedName name="IQ_TEV_HIGH_EST_THOM" hidden="1">"c5530"</definedName>
    <definedName name="IQ_TEV_LOW_EST" hidden="1">"c4528"</definedName>
    <definedName name="IQ_TEV_LOW_EST_THOM" hidden="1">"c5531"</definedName>
    <definedName name="IQ_TEV_MEDIAN_EST" hidden="1">"c4529"</definedName>
    <definedName name="IQ_TEV_MEDIAN_EST_THOM" hidden="1">"c5532"</definedName>
    <definedName name="IQ_TEV_NUM_EST" hidden="1">"c4530"</definedName>
    <definedName name="IQ_TEV_NUM_EST_THOM" hidden="1">"c5533"</definedName>
    <definedName name="IQ_TEV_STDDEV_EST" hidden="1">"c4531"</definedName>
    <definedName name="IQ_TEV_STDDEV_EST_THOM" hidden="1">"c5534"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IQ" hidden="1">"c4044"</definedName>
    <definedName name="IQ_TEV_TOTAL_REV_FWD_THOM" hidden="1">"c4058"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FDIC" hidden="1">"c6339"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ST" hidden="1">"c4532"</definedName>
    <definedName name="IQ_TOTAL_DEBT_EXCL_FIN" hidden="1">"c2937"</definedName>
    <definedName name="IQ_TOTAL_DEBT_GUIDANCE" hidden="1">"c4533"</definedName>
    <definedName name="IQ_TOTAL_DEBT_HIGH_EST" hidden="1">"c4534"</definedName>
    <definedName name="IQ_TOTAL_DEBT_HIGH_GUIDANCE" hidden="1">"c4196"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LOW_EST" hidden="1">"c4535"</definedName>
    <definedName name="IQ_TOTAL_DEBT_LOW_GUIDANCE" hidden="1">"c4236"</definedName>
    <definedName name="IQ_TOTAL_DEBT_MEDIAN_EST" hidden="1">"c4536"</definedName>
    <definedName name="IQ_TOTAL_DEBT_NON_CURRENT" hidden="1">"c6191"</definedName>
    <definedName name="IQ_TOTAL_DEBT_NUM_EST" hidden="1">"c4537"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BT_STDDEV_EST" hidden="1">"c4538"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SUBTOTAL_AP" hidden="1">"c8989"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DIC" hidden="1">"c6348"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"c1436"</definedName>
    <definedName name="IQ_TOTAL_RISK_BASED_CAPITAL_RATIO_FDIC" hidden="1">"c6747"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PPROACH" hidden="1">"c12706"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ITEM_CIQID" hidden="1">"c8949"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RUSTEE" hidden="1">"c8959"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CONSOL_BEDS" hidden="1">"c8783"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WRITER" hidden="1">"c8958"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AC_CURRENT" hidden="1">"c8961"</definedName>
    <definedName name="IQ_WAC_ORIGINAL" hidden="1">"c8953"</definedName>
    <definedName name="IQ_WAM_CURRENT" hidden="1">"c8962"</definedName>
    <definedName name="IQ_WAM_ORIGINAL" hidden="1">"c8952"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"c2104"</definedName>
    <definedName name="IQ_YEAR_FOUNDED" hidden="1">"c6793"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TEM">#REF!</definedName>
    <definedName name="itr" localSheetId="2" hidden="1">{#N/A,#N/A,FALSE,"ENERGIA";#N/A,#N/A,FALSE,"PERDIDAS";#N/A,#N/A,FALSE,"CLIENTES";#N/A,#N/A,FALSE,"ESTADO";#N/A,#N/A,FALSE,"TECNICA"}</definedName>
    <definedName name="itr" hidden="1">{#N/A,#N/A,FALSE,"ENERGIA";#N/A,#N/A,FALSE,"PERDIDAS";#N/A,#N/A,FALSE,"CLIENTES";#N/A,#N/A,FALSE,"ESTADO";#N/A,#N/A,FALSE,"TECNICA"}</definedName>
    <definedName name="IV">#REF!</definedName>
    <definedName name="IVI" localSheetId="1">#REF!</definedName>
    <definedName name="IVI">#REF!</definedName>
    <definedName name="J">[13]CADEIAS!$G$3</definedName>
    <definedName name="J_E1">[13]CADEIAS!$K$3</definedName>
    <definedName name="J_LP">#REF!</definedName>
    <definedName name="jfk" localSheetId="2" hidden="1">{"ANAR",#N/A,FALSE,"Dist total";"MARGEN",#N/A,FALSE,"Dist total";"COMENTARIO",#N/A,FALSE,"Ficha CODICE";"CONSEJO",#N/A,FALSE,"Dist p0";"uno",#N/A,FALSE,"Dist total"}</definedName>
    <definedName name="jfk" hidden="1">{"ANAR",#N/A,FALSE,"Dist total";"MARGEN",#N/A,FALSE,"Dist total";"COMENTARIO",#N/A,FALSE,"Ficha CODICE";"CONSEJO",#N/A,FALSE,"Dist p0";"uno",#N/A,FALSE,"Dist total"}</definedName>
    <definedName name="JIP´P">0</definedName>
    <definedName name="JP">#REF!</definedName>
    <definedName name="JP_CE1">#REF!</definedName>
    <definedName name="Jumper_Aberto">#REF!</definedName>
    <definedName name="JV">#REF!</definedName>
    <definedName name="kjkjkj" hidden="1">#N/A</definedName>
    <definedName name="KJUHUYU" localSheetId="2" hidden="1">{#N/A,#N/A,FALSE,"LLAVE";#N/A,#N/A,FALSE,"EERR";#N/A,#N/A,FALSE,"ESP";#N/A,#N/A,FALSE,"EOAF";#N/A,#N/A,FALSE,"CASH";#N/A,#N/A,FALSE,"FINANZAS";#N/A,#N/A,FALSE,"DEUDA";#N/A,#N/A,FALSE,"INVERSION";#N/A,#N/A,FALSE,"PERSONAL"}</definedName>
    <definedName name="KJUHUYU" hidden="1">{#N/A,#N/A,FALSE,"LLAVE";#N/A,#N/A,FALSE,"EERR";#N/A,#N/A,FALSE,"ESP";#N/A,#N/A,FALSE,"EOAF";#N/A,#N/A,FALSE,"CASH";#N/A,#N/A,FALSE,"FINANZAS";#N/A,#N/A,FALSE,"DEUDA";#N/A,#N/A,FALSE,"INVERSION";#N/A,#N/A,FALSE,"PERSONAL"}</definedName>
    <definedName name="KKK" localSheetId="1">#REF!</definedName>
    <definedName name="KKK">#REF!</definedName>
    <definedName name="KKLJKL" hidden="1">#REF!</definedName>
    <definedName name="KTDIS">#N/A</definedName>
    <definedName name="Lance_Condutor">#REF!</definedName>
    <definedName name="Lance_Para_Raios">#REF!</definedName>
    <definedName name="LB" localSheetId="1">#REF!</definedName>
    <definedName name="LB">#REF!</definedName>
    <definedName name="lfl" localSheetId="2" hidden="1">{"uno",#N/A,FALSE,"Dist total";"COMENTARIO",#N/A,FALSE,"Ficha CODICE"}</definedName>
    <definedName name="lfl" hidden="1">{"uno",#N/A,FALSE,"Dist total";"COMENTARIO",#N/A,FALSE,"Ficha CODICE"}</definedName>
    <definedName name="Lista">#REF!</definedName>
    <definedName name="ListadeMaterial" localSheetId="1">#REF!</definedName>
    <definedName name="ListadeMaterial">#REF!</definedName>
    <definedName name="LITE">'[9]Base de Dados'!$H$64</definedName>
    <definedName name="LL" localSheetId="1">#REF!</definedName>
    <definedName name="LL">#REF!</definedName>
    <definedName name="lll" localSheetId="2" hidden="1">{"CONSEJO",#N/A,FALSE,"Dist p0";"CONSEJO",#N/A,FALSE,"Ficha CODICE"}</definedName>
    <definedName name="lll" hidden="1">{"CONSEJO",#N/A,FALSE,"Dist p0";"CONSEJO",#N/A,FALSE,"Ficha CODICE"}</definedName>
    <definedName name="LO" localSheetId="1">#REF!</definedName>
    <definedName name="LO">#REF!</definedName>
    <definedName name="LP_J">[13]CADEIAS!$N$3</definedName>
    <definedName name="LP_S">[13]CADEIAS!$M$3</definedName>
    <definedName name="lsl" localSheetId="2" hidden="1">{"ANAR",#N/A,FALSE,"Dist total";"MARGEN",#N/A,FALSE,"Dist total";"COMENTARIO",#N/A,FALSE,"Ficha CODICE";"CONSEJO",#N/A,FALSE,"Dist p0";"uno",#N/A,FALSE,"Dist total"}</definedName>
    <definedName name="lsl" hidden="1">{"ANAR",#N/A,FALSE,"Dist total";"MARGEN",#N/A,FALSE,"Dist total";"COMENTARIO",#N/A,FALSE,"Ficha CODICE";"CONSEJO",#N/A,FALSE,"Dist p0";"uno",#N/A,FALSE,"Dist total"}</definedName>
    <definedName name="LUC" localSheetId="1">#REF!</definedName>
    <definedName name="LUC">#REF!</definedName>
    <definedName name="Lucro">#REF!</definedName>
    <definedName name="LUCTRI1">'[9]Lote 1 modific'!$H$296</definedName>
    <definedName name="LUCTRI2">'[9]Lote 2 modific'!$H$266</definedName>
    <definedName name="LUCTRI3">'[9]Lote 3 modific'!$H$266</definedName>
    <definedName name="LUCTRI4">'[9]Lote 4 modific'!$H$266</definedName>
    <definedName name="LUCTRI5">'[9]Lote 5 modific'!$H$266</definedName>
    <definedName name="LUCTRI6">'[9]Lote 6 modific'!$H$266</definedName>
    <definedName name="LUCTRI7">'[9]Lote 7 modific'!$H$266</definedName>
    <definedName name="LUCTRI8">'[9]Lote 8 modific'!$H$266</definedName>
    <definedName name="LUCTRI9">'[9]Lote 9 modific'!$H$266</definedName>
    <definedName name="lui" localSheetId="2" hidden="1">{"uno",#N/A,FALSE,"Dist total";"COMENTARIO",#N/A,FALSE,"Ficha CODICE"}</definedName>
    <definedName name="lui" hidden="1">{"uno",#N/A,FALSE,"Dist total";"COMENTARIO",#N/A,FALSE,"Ficha CODICE"}</definedName>
    <definedName name="luis" localSheetId="2" hidden="1">{"CONSEJO",#N/A,FALSE,"Dist p0";"CONSEJO",#N/A,FALSE,"Ficha CODICE"}</definedName>
    <definedName name="luis" hidden="1">{"CONSEJO",#N/A,FALSE,"Dist p0";"CONSEJO",#N/A,FALSE,"Ficha CODICE"}</definedName>
    <definedName name="luisin" localSheetId="2" hidden="1">{"uno",#N/A,FALSE,"Dist total";"COMENTARIO",#N/A,FALSE,"Ficha CODICE"}</definedName>
    <definedName name="luisin" hidden="1">{"uno",#N/A,FALSE,"Dist total";"COMENTARIO",#N/A,FALSE,"Ficha CODICE"}</definedName>
    <definedName name="Macaé" hidden="1">#REF!</definedName>
    <definedName name="MAES">'[9]Base de Dados'!$H$68</definedName>
    <definedName name="MALI">'[9]Base de Dados'!$H$69</definedName>
    <definedName name="MATRIZ_2013">#REF!</definedName>
    <definedName name="MCS" localSheetId="1">#REF!</definedName>
    <definedName name="MCS">#REF!</definedName>
    <definedName name="MEDIÇÃO" localSheetId="1">#REF!</definedName>
    <definedName name="MEDIÇÃO">#REF!</definedName>
    <definedName name="men" localSheetId="2" hidden="1">{#N/A,#N/A,FALSE,"LLAVE";#N/A,#N/A,FALSE,"EERR";#N/A,#N/A,FALSE,"ESP";#N/A,#N/A,FALSE,"EOAF";#N/A,#N/A,FALSE,"CASH";#N/A,#N/A,FALSE,"FINANZAS";#N/A,#N/A,FALSE,"DEUDA";#N/A,#N/A,FALSE,"INVERSION";#N/A,#N/A,FALSE,"PERSONAL"}</definedName>
    <definedName name="men" hidden="1">{#N/A,#N/A,FALSE,"LLAVE";#N/A,#N/A,FALSE,"EERR";#N/A,#N/A,FALSE,"ESP";#N/A,#N/A,FALSE,"EOAF";#N/A,#N/A,FALSE,"CASH";#N/A,#N/A,FALSE,"FINANZAS";#N/A,#N/A,FALSE,"DEUDA";#N/A,#N/A,FALSE,"INVERSION";#N/A,#N/A,FALSE,"PERSONAL"}</definedName>
    <definedName name="MIG">#REF!</definedName>
    <definedName name="MK_01">'[13]RESUMO - MATERIAIS'!$B$16</definedName>
    <definedName name="MK_02">'[13]RESUMO - MATERIAIS'!$B$17</definedName>
    <definedName name="mmmmm" localSheetId="1">#REF!</definedName>
    <definedName name="mmmmm">#REF!</definedName>
    <definedName name="MMMMMMMMM">[22]PL_CUSTOS_EL!$B$9:$B$665</definedName>
    <definedName name="MOBRA" localSheetId="1">#REF!</definedName>
    <definedName name="MOBRA">#REF!</definedName>
    <definedName name="MOD" localSheetId="1">#REF!</definedName>
    <definedName name="MOD">#REF!</definedName>
    <definedName name="MODC">#REF!</definedName>
    <definedName name="MODE">#REF!</definedName>
    <definedName name="MOI" localSheetId="1">#REF!</definedName>
    <definedName name="MOI">#REF!</definedName>
    <definedName name="MOIN" localSheetId="1">'[19]Base de Dados'!#REF!</definedName>
    <definedName name="MOIN">'[19]Base de Dados'!#REF!</definedName>
    <definedName name="mov_ac" hidden="1">[23]Mercado!#REF!</definedName>
    <definedName name="N_Amor">#REF!</definedName>
    <definedName name="N_CF">#REF!</definedName>
    <definedName name="N_Circuitos">#REF!</definedName>
    <definedName name="N_CL">#REF!</definedName>
    <definedName name="N_Esferas_pr1">#REF!</definedName>
    <definedName name="N_Esferas_pr2">#REF!</definedName>
    <definedName name="N_Estruturas">#REF!</definedName>
    <definedName name="N_Fases">#REF!</definedName>
    <definedName name="No_co">#REF!</definedName>
    <definedName name="No_pr1">#REF!</definedName>
    <definedName name="No_pr2">#REF!</definedName>
    <definedName name="OCD" localSheetId="1">#REF!</definedName>
    <definedName name="OCD">#REF!</definedName>
    <definedName name="OCDC">#REF!</definedName>
    <definedName name="OCDE">#REF!</definedName>
    <definedName name="OIUI" hidden="1">#REF!</definedName>
    <definedName name="OLE_LINK2_1" localSheetId="1">#REF!</definedName>
    <definedName name="OLE_LINK2_1">#REF!</definedName>
    <definedName name="OPJOPYHUIG" hidden="1">#REF!</definedName>
    <definedName name="P.raio">#REF!</definedName>
    <definedName name="P_CA">'[15]DADOS ENTRADA'!$B$160</definedName>
    <definedName name="P_EC">'[15]DADOS ENTRADA'!$B$158</definedName>
    <definedName name="P_EM">'[15]DADOS ENTRADA'!$B$157</definedName>
    <definedName name="P_FA">'[15]DADOS ENTRADA'!$B$161</definedName>
    <definedName name="P_IS">'[15]DADOS ENTRADA'!$B$159</definedName>
    <definedName name="P_UNITÁRIO" localSheetId="1">'[24]ORÇ-MONT'!#REF!</definedName>
    <definedName name="P_UNITÁRIO">[25]PL_CUSTOS!#REF!</definedName>
    <definedName name="PB">#REF!</definedName>
    <definedName name="PCU">#REF!</definedName>
    <definedName name="PDAN">'[9]Base de Dados'!$H$47</definedName>
    <definedName name="PDFO">'[9]Base de Dados'!$H$42</definedName>
    <definedName name="PDGO">'[9]Base de Dados'!$H$48</definedName>
    <definedName name="PDIP">'[9]Base de Dados'!$H$44</definedName>
    <definedName name="PDLU">'[9]Base de Dados'!$H$43</definedName>
    <definedName name="PDMO">'[9]Base de Dados'!$H$46</definedName>
    <definedName name="PDPO">'[9]Base de Dados'!$H$41</definedName>
    <definedName name="PDRI">'[9]Base de Dados'!$H$45</definedName>
    <definedName name="Peso_C">#REF!</definedName>
    <definedName name="Peso_Material_Compra">#REF!</definedName>
    <definedName name="Peso_Material_Projeto">#REF!</definedName>
    <definedName name="Peso_Pr">#REF!</definedName>
    <definedName name="PL_CUSTOS">[25]PL_CUSTOS!$A$9:$K$679</definedName>
    <definedName name="PL_CUSTOS_CIVIL">[22]PL_CUSTOS_EL!$B$9:$B$665</definedName>
    <definedName name="Playoff" localSheetId="1">#REF!</definedName>
    <definedName name="Playoff">#REF!</definedName>
    <definedName name="PP">#REF!</definedName>
    <definedName name="PRAC" hidden="1">#REF!</definedName>
    <definedName name="Preço_EM">#REF!</definedName>
    <definedName name="Preço_Material_Compra">#REF!</definedName>
    <definedName name="Preço_Serviço">#REF!</definedName>
    <definedName name="Primeira_Etapa">#REF!</definedName>
    <definedName name="Print_Area_MI">#REF!</definedName>
    <definedName name="PUC">#REF!</definedName>
    <definedName name="PV" localSheetId="1">#REF!</definedName>
    <definedName name="PV">#REF!</definedName>
    <definedName name="pvca">'[9]Base de Dados'!$H$31</definedName>
    <definedName name="Q" localSheetId="1">#REF!</definedName>
    <definedName name="Q">#REF!</definedName>
    <definedName name="QUANT">#REF!</definedName>
    <definedName name="QUANT1">#REF!,#REF!,#REF!,#REF!</definedName>
    <definedName name="Quarta_Etapa">#REF!</definedName>
    <definedName name="QuarterFinals" localSheetId="1">#REF!</definedName>
    <definedName name="QuarterFinals">#REF!</definedName>
    <definedName name="querer" hidden="1">#REF!</definedName>
    <definedName name="RE">#REF!</definedName>
    <definedName name="Risco">#REF!</definedName>
    <definedName name="rtyf" localSheetId="2" hidden="1">{"ANAR",#N/A,FALSE,"Dist total";"MARGEN",#N/A,FALSE,"Dist total";"COMENTARIO",#N/A,FALSE,"Ficha CODICE";"CONSEJO",#N/A,FALSE,"Dist p0";"uno",#N/A,FALSE,"Dist total"}</definedName>
    <definedName name="rtyf" hidden="1">{"ANAR",#N/A,FALSE,"Dist total";"MARGEN",#N/A,FALSE,"Dist total";"COMENTARIO",#N/A,FALSE,"Ficha CODICE";"CONSEJO",#N/A,FALSE,"Dist p0";"uno",#N/A,FALSE,"Dist total"}</definedName>
    <definedName name="s" localSheetId="2" hidden="1">{"CONSEJO",#N/A,FALSE,"Dist p0";"CONSEJO",#N/A,FALSE,"Ficha CODICE"}</definedName>
    <definedName name="s" hidden="1">{"CONSEJO",#N/A,FALSE,"Dist p0";"CONSEJO",#N/A,FALSE,"Ficha CODICE"}</definedName>
    <definedName name="S_E1">[13]CADEIAS!$J$3</definedName>
    <definedName name="S_LP">#REF!</definedName>
    <definedName name="S_PR1">#REF!</definedName>
    <definedName name="S_PR2">#REF!</definedName>
    <definedName name="sa" hidden="1">#REF!</definedName>
    <definedName name="SALELE">'[9]Base de Dados'!$E$7</definedName>
    <definedName name="SALENC">'[9]Base de Dados'!$E$17</definedName>
    <definedName name="saleng">'[9]Base de Dados'!$E$15</definedName>
    <definedName name="SALMOT">'[9]Base de Dados'!$E$5</definedName>
    <definedName name="SAPBEXhrIndnt" hidden="1">1</definedName>
    <definedName name="SAPBEXrevision" hidden="1">3</definedName>
    <definedName name="SAPBEXsysID" hidden="1">"BWP"</definedName>
    <definedName name="SAPBEXwbID" hidden="1">"9QTWHWDN47IIY75UVKWLAA8YX"</definedName>
    <definedName name="SecondRound" localSheetId="1">#REF!</definedName>
    <definedName name="SecondRound">#REF!</definedName>
    <definedName name="Segunda_Etapa">#REF!</definedName>
    <definedName name="SemiFinals" localSheetId="1">#REF!</definedName>
    <definedName name="SemiFinals">#REF!</definedName>
    <definedName name="Sondagens">#REF!</definedName>
    <definedName name="SP">#REF!</definedName>
    <definedName name="SP_CE1">#REF!</definedName>
    <definedName name="SSSS" localSheetId="1">#REF!</definedName>
    <definedName name="SSSS">#REF!</definedName>
    <definedName name="SV">#REF!</definedName>
    <definedName name="Swvu.STANDARD." hidden="1">#REF!</definedName>
    <definedName name="TAM">#REF!</definedName>
    <definedName name="taxaenc">'[9]Lote 1 modific'!$E$348</definedName>
    <definedName name="TAXAENCFO" localSheetId="1">#REF!</definedName>
    <definedName name="TAXAENCFO">#REF!</definedName>
    <definedName name="TAXENCFO" localSheetId="1">#REF!</definedName>
    <definedName name="TAXENCFO">#REF!</definedName>
    <definedName name="taxlic">'[14]Base de Dados'!$E$67</definedName>
    <definedName name="TE">1.1011466065</definedName>
    <definedName name="Tensão">#REF!</definedName>
    <definedName name="TER" localSheetId="2" hidden="1">{"'RR'!$A$2:$E$81"}</definedName>
    <definedName name="TER" hidden="1">{"'RR'!$A$2:$E$81"}</definedName>
    <definedName name="Terceira_Etapa">#REF!</definedName>
    <definedName name="TES" localSheetId="2" hidden="1">{"'RR'!$A$2:$E$81"}</definedName>
    <definedName name="TES" hidden="1">{"'RR'!$A$2:$E$81"}</definedName>
    <definedName name="teste" hidden="1">[26]Mercado!#REF!</definedName>
    <definedName name="teste2" hidden="1">[26]Mercado!#REF!</definedName>
    <definedName name="TF">#REF!</definedName>
    <definedName name="TI">0.0078</definedName>
    <definedName name="TIMP" localSheetId="1">#REF!</definedName>
    <definedName name="TIMP">#REF!</definedName>
    <definedName name="Tipo">#REF!</definedName>
    <definedName name="Tipo_Aterramento">#REF!</definedName>
    <definedName name="Tipo_Aterramento_R">'[13]DADOS ENTRADA'!$F$4</definedName>
    <definedName name="Tipo_Aterramento_U">'[13]DADOS ENTRADA'!$F$10</definedName>
    <definedName name="_xlnm.Print_Titles">#REF!,#REF!</definedName>
    <definedName name="TR">#REF!</definedName>
    <definedName name="Tributos">#REF!</definedName>
    <definedName name="TRIT">'[9]Base de Dados'!$H$37</definedName>
    <definedName name="TT">0.16</definedName>
    <definedName name="TUPO">#REF!</definedName>
    <definedName name="u" hidden="1">#REF!</definedName>
    <definedName name="UND">#REF!</definedName>
    <definedName name="utt" localSheetId="2" hidden="1">{"ANAR",#N/A,FALSE,"Dist total";"MARGEN",#N/A,FALSE,"Dist total";"COMENTARIO",#N/A,FALSE,"Ficha CODICE";"CONSEJO",#N/A,FALSE,"Dist p0";"uno",#N/A,FALSE,"Dist total"}</definedName>
    <definedName name="utt" hidden="1">{"ANAR",#N/A,FALSE,"Dist total";"MARGEN",#N/A,FALSE,"Dist total";"COMENTARIO",#N/A,FALSE,"Ficha CODICE";"CONSEJO",#N/A,FALSE,"Dist p0";"uno",#N/A,FALSE,"Dist total"}</definedName>
    <definedName name="uuuu" hidden="1">#REF!</definedName>
    <definedName name="uuuuu" localSheetId="1">#REF!</definedName>
    <definedName name="uuuuu">#REF!</definedName>
    <definedName name="Vão_P1">#REF!</definedName>
    <definedName name="Vão_P2">#REF!</definedName>
    <definedName name="VEQUIP" localSheetId="1">#REF!</definedName>
    <definedName name="VEQUIP">#REF!</definedName>
    <definedName name="VTLO1">[9]Plan1!$U$8</definedName>
    <definedName name="VTLO2" localSheetId="1">[12]VT!#REF!</definedName>
    <definedName name="VTLO2">[12]VT!#REF!</definedName>
    <definedName name="VTLO3" localSheetId="1">[12]VT!#REF!</definedName>
    <definedName name="VTLO3">[12]VT!#REF!</definedName>
    <definedName name="VTLO5" localSheetId="1">[12]VT!#REF!</definedName>
    <definedName name="VTLO5">[12]VT!#REF!</definedName>
    <definedName name="VTLO6" localSheetId="1">[12]VT!#REF!</definedName>
    <definedName name="VTLO6">[12]VT!#REF!</definedName>
    <definedName name="VTLO7" localSheetId="1">[12]VT!#REF!</definedName>
    <definedName name="VTLO7">[12]VT!#REF!</definedName>
    <definedName name="VTLO8" localSheetId="1">[12]VT!#REF!</definedName>
    <definedName name="VTLO8">[12]VT!#REF!</definedName>
    <definedName name="VTLO9" localSheetId="1">[12]VT!#REF!</definedName>
    <definedName name="VTLO9">[12]VT!#REF!</definedName>
    <definedName name="wrn.ANALISIS." localSheetId="2" hidden="1">{"ANAR",#N/A,FALSE,"Dist total";"MARGEN",#N/A,FALSE,"Dist total";"COMENTARIO",#N/A,FALSE,"Ficha CODICE";"CONSEJO",#N/A,FALSE,"Dist p0";"uno",#N/A,FALSE,"Dist total"}</definedName>
    <definedName name="wrn.ANALISIS." hidden="1">{"ANAR",#N/A,FALSE,"Dist total";"MARGEN",#N/A,FALSE,"Dist total";"COMENTARIO",#N/A,FALSE,"Ficha CODICE";"CONSEJO",#N/A,FALSE,"Dist p0";"uno",#N/A,FALSE,"Dist total"}</definedName>
    <definedName name="wrn.COMPOSIÇÕES._.COM._.DJ." localSheetId="2" hidden="1">{#N/A,#N/A,FALSE,"INSUMOS";#N/A,#N/A,FALSE,"COMPOSIÇÕES DE TUBO";#N/A,#N/A,FALSE,"COMPOSIÇÃO DE EQUIPAMENTOS";#N/A,#N/A,FALSE,"COMPOSIÇÕES"}</definedName>
    <definedName name="wrn.COMPOSIÇÕES._.COM._.DJ." hidden="1">{#N/A,#N/A,FALSE,"INSUMOS";#N/A,#N/A,FALSE,"COMPOSIÇÕES DE TUBO";#N/A,#N/A,FALSE,"COMPOSIÇÃO DE EQUIPAMENTOS";#N/A,#N/A,FALSE,"COMPOSIÇÕES"}</definedName>
    <definedName name="wrn.COMPOSIÇÕES._.SEM._.DJ." localSheetId="2" hidden="1">{#N/A,#N/A,FALSE,"COMPOSIÇÃO DE EQUIPAMENTOS";#N/A,#N/A,FALSE,"INSUMOS";#N/A,#N/A,FALSE,"COMPOSIÇÕES DE TUBO";#N/A,#N/A,FALSE,"COMPOSIÇÕES"}</definedName>
    <definedName name="wrn.COMPOSIÇÕES._.SEM._.DJ." hidden="1">{#N/A,#N/A,FALSE,"COMPOSIÇÃO DE EQUIPAMENTOS";#N/A,#N/A,FALSE,"INSUMOS";#N/A,#N/A,FALSE,"COMPOSIÇÕES DE TUBO";#N/A,#N/A,FALSE,"COMPOSIÇÕES"}</definedName>
    <definedName name="wrn.INFMES." localSheetId="2" hidden="1">{#N/A,#N/A,FALSE,"ENERGIA";#N/A,#N/A,FALSE,"PERDIDAS";#N/A,#N/A,FALSE,"CLIENTES";#N/A,#N/A,FALSE,"ESTADO";#N/A,#N/A,FALSE,"TECNICA"}</definedName>
    <definedName name="wrn.INFMES." hidden="1">{#N/A,#N/A,FALSE,"ENERGIA";#N/A,#N/A,FALSE,"PERDIDAS";#N/A,#N/A,FALSE,"CLIENTES";#N/A,#N/A,FALSE,"ESTADO";#N/A,#N/A,FALSE,"TECNICA"}</definedName>
    <definedName name="wrn.MENSUAL." localSheetId="2" hidden="1">{#N/A,#N/A,FALSE,"LLAVE";#N/A,#N/A,FALSE,"EERR";#N/A,#N/A,FALSE,"ESP";#N/A,#N/A,FALSE,"EOAF";#N/A,#N/A,FALSE,"CASH";#N/A,#N/A,FALSE,"FINANZAS";#N/A,#N/A,FALSE,"DEUDA";#N/A,#N/A,FALSE,"INVERSION";#N/A,#N/A,FALSE,"PERSONAL"}</definedName>
    <definedName name="wrn.MENSUAL." hidden="1">{#N/A,#N/A,FALSE,"LLAVE";#N/A,#N/A,FALSE,"EERR";#N/A,#N/A,FALSE,"ESP";#N/A,#N/A,FALSE,"EOAF";#N/A,#N/A,FALSE,"CASH";#N/A,#N/A,FALSE,"FINANZAS";#N/A,#N/A,FALSE,"DEUDA";#N/A,#N/A,FALSE,"INVERSION";#N/A,#N/A,FALSE,"PERSONAL"}</definedName>
    <definedName name="wrn.PARA._.EL._.CONSEJO." localSheetId="2" hidden="1">{"CONSEJO",#N/A,FALSE,"Dist p0";"CONSEJO",#N/A,FALSE,"Ficha CODICE"}</definedName>
    <definedName name="wrn.PARA._.EL._.CONSEJO." hidden="1">{"CONSEJO",#N/A,FALSE,"Dist p0";"CONSEJO",#N/A,FALSE,"Ficha CODICE"}</definedName>
    <definedName name="wrn.PARA._.LA._.CARTA." localSheetId="2" hidden="1">{"uno",#N/A,FALSE,"Dist total";"COMENTARIO",#N/A,FALSE,"Ficha CODICE"}</definedName>
    <definedName name="wrn.PARA._.LA._.CARTA." hidden="1">{"uno",#N/A,FALSE,"Dist total";"COMENTARIO",#N/A,FALSE,"Ficha CODICE"}</definedName>
    <definedName name="wrn.REUACO._.124." localSheetId="2" hidden="1">{#N/A,#N/A,FALSE,"LEFIS";#N/A,#N/A,FALSE,"QUAEQ";#N/A,#N/A,FALSE,"PRCRE";#N/A,#N/A,FALSE,"QRCOM";#N/A,#N/A,FALSE,"INECO";#N/A,#N/A,FALSE,"INGER"}</definedName>
    <definedName name="wrn.REUACO._.124." hidden="1">{#N/A,#N/A,FALSE,"LEFIS";#N/A,#N/A,FALSE,"QUAEQ";#N/A,#N/A,FALSE,"PRCRE";#N/A,#N/A,FALSE,"QRCOM";#N/A,#N/A,FALSE,"INECO";#N/A,#N/A,FALSE,"INGER"}</definedName>
    <definedName name="wrn.REUNIÃO._.DE._.ACOMPANHAMENTO." localSheetId="2" hidden="1">{#N/A,#N/A,FALSE,"Levantamento Físico";#N/A,#N/A,FALSE,"Quantidade Equivalente";#N/A,#N/A,FALSE,"Programação de custo e receita";#N/A,#N/A,FALSE,"Resumo";#N/A,#N/A,FALSE,"Índices Econômicos";#N/A,#N/A,FALSE,"Índices globais"}</definedName>
    <definedName name="wrn.REUNIÃO._.DE._.ACOMPANHAMENTO." hidden="1">{#N/A,#N/A,FALSE,"Levantamento Físico";#N/A,#N/A,FALSE,"Quantidade Equivalente";#N/A,#N/A,FALSE,"Programação de custo e receita";#N/A,#N/A,FALSE,"Resumo";#N/A,#N/A,FALSE,"Índices Econômicos";#N/A,#N/A,FALSE,"Índices globais"}</definedName>
    <definedName name="ws" localSheetId="2" hidden="1">{#N/A,#N/A,FALSE,"LLAVE";#N/A,#N/A,FALSE,"EERR";#N/A,#N/A,FALSE,"ESP";#N/A,#N/A,FALSE,"EOAF";#N/A,#N/A,FALSE,"CASH";#N/A,#N/A,FALSE,"FINANZAS";#N/A,#N/A,FALSE,"DEUDA";#N/A,#N/A,FALSE,"INVERSION";#N/A,#N/A,FALSE,"PERSONAL"}</definedName>
    <definedName name="ws" hidden="1">{#N/A,#N/A,FALSE,"LLAVE";#N/A,#N/A,FALSE,"EERR";#N/A,#N/A,FALSE,"ESP";#N/A,#N/A,FALSE,"EOAF";#N/A,#N/A,FALSE,"CASH";#N/A,#N/A,FALSE,"FINANZAS";#N/A,#N/A,FALSE,"DEUDA";#N/A,#N/A,FALSE,"INVERSION";#N/A,#N/A,FALSE,"PERSONAL"}</definedName>
    <definedName name="wvu.COMPRIMIDA." localSheetId="2" hidden="1">{TRUE,TRUE,-1.25,-15.5,484.5,276.75,FALSE,TRUE,TRUE,TRUE,0,1,#N/A,5,#N/A,7.31764705882353,16.9411764705882,1,FALSE,FALSE,3,TRUE,1,FALSE,100,"Swvu.COMPRIMIDA.","ACwvu.COMPRIMIDA.",#N/A,FALSE,FALSE,0.118110236220472,0.118110236220472,0.511811023622047,0.511811023622047,2,"&amp;R&amp;""Arial,Negrita""&amp;11PRESUPUESTO 1995&amp;""Arial,Normal""&amp;10  -  &amp;D
&amp;T","&amp;CPágina 19",TRUE,TRUE,FALSE,TRUE,1,#N/A,1,1,"=R29C2:R96C18,R103C2:R138C19,R145C2:R216C19,R223C2:R284C19,R353C2:R384C19,R392C2:R437C19,R298C2:R346C19,R444C2:R474C19","=Inver!R7:R10",#N/A,"Cwvu.COMPRIMIDA.",FALSE,FALSE,FALSE,9,65532,65532,FALSE,FALSE,TRUE,TRUE,TRUE}</definedName>
    <definedName name="wvu.COMPRIMIDA." hidden="1">{TRUE,TRUE,-1.25,-15.5,484.5,276.75,FALSE,TRUE,TRUE,TRUE,0,1,#N/A,5,#N/A,7.31764705882353,16.9411764705882,1,FALSE,FALSE,3,TRUE,1,FALSE,100,"Swvu.COMPRIMIDA.","ACwvu.COMPRIMIDA.",#N/A,FALSE,FALSE,0.118110236220472,0.118110236220472,0.511811023622047,0.511811023622047,2,"&amp;R&amp;""Arial,Negrita""&amp;11PRESUPUESTO 1995&amp;""Arial,Normal""&amp;10  -  &amp;D
&amp;T","&amp;CPágina 19",TRUE,TRUE,FALSE,TRUE,1,#N/A,1,1,"=R29C2:R96C18,R103C2:R138C19,R145C2:R216C19,R223C2:R284C19,R353C2:R384C19,R392C2:R437C19,R298C2:R346C19,R444C2:R474C19","=Inver!R7:R10",#N/A,"Cwvu.COMPRIMIDA.",FALSE,FALSE,FALSE,9,65532,65532,FALSE,FALSE,TRUE,TRUE,TRUE}</definedName>
    <definedName name="wvu.STANDARD." localSheetId="2" hidden="1">{TRUE,TRUE,-1.25,-15.5,484.5,276.75,FALSE,TRUE,TRUE,TRUE,0,1,#N/A,10,#N/A,7.31764705882353,17.7058823529412,1,FALSE,FALSE,3,TRUE,1,FALSE,100,"Swvu.STANDARD.","ACwvu.STANDARD.",#N/A,FALSE,FALSE,0.118110236220472,0.118110236220472,0.511811023622047,0.511811023622047,2,"&amp;R&amp;""Arial,Negrita""&amp;11PRESUPUESTO 1995&amp;""Arial,Normal""&amp;10  -  &amp;D
&amp;T","&amp;CPágina 19",TRUE,TRUE,FALSE,TRUE,1,#N/A,1,1,"=R29C2:R92C18,R99C2:R134C19,R141C2:R212C19,R219C2:R280C19,R349C2:R380C19,R388C2:R433C19,R294C2:R342C19,R440C2:R470C19","=Inver!R7:R10",#N/A,"Cwvu.STANDARD.",FALSE,FALSE,FALSE,9,65532,65532,FALSE,FALSE,TRUE,TRUE,TRUE}</definedName>
    <definedName name="wvu.STANDARD." hidden="1">{TRUE,TRUE,-1.25,-15.5,484.5,276.75,FALSE,TRUE,TRUE,TRUE,0,1,#N/A,10,#N/A,7.31764705882353,17.7058823529412,1,FALSE,FALSE,3,TRUE,1,FALSE,100,"Swvu.STANDARD.","ACwvu.STANDARD.",#N/A,FALSE,FALSE,0.118110236220472,0.118110236220472,0.511811023622047,0.511811023622047,2,"&amp;R&amp;""Arial,Negrita""&amp;11PRESUPUESTO 1995&amp;""Arial,Normal""&amp;10  -  &amp;D
&amp;T","&amp;CPágina 19",TRUE,TRUE,FALSE,TRUE,1,#N/A,1,1,"=R29C2:R92C18,R99C2:R134C19,R141C2:R212C19,R219C2:R280C19,R349C2:R380C19,R388C2:R433C19,R294C2:R342C19,R440C2:R470C19","=Inver!R7:R10",#N/A,"Cwvu.STANDARD.",FALSE,FALSE,FALSE,9,65532,65532,FALSE,FALSE,TRUE,TRUE,TRUE}</definedName>
    <definedName name="wvu.TODO_ABIERTO." localSheetId="2" hidden="1">{TRUE,TRUE,-1.25,-15.5,484.5,276.75,FALSE,TRUE,TRUE,TRUE,0,1,#N/A,70,#N/A,7.31764705882353,18.2941176470588,1,FALSE,FALSE,3,TRUE,1,FALSE,100,"Swvu.TODO_ABIERTO.","ACwvu.TODO_ABIERTO.",#N/A,FALSE,FALSE,0.118110236220472,0.118110236220472,0.511811023622047,0.511811023622047,2,"&amp;R&amp;""Arial,Negrita""&amp;11PRESUPUESTO 1995&amp;""Arial,Normal""&amp;10  -  &amp;D
&amp;T","&amp;CPágina 19",TRUE,TRUE,FALSE,TRUE,1,#N/A,1,1,"=R29C2:R92C18,R99C2:R134C19,R141C2:R212C19,R219C2:R280C19,R349C2:R380C19,R388C2:R433C19,R294C2:R342C19,R440C2:R470C19","=Inver!R7:R10",#N/A,#N/A,FALSE,FALSE,FALSE,9,65532,65532,FALSE,FALSE,TRUE,TRUE,TRUE}</definedName>
    <definedName name="wvu.TODO_ABIERTO." hidden="1">{TRUE,TRUE,-1.25,-15.5,484.5,276.75,FALSE,TRUE,TRUE,TRUE,0,1,#N/A,70,#N/A,7.31764705882353,18.2941176470588,1,FALSE,FALSE,3,TRUE,1,FALSE,100,"Swvu.TODO_ABIERTO.","ACwvu.TODO_ABIERTO.",#N/A,FALSE,FALSE,0.118110236220472,0.118110236220472,0.511811023622047,0.511811023622047,2,"&amp;R&amp;""Arial,Negrita""&amp;11PRESUPUESTO 1995&amp;""Arial,Normal""&amp;10  -  &amp;D
&amp;T","&amp;CPágina 19",TRUE,TRUE,FALSE,TRUE,1,#N/A,1,1,"=R29C2:R92C18,R99C2:R134C19,R141C2:R212C19,R219C2:R280C19,R349C2:R380C19,R388C2:R433C19,R294C2:R342C19,R440C2:R470C19","=Inver!R7:R10",#N/A,#N/A,FALSE,FALSE,FALSE,9,65532,65532,FALSE,FALSE,TRUE,TRUE,TRUE}</definedName>
    <definedName name="x" localSheetId="2" hidden="1">{"CONSEJO",#N/A,FALSE,"Dist p0";"CONSEJO",#N/A,FALSE,"Ficha CODICE"}</definedName>
    <definedName name="x" hidden="1">{"CONSEJO",#N/A,FALSE,"Dist p0";"CONSEJO",#N/A,FALSE,"Ficha CODICE"}</definedName>
    <definedName name="xs" localSheetId="2" hidden="1">{#N/A,#N/A,FALSE,"ENERGIA";#N/A,#N/A,FALSE,"PERDIDAS";#N/A,#N/A,FALSE,"CLIENTES";#N/A,#N/A,FALSE,"ESTADO";#N/A,#N/A,FALSE,"TECNICA"}</definedName>
    <definedName name="xs" hidden="1">{#N/A,#N/A,FALSE,"ENERGIA";#N/A,#N/A,FALSE,"PERDIDAS";#N/A,#N/A,FALSE,"CLIENTES";#N/A,#N/A,FALSE,"ESTADO";#N/A,#N/A,FALSE,"TECNICA"}</definedName>
    <definedName name="xsa" localSheetId="2" hidden="1">{#N/A,#N/A,FALSE,"LLAVE";#N/A,#N/A,FALSE,"EERR";#N/A,#N/A,FALSE,"ESP";#N/A,#N/A,FALSE,"EOAF";#N/A,#N/A,FALSE,"CASH";#N/A,#N/A,FALSE,"FINANZAS";#N/A,#N/A,FALSE,"DEUDA";#N/A,#N/A,FALSE,"INVERSION";#N/A,#N/A,FALSE,"PERSONAL"}</definedName>
    <definedName name="xsa" hidden="1">{#N/A,#N/A,FALSE,"LLAVE";#N/A,#N/A,FALSE,"EERR";#N/A,#N/A,FALSE,"ESP";#N/A,#N/A,FALSE,"EOAF";#N/A,#N/A,FALSE,"CASH";#N/A,#N/A,FALSE,"FINANZAS";#N/A,#N/A,FALSE,"DEUDA";#N/A,#N/A,FALSE,"INVERSION";#N/A,#N/A,FALSE,"PERSONAL"}</definedName>
    <definedName name="xxx" localSheetId="2" hidden="1">{#N/A,#N/A,FALSE,"ENERGIA";#N/A,#N/A,FALSE,"PERDIDAS";#N/A,#N/A,FALSE,"CLIENTES";#N/A,#N/A,FALSE,"ESTADO";#N/A,#N/A,FALSE,"TECNICA"}</definedName>
    <definedName name="xxx" hidden="1">{#N/A,#N/A,FALSE,"ENERGIA";#N/A,#N/A,FALSE,"PERDIDAS";#N/A,#N/A,FALSE,"CLIENTES";#N/A,#N/A,FALSE,"ESTADO";#N/A,#N/A,FALSE,"TECNICA"}</definedName>
    <definedName name="xxxx" localSheetId="2" hidden="1">{"ANAR",#N/A,FALSE,"Dist total";"MARGEN",#N/A,FALSE,"Dist total";"COMENTARIO",#N/A,FALSE,"Ficha CODICE";"CONSEJO",#N/A,FALSE,"Dist p0";"uno",#N/A,FALSE,"Dist total"}</definedName>
    <definedName name="xxxx" hidden="1">{"ANAR",#N/A,FALSE,"Dist total";"MARGEN",#N/A,FALSE,"Dist total";"COMENTARIO",#N/A,FALSE,"Ficha CODICE";"CONSEJO",#N/A,FALSE,"Dist p0";"uno",#N/A,FALSE,"Dist total"}</definedName>
    <definedName name="xxxxxx" localSheetId="1">#REF!</definedName>
    <definedName name="xxxxxx">#REF!</definedName>
    <definedName name="YYYY" localSheetId="1">#REF!</definedName>
    <definedName name="YYYY">#REF!</definedName>
    <definedName name="z" localSheetId="1">#REF!</definedName>
    <definedName name="z">#REF!</definedName>
    <definedName name="ZZZ" localSheetId="1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15" l="1"/>
  <c r="D5" i="15"/>
  <c r="P4" i="15"/>
  <c r="D4" i="15"/>
  <c r="L4" i="15" s="1"/>
  <c r="A211" i="12"/>
  <c r="A908" i="12"/>
  <c r="A909" i="12"/>
  <c r="A910" i="12"/>
  <c r="A911" i="12"/>
  <c r="A912" i="12"/>
  <c r="A913" i="12"/>
  <c r="A914" i="12"/>
  <c r="H5" i="11" a="1"/>
  <c r="H5" i="11" s="1"/>
  <c r="I5" i="11" s="1"/>
  <c r="A883" i="12"/>
  <c r="A884" i="12"/>
  <c r="A885" i="12"/>
  <c r="A886" i="12"/>
  <c r="A887" i="12"/>
  <c r="A888" i="12"/>
  <c r="A889" i="12"/>
  <c r="A890" i="12"/>
  <c r="A891" i="12"/>
  <c r="A892" i="12"/>
  <c r="A893" i="12"/>
  <c r="A894" i="12"/>
  <c r="A895" i="12"/>
  <c r="A896" i="12"/>
  <c r="A897" i="12"/>
  <c r="A898" i="12"/>
  <c r="A899" i="12"/>
  <c r="A900" i="12"/>
  <c r="A901" i="12"/>
  <c r="A902" i="12"/>
  <c r="A903" i="12"/>
  <c r="A904" i="12"/>
  <c r="A905" i="12"/>
  <c r="A906" i="12"/>
  <c r="A907" i="12"/>
  <c r="AX85" i="3"/>
  <c r="AZ85" i="3" s="1"/>
  <c r="AX84" i="3"/>
  <c r="AZ84" i="3" s="1"/>
  <c r="AX83" i="3"/>
  <c r="AZ83" i="3" s="1"/>
  <c r="AX82" i="3"/>
  <c r="AZ82" i="3" s="1"/>
  <c r="AX81" i="3"/>
  <c r="AZ81" i="3" s="1"/>
  <c r="AX80" i="3"/>
  <c r="AZ80" i="3" s="1"/>
  <c r="AX79" i="3"/>
  <c r="AZ79" i="3" s="1"/>
  <c r="AX78" i="3"/>
  <c r="AZ78" i="3" s="1"/>
  <c r="AX77" i="3"/>
  <c r="AZ77" i="3" s="1"/>
  <c r="AX76" i="3"/>
  <c r="AZ76" i="3" s="1"/>
  <c r="AX75" i="3"/>
  <c r="AZ75" i="3" s="1"/>
  <c r="AX74" i="3"/>
  <c r="AZ74" i="3" s="1"/>
  <c r="AX73" i="3"/>
  <c r="AZ73" i="3" s="1"/>
  <c r="AX72" i="3"/>
  <c r="AZ72" i="3" s="1"/>
  <c r="AX71" i="3"/>
  <c r="AZ71" i="3" s="1"/>
  <c r="AX70" i="3"/>
  <c r="AZ70" i="3" s="1"/>
  <c r="AX69" i="3"/>
  <c r="AZ69" i="3" s="1"/>
  <c r="AX68" i="3"/>
  <c r="AZ68" i="3" s="1"/>
  <c r="AX67" i="3"/>
  <c r="AZ67" i="3" s="1"/>
  <c r="AX66" i="3"/>
  <c r="AZ66" i="3" s="1"/>
  <c r="AX65" i="3"/>
  <c r="AZ65" i="3" s="1"/>
  <c r="AX64" i="3"/>
  <c r="AZ64" i="3" s="1"/>
  <c r="AX63" i="3"/>
  <c r="AZ63" i="3" s="1"/>
  <c r="AX62" i="3"/>
  <c r="AZ62" i="3" s="1"/>
  <c r="AX61" i="3"/>
  <c r="AZ61" i="3" s="1"/>
  <c r="AX60" i="3"/>
  <c r="AZ60" i="3" s="1"/>
  <c r="AX59" i="3"/>
  <c r="AZ59" i="3" s="1"/>
  <c r="AX58" i="3"/>
  <c r="AZ58" i="3" s="1"/>
  <c r="AX57" i="3"/>
  <c r="AZ57" i="3" s="1"/>
  <c r="AX56" i="3"/>
  <c r="AZ56" i="3" s="1"/>
  <c r="AX55" i="3"/>
  <c r="AZ55" i="3" s="1"/>
  <c r="AX54" i="3"/>
  <c r="AZ54" i="3" s="1"/>
  <c r="AX53" i="3"/>
  <c r="AZ53" i="3" s="1"/>
  <c r="AX52" i="3"/>
  <c r="AZ52" i="3" s="1"/>
  <c r="AX51" i="3"/>
  <c r="AZ51" i="3" s="1"/>
  <c r="AX50" i="3"/>
  <c r="AZ50" i="3" s="1"/>
  <c r="AX49" i="3"/>
  <c r="AZ49" i="3" s="1"/>
  <c r="AX48" i="3"/>
  <c r="AZ48" i="3" s="1"/>
  <c r="AX47" i="3"/>
  <c r="AZ47" i="3" s="1"/>
  <c r="AX46" i="3"/>
  <c r="AZ46" i="3" s="1"/>
  <c r="AX45" i="3"/>
  <c r="AZ45" i="3" s="1"/>
  <c r="AX44" i="3"/>
  <c r="AZ44" i="3" s="1"/>
  <c r="AX43" i="3"/>
  <c r="AZ43" i="3" s="1"/>
  <c r="AX42" i="3"/>
  <c r="AZ42" i="3" s="1"/>
  <c r="AX41" i="3"/>
  <c r="AZ41" i="3" s="1"/>
  <c r="AX40" i="3"/>
  <c r="AZ40" i="3" s="1"/>
  <c r="AX39" i="3"/>
  <c r="AZ39" i="3" s="1"/>
  <c r="AX38" i="3"/>
  <c r="AZ38" i="3" s="1"/>
  <c r="AX37" i="3"/>
  <c r="AZ37" i="3" s="1"/>
  <c r="AX36" i="3"/>
  <c r="AZ36" i="3" s="1"/>
  <c r="AX35" i="3"/>
  <c r="AZ35" i="3" s="1"/>
  <c r="AX34" i="3"/>
  <c r="AZ34" i="3" s="1"/>
  <c r="AX33" i="3"/>
  <c r="AZ33" i="3" s="1"/>
  <c r="AX32" i="3"/>
  <c r="AZ32" i="3" s="1"/>
  <c r="AX31" i="3"/>
  <c r="AZ31" i="3" s="1"/>
  <c r="AX30" i="3"/>
  <c r="AZ30" i="3" s="1"/>
  <c r="AX29" i="3"/>
  <c r="AZ29" i="3" s="1"/>
  <c r="AX28" i="3"/>
  <c r="AZ28" i="3" s="1"/>
  <c r="AX27" i="3"/>
  <c r="AZ27" i="3" s="1"/>
  <c r="AX26" i="3"/>
  <c r="AZ26" i="3" s="1"/>
  <c r="AX25" i="3"/>
  <c r="AZ25" i="3" s="1"/>
  <c r="AX24" i="3"/>
  <c r="AZ24" i="3" s="1"/>
  <c r="AX23" i="3"/>
  <c r="AZ23" i="3" s="1"/>
  <c r="AX22" i="3"/>
  <c r="AZ22" i="3" s="1"/>
  <c r="AX21" i="3"/>
  <c r="AZ21" i="3" s="1"/>
  <c r="AX20" i="3"/>
  <c r="AZ20" i="3" s="1"/>
  <c r="AX19" i="3"/>
  <c r="AZ19" i="3" s="1"/>
  <c r="AX18" i="3"/>
  <c r="AZ18" i="3" s="1"/>
  <c r="AX17" i="3"/>
  <c r="AZ17" i="3" s="1"/>
  <c r="AX16" i="3"/>
  <c r="AZ16" i="3" s="1"/>
  <c r="AX15" i="3"/>
  <c r="AZ15" i="3" s="1"/>
  <c r="AX14" i="3"/>
  <c r="AZ14" i="3" s="1"/>
  <c r="AX13" i="3"/>
  <c r="AZ13" i="3" s="1"/>
  <c r="C951" i="3"/>
  <c r="C897" i="3"/>
  <c r="C836" i="3"/>
  <c r="C823" i="3"/>
  <c r="C773" i="3"/>
  <c r="C701" i="3"/>
  <c r="C628" i="3"/>
  <c r="C483" i="3"/>
  <c r="C101" i="3"/>
  <c r="C87" i="3"/>
  <c r="E952" i="3"/>
  <c r="E951" i="3"/>
  <c r="E950" i="3"/>
  <c r="E949" i="3"/>
  <c r="E948" i="3"/>
  <c r="E947" i="3"/>
  <c r="E946" i="3"/>
  <c r="E945" i="3"/>
  <c r="E944" i="3"/>
  <c r="E943" i="3"/>
  <c r="E942" i="3"/>
  <c r="E941" i="3"/>
  <c r="E940" i="3"/>
  <c r="E939" i="3"/>
  <c r="E938" i="3"/>
  <c r="E937" i="3"/>
  <c r="E936" i="3"/>
  <c r="E935" i="3"/>
  <c r="E934" i="3"/>
  <c r="E933" i="3"/>
  <c r="E932" i="3"/>
  <c r="E931" i="3"/>
  <c r="E930" i="3"/>
  <c r="E929" i="3"/>
  <c r="E928" i="3"/>
  <c r="E927" i="3"/>
  <c r="E926" i="3"/>
  <c r="E925" i="3"/>
  <c r="E924" i="3"/>
  <c r="E923" i="3"/>
  <c r="E922" i="3"/>
  <c r="E921" i="3"/>
  <c r="E920" i="3"/>
  <c r="E919" i="3"/>
  <c r="E918" i="3"/>
  <c r="E917" i="3"/>
  <c r="E916" i="3"/>
  <c r="E915" i="3"/>
  <c r="E914" i="3"/>
  <c r="E913" i="3"/>
  <c r="E912" i="3"/>
  <c r="E911" i="3"/>
  <c r="E910" i="3"/>
  <c r="E909" i="3"/>
  <c r="E908" i="3"/>
  <c r="E907" i="3"/>
  <c r="E906" i="3"/>
  <c r="E905" i="3"/>
  <c r="E904" i="3"/>
  <c r="E903" i="3"/>
  <c r="E902" i="3"/>
  <c r="E901" i="3"/>
  <c r="E900" i="3"/>
  <c r="E899" i="3"/>
  <c r="E898" i="3"/>
  <c r="E897" i="3"/>
  <c r="E896" i="3"/>
  <c r="E895" i="3"/>
  <c r="E894" i="3"/>
  <c r="E893" i="3"/>
  <c r="E892" i="3"/>
  <c r="E891" i="3"/>
  <c r="E890" i="3"/>
  <c r="E889" i="3"/>
  <c r="E888" i="3"/>
  <c r="E887" i="3"/>
  <c r="E886" i="3"/>
  <c r="E885" i="3"/>
  <c r="E884" i="3"/>
  <c r="E883" i="3"/>
  <c r="E882" i="3"/>
  <c r="E881" i="3"/>
  <c r="E880" i="3"/>
  <c r="E879" i="3"/>
  <c r="E878" i="3"/>
  <c r="E877" i="3"/>
  <c r="E876" i="3"/>
  <c r="E875" i="3"/>
  <c r="E874" i="3"/>
  <c r="E873" i="3"/>
  <c r="E872" i="3"/>
  <c r="E871" i="3"/>
  <c r="E870" i="3"/>
  <c r="E869" i="3"/>
  <c r="E868" i="3"/>
  <c r="E867" i="3"/>
  <c r="E866" i="3"/>
  <c r="E865" i="3"/>
  <c r="E864" i="3"/>
  <c r="E863" i="3"/>
  <c r="E862" i="3"/>
  <c r="E861" i="3"/>
  <c r="E860" i="3"/>
  <c r="E859" i="3"/>
  <c r="E858" i="3"/>
  <c r="E857" i="3"/>
  <c r="E856" i="3"/>
  <c r="E855" i="3"/>
  <c r="E854" i="3"/>
  <c r="E853" i="3"/>
  <c r="E852" i="3"/>
  <c r="E851" i="3"/>
  <c r="E850" i="3"/>
  <c r="E849" i="3"/>
  <c r="E848" i="3"/>
  <c r="E847" i="3"/>
  <c r="E846" i="3"/>
  <c r="E845" i="3"/>
  <c r="E844" i="3"/>
  <c r="E843" i="3"/>
  <c r="E842" i="3"/>
  <c r="E841" i="3"/>
  <c r="E840" i="3"/>
  <c r="E839" i="3"/>
  <c r="E838" i="3"/>
  <c r="E837" i="3"/>
  <c r="E836" i="3"/>
  <c r="E835" i="3"/>
  <c r="E834" i="3"/>
  <c r="E833" i="3"/>
  <c r="E832" i="3"/>
  <c r="E831" i="3"/>
  <c r="E830" i="3"/>
  <c r="E829" i="3"/>
  <c r="E828" i="3"/>
  <c r="E827" i="3"/>
  <c r="E826" i="3"/>
  <c r="E825" i="3"/>
  <c r="E824" i="3"/>
  <c r="E823" i="3"/>
  <c r="E822" i="3"/>
  <c r="E821" i="3"/>
  <c r="E820" i="3"/>
  <c r="E819" i="3"/>
  <c r="E818" i="3"/>
  <c r="E817" i="3"/>
  <c r="E816" i="3"/>
  <c r="E815" i="3"/>
  <c r="E814" i="3"/>
  <c r="E813" i="3"/>
  <c r="E812" i="3"/>
  <c r="E811" i="3"/>
  <c r="E810" i="3"/>
  <c r="E809" i="3"/>
  <c r="E808" i="3"/>
  <c r="E807" i="3"/>
  <c r="E806" i="3"/>
  <c r="E805" i="3"/>
  <c r="E804" i="3"/>
  <c r="E803" i="3"/>
  <c r="E802" i="3"/>
  <c r="E801" i="3"/>
  <c r="E800" i="3"/>
  <c r="E799" i="3"/>
  <c r="E798" i="3"/>
  <c r="E797" i="3"/>
  <c r="E796" i="3"/>
  <c r="E795" i="3"/>
  <c r="E794" i="3"/>
  <c r="E793" i="3"/>
  <c r="E792" i="3"/>
  <c r="E791" i="3"/>
  <c r="E790" i="3"/>
  <c r="E789" i="3"/>
  <c r="E788" i="3"/>
  <c r="E787" i="3"/>
  <c r="E786" i="3"/>
  <c r="E785" i="3"/>
  <c r="E784" i="3"/>
  <c r="E783" i="3"/>
  <c r="E782" i="3"/>
  <c r="E781" i="3"/>
  <c r="E780" i="3"/>
  <c r="E779" i="3"/>
  <c r="E778" i="3"/>
  <c r="E777" i="3"/>
  <c r="E776" i="3"/>
  <c r="E775" i="3"/>
  <c r="E774" i="3"/>
  <c r="E773" i="3"/>
  <c r="E772" i="3"/>
  <c r="E771" i="3"/>
  <c r="E770" i="3"/>
  <c r="E769" i="3"/>
  <c r="E768" i="3"/>
  <c r="E767" i="3"/>
  <c r="E766" i="3"/>
  <c r="E765" i="3"/>
  <c r="E764" i="3"/>
  <c r="E763" i="3"/>
  <c r="E762" i="3"/>
  <c r="E761" i="3"/>
  <c r="E760" i="3"/>
  <c r="E759" i="3"/>
  <c r="E758" i="3"/>
  <c r="E757" i="3"/>
  <c r="E756" i="3"/>
  <c r="E755" i="3"/>
  <c r="E754" i="3"/>
  <c r="E753" i="3"/>
  <c r="E752" i="3"/>
  <c r="E751" i="3"/>
  <c r="E750" i="3"/>
  <c r="E749" i="3"/>
  <c r="E748" i="3"/>
  <c r="E747" i="3"/>
  <c r="E746" i="3"/>
  <c r="E745" i="3"/>
  <c r="E744" i="3"/>
  <c r="E743" i="3"/>
  <c r="E742" i="3"/>
  <c r="E741" i="3"/>
  <c r="E740" i="3"/>
  <c r="E739" i="3"/>
  <c r="E738" i="3"/>
  <c r="E737" i="3"/>
  <c r="E736" i="3"/>
  <c r="E735" i="3"/>
  <c r="E734" i="3"/>
  <c r="E733" i="3"/>
  <c r="E732" i="3"/>
  <c r="E731" i="3"/>
  <c r="E730" i="3"/>
  <c r="E729" i="3"/>
  <c r="E728" i="3"/>
  <c r="E727" i="3"/>
  <c r="E726" i="3"/>
  <c r="E725" i="3"/>
  <c r="E724" i="3"/>
  <c r="E723" i="3"/>
  <c r="E722" i="3"/>
  <c r="E721" i="3"/>
  <c r="E720" i="3"/>
  <c r="E719" i="3"/>
  <c r="E718" i="3"/>
  <c r="E717" i="3"/>
  <c r="E716" i="3"/>
  <c r="E715" i="3"/>
  <c r="E714" i="3"/>
  <c r="E713" i="3"/>
  <c r="E712" i="3"/>
  <c r="E711" i="3"/>
  <c r="E710" i="3"/>
  <c r="E709" i="3"/>
  <c r="E708" i="3"/>
  <c r="E707" i="3"/>
  <c r="E706" i="3"/>
  <c r="E705" i="3"/>
  <c r="E704" i="3"/>
  <c r="E703" i="3"/>
  <c r="E702" i="3"/>
  <c r="E701" i="3"/>
  <c r="E700" i="3"/>
  <c r="E699" i="3"/>
  <c r="E698" i="3"/>
  <c r="E697" i="3"/>
  <c r="E696" i="3"/>
  <c r="E695" i="3"/>
  <c r="E694" i="3"/>
  <c r="E693" i="3"/>
  <c r="E692" i="3"/>
  <c r="E691" i="3"/>
  <c r="E690" i="3"/>
  <c r="E689" i="3"/>
  <c r="E688" i="3"/>
  <c r="E687" i="3"/>
  <c r="E686" i="3"/>
  <c r="E685" i="3"/>
  <c r="E684" i="3"/>
  <c r="E683" i="3"/>
  <c r="E682" i="3"/>
  <c r="E681" i="3"/>
  <c r="E680" i="3"/>
  <c r="E679" i="3"/>
  <c r="E678" i="3"/>
  <c r="E677" i="3"/>
  <c r="E676" i="3"/>
  <c r="E675" i="3"/>
  <c r="E674" i="3"/>
  <c r="E673" i="3"/>
  <c r="E672" i="3"/>
  <c r="E671" i="3"/>
  <c r="E670" i="3"/>
  <c r="E669" i="3"/>
  <c r="E668" i="3"/>
  <c r="E667" i="3"/>
  <c r="E666" i="3"/>
  <c r="E665" i="3"/>
  <c r="E664" i="3"/>
  <c r="E663" i="3"/>
  <c r="E662" i="3"/>
  <c r="E661" i="3"/>
  <c r="E660" i="3"/>
  <c r="E659" i="3"/>
  <c r="E658" i="3"/>
  <c r="E657" i="3"/>
  <c r="E656" i="3"/>
  <c r="E655" i="3"/>
  <c r="E654" i="3"/>
  <c r="E653" i="3"/>
  <c r="E652" i="3"/>
  <c r="E651" i="3"/>
  <c r="E650" i="3"/>
  <c r="E649" i="3"/>
  <c r="E648" i="3"/>
  <c r="E647" i="3"/>
  <c r="E646" i="3"/>
  <c r="E645" i="3"/>
  <c r="E644" i="3"/>
  <c r="E643" i="3"/>
  <c r="E642" i="3"/>
  <c r="E641" i="3"/>
  <c r="E640" i="3"/>
  <c r="E639" i="3"/>
  <c r="E638" i="3"/>
  <c r="E637" i="3"/>
  <c r="E636" i="3"/>
  <c r="E635" i="3"/>
  <c r="E634" i="3"/>
  <c r="E633" i="3"/>
  <c r="E632" i="3"/>
  <c r="E631" i="3"/>
  <c r="E630" i="3"/>
  <c r="E629" i="3"/>
  <c r="E628" i="3"/>
  <c r="E627" i="3"/>
  <c r="E626" i="3"/>
  <c r="E625" i="3"/>
  <c r="E624" i="3"/>
  <c r="E623" i="3"/>
  <c r="E622" i="3"/>
  <c r="E621" i="3"/>
  <c r="E620" i="3"/>
  <c r="E619" i="3"/>
  <c r="E618" i="3"/>
  <c r="E617" i="3"/>
  <c r="E616" i="3"/>
  <c r="E615" i="3"/>
  <c r="E614" i="3"/>
  <c r="E613" i="3"/>
  <c r="E612" i="3"/>
  <c r="E611" i="3"/>
  <c r="E610" i="3"/>
  <c r="E609" i="3"/>
  <c r="E608" i="3"/>
  <c r="E607" i="3"/>
  <c r="E606" i="3"/>
  <c r="E605" i="3"/>
  <c r="E604" i="3"/>
  <c r="E603" i="3"/>
  <c r="E602" i="3"/>
  <c r="E601" i="3"/>
  <c r="E600" i="3"/>
  <c r="E599" i="3"/>
  <c r="E598" i="3"/>
  <c r="E597" i="3"/>
  <c r="E596" i="3"/>
  <c r="E595" i="3"/>
  <c r="E594" i="3"/>
  <c r="E593" i="3"/>
  <c r="E592" i="3"/>
  <c r="E591" i="3"/>
  <c r="E590" i="3"/>
  <c r="E589" i="3"/>
  <c r="E588" i="3"/>
  <c r="E587" i="3"/>
  <c r="E586" i="3"/>
  <c r="E585" i="3"/>
  <c r="E584" i="3"/>
  <c r="E583" i="3"/>
  <c r="E582" i="3"/>
  <c r="E581" i="3"/>
  <c r="E580" i="3"/>
  <c r="E579" i="3"/>
  <c r="E578" i="3"/>
  <c r="E577" i="3"/>
  <c r="E576" i="3"/>
  <c r="E575" i="3"/>
  <c r="E574" i="3"/>
  <c r="E573" i="3"/>
  <c r="E572" i="3"/>
  <c r="E571" i="3"/>
  <c r="E570" i="3"/>
  <c r="E569" i="3"/>
  <c r="E568" i="3"/>
  <c r="E567" i="3"/>
  <c r="E566" i="3"/>
  <c r="E565" i="3"/>
  <c r="E564" i="3"/>
  <c r="E563" i="3"/>
  <c r="E562" i="3"/>
  <c r="E561" i="3"/>
  <c r="E560" i="3"/>
  <c r="E559" i="3"/>
  <c r="E558" i="3"/>
  <c r="E557" i="3"/>
  <c r="E556" i="3"/>
  <c r="E555" i="3"/>
  <c r="E554" i="3"/>
  <c r="E553" i="3"/>
  <c r="E552" i="3"/>
  <c r="E551" i="3"/>
  <c r="E550" i="3"/>
  <c r="E549" i="3"/>
  <c r="E548" i="3"/>
  <c r="E547" i="3"/>
  <c r="E546" i="3"/>
  <c r="E545" i="3"/>
  <c r="E544" i="3"/>
  <c r="E543" i="3"/>
  <c r="E542" i="3"/>
  <c r="E541" i="3"/>
  <c r="E540" i="3"/>
  <c r="E539" i="3"/>
  <c r="E538" i="3"/>
  <c r="E537" i="3"/>
  <c r="E536" i="3"/>
  <c r="E535" i="3"/>
  <c r="E534" i="3"/>
  <c r="E533" i="3"/>
  <c r="E532" i="3"/>
  <c r="E531" i="3"/>
  <c r="E530" i="3"/>
  <c r="E529" i="3"/>
  <c r="E528" i="3"/>
  <c r="E527" i="3"/>
  <c r="E526" i="3"/>
  <c r="E525" i="3"/>
  <c r="E524" i="3"/>
  <c r="E523" i="3"/>
  <c r="E522" i="3"/>
  <c r="E521" i="3"/>
  <c r="E520" i="3"/>
  <c r="E519" i="3"/>
  <c r="E518" i="3"/>
  <c r="E517" i="3"/>
  <c r="E516" i="3"/>
  <c r="E515" i="3"/>
  <c r="E514" i="3"/>
  <c r="E513" i="3"/>
  <c r="E512" i="3"/>
  <c r="E511" i="3"/>
  <c r="E510" i="3"/>
  <c r="E509" i="3"/>
  <c r="E508" i="3"/>
  <c r="E507" i="3"/>
  <c r="E506" i="3"/>
  <c r="E505" i="3"/>
  <c r="E504" i="3"/>
  <c r="E503" i="3"/>
  <c r="E502" i="3"/>
  <c r="E501" i="3"/>
  <c r="E500" i="3"/>
  <c r="E499" i="3"/>
  <c r="E498" i="3"/>
  <c r="E497" i="3"/>
  <c r="E496" i="3"/>
  <c r="E495" i="3"/>
  <c r="E494" i="3"/>
  <c r="E493" i="3"/>
  <c r="E492" i="3"/>
  <c r="E491" i="3"/>
  <c r="E490" i="3"/>
  <c r="E489" i="3"/>
  <c r="E488" i="3"/>
  <c r="E487" i="3"/>
  <c r="E486" i="3"/>
  <c r="E485" i="3"/>
  <c r="E484" i="3"/>
  <c r="E483" i="3"/>
  <c r="E482" i="3"/>
  <c r="E481" i="3"/>
  <c r="E480" i="3"/>
  <c r="E479" i="3"/>
  <c r="E478" i="3"/>
  <c r="E477" i="3"/>
  <c r="E476" i="3"/>
  <c r="E475" i="3"/>
  <c r="E474" i="3"/>
  <c r="E473" i="3"/>
  <c r="E472" i="3"/>
  <c r="E471" i="3"/>
  <c r="E470" i="3"/>
  <c r="E469" i="3"/>
  <c r="E468" i="3"/>
  <c r="E467" i="3"/>
  <c r="E466" i="3"/>
  <c r="E465" i="3"/>
  <c r="E464" i="3"/>
  <c r="E463" i="3"/>
  <c r="E462" i="3"/>
  <c r="E461" i="3"/>
  <c r="E460" i="3"/>
  <c r="E459" i="3"/>
  <c r="E458" i="3"/>
  <c r="E457" i="3"/>
  <c r="E456" i="3"/>
  <c r="E455" i="3"/>
  <c r="E454" i="3"/>
  <c r="E453" i="3"/>
  <c r="E452" i="3"/>
  <c r="E451" i="3"/>
  <c r="E450" i="3"/>
  <c r="E449" i="3"/>
  <c r="E448" i="3"/>
  <c r="E447" i="3"/>
  <c r="E446" i="3"/>
  <c r="E445" i="3"/>
  <c r="E444" i="3"/>
  <c r="E443" i="3"/>
  <c r="E442" i="3"/>
  <c r="E441" i="3"/>
  <c r="E440" i="3"/>
  <c r="E439" i="3"/>
  <c r="E438" i="3"/>
  <c r="E437" i="3"/>
  <c r="E436" i="3"/>
  <c r="E435" i="3"/>
  <c r="E434" i="3"/>
  <c r="E433" i="3"/>
  <c r="E432" i="3"/>
  <c r="E431" i="3"/>
  <c r="E430" i="3"/>
  <c r="E429" i="3"/>
  <c r="E428" i="3"/>
  <c r="E427" i="3"/>
  <c r="E426" i="3"/>
  <c r="E425" i="3"/>
  <c r="E424" i="3"/>
  <c r="E423" i="3"/>
  <c r="E422" i="3"/>
  <c r="E421" i="3"/>
  <c r="E420" i="3"/>
  <c r="E419" i="3"/>
  <c r="E418" i="3"/>
  <c r="E417" i="3"/>
  <c r="E416" i="3"/>
  <c r="E415" i="3"/>
  <c r="E414" i="3"/>
  <c r="E413" i="3"/>
  <c r="E412" i="3"/>
  <c r="E411" i="3"/>
  <c r="E410" i="3"/>
  <c r="E409" i="3"/>
  <c r="E408" i="3"/>
  <c r="E407" i="3"/>
  <c r="E406" i="3"/>
  <c r="E405" i="3"/>
  <c r="E404" i="3"/>
  <c r="E403" i="3"/>
  <c r="E402" i="3"/>
  <c r="E401" i="3"/>
  <c r="E400" i="3"/>
  <c r="E399" i="3"/>
  <c r="E398" i="3"/>
  <c r="E397" i="3"/>
  <c r="E396" i="3"/>
  <c r="E395" i="3"/>
  <c r="E394" i="3"/>
  <c r="E393" i="3"/>
  <c r="E392" i="3"/>
  <c r="E391" i="3"/>
  <c r="E390" i="3"/>
  <c r="E389" i="3"/>
  <c r="E388" i="3"/>
  <c r="E387" i="3"/>
  <c r="E386" i="3"/>
  <c r="E385" i="3"/>
  <c r="E384" i="3"/>
  <c r="E383" i="3"/>
  <c r="E382" i="3"/>
  <c r="E381" i="3"/>
  <c r="E380" i="3"/>
  <c r="E379" i="3"/>
  <c r="E378" i="3"/>
  <c r="E377" i="3"/>
  <c r="E376" i="3"/>
  <c r="E375" i="3"/>
  <c r="E374" i="3"/>
  <c r="E373" i="3"/>
  <c r="E372" i="3"/>
  <c r="E371" i="3"/>
  <c r="E370" i="3"/>
  <c r="E369" i="3"/>
  <c r="E368" i="3"/>
  <c r="E367" i="3"/>
  <c r="E366" i="3"/>
  <c r="E365" i="3"/>
  <c r="E364" i="3"/>
  <c r="E363" i="3"/>
  <c r="E362" i="3"/>
  <c r="E361" i="3"/>
  <c r="E360" i="3"/>
  <c r="E359" i="3"/>
  <c r="E358" i="3"/>
  <c r="E357" i="3"/>
  <c r="E356" i="3"/>
  <c r="E355" i="3"/>
  <c r="E354" i="3"/>
  <c r="E353" i="3"/>
  <c r="E352" i="3"/>
  <c r="E351" i="3"/>
  <c r="E350" i="3"/>
  <c r="E349" i="3"/>
  <c r="E348" i="3"/>
  <c r="E347" i="3"/>
  <c r="E346" i="3"/>
  <c r="E345" i="3"/>
  <c r="E344" i="3"/>
  <c r="E343" i="3"/>
  <c r="E342" i="3"/>
  <c r="E341" i="3"/>
  <c r="E340" i="3"/>
  <c r="E339" i="3"/>
  <c r="E338" i="3"/>
  <c r="E337" i="3"/>
  <c r="E336" i="3"/>
  <c r="E335" i="3"/>
  <c r="E334" i="3"/>
  <c r="E333" i="3"/>
  <c r="E332" i="3"/>
  <c r="E331" i="3"/>
  <c r="E330" i="3"/>
  <c r="E329" i="3"/>
  <c r="E328" i="3"/>
  <c r="E327" i="3"/>
  <c r="E326" i="3"/>
  <c r="E325" i="3"/>
  <c r="E324" i="3"/>
  <c r="E323" i="3"/>
  <c r="E322" i="3"/>
  <c r="E321" i="3"/>
  <c r="E320" i="3"/>
  <c r="E319" i="3"/>
  <c r="E318" i="3"/>
  <c r="E317" i="3"/>
  <c r="E316" i="3"/>
  <c r="E315" i="3"/>
  <c r="E314" i="3"/>
  <c r="E313" i="3"/>
  <c r="E312" i="3"/>
  <c r="E311" i="3"/>
  <c r="E310" i="3"/>
  <c r="E309" i="3"/>
  <c r="E308" i="3"/>
  <c r="E307" i="3"/>
  <c r="E306" i="3"/>
  <c r="E305" i="3"/>
  <c r="E304" i="3"/>
  <c r="E303" i="3"/>
  <c r="E302" i="3"/>
  <c r="E301" i="3"/>
  <c r="E300" i="3"/>
  <c r="E299" i="3"/>
  <c r="E298" i="3"/>
  <c r="E297" i="3"/>
  <c r="E296" i="3"/>
  <c r="E295" i="3"/>
  <c r="E294" i="3"/>
  <c r="E293" i="3"/>
  <c r="E292" i="3"/>
  <c r="E291" i="3"/>
  <c r="E290" i="3"/>
  <c r="E289" i="3"/>
  <c r="E288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E272" i="3"/>
  <c r="E271" i="3"/>
  <c r="E270" i="3"/>
  <c r="E269" i="3"/>
  <c r="E268" i="3"/>
  <c r="E267" i="3"/>
  <c r="E266" i="3"/>
  <c r="E265" i="3"/>
  <c r="E264" i="3"/>
  <c r="E263" i="3"/>
  <c r="E262" i="3"/>
  <c r="E261" i="3"/>
  <c r="E260" i="3"/>
  <c r="E259" i="3"/>
  <c r="E258" i="3"/>
  <c r="E257" i="3"/>
  <c r="E256" i="3"/>
  <c r="E255" i="3"/>
  <c r="E254" i="3"/>
  <c r="E253" i="3"/>
  <c r="E252" i="3"/>
  <c r="E251" i="3"/>
  <c r="E250" i="3"/>
  <c r="E249" i="3"/>
  <c r="E248" i="3"/>
  <c r="E247" i="3"/>
  <c r="E246" i="3"/>
  <c r="E245" i="3"/>
  <c r="E244" i="3"/>
  <c r="E243" i="3"/>
  <c r="E242" i="3"/>
  <c r="E241" i="3"/>
  <c r="E240" i="3"/>
  <c r="E239" i="3"/>
  <c r="E238" i="3"/>
  <c r="E237" i="3"/>
  <c r="E236" i="3"/>
  <c r="E235" i="3"/>
  <c r="E234" i="3"/>
  <c r="E233" i="3"/>
  <c r="E232" i="3"/>
  <c r="E231" i="3"/>
  <c r="E230" i="3"/>
  <c r="E229" i="3"/>
  <c r="E228" i="3"/>
  <c r="E227" i="3"/>
  <c r="E226" i="3"/>
  <c r="E225" i="3"/>
  <c r="E224" i="3"/>
  <c r="E223" i="3"/>
  <c r="E222" i="3"/>
  <c r="E221" i="3"/>
  <c r="E220" i="3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A237" i="12"/>
  <c r="A238" i="12"/>
  <c r="A239" i="12"/>
  <c r="A240" i="12"/>
  <c r="A241" i="12"/>
  <c r="A242" i="12"/>
  <c r="A243" i="12"/>
  <c r="A244" i="12"/>
  <c r="A245" i="12"/>
  <c r="A246" i="12"/>
  <c r="A247" i="12"/>
  <c r="A248" i="12"/>
  <c r="A249" i="12"/>
  <c r="A250" i="12"/>
  <c r="A251" i="12"/>
  <c r="A252" i="12"/>
  <c r="A253" i="12"/>
  <c r="A254" i="12"/>
  <c r="A255" i="12"/>
  <c r="A256" i="12"/>
  <c r="A257" i="12"/>
  <c r="A258" i="12"/>
  <c r="A259" i="12"/>
  <c r="A260" i="12"/>
  <c r="A261" i="12"/>
  <c r="A262" i="12"/>
  <c r="A263" i="12"/>
  <c r="A264" i="12"/>
  <c r="A265" i="12"/>
  <c r="A266" i="12"/>
  <c r="A267" i="12"/>
  <c r="A268" i="12"/>
  <c r="A269" i="12"/>
  <c r="A270" i="12"/>
  <c r="A271" i="12"/>
  <c r="A272" i="12"/>
  <c r="A273" i="12"/>
  <c r="A274" i="12"/>
  <c r="A275" i="12"/>
  <c r="A276" i="12"/>
  <c r="A277" i="12"/>
  <c r="A278" i="12"/>
  <c r="A279" i="12"/>
  <c r="A280" i="12"/>
  <c r="A281" i="12"/>
  <c r="A282" i="12"/>
  <c r="A283" i="12"/>
  <c r="A284" i="12"/>
  <c r="A285" i="12"/>
  <c r="A286" i="12"/>
  <c r="A287" i="12"/>
  <c r="A288" i="12"/>
  <c r="A289" i="12"/>
  <c r="A290" i="12"/>
  <c r="A291" i="12"/>
  <c r="A292" i="12"/>
  <c r="A293" i="12"/>
  <c r="A294" i="12"/>
  <c r="A295" i="12"/>
  <c r="A296" i="12"/>
  <c r="A297" i="12"/>
  <c r="A298" i="12"/>
  <c r="A299" i="12"/>
  <c r="A300" i="12"/>
  <c r="A301" i="12"/>
  <c r="A302" i="12"/>
  <c r="A303" i="12"/>
  <c r="A304" i="12"/>
  <c r="A305" i="12"/>
  <c r="A306" i="12"/>
  <c r="A307" i="12"/>
  <c r="A308" i="12"/>
  <c r="A309" i="12"/>
  <c r="A310" i="12"/>
  <c r="A311" i="12"/>
  <c r="A312" i="12"/>
  <c r="A313" i="12"/>
  <c r="A314" i="12"/>
  <c r="A315" i="12"/>
  <c r="A316" i="12"/>
  <c r="A317" i="12"/>
  <c r="A318" i="12"/>
  <c r="A319" i="12"/>
  <c r="A320" i="12"/>
  <c r="A321" i="12"/>
  <c r="A322" i="12"/>
  <c r="A323" i="12"/>
  <c r="A324" i="12"/>
  <c r="A325" i="12"/>
  <c r="A326" i="12"/>
  <c r="A327" i="12"/>
  <c r="A328" i="12"/>
  <c r="A329" i="12"/>
  <c r="A330" i="12"/>
  <c r="A331" i="12"/>
  <c r="A332" i="12"/>
  <c r="A333" i="12"/>
  <c r="A334" i="12"/>
  <c r="A335" i="12"/>
  <c r="A336" i="12"/>
  <c r="A337" i="12"/>
  <c r="A338" i="12"/>
  <c r="A339" i="12"/>
  <c r="A340" i="12"/>
  <c r="A341" i="12"/>
  <c r="A342" i="12"/>
  <c r="A343" i="12"/>
  <c r="A344" i="12"/>
  <c r="A345" i="12"/>
  <c r="A346" i="12"/>
  <c r="A347" i="12"/>
  <c r="A348" i="12"/>
  <c r="A349" i="12"/>
  <c r="A350" i="12"/>
  <c r="A351" i="12"/>
  <c r="A352" i="12"/>
  <c r="A353" i="12"/>
  <c r="A354" i="12"/>
  <c r="A355" i="12"/>
  <c r="A356" i="12"/>
  <c r="A357" i="12"/>
  <c r="A358" i="12"/>
  <c r="A359" i="12"/>
  <c r="A360" i="12"/>
  <c r="A361" i="12"/>
  <c r="A362" i="12"/>
  <c r="A363" i="12"/>
  <c r="A364" i="12"/>
  <c r="A365" i="12"/>
  <c r="A366" i="12"/>
  <c r="A367" i="12"/>
  <c r="A368" i="12"/>
  <c r="A369" i="12"/>
  <c r="A370" i="12"/>
  <c r="A371" i="12"/>
  <c r="A372" i="12"/>
  <c r="A373" i="12"/>
  <c r="A374" i="12"/>
  <c r="A375" i="12"/>
  <c r="A376" i="12"/>
  <c r="A377" i="12"/>
  <c r="A378" i="12"/>
  <c r="A379" i="12"/>
  <c r="A380" i="12"/>
  <c r="A381" i="12"/>
  <c r="A382" i="12"/>
  <c r="A383" i="12"/>
  <c r="A384" i="12"/>
  <c r="A385" i="12"/>
  <c r="A386" i="12"/>
  <c r="A387" i="12"/>
  <c r="A388" i="12"/>
  <c r="A389" i="12"/>
  <c r="A390" i="12"/>
  <c r="A391" i="12"/>
  <c r="A392" i="12"/>
  <c r="A393" i="12"/>
  <c r="A394" i="12"/>
  <c r="A395" i="12"/>
  <c r="A396" i="12"/>
  <c r="A397" i="12"/>
  <c r="A398" i="12"/>
  <c r="A399" i="12"/>
  <c r="A400" i="12"/>
  <c r="A401" i="12"/>
  <c r="A402" i="12"/>
  <c r="A403" i="12"/>
  <c r="A404" i="12"/>
  <c r="A405" i="12"/>
  <c r="A406" i="12"/>
  <c r="A407" i="12"/>
  <c r="A408" i="12"/>
  <c r="A409" i="12"/>
  <c r="A410" i="12"/>
  <c r="A411" i="12"/>
  <c r="A412" i="12"/>
  <c r="A413" i="12"/>
  <c r="A414" i="12"/>
  <c r="A415" i="12"/>
  <c r="A416" i="12"/>
  <c r="A417" i="12"/>
  <c r="A418" i="12"/>
  <c r="A419" i="12"/>
  <c r="A420" i="12"/>
  <c r="A421" i="12"/>
  <c r="A422" i="12"/>
  <c r="A423" i="12"/>
  <c r="A424" i="12"/>
  <c r="A425" i="12"/>
  <c r="A426" i="12"/>
  <c r="A427" i="12"/>
  <c r="A428" i="12"/>
  <c r="A429" i="12"/>
  <c r="A430" i="12"/>
  <c r="A431" i="12"/>
  <c r="A432" i="12"/>
  <c r="A433" i="12"/>
  <c r="A434" i="12"/>
  <c r="A435" i="12"/>
  <c r="A436" i="12"/>
  <c r="A437" i="12"/>
  <c r="A438" i="12"/>
  <c r="A439" i="12"/>
  <c r="A440" i="12"/>
  <c r="A441" i="12"/>
  <c r="A442" i="12"/>
  <c r="A443" i="12"/>
  <c r="A444" i="12"/>
  <c r="A445" i="12"/>
  <c r="A446" i="12"/>
  <c r="A447" i="12"/>
  <c r="A448" i="12"/>
  <c r="A449" i="12"/>
  <c r="A450" i="12"/>
  <c r="A451" i="12"/>
  <c r="A452" i="12"/>
  <c r="A453" i="12"/>
  <c r="A454" i="12"/>
  <c r="A455" i="12"/>
  <c r="A456" i="12"/>
  <c r="A457" i="12"/>
  <c r="A458" i="12"/>
  <c r="A459" i="12"/>
  <c r="A460" i="12"/>
  <c r="A461" i="12"/>
  <c r="A462" i="12"/>
  <c r="A463" i="12"/>
  <c r="A464" i="12"/>
  <c r="A465" i="12"/>
  <c r="A466" i="12"/>
  <c r="A467" i="12"/>
  <c r="A468" i="12"/>
  <c r="A469" i="12"/>
  <c r="A470" i="12"/>
  <c r="A471" i="12"/>
  <c r="A472" i="12"/>
  <c r="A473" i="12"/>
  <c r="A474" i="12"/>
  <c r="A475" i="12"/>
  <c r="A476" i="12"/>
  <c r="A477" i="12"/>
  <c r="A478" i="12"/>
  <c r="A479" i="12"/>
  <c r="A480" i="12"/>
  <c r="A481" i="12"/>
  <c r="A482" i="12"/>
  <c r="A483" i="12"/>
  <c r="A484" i="12"/>
  <c r="A485" i="12"/>
  <c r="A486" i="12"/>
  <c r="A487" i="12"/>
  <c r="A488" i="12"/>
  <c r="A489" i="12"/>
  <c r="A490" i="12"/>
  <c r="A491" i="12"/>
  <c r="A492" i="12"/>
  <c r="A493" i="12"/>
  <c r="A494" i="12"/>
  <c r="A495" i="12"/>
  <c r="A496" i="12"/>
  <c r="A497" i="12"/>
  <c r="A498" i="12"/>
  <c r="A499" i="12"/>
  <c r="A500" i="12"/>
  <c r="A501" i="12"/>
  <c r="A502" i="12"/>
  <c r="A503" i="12"/>
  <c r="A504" i="12"/>
  <c r="A505" i="12"/>
  <c r="A506" i="12"/>
  <c r="A507" i="12"/>
  <c r="A508" i="12"/>
  <c r="A509" i="12"/>
  <c r="A510" i="12"/>
  <c r="A511" i="12"/>
  <c r="A512" i="12"/>
  <c r="A513" i="12"/>
  <c r="A514" i="12"/>
  <c r="A515" i="12"/>
  <c r="A516" i="12"/>
  <c r="A517" i="12"/>
  <c r="A518" i="12"/>
  <c r="A519" i="12"/>
  <c r="A520" i="12"/>
  <c r="A521" i="12"/>
  <c r="A522" i="12"/>
  <c r="A523" i="12"/>
  <c r="A524" i="12"/>
  <c r="A525" i="12"/>
  <c r="A526" i="12"/>
  <c r="A527" i="12"/>
  <c r="A528" i="12"/>
  <c r="A529" i="12"/>
  <c r="A530" i="12"/>
  <c r="A531" i="12"/>
  <c r="A532" i="12"/>
  <c r="A533" i="12"/>
  <c r="A534" i="12"/>
  <c r="A535" i="12"/>
  <c r="A536" i="12"/>
  <c r="A537" i="12"/>
  <c r="A538" i="12"/>
  <c r="A539" i="12"/>
  <c r="A540" i="12"/>
  <c r="A541" i="12"/>
  <c r="A542" i="12"/>
  <c r="A543" i="12"/>
  <c r="A544" i="12"/>
  <c r="A545" i="12"/>
  <c r="A546" i="12"/>
  <c r="A547" i="12"/>
  <c r="A548" i="12"/>
  <c r="A549" i="12"/>
  <c r="A550" i="12"/>
  <c r="A551" i="12"/>
  <c r="A552" i="12"/>
  <c r="A553" i="12"/>
  <c r="A554" i="12"/>
  <c r="A555" i="12"/>
  <c r="A556" i="12"/>
  <c r="A557" i="12"/>
  <c r="A558" i="12"/>
  <c r="A559" i="12"/>
  <c r="A560" i="12"/>
  <c r="A561" i="12"/>
  <c r="A562" i="12"/>
  <c r="A563" i="12"/>
  <c r="A564" i="12"/>
  <c r="A565" i="12"/>
  <c r="A566" i="12"/>
  <c r="A567" i="12"/>
  <c r="A568" i="12"/>
  <c r="A569" i="12"/>
  <c r="A570" i="12"/>
  <c r="A571" i="12"/>
  <c r="A572" i="12"/>
  <c r="A573" i="12"/>
  <c r="A574" i="12"/>
  <c r="A575" i="12"/>
  <c r="A576" i="12"/>
  <c r="A577" i="12"/>
  <c r="A578" i="12"/>
  <c r="A579" i="12"/>
  <c r="A580" i="12"/>
  <c r="A581" i="12"/>
  <c r="A582" i="12"/>
  <c r="A583" i="12"/>
  <c r="A584" i="12"/>
  <c r="A585" i="12"/>
  <c r="A586" i="12"/>
  <c r="A587" i="12"/>
  <c r="A588" i="12"/>
  <c r="A589" i="12"/>
  <c r="A590" i="12"/>
  <c r="A591" i="12"/>
  <c r="A592" i="12"/>
  <c r="A593" i="12"/>
  <c r="A594" i="12"/>
  <c r="A595" i="12"/>
  <c r="A596" i="12"/>
  <c r="A597" i="12"/>
  <c r="A598" i="12"/>
  <c r="A599" i="12"/>
  <c r="A600" i="12"/>
  <c r="A601" i="12"/>
  <c r="A602" i="12"/>
  <c r="A603" i="12"/>
  <c r="A604" i="12"/>
  <c r="A605" i="12"/>
  <c r="A606" i="12"/>
  <c r="A607" i="12"/>
  <c r="A608" i="12"/>
  <c r="A609" i="12"/>
  <c r="A610" i="12"/>
  <c r="A611" i="12"/>
  <c r="A612" i="12"/>
  <c r="A613" i="12"/>
  <c r="A614" i="12"/>
  <c r="A615" i="12"/>
  <c r="A616" i="12"/>
  <c r="A617" i="12"/>
  <c r="A618" i="12"/>
  <c r="A619" i="12"/>
  <c r="A620" i="12"/>
  <c r="A621" i="12"/>
  <c r="A622" i="12"/>
  <c r="A623" i="12"/>
  <c r="A624" i="12"/>
  <c r="A625" i="12"/>
  <c r="A626" i="12"/>
  <c r="A627" i="12"/>
  <c r="A628" i="12"/>
  <c r="A629" i="12"/>
  <c r="A630" i="12"/>
  <c r="A631" i="12"/>
  <c r="A632" i="12"/>
  <c r="A633" i="12"/>
  <c r="A634" i="12"/>
  <c r="A635" i="12"/>
  <c r="A636" i="12"/>
  <c r="A637" i="12"/>
  <c r="A638" i="12"/>
  <c r="A639" i="12"/>
  <c r="A640" i="12"/>
  <c r="A641" i="12"/>
  <c r="A642" i="12"/>
  <c r="A643" i="12"/>
  <c r="A644" i="12"/>
  <c r="A645" i="12"/>
  <c r="A646" i="12"/>
  <c r="A647" i="12"/>
  <c r="A648" i="12"/>
  <c r="A649" i="12"/>
  <c r="A650" i="12"/>
  <c r="A651" i="12"/>
  <c r="A652" i="12"/>
  <c r="A653" i="12"/>
  <c r="A654" i="12"/>
  <c r="A655" i="12"/>
  <c r="A656" i="12"/>
  <c r="A657" i="12"/>
  <c r="A658" i="12"/>
  <c r="A659" i="12"/>
  <c r="A660" i="12"/>
  <c r="A661" i="12"/>
  <c r="A662" i="12"/>
  <c r="A663" i="12"/>
  <c r="A664" i="12"/>
  <c r="A665" i="12"/>
  <c r="A666" i="12"/>
  <c r="A667" i="12"/>
  <c r="A668" i="12"/>
  <c r="A669" i="12"/>
  <c r="A670" i="12"/>
  <c r="A671" i="12"/>
  <c r="A672" i="12"/>
  <c r="A673" i="12"/>
  <c r="A674" i="12"/>
  <c r="A675" i="12"/>
  <c r="A676" i="12"/>
  <c r="A677" i="12"/>
  <c r="A678" i="12"/>
  <c r="A679" i="12"/>
  <c r="A680" i="12"/>
  <c r="A681" i="12"/>
  <c r="A682" i="12"/>
  <c r="A683" i="12"/>
  <c r="A684" i="12"/>
  <c r="A685" i="12"/>
  <c r="A686" i="12"/>
  <c r="A687" i="12"/>
  <c r="A688" i="12"/>
  <c r="A689" i="12"/>
  <c r="A690" i="12"/>
  <c r="A691" i="12"/>
  <c r="A692" i="12"/>
  <c r="A693" i="12"/>
  <c r="A694" i="12"/>
  <c r="A695" i="12"/>
  <c r="A696" i="12"/>
  <c r="A697" i="12"/>
  <c r="A698" i="12"/>
  <c r="A699" i="12"/>
  <c r="A700" i="12"/>
  <c r="A701" i="12"/>
  <c r="A702" i="12"/>
  <c r="A703" i="12"/>
  <c r="A704" i="12"/>
  <c r="A705" i="12"/>
  <c r="A706" i="12"/>
  <c r="A707" i="12"/>
  <c r="A708" i="12"/>
  <c r="A709" i="12"/>
  <c r="A710" i="12"/>
  <c r="A711" i="12"/>
  <c r="A712" i="12"/>
  <c r="A713" i="12"/>
  <c r="A714" i="12"/>
  <c r="A715" i="12"/>
  <c r="A716" i="12"/>
  <c r="A717" i="12"/>
  <c r="A718" i="12"/>
  <c r="A719" i="12"/>
  <c r="A720" i="12"/>
  <c r="A721" i="12"/>
  <c r="A722" i="12"/>
  <c r="A723" i="12"/>
  <c r="A724" i="12"/>
  <c r="A725" i="12"/>
  <c r="A726" i="12"/>
  <c r="A727" i="12"/>
  <c r="A728" i="12"/>
  <c r="A729" i="12"/>
  <c r="A730" i="12"/>
  <c r="A731" i="12"/>
  <c r="A732" i="12"/>
  <c r="A733" i="12"/>
  <c r="A734" i="12"/>
  <c r="A735" i="12"/>
  <c r="A736" i="12"/>
  <c r="A737" i="12"/>
  <c r="A738" i="12"/>
  <c r="A739" i="12"/>
  <c r="A740" i="12"/>
  <c r="A741" i="12"/>
  <c r="A742" i="12"/>
  <c r="A743" i="12"/>
  <c r="A744" i="12"/>
  <c r="A745" i="12"/>
  <c r="A746" i="12"/>
  <c r="A747" i="12"/>
  <c r="A748" i="12"/>
  <c r="A749" i="12"/>
  <c r="A750" i="12"/>
  <c r="A751" i="12"/>
  <c r="A752" i="12"/>
  <c r="A753" i="12"/>
  <c r="A754" i="12"/>
  <c r="A755" i="12"/>
  <c r="A756" i="12"/>
  <c r="A757" i="12"/>
  <c r="A758" i="12"/>
  <c r="A759" i="12"/>
  <c r="A760" i="12"/>
  <c r="A761" i="12"/>
  <c r="A762" i="12"/>
  <c r="A763" i="12"/>
  <c r="A764" i="12"/>
  <c r="A765" i="12"/>
  <c r="A766" i="12"/>
  <c r="A767" i="12"/>
  <c r="A768" i="12"/>
  <c r="A769" i="12"/>
  <c r="A770" i="12"/>
  <c r="A771" i="12"/>
  <c r="A772" i="12"/>
  <c r="A773" i="12"/>
  <c r="A774" i="12"/>
  <c r="A775" i="12"/>
  <c r="A776" i="12"/>
  <c r="A777" i="12"/>
  <c r="A778" i="12"/>
  <c r="A779" i="12"/>
  <c r="A780" i="12"/>
  <c r="A781" i="12"/>
  <c r="A782" i="12"/>
  <c r="A783" i="12"/>
  <c r="A784" i="12"/>
  <c r="A785" i="12"/>
  <c r="A786" i="12"/>
  <c r="A787" i="12"/>
  <c r="A788" i="12"/>
  <c r="A789" i="12"/>
  <c r="A790" i="12"/>
  <c r="A791" i="12"/>
  <c r="A792" i="12"/>
  <c r="A793" i="12"/>
  <c r="A794" i="12"/>
  <c r="A795" i="12"/>
  <c r="A796" i="12"/>
  <c r="A797" i="12"/>
  <c r="A798" i="12"/>
  <c r="A799" i="12"/>
  <c r="A800" i="12"/>
  <c r="A801" i="12"/>
  <c r="A802" i="12"/>
  <c r="A803" i="12"/>
  <c r="A804" i="12"/>
  <c r="A805" i="12"/>
  <c r="A806" i="12"/>
  <c r="A807" i="12"/>
  <c r="A808" i="12"/>
  <c r="A809" i="12"/>
  <c r="A810" i="12"/>
  <c r="A811" i="12"/>
  <c r="A812" i="12"/>
  <c r="A813" i="12"/>
  <c r="A814" i="12"/>
  <c r="A815" i="12"/>
  <c r="A816" i="12"/>
  <c r="A817" i="12"/>
  <c r="A818" i="12"/>
  <c r="A819" i="12"/>
  <c r="A820" i="12"/>
  <c r="A821" i="12"/>
  <c r="A822" i="12"/>
  <c r="A823" i="12"/>
  <c r="A824" i="12"/>
  <c r="A825" i="12"/>
  <c r="A826" i="12"/>
  <c r="A827" i="12"/>
  <c r="A828" i="12"/>
  <c r="A829" i="12"/>
  <c r="A830" i="12"/>
  <c r="A831" i="12"/>
  <c r="A832" i="12"/>
  <c r="A833" i="12"/>
  <c r="A834" i="12"/>
  <c r="A835" i="12"/>
  <c r="A836" i="12"/>
  <c r="A837" i="12"/>
  <c r="A838" i="12"/>
  <c r="A839" i="12"/>
  <c r="A840" i="12"/>
  <c r="A841" i="12"/>
  <c r="A842" i="12"/>
  <c r="A843" i="12"/>
  <c r="A844" i="12"/>
  <c r="A845" i="12"/>
  <c r="A846" i="12"/>
  <c r="A847" i="12"/>
  <c r="A848" i="12"/>
  <c r="A849" i="12"/>
  <c r="A850" i="12"/>
  <c r="A851" i="12"/>
  <c r="A852" i="12"/>
  <c r="A853" i="12"/>
  <c r="A854" i="12"/>
  <c r="A855" i="12"/>
  <c r="A856" i="12"/>
  <c r="A857" i="12"/>
  <c r="A858" i="12"/>
  <c r="A859" i="12"/>
  <c r="A860" i="12"/>
  <c r="A861" i="12"/>
  <c r="A862" i="12"/>
  <c r="A863" i="12"/>
  <c r="A864" i="12"/>
  <c r="A865" i="12"/>
  <c r="A866" i="12"/>
  <c r="A867" i="12"/>
  <c r="A868" i="12"/>
  <c r="A869" i="12"/>
  <c r="A870" i="12"/>
  <c r="A871" i="12"/>
  <c r="A872" i="12"/>
  <c r="A873" i="12"/>
  <c r="A874" i="12"/>
  <c r="A875" i="12"/>
  <c r="A876" i="12"/>
  <c r="A877" i="12"/>
  <c r="A878" i="12"/>
  <c r="A879" i="12"/>
  <c r="A880" i="12"/>
  <c r="A881" i="12"/>
  <c r="A882" i="12"/>
  <c r="AX952" i="3"/>
  <c r="AZ952" i="3" s="1"/>
  <c r="H951" i="3"/>
  <c r="AX950" i="3"/>
  <c r="AZ950" i="3" s="1"/>
  <c r="AX949" i="3"/>
  <c r="AZ949" i="3" s="1"/>
  <c r="AX948" i="3"/>
  <c r="AZ948" i="3" s="1"/>
  <c r="AX947" i="3"/>
  <c r="AZ947" i="3" s="1"/>
  <c r="AX946" i="3"/>
  <c r="AZ946" i="3" s="1"/>
  <c r="AX945" i="3"/>
  <c r="AZ945" i="3" s="1"/>
  <c r="AX944" i="3"/>
  <c r="AZ944" i="3" s="1"/>
  <c r="AX943" i="3"/>
  <c r="AZ943" i="3" s="1"/>
  <c r="AX942" i="3"/>
  <c r="AZ942" i="3" s="1"/>
  <c r="AX941" i="3"/>
  <c r="AZ941" i="3" s="1"/>
  <c r="AX940" i="3"/>
  <c r="AZ940" i="3" s="1"/>
  <c r="AX939" i="3"/>
  <c r="AZ939" i="3" s="1"/>
  <c r="AX938" i="3"/>
  <c r="AZ938" i="3" s="1"/>
  <c r="AX937" i="3"/>
  <c r="AZ937" i="3" s="1"/>
  <c r="AX936" i="3"/>
  <c r="AZ936" i="3" s="1"/>
  <c r="AX935" i="3"/>
  <c r="AZ935" i="3" s="1"/>
  <c r="AX934" i="3"/>
  <c r="AZ934" i="3" s="1"/>
  <c r="AX933" i="3"/>
  <c r="AZ933" i="3" s="1"/>
  <c r="AX932" i="3"/>
  <c r="AZ932" i="3" s="1"/>
  <c r="AX931" i="3"/>
  <c r="AZ931" i="3" s="1"/>
  <c r="AX930" i="3"/>
  <c r="AZ930" i="3" s="1"/>
  <c r="AX929" i="3"/>
  <c r="AZ929" i="3" s="1"/>
  <c r="AX928" i="3"/>
  <c r="AZ928" i="3" s="1"/>
  <c r="AX927" i="3"/>
  <c r="AZ927" i="3" s="1"/>
  <c r="AX926" i="3"/>
  <c r="AZ926" i="3" s="1"/>
  <c r="AX925" i="3"/>
  <c r="AZ925" i="3" s="1"/>
  <c r="AX924" i="3"/>
  <c r="AZ924" i="3" s="1"/>
  <c r="AX923" i="3"/>
  <c r="AZ923" i="3" s="1"/>
  <c r="AX922" i="3"/>
  <c r="AZ922" i="3" s="1"/>
  <c r="AX921" i="3"/>
  <c r="AZ921" i="3" s="1"/>
  <c r="AX920" i="3"/>
  <c r="AZ920" i="3" s="1"/>
  <c r="AX919" i="3"/>
  <c r="AZ919" i="3" s="1"/>
  <c r="AX918" i="3"/>
  <c r="AZ918" i="3" s="1"/>
  <c r="AX917" i="3"/>
  <c r="AZ917" i="3" s="1"/>
  <c r="AX916" i="3"/>
  <c r="AZ916" i="3" s="1"/>
  <c r="AX915" i="3"/>
  <c r="AZ915" i="3" s="1"/>
  <c r="AX914" i="3"/>
  <c r="AZ914" i="3" s="1"/>
  <c r="AX913" i="3"/>
  <c r="AZ913" i="3" s="1"/>
  <c r="AX912" i="3"/>
  <c r="AZ912" i="3" s="1"/>
  <c r="AX911" i="3"/>
  <c r="AZ911" i="3" s="1"/>
  <c r="AX910" i="3"/>
  <c r="AZ910" i="3" s="1"/>
  <c r="AX909" i="3"/>
  <c r="AZ909" i="3" s="1"/>
  <c r="AX908" i="3"/>
  <c r="AZ908" i="3" s="1"/>
  <c r="AX907" i="3"/>
  <c r="AZ907" i="3" s="1"/>
  <c r="AX906" i="3"/>
  <c r="AZ906" i="3" s="1"/>
  <c r="AX905" i="3"/>
  <c r="AZ905" i="3" s="1"/>
  <c r="AX904" i="3"/>
  <c r="AZ904" i="3" s="1"/>
  <c r="AX903" i="3"/>
  <c r="AZ903" i="3" s="1"/>
  <c r="AX902" i="3"/>
  <c r="AZ902" i="3" s="1"/>
  <c r="AX901" i="3"/>
  <c r="AZ901" i="3" s="1"/>
  <c r="AX900" i="3"/>
  <c r="AZ900" i="3" s="1"/>
  <c r="AX899" i="3"/>
  <c r="AZ899" i="3" s="1"/>
  <c r="AX898" i="3"/>
  <c r="AZ898" i="3" s="1"/>
  <c r="H897" i="3"/>
  <c r="AX896" i="3"/>
  <c r="AZ896" i="3" s="1"/>
  <c r="AX895" i="3"/>
  <c r="AZ895" i="3" s="1"/>
  <c r="AX894" i="3"/>
  <c r="AZ894" i="3" s="1"/>
  <c r="AX893" i="3"/>
  <c r="AZ893" i="3" s="1"/>
  <c r="AX892" i="3"/>
  <c r="AZ892" i="3" s="1"/>
  <c r="AX891" i="3"/>
  <c r="AZ891" i="3" s="1"/>
  <c r="AX890" i="3"/>
  <c r="AZ890" i="3" s="1"/>
  <c r="AX889" i="3"/>
  <c r="AZ889" i="3" s="1"/>
  <c r="AX888" i="3"/>
  <c r="AZ888" i="3" s="1"/>
  <c r="AX887" i="3"/>
  <c r="AZ887" i="3" s="1"/>
  <c r="AX886" i="3"/>
  <c r="AZ886" i="3" s="1"/>
  <c r="AX885" i="3"/>
  <c r="AZ885" i="3" s="1"/>
  <c r="AX884" i="3"/>
  <c r="AZ884" i="3" s="1"/>
  <c r="AX883" i="3"/>
  <c r="AZ883" i="3" s="1"/>
  <c r="AX882" i="3"/>
  <c r="AZ882" i="3" s="1"/>
  <c r="AX881" i="3"/>
  <c r="AZ881" i="3" s="1"/>
  <c r="AX880" i="3"/>
  <c r="AZ880" i="3" s="1"/>
  <c r="AX879" i="3"/>
  <c r="AZ879" i="3" s="1"/>
  <c r="AX878" i="3"/>
  <c r="AZ878" i="3" s="1"/>
  <c r="AX877" i="3"/>
  <c r="AZ877" i="3" s="1"/>
  <c r="AX876" i="3"/>
  <c r="AZ876" i="3" s="1"/>
  <c r="AX875" i="3"/>
  <c r="AZ875" i="3" s="1"/>
  <c r="AX874" i="3"/>
  <c r="AZ874" i="3" s="1"/>
  <c r="AX873" i="3"/>
  <c r="AZ873" i="3" s="1"/>
  <c r="AX872" i="3"/>
  <c r="AZ872" i="3" s="1"/>
  <c r="AX871" i="3"/>
  <c r="AZ871" i="3" s="1"/>
  <c r="AX870" i="3"/>
  <c r="AZ870" i="3" s="1"/>
  <c r="AX869" i="3"/>
  <c r="AZ869" i="3" s="1"/>
  <c r="AX868" i="3"/>
  <c r="AZ868" i="3" s="1"/>
  <c r="AX867" i="3"/>
  <c r="AZ867" i="3" s="1"/>
  <c r="AX866" i="3"/>
  <c r="AZ866" i="3" s="1"/>
  <c r="AX865" i="3"/>
  <c r="AZ865" i="3" s="1"/>
  <c r="AX864" i="3"/>
  <c r="AZ864" i="3" s="1"/>
  <c r="AX863" i="3"/>
  <c r="AZ863" i="3" s="1"/>
  <c r="AX862" i="3"/>
  <c r="AZ862" i="3" s="1"/>
  <c r="AX861" i="3"/>
  <c r="AZ861" i="3" s="1"/>
  <c r="AX860" i="3"/>
  <c r="AZ860" i="3" s="1"/>
  <c r="AX859" i="3"/>
  <c r="AZ859" i="3" s="1"/>
  <c r="AX858" i="3"/>
  <c r="AZ858" i="3" s="1"/>
  <c r="AX857" i="3"/>
  <c r="AZ857" i="3" s="1"/>
  <c r="AX856" i="3"/>
  <c r="AZ856" i="3" s="1"/>
  <c r="AX855" i="3"/>
  <c r="AZ855" i="3" s="1"/>
  <c r="AX854" i="3"/>
  <c r="AZ854" i="3" s="1"/>
  <c r="AX853" i="3"/>
  <c r="AZ853" i="3" s="1"/>
  <c r="AX852" i="3"/>
  <c r="AZ852" i="3" s="1"/>
  <c r="AX851" i="3"/>
  <c r="AZ851" i="3" s="1"/>
  <c r="AX850" i="3"/>
  <c r="AZ850" i="3" s="1"/>
  <c r="AX849" i="3"/>
  <c r="AZ849" i="3" s="1"/>
  <c r="AX848" i="3"/>
  <c r="AZ848" i="3" s="1"/>
  <c r="AX847" i="3"/>
  <c r="AZ847" i="3" s="1"/>
  <c r="AX846" i="3"/>
  <c r="AZ846" i="3" s="1"/>
  <c r="AX845" i="3"/>
  <c r="AZ845" i="3" s="1"/>
  <c r="AX844" i="3"/>
  <c r="AZ844" i="3" s="1"/>
  <c r="AX843" i="3"/>
  <c r="AZ843" i="3" s="1"/>
  <c r="AX842" i="3"/>
  <c r="AZ842" i="3" s="1"/>
  <c r="AX841" i="3"/>
  <c r="AZ841" i="3" s="1"/>
  <c r="AX840" i="3"/>
  <c r="AZ840" i="3" s="1"/>
  <c r="AX839" i="3"/>
  <c r="AZ839" i="3" s="1"/>
  <c r="AX838" i="3"/>
  <c r="AZ838" i="3" s="1"/>
  <c r="AX837" i="3"/>
  <c r="AZ837" i="3" s="1"/>
  <c r="H836" i="3"/>
  <c r="AX835" i="3"/>
  <c r="AZ835" i="3" s="1"/>
  <c r="AX834" i="3"/>
  <c r="AZ834" i="3" s="1"/>
  <c r="AX833" i="3"/>
  <c r="AZ833" i="3" s="1"/>
  <c r="AX832" i="3"/>
  <c r="AZ832" i="3" s="1"/>
  <c r="AX831" i="3"/>
  <c r="AZ831" i="3" s="1"/>
  <c r="AX830" i="3"/>
  <c r="AZ830" i="3" s="1"/>
  <c r="AX829" i="3"/>
  <c r="AZ829" i="3" s="1"/>
  <c r="AX828" i="3"/>
  <c r="AZ828" i="3" s="1"/>
  <c r="AX827" i="3"/>
  <c r="AZ827" i="3" s="1"/>
  <c r="AX826" i="3"/>
  <c r="AZ826" i="3" s="1"/>
  <c r="AX825" i="3"/>
  <c r="AZ825" i="3" s="1"/>
  <c r="AX824" i="3"/>
  <c r="AZ824" i="3" s="1"/>
  <c r="H823" i="3"/>
  <c r="AX822" i="3"/>
  <c r="AZ822" i="3" s="1"/>
  <c r="AX821" i="3"/>
  <c r="AZ821" i="3" s="1"/>
  <c r="AX820" i="3"/>
  <c r="AZ820" i="3" s="1"/>
  <c r="AX819" i="3"/>
  <c r="AZ819" i="3" s="1"/>
  <c r="AX818" i="3"/>
  <c r="AZ818" i="3" s="1"/>
  <c r="AX817" i="3"/>
  <c r="AZ817" i="3" s="1"/>
  <c r="AX816" i="3"/>
  <c r="AZ816" i="3" s="1"/>
  <c r="AX815" i="3"/>
  <c r="AZ815" i="3" s="1"/>
  <c r="AX814" i="3"/>
  <c r="AZ814" i="3" s="1"/>
  <c r="AX813" i="3"/>
  <c r="AZ813" i="3" s="1"/>
  <c r="AX812" i="3"/>
  <c r="AZ812" i="3" s="1"/>
  <c r="AX811" i="3"/>
  <c r="AZ811" i="3" s="1"/>
  <c r="AX810" i="3"/>
  <c r="AZ810" i="3" s="1"/>
  <c r="AX809" i="3"/>
  <c r="AZ809" i="3" s="1"/>
  <c r="AX808" i="3"/>
  <c r="AZ808" i="3" s="1"/>
  <c r="AX807" i="3"/>
  <c r="AZ807" i="3" s="1"/>
  <c r="AX806" i="3"/>
  <c r="AZ806" i="3" s="1"/>
  <c r="AX805" i="3"/>
  <c r="AZ805" i="3" s="1"/>
  <c r="AX804" i="3"/>
  <c r="AZ804" i="3" s="1"/>
  <c r="AX803" i="3"/>
  <c r="AZ803" i="3" s="1"/>
  <c r="AX802" i="3"/>
  <c r="AZ802" i="3" s="1"/>
  <c r="AX801" i="3"/>
  <c r="AZ801" i="3" s="1"/>
  <c r="AX800" i="3"/>
  <c r="AZ800" i="3" s="1"/>
  <c r="AX799" i="3"/>
  <c r="AZ799" i="3" s="1"/>
  <c r="AX798" i="3"/>
  <c r="AZ798" i="3" s="1"/>
  <c r="AX797" i="3"/>
  <c r="AZ797" i="3" s="1"/>
  <c r="AX796" i="3"/>
  <c r="AZ796" i="3" s="1"/>
  <c r="AX795" i="3"/>
  <c r="AZ795" i="3" s="1"/>
  <c r="AX794" i="3"/>
  <c r="AZ794" i="3" s="1"/>
  <c r="AX793" i="3"/>
  <c r="AZ793" i="3" s="1"/>
  <c r="AX792" i="3"/>
  <c r="AZ792" i="3" s="1"/>
  <c r="AX791" i="3"/>
  <c r="AZ791" i="3" s="1"/>
  <c r="AX790" i="3"/>
  <c r="AZ790" i="3" s="1"/>
  <c r="AX789" i="3"/>
  <c r="AZ789" i="3" s="1"/>
  <c r="AX788" i="3"/>
  <c r="AZ788" i="3" s="1"/>
  <c r="AX787" i="3"/>
  <c r="AZ787" i="3" s="1"/>
  <c r="AX786" i="3"/>
  <c r="AZ786" i="3" s="1"/>
  <c r="AX785" i="3"/>
  <c r="AZ785" i="3" s="1"/>
  <c r="AX784" i="3"/>
  <c r="AZ784" i="3" s="1"/>
  <c r="AX783" i="3"/>
  <c r="AZ783" i="3" s="1"/>
  <c r="AX782" i="3"/>
  <c r="AZ782" i="3" s="1"/>
  <c r="AX781" i="3"/>
  <c r="AZ781" i="3" s="1"/>
  <c r="AX780" i="3"/>
  <c r="AZ780" i="3" s="1"/>
  <c r="AX779" i="3"/>
  <c r="AZ779" i="3" s="1"/>
  <c r="AX778" i="3"/>
  <c r="AZ778" i="3" s="1"/>
  <c r="AX777" i="3"/>
  <c r="AZ777" i="3" s="1"/>
  <c r="AX776" i="3"/>
  <c r="AZ776" i="3" s="1"/>
  <c r="AX775" i="3"/>
  <c r="AZ775" i="3" s="1"/>
  <c r="AX774" i="3"/>
  <c r="AZ774" i="3" s="1"/>
  <c r="H773" i="3"/>
  <c r="AX772" i="3"/>
  <c r="AZ772" i="3" s="1"/>
  <c r="AX771" i="3"/>
  <c r="AZ771" i="3" s="1"/>
  <c r="AX770" i="3"/>
  <c r="AZ770" i="3" s="1"/>
  <c r="AX769" i="3"/>
  <c r="AZ769" i="3" s="1"/>
  <c r="AX768" i="3"/>
  <c r="AZ768" i="3" s="1"/>
  <c r="AX767" i="3"/>
  <c r="AZ767" i="3" s="1"/>
  <c r="AX766" i="3"/>
  <c r="AZ766" i="3" s="1"/>
  <c r="AX765" i="3"/>
  <c r="AZ765" i="3" s="1"/>
  <c r="AX764" i="3"/>
  <c r="AZ764" i="3" s="1"/>
  <c r="AX763" i="3"/>
  <c r="AZ763" i="3" s="1"/>
  <c r="AX762" i="3"/>
  <c r="AZ762" i="3" s="1"/>
  <c r="AX761" i="3"/>
  <c r="AZ761" i="3" s="1"/>
  <c r="AX760" i="3"/>
  <c r="AZ760" i="3" s="1"/>
  <c r="AX759" i="3"/>
  <c r="AZ759" i="3" s="1"/>
  <c r="AX758" i="3"/>
  <c r="AZ758" i="3" s="1"/>
  <c r="AX757" i="3"/>
  <c r="AZ757" i="3" s="1"/>
  <c r="AX756" i="3"/>
  <c r="AZ756" i="3" s="1"/>
  <c r="AX755" i="3"/>
  <c r="AZ755" i="3" s="1"/>
  <c r="AX754" i="3"/>
  <c r="AZ754" i="3" s="1"/>
  <c r="AX753" i="3"/>
  <c r="AZ753" i="3" s="1"/>
  <c r="AX752" i="3"/>
  <c r="AZ752" i="3" s="1"/>
  <c r="AX751" i="3"/>
  <c r="AZ751" i="3" s="1"/>
  <c r="AX750" i="3"/>
  <c r="AZ750" i="3" s="1"/>
  <c r="AX749" i="3"/>
  <c r="AZ749" i="3" s="1"/>
  <c r="AX748" i="3"/>
  <c r="AZ748" i="3" s="1"/>
  <c r="AX747" i="3"/>
  <c r="AZ747" i="3" s="1"/>
  <c r="AX746" i="3"/>
  <c r="AZ746" i="3" s="1"/>
  <c r="AX745" i="3"/>
  <c r="AZ745" i="3" s="1"/>
  <c r="AX744" i="3"/>
  <c r="AZ744" i="3" s="1"/>
  <c r="AX743" i="3"/>
  <c r="AZ743" i="3" s="1"/>
  <c r="AX742" i="3"/>
  <c r="AZ742" i="3" s="1"/>
  <c r="AX741" i="3"/>
  <c r="AZ741" i="3" s="1"/>
  <c r="AX740" i="3"/>
  <c r="AZ740" i="3" s="1"/>
  <c r="AX739" i="3"/>
  <c r="AZ739" i="3" s="1"/>
  <c r="AX738" i="3"/>
  <c r="AZ738" i="3" s="1"/>
  <c r="AX737" i="3"/>
  <c r="AZ737" i="3" s="1"/>
  <c r="AX736" i="3"/>
  <c r="AZ736" i="3" s="1"/>
  <c r="AX735" i="3"/>
  <c r="AZ735" i="3" s="1"/>
  <c r="AX734" i="3"/>
  <c r="AZ734" i="3" s="1"/>
  <c r="AX733" i="3"/>
  <c r="AZ733" i="3" s="1"/>
  <c r="AX732" i="3"/>
  <c r="AZ732" i="3" s="1"/>
  <c r="AX731" i="3"/>
  <c r="AZ731" i="3" s="1"/>
  <c r="AX730" i="3"/>
  <c r="AZ730" i="3" s="1"/>
  <c r="AX729" i="3"/>
  <c r="AZ729" i="3" s="1"/>
  <c r="AX728" i="3"/>
  <c r="AZ728" i="3" s="1"/>
  <c r="AX727" i="3"/>
  <c r="AZ727" i="3" s="1"/>
  <c r="AX726" i="3"/>
  <c r="AZ726" i="3" s="1"/>
  <c r="AX725" i="3"/>
  <c r="AZ725" i="3" s="1"/>
  <c r="AX724" i="3"/>
  <c r="AZ724" i="3" s="1"/>
  <c r="AX723" i="3"/>
  <c r="AZ723" i="3" s="1"/>
  <c r="AX722" i="3"/>
  <c r="AZ722" i="3" s="1"/>
  <c r="AX721" i="3"/>
  <c r="AZ721" i="3" s="1"/>
  <c r="AX720" i="3"/>
  <c r="AZ720" i="3" s="1"/>
  <c r="AX719" i="3"/>
  <c r="AZ719" i="3" s="1"/>
  <c r="AX718" i="3"/>
  <c r="AZ718" i="3" s="1"/>
  <c r="AX717" i="3"/>
  <c r="AZ717" i="3" s="1"/>
  <c r="AX716" i="3"/>
  <c r="AZ716" i="3" s="1"/>
  <c r="AX715" i="3"/>
  <c r="AZ715" i="3" s="1"/>
  <c r="AX714" i="3"/>
  <c r="AZ714" i="3" s="1"/>
  <c r="AX713" i="3"/>
  <c r="AZ713" i="3" s="1"/>
  <c r="AX700" i="3"/>
  <c r="AZ700" i="3" s="1"/>
  <c r="AX699" i="3"/>
  <c r="AZ699" i="3" s="1"/>
  <c r="AX698" i="3"/>
  <c r="AZ698" i="3" s="1"/>
  <c r="AX697" i="3"/>
  <c r="AZ697" i="3" s="1"/>
  <c r="AX696" i="3"/>
  <c r="AZ696" i="3" s="1"/>
  <c r="AX695" i="3"/>
  <c r="AZ695" i="3" s="1"/>
  <c r="AX694" i="3"/>
  <c r="AZ694" i="3" s="1"/>
  <c r="AX693" i="3"/>
  <c r="AZ693" i="3" s="1"/>
  <c r="AX692" i="3"/>
  <c r="AZ692" i="3" s="1"/>
  <c r="AX691" i="3"/>
  <c r="AZ691" i="3" s="1"/>
  <c r="AX690" i="3"/>
  <c r="AZ690" i="3" s="1"/>
  <c r="AX689" i="3"/>
  <c r="AZ689" i="3" s="1"/>
  <c r="AX688" i="3"/>
  <c r="AZ688" i="3" s="1"/>
  <c r="AX687" i="3"/>
  <c r="AZ687" i="3" s="1"/>
  <c r="AX686" i="3"/>
  <c r="AZ686" i="3" s="1"/>
  <c r="AX685" i="3"/>
  <c r="AZ685" i="3" s="1"/>
  <c r="AX684" i="3"/>
  <c r="AZ684" i="3" s="1"/>
  <c r="AX683" i="3"/>
  <c r="AX682" i="3"/>
  <c r="AZ682" i="3" s="1"/>
  <c r="AX681" i="3"/>
  <c r="AZ681" i="3" s="1"/>
  <c r="AX680" i="3"/>
  <c r="AZ680" i="3" s="1"/>
  <c r="AX679" i="3"/>
  <c r="AZ679" i="3" s="1"/>
  <c r="AX678" i="3"/>
  <c r="AZ678" i="3" s="1"/>
  <c r="AX677" i="3"/>
  <c r="AZ677" i="3" s="1"/>
  <c r="AX676" i="3"/>
  <c r="AZ676" i="3" s="1"/>
  <c r="AX675" i="3"/>
  <c r="AZ675" i="3" s="1"/>
  <c r="AX674" i="3"/>
  <c r="AZ674" i="3" s="1"/>
  <c r="AX673" i="3"/>
  <c r="AZ673" i="3" s="1"/>
  <c r="AX672" i="3"/>
  <c r="AZ672" i="3" s="1"/>
  <c r="AX671" i="3"/>
  <c r="AZ671" i="3" s="1"/>
  <c r="AX670" i="3"/>
  <c r="AZ670" i="3" s="1"/>
  <c r="AX669" i="3"/>
  <c r="AZ669" i="3" s="1"/>
  <c r="AX668" i="3"/>
  <c r="AZ668" i="3" s="1"/>
  <c r="AX667" i="3"/>
  <c r="AZ667" i="3" s="1"/>
  <c r="AX666" i="3"/>
  <c r="AZ666" i="3" s="1"/>
  <c r="AX665" i="3"/>
  <c r="AZ665" i="3" s="1"/>
  <c r="AX664" i="3"/>
  <c r="AZ664" i="3" s="1"/>
  <c r="AX663" i="3"/>
  <c r="AZ663" i="3" s="1"/>
  <c r="AX662" i="3"/>
  <c r="AZ662" i="3" s="1"/>
  <c r="AX661" i="3"/>
  <c r="AZ661" i="3" s="1"/>
  <c r="AX660" i="3"/>
  <c r="AZ660" i="3" s="1"/>
  <c r="AX659" i="3"/>
  <c r="AZ659" i="3" s="1"/>
  <c r="AX658" i="3"/>
  <c r="AZ658" i="3" s="1"/>
  <c r="AX657" i="3"/>
  <c r="AZ657" i="3" s="1"/>
  <c r="AX656" i="3"/>
  <c r="AZ656" i="3" s="1"/>
  <c r="AX655" i="3"/>
  <c r="AZ655" i="3" s="1"/>
  <c r="AX654" i="3"/>
  <c r="AZ654" i="3" s="1"/>
  <c r="AX653" i="3"/>
  <c r="AZ653" i="3" s="1"/>
  <c r="AX652" i="3"/>
  <c r="AZ652" i="3" s="1"/>
  <c r="AX651" i="3"/>
  <c r="AZ651" i="3" s="1"/>
  <c r="AX650" i="3"/>
  <c r="AZ650" i="3" s="1"/>
  <c r="AX649" i="3"/>
  <c r="AZ649" i="3" s="1"/>
  <c r="AX648" i="3"/>
  <c r="AZ648" i="3" s="1"/>
  <c r="AX647" i="3"/>
  <c r="AZ647" i="3" s="1"/>
  <c r="AX646" i="3"/>
  <c r="AZ646" i="3" s="1"/>
  <c r="AX645" i="3"/>
  <c r="AZ645" i="3" s="1"/>
  <c r="AX644" i="3"/>
  <c r="AZ644" i="3" s="1"/>
  <c r="AX643" i="3"/>
  <c r="AZ643" i="3" s="1"/>
  <c r="AX642" i="3"/>
  <c r="AZ642" i="3" s="1"/>
  <c r="AX641" i="3"/>
  <c r="AZ641" i="3" s="1"/>
  <c r="AX640" i="3"/>
  <c r="AZ640" i="3" s="1"/>
  <c r="AX639" i="3"/>
  <c r="AZ639" i="3" s="1"/>
  <c r="AX619" i="3"/>
  <c r="AZ619" i="3" s="1"/>
  <c r="AX618" i="3"/>
  <c r="AZ618" i="3" s="1"/>
  <c r="AX617" i="3"/>
  <c r="AZ617" i="3" s="1"/>
  <c r="AX616" i="3"/>
  <c r="AZ616" i="3" s="1"/>
  <c r="AX615" i="3"/>
  <c r="AZ615" i="3" s="1"/>
  <c r="AX614" i="3"/>
  <c r="AZ614" i="3" s="1"/>
  <c r="AX613" i="3"/>
  <c r="AZ613" i="3" s="1"/>
  <c r="AX612" i="3"/>
  <c r="AZ612" i="3" s="1"/>
  <c r="AX467" i="3"/>
  <c r="AZ467" i="3" s="1"/>
  <c r="AX466" i="3"/>
  <c r="AZ466" i="3" s="1"/>
  <c r="AX465" i="3"/>
  <c r="AZ465" i="3" s="1"/>
  <c r="AX464" i="3"/>
  <c r="AZ464" i="3" s="1"/>
  <c r="AX463" i="3"/>
  <c r="AZ463" i="3" s="1"/>
  <c r="AX462" i="3"/>
  <c r="AZ462" i="3" s="1"/>
  <c r="AX461" i="3"/>
  <c r="AZ461" i="3" s="1"/>
  <c r="AX460" i="3"/>
  <c r="AZ460" i="3" s="1"/>
  <c r="AX459" i="3"/>
  <c r="AZ459" i="3" s="1"/>
  <c r="AX458" i="3"/>
  <c r="AZ458" i="3" s="1"/>
  <c r="AX457" i="3"/>
  <c r="AZ457" i="3" s="1"/>
  <c r="AX456" i="3"/>
  <c r="AZ456" i="3" s="1"/>
  <c r="AX455" i="3"/>
  <c r="AZ455" i="3" s="1"/>
  <c r="AX454" i="3"/>
  <c r="AZ454" i="3" s="1"/>
  <c r="AX453" i="3"/>
  <c r="AZ453" i="3" s="1"/>
  <c r="AX452" i="3"/>
  <c r="AZ452" i="3" s="1"/>
  <c r="AX451" i="3"/>
  <c r="AZ451" i="3" s="1"/>
  <c r="AX450" i="3"/>
  <c r="AZ450" i="3" s="1"/>
  <c r="AX449" i="3"/>
  <c r="AZ449" i="3" s="1"/>
  <c r="AX448" i="3"/>
  <c r="AZ448" i="3" s="1"/>
  <c r="AX447" i="3"/>
  <c r="AZ447" i="3" s="1"/>
  <c r="AX446" i="3"/>
  <c r="AZ446" i="3" s="1"/>
  <c r="AX383" i="3"/>
  <c r="AZ383" i="3" s="1"/>
  <c r="AX382" i="3"/>
  <c r="AZ382" i="3" s="1"/>
  <c r="AX381" i="3"/>
  <c r="AZ381" i="3" s="1"/>
  <c r="AX380" i="3"/>
  <c r="AZ380" i="3" s="1"/>
  <c r="AX379" i="3"/>
  <c r="AZ379" i="3" s="1"/>
  <c r="AX378" i="3"/>
  <c r="AZ378" i="3" s="1"/>
  <c r="AX377" i="3"/>
  <c r="AZ377" i="3" s="1"/>
  <c r="AX376" i="3"/>
  <c r="AZ376" i="3" s="1"/>
  <c r="AX375" i="3"/>
  <c r="AZ375" i="3" s="1"/>
  <c r="AX374" i="3"/>
  <c r="AZ374" i="3" s="1"/>
  <c r="AX373" i="3"/>
  <c r="AZ373" i="3" s="1"/>
  <c r="AX372" i="3"/>
  <c r="AZ372" i="3" s="1"/>
  <c r="AX371" i="3"/>
  <c r="AZ371" i="3" s="1"/>
  <c r="AX370" i="3"/>
  <c r="AZ370" i="3" s="1"/>
  <c r="AX369" i="3"/>
  <c r="AZ369" i="3" s="1"/>
  <c r="AX368" i="3"/>
  <c r="AZ368" i="3" s="1"/>
  <c r="AX367" i="3"/>
  <c r="AZ367" i="3" s="1"/>
  <c r="AX366" i="3"/>
  <c r="AZ366" i="3" s="1"/>
  <c r="AX365" i="3"/>
  <c r="AZ365" i="3" s="1"/>
  <c r="AX364" i="3"/>
  <c r="AZ364" i="3" s="1"/>
  <c r="AX363" i="3"/>
  <c r="AZ363" i="3" s="1"/>
  <c r="AX362" i="3"/>
  <c r="AZ362" i="3" s="1"/>
  <c r="AX361" i="3"/>
  <c r="AZ361" i="3" s="1"/>
  <c r="AX360" i="3"/>
  <c r="AZ360" i="3" s="1"/>
  <c r="AX359" i="3"/>
  <c r="AZ359" i="3" s="1"/>
  <c r="AX358" i="3"/>
  <c r="AZ358" i="3" s="1"/>
  <c r="AX357" i="3"/>
  <c r="AZ357" i="3" s="1"/>
  <c r="AX356" i="3"/>
  <c r="AZ356" i="3" s="1"/>
  <c r="AX355" i="3"/>
  <c r="AZ355" i="3" s="1"/>
  <c r="AX354" i="3"/>
  <c r="AZ354" i="3" s="1"/>
  <c r="AX353" i="3"/>
  <c r="AZ353" i="3" s="1"/>
  <c r="AX352" i="3"/>
  <c r="AZ352" i="3" s="1"/>
  <c r="AX351" i="3"/>
  <c r="AZ351" i="3" s="1"/>
  <c r="AX350" i="3"/>
  <c r="AZ350" i="3" s="1"/>
  <c r="AX349" i="3"/>
  <c r="AZ349" i="3" s="1"/>
  <c r="AX348" i="3"/>
  <c r="AZ348" i="3" s="1"/>
  <c r="AX347" i="3"/>
  <c r="AZ347" i="3" s="1"/>
  <c r="AX346" i="3"/>
  <c r="AZ346" i="3" s="1"/>
  <c r="AX345" i="3"/>
  <c r="AZ345" i="3" s="1"/>
  <c r="AX344" i="3"/>
  <c r="AZ344" i="3" s="1"/>
  <c r="AX343" i="3"/>
  <c r="AZ343" i="3" s="1"/>
  <c r="AX342" i="3"/>
  <c r="AZ342" i="3" s="1"/>
  <c r="AX341" i="3"/>
  <c r="AZ341" i="3" s="1"/>
  <c r="AX340" i="3"/>
  <c r="AZ340" i="3" s="1"/>
  <c r="AX339" i="3"/>
  <c r="AZ339" i="3" s="1"/>
  <c r="AX338" i="3"/>
  <c r="AZ338" i="3" s="1"/>
  <c r="AX337" i="3"/>
  <c r="AZ337" i="3" s="1"/>
  <c r="AX336" i="3"/>
  <c r="AZ336" i="3" s="1"/>
  <c r="AX335" i="3"/>
  <c r="AZ335" i="3" s="1"/>
  <c r="AX334" i="3"/>
  <c r="AZ334" i="3" s="1"/>
  <c r="AX333" i="3"/>
  <c r="AZ333" i="3" s="1"/>
  <c r="AX332" i="3"/>
  <c r="AZ332" i="3" s="1"/>
  <c r="AX331" i="3"/>
  <c r="AZ331" i="3" s="1"/>
  <c r="AX330" i="3"/>
  <c r="AZ330" i="3" s="1"/>
  <c r="AX329" i="3"/>
  <c r="AZ329" i="3" s="1"/>
  <c r="AX328" i="3"/>
  <c r="AZ328" i="3" s="1"/>
  <c r="AX327" i="3"/>
  <c r="AZ327" i="3" s="1"/>
  <c r="AX326" i="3"/>
  <c r="AZ326" i="3" s="1"/>
  <c r="AX325" i="3"/>
  <c r="AZ325" i="3" s="1"/>
  <c r="AX324" i="3"/>
  <c r="AZ324" i="3" s="1"/>
  <c r="AX323" i="3"/>
  <c r="AZ323" i="3" s="1"/>
  <c r="AX322" i="3"/>
  <c r="AZ322" i="3" s="1"/>
  <c r="AX321" i="3"/>
  <c r="AZ321" i="3" s="1"/>
  <c r="AX320" i="3"/>
  <c r="AZ320" i="3" s="1"/>
  <c r="AX319" i="3"/>
  <c r="AZ319" i="3" s="1"/>
  <c r="AX318" i="3"/>
  <c r="AZ318" i="3" s="1"/>
  <c r="AX317" i="3"/>
  <c r="AZ317" i="3" s="1"/>
  <c r="AX316" i="3"/>
  <c r="AZ316" i="3" s="1"/>
  <c r="AX315" i="3"/>
  <c r="AZ315" i="3" s="1"/>
  <c r="AX314" i="3"/>
  <c r="AZ314" i="3" s="1"/>
  <c r="AX313" i="3"/>
  <c r="AZ313" i="3" s="1"/>
  <c r="AX312" i="3"/>
  <c r="AZ312" i="3" s="1"/>
  <c r="AX311" i="3"/>
  <c r="AZ311" i="3" s="1"/>
  <c r="AX310" i="3"/>
  <c r="AZ310" i="3" s="1"/>
  <c r="AX309" i="3"/>
  <c r="AZ309" i="3" s="1"/>
  <c r="AX308" i="3"/>
  <c r="AZ308" i="3" s="1"/>
  <c r="AX307" i="3"/>
  <c r="AZ307" i="3" s="1"/>
  <c r="AX306" i="3"/>
  <c r="AZ306" i="3" s="1"/>
  <c r="AX305" i="3"/>
  <c r="AZ305" i="3" s="1"/>
  <c r="AX304" i="3"/>
  <c r="AZ304" i="3" s="1"/>
  <c r="AX303" i="3"/>
  <c r="AZ303" i="3" s="1"/>
  <c r="AX302" i="3"/>
  <c r="AZ302" i="3" s="1"/>
  <c r="AX301" i="3"/>
  <c r="AZ301" i="3" s="1"/>
  <c r="AX300" i="3"/>
  <c r="AZ300" i="3" s="1"/>
  <c r="AX299" i="3"/>
  <c r="AZ299" i="3" s="1"/>
  <c r="AX298" i="3"/>
  <c r="AZ298" i="3" s="1"/>
  <c r="AX297" i="3"/>
  <c r="AZ297" i="3" s="1"/>
  <c r="AX296" i="3"/>
  <c r="AZ296" i="3" s="1"/>
  <c r="AX295" i="3"/>
  <c r="AZ295" i="3" s="1"/>
  <c r="AX294" i="3"/>
  <c r="AZ294" i="3" s="1"/>
  <c r="AX293" i="3"/>
  <c r="AZ293" i="3" s="1"/>
  <c r="AX292" i="3"/>
  <c r="AZ292" i="3" s="1"/>
  <c r="AX291" i="3"/>
  <c r="AZ291" i="3" s="1"/>
  <c r="AX290" i="3"/>
  <c r="AZ290" i="3" s="1"/>
  <c r="AX289" i="3"/>
  <c r="AZ289" i="3" s="1"/>
  <c r="AX288" i="3"/>
  <c r="AZ288" i="3" s="1"/>
  <c r="AX287" i="3"/>
  <c r="AZ287" i="3" s="1"/>
  <c r="AX286" i="3"/>
  <c r="AZ286" i="3" s="1"/>
  <c r="AX285" i="3"/>
  <c r="AZ285" i="3" s="1"/>
  <c r="AX284" i="3"/>
  <c r="AZ284" i="3" s="1"/>
  <c r="AX283" i="3"/>
  <c r="AZ283" i="3" s="1"/>
  <c r="AX282" i="3"/>
  <c r="AZ282" i="3" s="1"/>
  <c r="AX281" i="3"/>
  <c r="AZ281" i="3" s="1"/>
  <c r="AX280" i="3"/>
  <c r="AZ280" i="3" s="1"/>
  <c r="AX279" i="3"/>
  <c r="AZ279" i="3" s="1"/>
  <c r="AX278" i="3"/>
  <c r="AZ278" i="3" s="1"/>
  <c r="AX277" i="3"/>
  <c r="AZ277" i="3" s="1"/>
  <c r="AX276" i="3"/>
  <c r="AZ276" i="3" s="1"/>
  <c r="AX275" i="3"/>
  <c r="AZ275" i="3" s="1"/>
  <c r="AX274" i="3"/>
  <c r="AZ274" i="3" s="1"/>
  <c r="AX273" i="3"/>
  <c r="AZ273" i="3" s="1"/>
  <c r="AX272" i="3"/>
  <c r="AZ272" i="3" s="1"/>
  <c r="AX271" i="3"/>
  <c r="AZ271" i="3" s="1"/>
  <c r="AX270" i="3"/>
  <c r="AZ270" i="3" s="1"/>
  <c r="AX269" i="3"/>
  <c r="AZ269" i="3" s="1"/>
  <c r="AX268" i="3"/>
  <c r="AZ268" i="3" s="1"/>
  <c r="AX267" i="3"/>
  <c r="AZ267" i="3" s="1"/>
  <c r="AX266" i="3"/>
  <c r="AZ266" i="3" s="1"/>
  <c r="AX265" i="3"/>
  <c r="AZ265" i="3" s="1"/>
  <c r="AX264" i="3"/>
  <c r="AZ264" i="3" s="1"/>
  <c r="AX263" i="3"/>
  <c r="AZ263" i="3" s="1"/>
  <c r="AX262" i="3"/>
  <c r="AZ262" i="3" s="1"/>
  <c r="AX261" i="3"/>
  <c r="AZ261" i="3" s="1"/>
  <c r="AX260" i="3"/>
  <c r="AZ260" i="3" s="1"/>
  <c r="AX259" i="3"/>
  <c r="AZ259" i="3" s="1"/>
  <c r="AX258" i="3"/>
  <c r="AZ258" i="3" s="1"/>
  <c r="AX257" i="3"/>
  <c r="AZ257" i="3" s="1"/>
  <c r="AX256" i="3"/>
  <c r="AZ256" i="3" s="1"/>
  <c r="AX255" i="3"/>
  <c r="AZ255" i="3" s="1"/>
  <c r="AX254" i="3"/>
  <c r="AZ254" i="3" s="1"/>
  <c r="AX253" i="3"/>
  <c r="AZ253" i="3" s="1"/>
  <c r="AX252" i="3"/>
  <c r="AZ252" i="3" s="1"/>
  <c r="AX251" i="3"/>
  <c r="AZ251" i="3" s="1"/>
  <c r="AX250" i="3"/>
  <c r="AZ250" i="3" s="1"/>
  <c r="AX249" i="3"/>
  <c r="AZ249" i="3" s="1"/>
  <c r="AX248" i="3"/>
  <c r="AZ248" i="3" s="1"/>
  <c r="AX247" i="3"/>
  <c r="AZ247" i="3" s="1"/>
  <c r="AX246" i="3"/>
  <c r="AZ246" i="3" s="1"/>
  <c r="AX245" i="3"/>
  <c r="AZ245" i="3" s="1"/>
  <c r="AX244" i="3"/>
  <c r="AZ244" i="3" s="1"/>
  <c r="AX243" i="3"/>
  <c r="AZ243" i="3" s="1"/>
  <c r="AX392" i="3"/>
  <c r="AZ392" i="3" s="1"/>
  <c r="AX391" i="3"/>
  <c r="AZ391" i="3" s="1"/>
  <c r="AX390" i="3"/>
  <c r="AZ390" i="3" s="1"/>
  <c r="AX389" i="3"/>
  <c r="AZ389" i="3" s="1"/>
  <c r="AX388" i="3"/>
  <c r="AZ388" i="3" s="1"/>
  <c r="AX387" i="3"/>
  <c r="AZ387" i="3" s="1"/>
  <c r="AX386" i="3"/>
  <c r="AZ386" i="3" s="1"/>
  <c r="AX385" i="3"/>
  <c r="AZ385" i="3" s="1"/>
  <c r="AX384" i="3"/>
  <c r="AZ384" i="3" s="1"/>
  <c r="AX242" i="3"/>
  <c r="AZ242" i="3" s="1"/>
  <c r="AX241" i="3"/>
  <c r="AZ241" i="3" s="1"/>
  <c r="AX240" i="3"/>
  <c r="AZ240" i="3" s="1"/>
  <c r="AX239" i="3"/>
  <c r="AZ239" i="3" s="1"/>
  <c r="AX238" i="3"/>
  <c r="AZ238" i="3" s="1"/>
  <c r="AX237" i="3"/>
  <c r="AZ237" i="3" s="1"/>
  <c r="AX236" i="3"/>
  <c r="AZ236" i="3" s="1"/>
  <c r="AX235" i="3"/>
  <c r="AZ235" i="3" s="1"/>
  <c r="AX234" i="3"/>
  <c r="AZ234" i="3" s="1"/>
  <c r="AX233" i="3"/>
  <c r="AZ233" i="3" s="1"/>
  <c r="AX232" i="3"/>
  <c r="AZ232" i="3" s="1"/>
  <c r="AX231" i="3"/>
  <c r="AZ231" i="3" s="1"/>
  <c r="AX230" i="3"/>
  <c r="AZ230" i="3" s="1"/>
  <c r="AX229" i="3"/>
  <c r="AZ229" i="3" s="1"/>
  <c r="AX228" i="3"/>
  <c r="AZ228" i="3" s="1"/>
  <c r="AX227" i="3"/>
  <c r="AZ227" i="3" s="1"/>
  <c r="AX226" i="3"/>
  <c r="AZ226" i="3" s="1"/>
  <c r="AX225" i="3"/>
  <c r="AZ225" i="3" s="1"/>
  <c r="AX224" i="3"/>
  <c r="AZ224" i="3" s="1"/>
  <c r="AX223" i="3"/>
  <c r="AZ223" i="3" s="1"/>
  <c r="AX222" i="3"/>
  <c r="AZ222" i="3" s="1"/>
  <c r="AX221" i="3"/>
  <c r="AZ221" i="3" s="1"/>
  <c r="AX220" i="3"/>
  <c r="AZ220" i="3" s="1"/>
  <c r="AX219" i="3"/>
  <c r="AZ219" i="3" s="1"/>
  <c r="AX218" i="3"/>
  <c r="AZ218" i="3" s="1"/>
  <c r="AX217" i="3"/>
  <c r="AZ217" i="3" s="1"/>
  <c r="AX216" i="3"/>
  <c r="AZ216" i="3" s="1"/>
  <c r="AX215" i="3"/>
  <c r="AZ215" i="3" s="1"/>
  <c r="AX214" i="3"/>
  <c r="AZ214" i="3" s="1"/>
  <c r="AX213" i="3"/>
  <c r="AZ213" i="3" s="1"/>
  <c r="AX212" i="3"/>
  <c r="AZ212" i="3" s="1"/>
  <c r="AX211" i="3"/>
  <c r="AZ211" i="3" s="1"/>
  <c r="AX210" i="3"/>
  <c r="AZ210" i="3" s="1"/>
  <c r="AX209" i="3"/>
  <c r="AZ209" i="3" s="1"/>
  <c r="AX208" i="3"/>
  <c r="AZ208" i="3" s="1"/>
  <c r="AX207" i="3"/>
  <c r="AZ207" i="3" s="1"/>
  <c r="AX206" i="3"/>
  <c r="AZ206" i="3" s="1"/>
  <c r="AX205" i="3"/>
  <c r="AZ205" i="3" s="1"/>
  <c r="AX204" i="3"/>
  <c r="AZ204" i="3" s="1"/>
  <c r="AX203" i="3"/>
  <c r="AZ203" i="3" s="1"/>
  <c r="AX202" i="3"/>
  <c r="AZ202" i="3" s="1"/>
  <c r="AX201" i="3"/>
  <c r="AZ201" i="3" s="1"/>
  <c r="AX200" i="3"/>
  <c r="AZ200" i="3" s="1"/>
  <c r="AX199" i="3"/>
  <c r="AZ199" i="3" s="1"/>
  <c r="AX198" i="3"/>
  <c r="AZ198" i="3" s="1"/>
  <c r="AX197" i="3"/>
  <c r="AZ197" i="3" s="1"/>
  <c r="AX196" i="3"/>
  <c r="AZ196" i="3" s="1"/>
  <c r="AX195" i="3"/>
  <c r="AZ195" i="3" s="1"/>
  <c r="AX194" i="3"/>
  <c r="AZ194" i="3" s="1"/>
  <c r="AX193" i="3"/>
  <c r="AZ193" i="3" s="1"/>
  <c r="AX192" i="3"/>
  <c r="AZ192" i="3" s="1"/>
  <c r="AX191" i="3"/>
  <c r="AZ191" i="3" s="1"/>
  <c r="AX190" i="3"/>
  <c r="AZ190" i="3" s="1"/>
  <c r="AX189" i="3"/>
  <c r="AZ189" i="3" s="1"/>
  <c r="AX188" i="3"/>
  <c r="AZ188" i="3" s="1"/>
  <c r="AX187" i="3"/>
  <c r="AZ187" i="3" s="1"/>
  <c r="AX186" i="3"/>
  <c r="AZ186" i="3" s="1"/>
  <c r="AX185" i="3"/>
  <c r="AZ185" i="3" s="1"/>
  <c r="AX184" i="3"/>
  <c r="AZ184" i="3" s="1"/>
  <c r="AX183" i="3"/>
  <c r="AZ183" i="3" s="1"/>
  <c r="AX182" i="3"/>
  <c r="AZ182" i="3" s="1"/>
  <c r="AX181" i="3"/>
  <c r="AZ181" i="3" s="1"/>
  <c r="AX180" i="3"/>
  <c r="AZ180" i="3" s="1"/>
  <c r="AX179" i="3"/>
  <c r="AZ179" i="3" s="1"/>
  <c r="AX178" i="3"/>
  <c r="AZ178" i="3" s="1"/>
  <c r="AX177" i="3"/>
  <c r="AZ177" i="3" s="1"/>
  <c r="AX176" i="3"/>
  <c r="AZ176" i="3" s="1"/>
  <c r="AX175" i="3"/>
  <c r="AZ175" i="3" s="1"/>
  <c r="AX174" i="3"/>
  <c r="AZ174" i="3" s="1"/>
  <c r="AX173" i="3"/>
  <c r="AZ173" i="3" s="1"/>
  <c r="AX172" i="3"/>
  <c r="AZ172" i="3" s="1"/>
  <c r="AX171" i="3"/>
  <c r="AZ171" i="3" s="1"/>
  <c r="AX170" i="3"/>
  <c r="AZ170" i="3" s="1"/>
  <c r="AX169" i="3"/>
  <c r="AZ169" i="3" s="1"/>
  <c r="AX168" i="3"/>
  <c r="AZ168" i="3" s="1"/>
  <c r="AX167" i="3"/>
  <c r="AZ167" i="3" s="1"/>
  <c r="AX166" i="3"/>
  <c r="AZ166" i="3" s="1"/>
  <c r="AX165" i="3"/>
  <c r="AZ165" i="3" s="1"/>
  <c r="AX164" i="3"/>
  <c r="AZ164" i="3" s="1"/>
  <c r="AX163" i="3"/>
  <c r="AZ163" i="3" s="1"/>
  <c r="AX162" i="3"/>
  <c r="AZ162" i="3" s="1"/>
  <c r="AX161" i="3"/>
  <c r="AZ161" i="3" s="1"/>
  <c r="AX160" i="3"/>
  <c r="AZ160" i="3" s="1"/>
  <c r="AX159" i="3"/>
  <c r="AZ159" i="3" s="1"/>
  <c r="AX158" i="3"/>
  <c r="AZ158" i="3" s="1"/>
  <c r="AX157" i="3"/>
  <c r="AZ157" i="3" s="1"/>
  <c r="AX156" i="3"/>
  <c r="AZ156" i="3" s="1"/>
  <c r="AX155" i="3"/>
  <c r="AZ155" i="3" s="1"/>
  <c r="AX154" i="3"/>
  <c r="AZ154" i="3" s="1"/>
  <c r="AX153" i="3"/>
  <c r="AZ153" i="3" s="1"/>
  <c r="AX152" i="3"/>
  <c r="AZ152" i="3" s="1"/>
  <c r="AX151" i="3"/>
  <c r="AZ151" i="3" s="1"/>
  <c r="AX150" i="3"/>
  <c r="AZ150" i="3" s="1"/>
  <c r="AX149" i="3"/>
  <c r="AZ149" i="3" s="1"/>
  <c r="AX148" i="3"/>
  <c r="AZ148" i="3" s="1"/>
  <c r="AX147" i="3"/>
  <c r="AZ147" i="3" s="1"/>
  <c r="AX146" i="3"/>
  <c r="AZ146" i="3" s="1"/>
  <c r="AX145" i="3"/>
  <c r="AZ145" i="3" s="1"/>
  <c r="AX144" i="3"/>
  <c r="AZ144" i="3" s="1"/>
  <c r="AX143" i="3"/>
  <c r="AZ143" i="3" s="1"/>
  <c r="AX142" i="3"/>
  <c r="AZ142" i="3" s="1"/>
  <c r="AX141" i="3"/>
  <c r="AZ141" i="3" s="1"/>
  <c r="AX140" i="3"/>
  <c r="AZ140" i="3" s="1"/>
  <c r="AX139" i="3"/>
  <c r="AZ139" i="3" s="1"/>
  <c r="AX138" i="3"/>
  <c r="AZ138" i="3" s="1"/>
  <c r="AX137" i="3"/>
  <c r="AZ137" i="3" s="1"/>
  <c r="AX136" i="3"/>
  <c r="AZ136" i="3" s="1"/>
  <c r="AX135" i="3"/>
  <c r="AZ135" i="3" s="1"/>
  <c r="AX134" i="3"/>
  <c r="AZ134" i="3" s="1"/>
  <c r="AX133" i="3"/>
  <c r="AZ133" i="3" s="1"/>
  <c r="AX132" i="3"/>
  <c r="AZ132" i="3" s="1"/>
  <c r="AX131" i="3"/>
  <c r="AZ131" i="3" s="1"/>
  <c r="AX130" i="3"/>
  <c r="AZ130" i="3" s="1"/>
  <c r="AX129" i="3"/>
  <c r="AZ129" i="3" s="1"/>
  <c r="AX128" i="3"/>
  <c r="AZ128" i="3" s="1"/>
  <c r="AX127" i="3"/>
  <c r="AZ127" i="3" s="1"/>
  <c r="AX126" i="3"/>
  <c r="AZ126" i="3" s="1"/>
  <c r="AX125" i="3"/>
  <c r="AZ125" i="3" s="1"/>
  <c r="AX124" i="3"/>
  <c r="AZ124" i="3" s="1"/>
  <c r="AX123" i="3"/>
  <c r="AZ123" i="3" s="1"/>
  <c r="AX122" i="3"/>
  <c r="AZ122" i="3" s="1"/>
  <c r="AX121" i="3"/>
  <c r="AZ121" i="3" s="1"/>
  <c r="AX120" i="3"/>
  <c r="AZ120" i="3" s="1"/>
  <c r="AX119" i="3"/>
  <c r="AZ119" i="3" s="1"/>
  <c r="AX118" i="3"/>
  <c r="AZ118" i="3" s="1"/>
  <c r="AX117" i="3"/>
  <c r="AZ117" i="3" s="1"/>
  <c r="AX116" i="3"/>
  <c r="AZ116" i="3" s="1"/>
  <c r="AX115" i="3"/>
  <c r="AZ115" i="3" s="1"/>
  <c r="AX114" i="3"/>
  <c r="AZ114" i="3" s="1"/>
  <c r="AX113" i="3"/>
  <c r="AZ113" i="3" s="1"/>
  <c r="AX112" i="3"/>
  <c r="AZ112" i="3" s="1"/>
  <c r="AX111" i="3"/>
  <c r="AZ111" i="3" s="1"/>
  <c r="AX110" i="3"/>
  <c r="AZ110" i="3" s="1"/>
  <c r="AX109" i="3"/>
  <c r="AZ109" i="3" s="1"/>
  <c r="AX108" i="3"/>
  <c r="AZ108" i="3" s="1"/>
  <c r="AX107" i="3"/>
  <c r="AZ107" i="3" s="1"/>
  <c r="AX106" i="3"/>
  <c r="AZ106" i="3" s="1"/>
  <c r="AX105" i="3"/>
  <c r="AZ105" i="3" s="1"/>
  <c r="AX104" i="3"/>
  <c r="AZ104" i="3" s="1"/>
  <c r="AX103" i="3"/>
  <c r="AZ103" i="3" s="1"/>
  <c r="AX102" i="3"/>
  <c r="AZ102" i="3" s="1"/>
  <c r="AX92" i="3"/>
  <c r="AZ92" i="3" s="1"/>
  <c r="AX91" i="3"/>
  <c r="AZ91" i="3" s="1"/>
  <c r="AX90" i="3"/>
  <c r="AZ90" i="3" s="1"/>
  <c r="AX89" i="3"/>
  <c r="AZ89" i="3" s="1"/>
  <c r="AX88" i="3"/>
  <c r="AZ88" i="3" s="1"/>
  <c r="AX96" i="3"/>
  <c r="AZ96" i="3" s="1"/>
  <c r="AX95" i="3"/>
  <c r="AZ95" i="3" s="1"/>
  <c r="AX94" i="3"/>
  <c r="AZ94" i="3" s="1"/>
  <c r="AX93" i="3"/>
  <c r="AZ93" i="3" s="1"/>
  <c r="AX98" i="3"/>
  <c r="AZ98" i="3" s="1"/>
  <c r="AX97" i="3"/>
  <c r="AZ97" i="3" s="1"/>
  <c r="AX99" i="3"/>
  <c r="AZ99" i="3" s="1"/>
  <c r="AX100" i="3"/>
  <c r="AZ100" i="3" s="1"/>
  <c r="AZ683" i="3" l="1"/>
  <c r="H6" i="11" a="1"/>
  <c r="H6" i="11" s="1"/>
  <c r="I6" i="11" s="1"/>
  <c r="H7" i="11" a="1"/>
  <c r="H7" i="11" s="1"/>
  <c r="I7" i="11" s="1"/>
  <c r="H4" i="11" a="1"/>
  <c r="H4" i="11" s="1"/>
  <c r="B16" i="6"/>
  <c r="B20" i="6"/>
  <c r="G16" i="6"/>
  <c r="I34" i="6"/>
  <c r="I35" i="6" l="1"/>
  <c r="B35" i="6"/>
  <c r="H701" i="3"/>
  <c r="H628" i="3"/>
  <c r="H483" i="3"/>
  <c r="H101" i="3"/>
  <c r="H87" i="3"/>
  <c r="A2" i="12"/>
  <c r="A3" i="12"/>
  <c r="A4" i="12"/>
  <c r="A5" i="12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8" i="12"/>
  <c r="A49" i="12"/>
  <c r="A50" i="12"/>
  <c r="A51" i="12"/>
  <c r="A52" i="12"/>
  <c r="A53" i="12"/>
  <c r="A54" i="12"/>
  <c r="A55" i="12"/>
  <c r="A56" i="12"/>
  <c r="A57" i="12"/>
  <c r="A58" i="12"/>
  <c r="A59" i="12"/>
  <c r="A60" i="12"/>
  <c r="A61" i="12"/>
  <c r="A62" i="12"/>
  <c r="A63" i="12"/>
  <c r="A64" i="12"/>
  <c r="A65" i="12"/>
  <c r="A66" i="12"/>
  <c r="A67" i="12"/>
  <c r="A68" i="12"/>
  <c r="A69" i="12"/>
  <c r="A70" i="12"/>
  <c r="A71" i="12"/>
  <c r="A72" i="12"/>
  <c r="A73" i="12"/>
  <c r="A74" i="12"/>
  <c r="A75" i="12"/>
  <c r="A76" i="12"/>
  <c r="A77" i="12"/>
  <c r="A78" i="12"/>
  <c r="A79" i="12"/>
  <c r="A80" i="12"/>
  <c r="A81" i="12"/>
  <c r="A82" i="12"/>
  <c r="A83" i="12"/>
  <c r="A84" i="12"/>
  <c r="A85" i="12"/>
  <c r="A86" i="12"/>
  <c r="A87" i="12"/>
  <c r="A88" i="12"/>
  <c r="A89" i="12"/>
  <c r="A90" i="12"/>
  <c r="A91" i="12"/>
  <c r="A92" i="12"/>
  <c r="A93" i="12"/>
  <c r="A94" i="12"/>
  <c r="A95" i="12"/>
  <c r="A96" i="12"/>
  <c r="A97" i="12"/>
  <c r="A98" i="12"/>
  <c r="A99" i="12"/>
  <c r="A100" i="12"/>
  <c r="A101" i="12"/>
  <c r="A102" i="12"/>
  <c r="A103" i="12"/>
  <c r="A104" i="12"/>
  <c r="A105" i="12"/>
  <c r="A106" i="12"/>
  <c r="A107" i="12"/>
  <c r="A108" i="12"/>
  <c r="A109" i="12"/>
  <c r="A110" i="12"/>
  <c r="A111" i="12"/>
  <c r="A112" i="12"/>
  <c r="A113" i="12"/>
  <c r="A114" i="12"/>
  <c r="A115" i="12"/>
  <c r="A116" i="12"/>
  <c r="A117" i="12"/>
  <c r="A118" i="12"/>
  <c r="A119" i="12"/>
  <c r="A120" i="12"/>
  <c r="A121" i="12"/>
  <c r="A122" i="12"/>
  <c r="A123" i="12"/>
  <c r="A124" i="12"/>
  <c r="A125" i="12"/>
  <c r="A126" i="12"/>
  <c r="A127" i="12"/>
  <c r="A128" i="12"/>
  <c r="A129" i="12"/>
  <c r="A130" i="12"/>
  <c r="A131" i="12"/>
  <c r="A132" i="12"/>
  <c r="A133" i="12"/>
  <c r="A134" i="12"/>
  <c r="A135" i="12"/>
  <c r="A136" i="12"/>
  <c r="A137" i="12"/>
  <c r="A138" i="12"/>
  <c r="A139" i="12"/>
  <c r="A140" i="12"/>
  <c r="A141" i="12"/>
  <c r="A142" i="12"/>
  <c r="A143" i="12"/>
  <c r="A144" i="12"/>
  <c r="A145" i="12"/>
  <c r="A146" i="12"/>
  <c r="A147" i="12"/>
  <c r="A148" i="12"/>
  <c r="A149" i="12"/>
  <c r="A150" i="12"/>
  <c r="A151" i="12"/>
  <c r="A152" i="12"/>
  <c r="A153" i="12"/>
  <c r="A154" i="12"/>
  <c r="A155" i="12"/>
  <c r="A156" i="12"/>
  <c r="A157" i="12"/>
  <c r="A158" i="12"/>
  <c r="A159" i="12"/>
  <c r="A160" i="12"/>
  <c r="A161" i="12"/>
  <c r="A162" i="12"/>
  <c r="A163" i="12"/>
  <c r="A164" i="12"/>
  <c r="A165" i="12"/>
  <c r="A166" i="12"/>
  <c r="A167" i="12"/>
  <c r="A168" i="12"/>
  <c r="A169" i="12"/>
  <c r="A170" i="12"/>
  <c r="A171" i="12"/>
  <c r="A172" i="12"/>
  <c r="A173" i="12"/>
  <c r="A174" i="12"/>
  <c r="A175" i="12"/>
  <c r="A176" i="12"/>
  <c r="A177" i="12"/>
  <c r="A178" i="12"/>
  <c r="A179" i="12"/>
  <c r="A180" i="12"/>
  <c r="A181" i="12"/>
  <c r="A182" i="12"/>
  <c r="A183" i="12"/>
  <c r="A184" i="12"/>
  <c r="A185" i="12"/>
  <c r="A186" i="12"/>
  <c r="A187" i="12"/>
  <c r="A188" i="12"/>
  <c r="A189" i="12"/>
  <c r="A190" i="12"/>
  <c r="A191" i="12"/>
  <c r="A192" i="12"/>
  <c r="A193" i="12"/>
  <c r="A194" i="12"/>
  <c r="A195" i="12"/>
  <c r="A196" i="12"/>
  <c r="A197" i="12"/>
  <c r="A198" i="12"/>
  <c r="A199" i="12"/>
  <c r="A200" i="12"/>
  <c r="A201" i="12"/>
  <c r="A202" i="12"/>
  <c r="A203" i="12"/>
  <c r="A204" i="12"/>
  <c r="A205" i="12"/>
  <c r="A206" i="12"/>
  <c r="A207" i="12"/>
  <c r="A208" i="12"/>
  <c r="A209" i="12"/>
  <c r="A210" i="12"/>
  <c r="A212" i="12"/>
  <c r="A213" i="12"/>
  <c r="A214" i="12"/>
  <c r="A215" i="12"/>
  <c r="A216" i="12"/>
  <c r="A217" i="12"/>
  <c r="A218" i="12"/>
  <c r="A219" i="12"/>
  <c r="A220" i="12"/>
  <c r="A221" i="12"/>
  <c r="A222" i="12"/>
  <c r="A223" i="12"/>
  <c r="A224" i="12"/>
  <c r="A225" i="12"/>
  <c r="A226" i="12"/>
  <c r="A227" i="12"/>
  <c r="A228" i="12"/>
  <c r="A229" i="12"/>
  <c r="A230" i="12"/>
  <c r="A231" i="12"/>
  <c r="A232" i="12"/>
  <c r="A233" i="12"/>
  <c r="A234" i="12"/>
  <c r="A235" i="12"/>
  <c r="A236" i="12"/>
  <c r="AX712" i="3"/>
  <c r="AZ712" i="3" s="1"/>
  <c r="AX711" i="3"/>
  <c r="AZ711" i="3" s="1"/>
  <c r="AX710" i="3"/>
  <c r="AZ710" i="3" s="1"/>
  <c r="AX709" i="3"/>
  <c r="AZ709" i="3" s="1"/>
  <c r="AX708" i="3"/>
  <c r="AZ708" i="3" s="1"/>
  <c r="AX707" i="3"/>
  <c r="AZ707" i="3" s="1"/>
  <c r="AX706" i="3"/>
  <c r="AZ706" i="3" s="1"/>
  <c r="AX705" i="3"/>
  <c r="AZ705" i="3" s="1"/>
  <c r="AX704" i="3"/>
  <c r="AZ704" i="3" s="1"/>
  <c r="AX703" i="3"/>
  <c r="AZ703" i="3" s="1"/>
  <c r="AX702" i="3"/>
  <c r="AZ702" i="3" s="1"/>
  <c r="AX638" i="3"/>
  <c r="AZ638" i="3" s="1"/>
  <c r="AX637" i="3"/>
  <c r="AZ637" i="3" s="1"/>
  <c r="AX636" i="3"/>
  <c r="AZ636" i="3" s="1"/>
  <c r="AX635" i="3"/>
  <c r="AZ635" i="3" s="1"/>
  <c r="AX634" i="3"/>
  <c r="AZ634" i="3" s="1"/>
  <c r="AX633" i="3"/>
  <c r="AZ633" i="3" s="1"/>
  <c r="AX632" i="3"/>
  <c r="AZ632" i="3" s="1"/>
  <c r="AX631" i="3"/>
  <c r="AZ631" i="3" s="1"/>
  <c r="AX630" i="3"/>
  <c r="AZ630" i="3" s="1"/>
  <c r="AX629" i="3"/>
  <c r="AZ629" i="3" s="1"/>
  <c r="AX627" i="3"/>
  <c r="AZ627" i="3" s="1"/>
  <c r="AX626" i="3"/>
  <c r="AZ626" i="3" s="1"/>
  <c r="AX625" i="3"/>
  <c r="AZ625" i="3" s="1"/>
  <c r="AX624" i="3"/>
  <c r="AZ624" i="3" s="1"/>
  <c r="AX623" i="3"/>
  <c r="AZ623" i="3" s="1"/>
  <c r="AX622" i="3"/>
  <c r="AZ622" i="3" s="1"/>
  <c r="AX621" i="3"/>
  <c r="AZ621" i="3" s="1"/>
  <c r="AX620" i="3"/>
  <c r="AZ620" i="3" s="1"/>
  <c r="AX611" i="3"/>
  <c r="AZ611" i="3" s="1"/>
  <c r="AX610" i="3"/>
  <c r="AZ610" i="3" s="1"/>
  <c r="AX609" i="3"/>
  <c r="AZ609" i="3" s="1"/>
  <c r="AX608" i="3"/>
  <c r="AZ608" i="3" s="1"/>
  <c r="AX607" i="3"/>
  <c r="AZ607" i="3" s="1"/>
  <c r="AX606" i="3"/>
  <c r="AZ606" i="3" s="1"/>
  <c r="AX605" i="3"/>
  <c r="AZ605" i="3" s="1"/>
  <c r="AX604" i="3"/>
  <c r="AZ604" i="3" s="1"/>
  <c r="AX603" i="3"/>
  <c r="AZ603" i="3" s="1"/>
  <c r="AX602" i="3"/>
  <c r="AZ602" i="3" s="1"/>
  <c r="AX601" i="3"/>
  <c r="AZ601" i="3" s="1"/>
  <c r="AX600" i="3"/>
  <c r="AZ600" i="3" s="1"/>
  <c r="AX599" i="3"/>
  <c r="AZ599" i="3" s="1"/>
  <c r="AX598" i="3"/>
  <c r="AZ598" i="3" s="1"/>
  <c r="AX597" i="3"/>
  <c r="AZ597" i="3" s="1"/>
  <c r="AX596" i="3"/>
  <c r="AZ596" i="3" s="1"/>
  <c r="AX595" i="3"/>
  <c r="AZ595" i="3" s="1"/>
  <c r="AX594" i="3"/>
  <c r="AZ594" i="3" s="1"/>
  <c r="AX593" i="3"/>
  <c r="AZ593" i="3" s="1"/>
  <c r="AX592" i="3"/>
  <c r="AZ592" i="3" s="1"/>
  <c r="AX591" i="3"/>
  <c r="AZ591" i="3" s="1"/>
  <c r="AX590" i="3"/>
  <c r="AZ590" i="3" s="1"/>
  <c r="AX589" i="3"/>
  <c r="AZ589" i="3" s="1"/>
  <c r="AX588" i="3"/>
  <c r="AZ588" i="3" s="1"/>
  <c r="AX587" i="3"/>
  <c r="AZ587" i="3" s="1"/>
  <c r="AX586" i="3"/>
  <c r="AZ586" i="3" s="1"/>
  <c r="AX585" i="3"/>
  <c r="AZ585" i="3" s="1"/>
  <c r="AX584" i="3"/>
  <c r="AZ584" i="3" s="1"/>
  <c r="AX583" i="3"/>
  <c r="AZ583" i="3" s="1"/>
  <c r="AX582" i="3"/>
  <c r="AZ582" i="3" s="1"/>
  <c r="AX581" i="3"/>
  <c r="AZ581" i="3" s="1"/>
  <c r="AX580" i="3"/>
  <c r="AZ580" i="3" s="1"/>
  <c r="AX579" i="3"/>
  <c r="AZ579" i="3" s="1"/>
  <c r="AX578" i="3"/>
  <c r="AZ578" i="3" s="1"/>
  <c r="AX577" i="3"/>
  <c r="AZ577" i="3" s="1"/>
  <c r="AX576" i="3"/>
  <c r="AZ576" i="3" s="1"/>
  <c r="AX575" i="3"/>
  <c r="AZ575" i="3" s="1"/>
  <c r="AX574" i="3"/>
  <c r="AZ574" i="3" s="1"/>
  <c r="AX573" i="3"/>
  <c r="AZ573" i="3" s="1"/>
  <c r="AX572" i="3"/>
  <c r="AZ572" i="3" s="1"/>
  <c r="AX571" i="3"/>
  <c r="AZ571" i="3" s="1"/>
  <c r="AX570" i="3"/>
  <c r="AZ570" i="3" s="1"/>
  <c r="AX569" i="3"/>
  <c r="AZ569" i="3" s="1"/>
  <c r="AX568" i="3"/>
  <c r="AZ568" i="3" s="1"/>
  <c r="AX567" i="3"/>
  <c r="AZ567" i="3" s="1"/>
  <c r="AX566" i="3"/>
  <c r="AZ566" i="3" s="1"/>
  <c r="AX565" i="3"/>
  <c r="AZ565" i="3" s="1"/>
  <c r="AX564" i="3"/>
  <c r="AZ564" i="3" s="1"/>
  <c r="AX563" i="3"/>
  <c r="AZ563" i="3" s="1"/>
  <c r="AX562" i="3"/>
  <c r="AZ562" i="3" s="1"/>
  <c r="AX561" i="3"/>
  <c r="AZ561" i="3" s="1"/>
  <c r="AX560" i="3"/>
  <c r="AZ560" i="3" s="1"/>
  <c r="AX559" i="3"/>
  <c r="AZ559" i="3" s="1"/>
  <c r="AX558" i="3"/>
  <c r="AZ558" i="3" s="1"/>
  <c r="AX557" i="3"/>
  <c r="AZ557" i="3" s="1"/>
  <c r="AX556" i="3"/>
  <c r="AZ556" i="3" s="1"/>
  <c r="AX555" i="3"/>
  <c r="AZ555" i="3" s="1"/>
  <c r="AX554" i="3"/>
  <c r="AZ554" i="3" s="1"/>
  <c r="AX553" i="3"/>
  <c r="AZ553" i="3" s="1"/>
  <c r="AX552" i="3"/>
  <c r="AZ552" i="3" s="1"/>
  <c r="AX551" i="3"/>
  <c r="AZ551" i="3" s="1"/>
  <c r="AX550" i="3"/>
  <c r="AZ550" i="3" s="1"/>
  <c r="AX549" i="3"/>
  <c r="AZ549" i="3" s="1"/>
  <c r="AX548" i="3"/>
  <c r="AZ548" i="3" s="1"/>
  <c r="AX547" i="3"/>
  <c r="AZ547" i="3" s="1"/>
  <c r="AX546" i="3"/>
  <c r="AZ546" i="3" s="1"/>
  <c r="AX545" i="3"/>
  <c r="AZ545" i="3" s="1"/>
  <c r="AX544" i="3"/>
  <c r="AZ544" i="3" s="1"/>
  <c r="AX543" i="3"/>
  <c r="AZ543" i="3" s="1"/>
  <c r="AX542" i="3"/>
  <c r="AZ542" i="3" s="1"/>
  <c r="AX541" i="3"/>
  <c r="AZ541" i="3" s="1"/>
  <c r="AX540" i="3"/>
  <c r="AZ540" i="3" s="1"/>
  <c r="AX539" i="3"/>
  <c r="AZ539" i="3" s="1"/>
  <c r="AX538" i="3"/>
  <c r="AZ538" i="3" s="1"/>
  <c r="AX537" i="3"/>
  <c r="AZ537" i="3" s="1"/>
  <c r="AX536" i="3"/>
  <c r="AZ536" i="3" s="1"/>
  <c r="AX535" i="3"/>
  <c r="AZ535" i="3" s="1"/>
  <c r="AX534" i="3"/>
  <c r="AZ534" i="3" s="1"/>
  <c r="AX533" i="3"/>
  <c r="AZ533" i="3" s="1"/>
  <c r="AX532" i="3"/>
  <c r="AZ532" i="3" s="1"/>
  <c r="AX531" i="3"/>
  <c r="AZ531" i="3" s="1"/>
  <c r="AX530" i="3"/>
  <c r="AZ530" i="3" s="1"/>
  <c r="AX529" i="3"/>
  <c r="AZ529" i="3" s="1"/>
  <c r="AX528" i="3"/>
  <c r="AZ528" i="3" s="1"/>
  <c r="AX527" i="3"/>
  <c r="AZ527" i="3" s="1"/>
  <c r="AX526" i="3"/>
  <c r="AZ526" i="3" s="1"/>
  <c r="AX525" i="3"/>
  <c r="AZ525" i="3" s="1"/>
  <c r="AX524" i="3"/>
  <c r="AZ524" i="3" s="1"/>
  <c r="AX523" i="3"/>
  <c r="AZ523" i="3" s="1"/>
  <c r="AX522" i="3"/>
  <c r="AZ522" i="3" s="1"/>
  <c r="AX521" i="3"/>
  <c r="AZ521" i="3" s="1"/>
  <c r="AX520" i="3"/>
  <c r="AZ520" i="3" s="1"/>
  <c r="AX519" i="3"/>
  <c r="AZ519" i="3" s="1"/>
  <c r="AX518" i="3"/>
  <c r="AZ518" i="3" s="1"/>
  <c r="AX517" i="3"/>
  <c r="AZ517" i="3" s="1"/>
  <c r="AX516" i="3"/>
  <c r="AZ516" i="3" s="1"/>
  <c r="AX515" i="3"/>
  <c r="AZ515" i="3" s="1"/>
  <c r="AX514" i="3"/>
  <c r="AZ514" i="3" s="1"/>
  <c r="AX513" i="3"/>
  <c r="AZ513" i="3" s="1"/>
  <c r="AX512" i="3"/>
  <c r="AZ512" i="3" s="1"/>
  <c r="AX511" i="3"/>
  <c r="AZ511" i="3" s="1"/>
  <c r="AX510" i="3"/>
  <c r="AZ510" i="3" s="1"/>
  <c r="AX509" i="3"/>
  <c r="AZ509" i="3" s="1"/>
  <c r="AX508" i="3"/>
  <c r="AZ508" i="3" s="1"/>
  <c r="AX507" i="3"/>
  <c r="AZ507" i="3" s="1"/>
  <c r="AX506" i="3"/>
  <c r="AZ506" i="3" s="1"/>
  <c r="AX505" i="3"/>
  <c r="AZ505" i="3" s="1"/>
  <c r="AX504" i="3"/>
  <c r="AZ504" i="3" s="1"/>
  <c r="AX503" i="3"/>
  <c r="AZ503" i="3" s="1"/>
  <c r="AX502" i="3"/>
  <c r="AZ502" i="3" s="1"/>
  <c r="AX501" i="3"/>
  <c r="AZ501" i="3" s="1"/>
  <c r="AX500" i="3"/>
  <c r="AZ500" i="3" s="1"/>
  <c r="AX499" i="3"/>
  <c r="AZ499" i="3" s="1"/>
  <c r="AX498" i="3"/>
  <c r="AZ498" i="3" s="1"/>
  <c r="AX497" i="3"/>
  <c r="AZ497" i="3" s="1"/>
  <c r="AX496" i="3"/>
  <c r="AZ496" i="3" s="1"/>
  <c r="AX495" i="3"/>
  <c r="AZ495" i="3" s="1"/>
  <c r="AX494" i="3"/>
  <c r="AZ494" i="3" s="1"/>
  <c r="AX493" i="3"/>
  <c r="AZ493" i="3" s="1"/>
  <c r="AX492" i="3"/>
  <c r="AZ492" i="3" s="1"/>
  <c r="AX491" i="3"/>
  <c r="AZ491" i="3" s="1"/>
  <c r="AX490" i="3"/>
  <c r="AZ490" i="3" s="1"/>
  <c r="AX489" i="3"/>
  <c r="AZ489" i="3" s="1"/>
  <c r="AX488" i="3"/>
  <c r="AZ488" i="3" s="1"/>
  <c r="AX487" i="3"/>
  <c r="AZ487" i="3" s="1"/>
  <c r="AX486" i="3"/>
  <c r="AZ486" i="3" s="1"/>
  <c r="AX485" i="3"/>
  <c r="AZ485" i="3" s="1"/>
  <c r="AX484" i="3"/>
  <c r="AZ484" i="3" s="1"/>
  <c r="AX482" i="3"/>
  <c r="AZ482" i="3" s="1"/>
  <c r="AX481" i="3"/>
  <c r="AZ481" i="3" s="1"/>
  <c r="AX480" i="3"/>
  <c r="AZ480" i="3" s="1"/>
  <c r="AX479" i="3"/>
  <c r="AZ479" i="3" s="1"/>
  <c r="AX478" i="3"/>
  <c r="AZ478" i="3" s="1"/>
  <c r="AX477" i="3"/>
  <c r="AZ477" i="3" s="1"/>
  <c r="AX476" i="3"/>
  <c r="AZ476" i="3" s="1"/>
  <c r="AX475" i="3"/>
  <c r="AZ475" i="3" s="1"/>
  <c r="AX474" i="3"/>
  <c r="AZ474" i="3" s="1"/>
  <c r="AX473" i="3"/>
  <c r="AZ473" i="3" s="1"/>
  <c r="AX472" i="3"/>
  <c r="AZ472" i="3" s="1"/>
  <c r="AX471" i="3"/>
  <c r="AZ471" i="3" s="1"/>
  <c r="AX470" i="3"/>
  <c r="AZ470" i="3" s="1"/>
  <c r="AX469" i="3"/>
  <c r="AZ469" i="3" s="1"/>
  <c r="AX468" i="3"/>
  <c r="AZ468" i="3" s="1"/>
  <c r="AX445" i="3"/>
  <c r="AZ445" i="3" s="1"/>
  <c r="AX444" i="3"/>
  <c r="AZ444" i="3" s="1"/>
  <c r="AX443" i="3"/>
  <c r="AZ443" i="3" s="1"/>
  <c r="AX442" i="3"/>
  <c r="AZ442" i="3" s="1"/>
  <c r="AX441" i="3"/>
  <c r="AZ441" i="3" s="1"/>
  <c r="AX440" i="3"/>
  <c r="AZ440" i="3" s="1"/>
  <c r="AX439" i="3"/>
  <c r="AZ439" i="3" s="1"/>
  <c r="AX438" i="3"/>
  <c r="AZ438" i="3" s="1"/>
  <c r="AX437" i="3"/>
  <c r="AZ437" i="3" s="1"/>
  <c r="AX436" i="3"/>
  <c r="AZ436" i="3" s="1"/>
  <c r="AX435" i="3"/>
  <c r="AZ435" i="3" s="1"/>
  <c r="AX434" i="3"/>
  <c r="AZ434" i="3" s="1"/>
  <c r="AX433" i="3"/>
  <c r="AZ433" i="3" s="1"/>
  <c r="AX432" i="3"/>
  <c r="AZ432" i="3" s="1"/>
  <c r="AX431" i="3"/>
  <c r="AZ431" i="3" s="1"/>
  <c r="AX430" i="3"/>
  <c r="AZ430" i="3" s="1"/>
  <c r="AX429" i="3"/>
  <c r="AZ429" i="3" s="1"/>
  <c r="AX428" i="3"/>
  <c r="AZ428" i="3" s="1"/>
  <c r="AX427" i="3"/>
  <c r="AZ427" i="3" s="1"/>
  <c r="AX426" i="3"/>
  <c r="AZ426" i="3" s="1"/>
  <c r="AX425" i="3"/>
  <c r="AZ425" i="3" s="1"/>
  <c r="AX424" i="3"/>
  <c r="AZ424" i="3" s="1"/>
  <c r="AX423" i="3"/>
  <c r="AZ423" i="3" s="1"/>
  <c r="AX422" i="3"/>
  <c r="AZ422" i="3" s="1"/>
  <c r="AX421" i="3"/>
  <c r="AZ421" i="3" s="1"/>
  <c r="AX420" i="3"/>
  <c r="AZ420" i="3" s="1"/>
  <c r="AX419" i="3"/>
  <c r="AZ419" i="3" s="1"/>
  <c r="AX418" i="3"/>
  <c r="AZ418" i="3" s="1"/>
  <c r="AX417" i="3"/>
  <c r="AZ417" i="3" s="1"/>
  <c r="AX416" i="3"/>
  <c r="AZ416" i="3" s="1"/>
  <c r="AX415" i="3"/>
  <c r="AZ415" i="3" s="1"/>
  <c r="AX414" i="3"/>
  <c r="AZ414" i="3" s="1"/>
  <c r="AX413" i="3"/>
  <c r="AZ413" i="3" s="1"/>
  <c r="AX412" i="3"/>
  <c r="AZ412" i="3" s="1"/>
  <c r="AX411" i="3"/>
  <c r="AZ411" i="3" s="1"/>
  <c r="AX410" i="3"/>
  <c r="AZ410" i="3" s="1"/>
  <c r="AX409" i="3"/>
  <c r="AZ409" i="3" s="1"/>
  <c r="AX408" i="3"/>
  <c r="AZ408" i="3" s="1"/>
  <c r="AX407" i="3"/>
  <c r="AZ407" i="3" s="1"/>
  <c r="AX406" i="3"/>
  <c r="AZ406" i="3" s="1"/>
  <c r="AX405" i="3"/>
  <c r="AZ405" i="3" s="1"/>
  <c r="AX404" i="3"/>
  <c r="AZ404" i="3" s="1"/>
  <c r="AX403" i="3"/>
  <c r="AZ403" i="3" s="1"/>
  <c r="AX402" i="3"/>
  <c r="AZ402" i="3" s="1"/>
  <c r="AX401" i="3"/>
  <c r="AZ401" i="3" s="1"/>
  <c r="AX400" i="3"/>
  <c r="AZ400" i="3" s="1"/>
  <c r="AX399" i="3"/>
  <c r="AZ399" i="3" s="1"/>
  <c r="AX398" i="3"/>
  <c r="AZ398" i="3" s="1"/>
  <c r="AX397" i="3"/>
  <c r="AZ397" i="3" s="1"/>
  <c r="AX396" i="3"/>
  <c r="AZ396" i="3" s="1"/>
  <c r="AX395" i="3"/>
  <c r="AZ395" i="3" s="1"/>
  <c r="AX394" i="3"/>
  <c r="AZ394" i="3" s="1"/>
  <c r="AX393" i="3"/>
  <c r="AZ393" i="3" s="1"/>
  <c r="D13" i="6" l="1"/>
  <c r="I36" i="6" s="1"/>
  <c r="C13" i="6" l="1"/>
  <c r="H50" i="3" l="1"/>
  <c r="I50" i="3" s="1"/>
  <c r="H86" i="3"/>
  <c r="H54" i="3"/>
  <c r="H85" i="3"/>
  <c r="H23" i="3"/>
  <c r="C223" i="3"/>
  <c r="C407" i="3"/>
  <c r="C935" i="3"/>
  <c r="C239" i="3"/>
  <c r="C487" i="3"/>
  <c r="C679" i="3"/>
  <c r="C799" i="3"/>
  <c r="C871" i="3"/>
  <c r="H39" i="3"/>
  <c r="C151" i="3"/>
  <c r="C311" i="3"/>
  <c r="H47" i="3"/>
  <c r="C247" i="3"/>
  <c r="C431" i="3"/>
  <c r="H15" i="3"/>
  <c r="C279" i="3"/>
  <c r="C519" i="3"/>
  <c r="C695" i="3"/>
  <c r="C807" i="3"/>
  <c r="C879" i="3"/>
  <c r="C511" i="3"/>
  <c r="C167" i="3"/>
  <c r="H79" i="3"/>
  <c r="C263" i="3"/>
  <c r="C447" i="3"/>
  <c r="H63" i="3"/>
  <c r="C303" i="3"/>
  <c r="C543" i="3"/>
  <c r="C719" i="3"/>
  <c r="C815" i="3"/>
  <c r="C887" i="3"/>
  <c r="C583" i="3"/>
  <c r="C191" i="3"/>
  <c r="C103" i="3"/>
  <c r="C287" i="3"/>
  <c r="C471" i="3"/>
  <c r="C95" i="3"/>
  <c r="C343" i="3"/>
  <c r="C575" i="3"/>
  <c r="C735" i="3"/>
  <c r="C831" i="3"/>
  <c r="C895" i="3"/>
  <c r="H31" i="3"/>
  <c r="C215" i="3"/>
  <c r="C383" i="3"/>
  <c r="C551" i="3"/>
  <c r="C687" i="3"/>
  <c r="H20" i="3"/>
  <c r="C100" i="3"/>
  <c r="C164" i="3"/>
  <c r="C236" i="3"/>
  <c r="H61" i="3"/>
  <c r="H14" i="3"/>
  <c r="H78" i="3"/>
  <c r="C142" i="3"/>
  <c r="C206" i="3"/>
  <c r="C270" i="3"/>
  <c r="H24" i="3"/>
  <c r="C96" i="3"/>
  <c r="C160" i="3"/>
  <c r="C224" i="3"/>
  <c r="H81" i="3"/>
  <c r="C217" i="3"/>
  <c r="H73" i="3"/>
  <c r="H34" i="3"/>
  <c r="C98" i="3"/>
  <c r="C162" i="3"/>
  <c r="C226" i="3"/>
  <c r="H65" i="3"/>
  <c r="H27" i="3"/>
  <c r="C91" i="3"/>
  <c r="C155" i="3"/>
  <c r="C219" i="3"/>
  <c r="C283" i="3"/>
  <c r="C276" i="3"/>
  <c r="C340" i="3"/>
  <c r="C404" i="3"/>
  <c r="C468" i="3"/>
  <c r="C532" i="3"/>
  <c r="C596" i="3"/>
  <c r="C668" i="3"/>
  <c r="C732" i="3"/>
  <c r="C796" i="3"/>
  <c r="C868" i="3"/>
  <c r="C932" i="3"/>
  <c r="C117" i="3"/>
  <c r="C213" i="3"/>
  <c r="C342" i="3"/>
  <c r="C406" i="3"/>
  <c r="C470" i="3"/>
  <c r="C534" i="3"/>
  <c r="C598" i="3"/>
  <c r="C662" i="3"/>
  <c r="C726" i="3"/>
  <c r="C790" i="3"/>
  <c r="C854" i="3"/>
  <c r="C918" i="3"/>
  <c r="C304" i="3"/>
  <c r="C368" i="3"/>
  <c r="C432" i="3"/>
  <c r="C496" i="3"/>
  <c r="C560" i="3"/>
  <c r="C624" i="3"/>
  <c r="C688" i="3"/>
  <c r="C752" i="3"/>
  <c r="C816" i="3"/>
  <c r="C880" i="3"/>
  <c r="C944" i="3"/>
  <c r="C321" i="3"/>
  <c r="C385" i="3"/>
  <c r="C449" i="3"/>
  <c r="C513" i="3"/>
  <c r="C577" i="3"/>
  <c r="C641" i="3"/>
  <c r="C705" i="3"/>
  <c r="C769" i="3"/>
  <c r="C833" i="3"/>
  <c r="C905" i="3"/>
  <c r="C290" i="3"/>
  <c r="C354" i="3"/>
  <c r="C418" i="3"/>
  <c r="C482" i="3"/>
  <c r="C546" i="3"/>
  <c r="C610" i="3"/>
  <c r="C674" i="3"/>
  <c r="C738" i="3"/>
  <c r="C802" i="3"/>
  <c r="C866" i="3"/>
  <c r="C127" i="3"/>
  <c r="C319" i="3"/>
  <c r="C503" i="3"/>
  <c r="C119" i="3"/>
  <c r="C367" i="3"/>
  <c r="C599" i="3"/>
  <c r="C759" i="3"/>
  <c r="C839" i="3"/>
  <c r="C903" i="3"/>
  <c r="H55" i="3"/>
  <c r="C231" i="3"/>
  <c r="C399" i="3"/>
  <c r="C159" i="3"/>
  <c r="C327" i="3"/>
  <c r="C535" i="3"/>
  <c r="C143" i="3"/>
  <c r="C391" i="3"/>
  <c r="C615" i="3"/>
  <c r="C767" i="3"/>
  <c r="C847" i="3"/>
  <c r="C911" i="3"/>
  <c r="H71" i="3"/>
  <c r="C255" i="3"/>
  <c r="C415" i="3"/>
  <c r="C591" i="3"/>
  <c r="C711" i="3"/>
  <c r="H44" i="3"/>
  <c r="C116" i="3"/>
  <c r="C180" i="3"/>
  <c r="H28" i="3"/>
  <c r="C93" i="3"/>
  <c r="H30" i="3"/>
  <c r="C94" i="3"/>
  <c r="C158" i="3"/>
  <c r="C222" i="3"/>
  <c r="C286" i="3"/>
  <c r="H40" i="3"/>
  <c r="C112" i="3"/>
  <c r="C176" i="3"/>
  <c r="C240" i="3"/>
  <c r="C145" i="3"/>
  <c r="C233" i="3"/>
  <c r="C121" i="3"/>
  <c r="C114" i="3"/>
  <c r="C178" i="3"/>
  <c r="C242" i="3"/>
  <c r="C105" i="3"/>
  <c r="H43" i="3"/>
  <c r="C107" i="3"/>
  <c r="C171" i="3"/>
  <c r="C235" i="3"/>
  <c r="C299" i="3"/>
  <c r="C292" i="3"/>
  <c r="C356" i="3"/>
  <c r="C420" i="3"/>
  <c r="C484" i="3"/>
  <c r="C548" i="3"/>
  <c r="C612" i="3"/>
  <c r="C684" i="3"/>
  <c r="C748" i="3"/>
  <c r="C812" i="3"/>
  <c r="C884" i="3"/>
  <c r="H13" i="3"/>
  <c r="C157" i="3"/>
  <c r="C229" i="3"/>
  <c r="C358" i="3"/>
  <c r="C422" i="3"/>
  <c r="C486" i="3"/>
  <c r="C550" i="3"/>
  <c r="C614" i="3"/>
  <c r="C678" i="3"/>
  <c r="C742" i="3"/>
  <c r="C806" i="3"/>
  <c r="C199" i="3"/>
  <c r="C375" i="3"/>
  <c r="C647" i="3"/>
  <c r="C207" i="3"/>
  <c r="C455" i="3"/>
  <c r="C663" i="3"/>
  <c r="C791" i="3"/>
  <c r="C863" i="3"/>
  <c r="C927" i="3"/>
  <c r="C135" i="3"/>
  <c r="C295" i="3"/>
  <c r="C463" i="3"/>
  <c r="C623" i="3"/>
  <c r="C743" i="3"/>
  <c r="H68" i="3"/>
  <c r="C132" i="3"/>
  <c r="C204" i="3"/>
  <c r="C188" i="3"/>
  <c r="C133" i="3"/>
  <c r="H46" i="3"/>
  <c r="C110" i="3"/>
  <c r="C174" i="3"/>
  <c r="C238" i="3"/>
  <c r="C302" i="3"/>
  <c r="H56" i="3"/>
  <c r="C128" i="3"/>
  <c r="C192" i="3"/>
  <c r="C256" i="3"/>
  <c r="C185" i="3"/>
  <c r="C265" i="3"/>
  <c r="C161" i="3"/>
  <c r="H66" i="3"/>
  <c r="C130" i="3"/>
  <c r="C194" i="3"/>
  <c r="C258" i="3"/>
  <c r="C153" i="3"/>
  <c r="H59" i="3"/>
  <c r="C123" i="3"/>
  <c r="C187" i="3"/>
  <c r="C251" i="3"/>
  <c r="C315" i="3"/>
  <c r="C308" i="3"/>
  <c r="C372" i="3"/>
  <c r="C436" i="3"/>
  <c r="C500" i="3"/>
  <c r="C564" i="3"/>
  <c r="C636" i="3"/>
  <c r="C700" i="3"/>
  <c r="C764" i="3"/>
  <c r="C828" i="3"/>
  <c r="C900" i="3"/>
  <c r="H45" i="3"/>
  <c r="C181" i="3"/>
  <c r="C245" i="3"/>
  <c r="C374" i="3"/>
  <c r="C438" i="3"/>
  <c r="C502" i="3"/>
  <c r="C566" i="3"/>
  <c r="C630" i="3"/>
  <c r="C694" i="3"/>
  <c r="C758" i="3"/>
  <c r="C822" i="3"/>
  <c r="C886" i="3"/>
  <c r="C950" i="3"/>
  <c r="C336" i="3"/>
  <c r="C400" i="3"/>
  <c r="C464" i="3"/>
  <c r="C528" i="3"/>
  <c r="C592" i="3"/>
  <c r="C656" i="3"/>
  <c r="C720" i="3"/>
  <c r="C784" i="3"/>
  <c r="C848" i="3"/>
  <c r="C912" i="3"/>
  <c r="C289" i="3"/>
  <c r="C353" i="3"/>
  <c r="C417" i="3"/>
  <c r="C481" i="3"/>
  <c r="C545" i="3"/>
  <c r="C609" i="3"/>
  <c r="C673" i="3"/>
  <c r="C737" i="3"/>
  <c r="C801" i="3"/>
  <c r="C865" i="3"/>
  <c r="C937" i="3"/>
  <c r="C351" i="3"/>
  <c r="C111" i="3"/>
  <c r="C567" i="3"/>
  <c r="C775" i="3"/>
  <c r="C124" i="3"/>
  <c r="C228" i="3"/>
  <c r="C149" i="3"/>
  <c r="C190" i="3"/>
  <c r="C294" i="3"/>
  <c r="H80" i="3"/>
  <c r="C200" i="3"/>
  <c r="C113" i="3"/>
  <c r="H33" i="3"/>
  <c r="H58" i="3"/>
  <c r="C154" i="3"/>
  <c r="C266" i="3"/>
  <c r="H35" i="3"/>
  <c r="C139" i="3"/>
  <c r="C243" i="3"/>
  <c r="C559" i="3"/>
  <c r="C271" i="3"/>
  <c r="C607" i="3"/>
  <c r="C943" i="3"/>
  <c r="C140" i="3"/>
  <c r="C244" i="3"/>
  <c r="C165" i="3"/>
  <c r="C102" i="3"/>
  <c r="C198" i="3"/>
  <c r="C310" i="3"/>
  <c r="C104" i="3"/>
  <c r="C208" i="3"/>
  <c r="C169" i="3"/>
  <c r="H57" i="3"/>
  <c r="H74" i="3"/>
  <c r="C170" i="3"/>
  <c r="H25" i="3"/>
  <c r="H51" i="3"/>
  <c r="C147" i="3"/>
  <c r="C259" i="3"/>
  <c r="C284" i="3"/>
  <c r="C388" i="3"/>
  <c r="C492" i="3"/>
  <c r="C588" i="3"/>
  <c r="C708" i="3"/>
  <c r="C804" i="3"/>
  <c r="C916" i="3"/>
  <c r="C173" i="3"/>
  <c r="C334" i="3"/>
  <c r="C446" i="3"/>
  <c r="C542" i="3"/>
  <c r="C646" i="3"/>
  <c r="C750" i="3"/>
  <c r="C846" i="3"/>
  <c r="C934" i="3"/>
  <c r="C344" i="3"/>
  <c r="C424" i="3"/>
  <c r="C512" i="3"/>
  <c r="C600" i="3"/>
  <c r="C680" i="3"/>
  <c r="C768" i="3"/>
  <c r="C856" i="3"/>
  <c r="C936" i="3"/>
  <c r="C337" i="3"/>
  <c r="C425" i="3"/>
  <c r="C505" i="3"/>
  <c r="C593" i="3"/>
  <c r="C681" i="3"/>
  <c r="C761" i="3"/>
  <c r="C849" i="3"/>
  <c r="C945" i="3"/>
  <c r="C338" i="3"/>
  <c r="C410" i="3"/>
  <c r="C490" i="3"/>
  <c r="C562" i="3"/>
  <c r="C634" i="3"/>
  <c r="C706" i="3"/>
  <c r="C778" i="3"/>
  <c r="C850" i="3"/>
  <c r="C922" i="3"/>
  <c r="C355" i="3"/>
  <c r="C419" i="3"/>
  <c r="C491" i="3"/>
  <c r="C555" i="3"/>
  <c r="C619" i="3"/>
  <c r="C683" i="3"/>
  <c r="C747" i="3"/>
  <c r="C811" i="3"/>
  <c r="C875" i="3"/>
  <c r="C939" i="3"/>
  <c r="C309" i="3"/>
  <c r="C373" i="3"/>
  <c r="C437" i="3"/>
  <c r="C501" i="3"/>
  <c r="C565" i="3"/>
  <c r="C629" i="3"/>
  <c r="C693" i="3"/>
  <c r="C765" i="3"/>
  <c r="C837" i="3"/>
  <c r="C901" i="3"/>
  <c r="C45" i="3"/>
  <c r="C21" i="3"/>
  <c r="C61" i="3"/>
  <c r="C175" i="3"/>
  <c r="C335" i="3"/>
  <c r="C631" i="3"/>
  <c r="H36" i="3"/>
  <c r="C148" i="3"/>
  <c r="H52" i="3"/>
  <c r="C253" i="3"/>
  <c r="C118" i="3"/>
  <c r="C214" i="3"/>
  <c r="C318" i="3"/>
  <c r="C120" i="3"/>
  <c r="C216" i="3"/>
  <c r="C193" i="3"/>
  <c r="C97" i="3"/>
  <c r="H82" i="3"/>
  <c r="C186" i="3"/>
  <c r="H49" i="3"/>
  <c r="H67" i="3"/>
  <c r="C163" i="3"/>
  <c r="C267" i="3"/>
  <c r="C639" i="3"/>
  <c r="C439" i="3"/>
  <c r="C671" i="3"/>
  <c r="H76" i="3"/>
  <c r="C172" i="3"/>
  <c r="H37" i="3"/>
  <c r="H38" i="3"/>
  <c r="C134" i="3"/>
  <c r="C246" i="3"/>
  <c r="H32" i="3"/>
  <c r="C144" i="3"/>
  <c r="C248" i="3"/>
  <c r="C209" i="3"/>
  <c r="C257" i="3"/>
  <c r="C106" i="3"/>
  <c r="C210" i="3"/>
  <c r="C129" i="3"/>
  <c r="H83" i="3"/>
  <c r="C195" i="3"/>
  <c r="C291" i="3"/>
  <c r="C324" i="3"/>
  <c r="C428" i="3"/>
  <c r="C524" i="3"/>
  <c r="C644" i="3"/>
  <c r="C740" i="3"/>
  <c r="C852" i="3"/>
  <c r="H29" i="3"/>
  <c r="C205" i="3"/>
  <c r="C382" i="3"/>
  <c r="C478" i="3"/>
  <c r="C582" i="3"/>
  <c r="C686" i="3"/>
  <c r="C782" i="3"/>
  <c r="C878" i="3"/>
  <c r="C288" i="3"/>
  <c r="C376" i="3"/>
  <c r="C456" i="3"/>
  <c r="C544" i="3"/>
  <c r="C632" i="3"/>
  <c r="C712" i="3"/>
  <c r="C800" i="3"/>
  <c r="C888" i="3"/>
  <c r="C281" i="3"/>
  <c r="C369" i="3"/>
  <c r="C457" i="3"/>
  <c r="C537" i="3"/>
  <c r="C625" i="3"/>
  <c r="C713" i="3"/>
  <c r="C793" i="3"/>
  <c r="C881" i="3"/>
  <c r="C298" i="3"/>
  <c r="C370" i="3"/>
  <c r="C442" i="3"/>
  <c r="C514" i="3"/>
  <c r="C783" i="3"/>
  <c r="C479" i="3"/>
  <c r="C703" i="3"/>
  <c r="H84" i="3"/>
  <c r="C196" i="3"/>
  <c r="H53" i="3"/>
  <c r="C150" i="3"/>
  <c r="C254" i="3"/>
  <c r="H48" i="3"/>
  <c r="C152" i="3"/>
  <c r="C264" i="3"/>
  <c r="C225" i="3"/>
  <c r="H18" i="3"/>
  <c r="C122" i="3"/>
  <c r="C218" i="3"/>
  <c r="C177" i="3"/>
  <c r="C99" i="3"/>
  <c r="C203" i="3"/>
  <c r="C307" i="3"/>
  <c r="C332" i="3"/>
  <c r="C444" i="3"/>
  <c r="C540" i="3"/>
  <c r="C652" i="3"/>
  <c r="C756" i="3"/>
  <c r="C860" i="3"/>
  <c r="H69" i="3"/>
  <c r="C221" i="3"/>
  <c r="C390" i="3"/>
  <c r="C494" i="3"/>
  <c r="C590" i="3"/>
  <c r="C702" i="3"/>
  <c r="C798" i="3"/>
  <c r="C894" i="3"/>
  <c r="C296" i="3"/>
  <c r="C384" i="3"/>
  <c r="C472" i="3"/>
  <c r="C552" i="3"/>
  <c r="C640" i="3"/>
  <c r="C728" i="3"/>
  <c r="C808" i="3"/>
  <c r="C896" i="3"/>
  <c r="C297" i="3"/>
  <c r="C377" i="3"/>
  <c r="C465" i="3"/>
  <c r="C553" i="3"/>
  <c r="C633" i="3"/>
  <c r="C721" i="3"/>
  <c r="C809" i="3"/>
  <c r="C889" i="3"/>
  <c r="C306" i="3"/>
  <c r="C378" i="3"/>
  <c r="C450" i="3"/>
  <c r="C522" i="3"/>
  <c r="C594" i="3"/>
  <c r="C666" i="3"/>
  <c r="C746" i="3"/>
  <c r="C818" i="3"/>
  <c r="C890" i="3"/>
  <c r="C323" i="3"/>
  <c r="C387" i="3"/>
  <c r="C451" i="3"/>
  <c r="C523" i="3"/>
  <c r="C587" i="3"/>
  <c r="C651" i="3"/>
  <c r="C715" i="3"/>
  <c r="C779" i="3"/>
  <c r="C843" i="3"/>
  <c r="C907" i="3"/>
  <c r="C277" i="3"/>
  <c r="C341" i="3"/>
  <c r="C405" i="3"/>
  <c r="C469" i="3"/>
  <c r="C533" i="3"/>
  <c r="C597" i="3"/>
  <c r="C661" i="3"/>
  <c r="C733" i="3"/>
  <c r="C805" i="3"/>
  <c r="C869" i="3"/>
  <c r="C933" i="3"/>
  <c r="C77" i="3"/>
  <c r="C22" i="3"/>
  <c r="C69" i="3"/>
  <c r="C183" i="3"/>
  <c r="C727" i="3"/>
  <c r="H21" i="3"/>
  <c r="C182" i="3"/>
  <c r="C168" i="3"/>
  <c r="C137" i="3"/>
  <c r="C250" i="3"/>
  <c r="C211" i="3"/>
  <c r="C348" i="3"/>
  <c r="C508" i="3"/>
  <c r="C676" i="3"/>
  <c r="C844" i="3"/>
  <c r="C141" i="3"/>
  <c r="C423" i="3"/>
  <c r="C751" i="3"/>
  <c r="H77" i="3"/>
  <c r="C230" i="3"/>
  <c r="C184" i="3"/>
  <c r="H26" i="3"/>
  <c r="C89" i="3"/>
  <c r="C227" i="3"/>
  <c r="C364" i="3"/>
  <c r="C516" i="3"/>
  <c r="C692" i="3"/>
  <c r="C876" i="3"/>
  <c r="C189" i="3"/>
  <c r="C414" i="3"/>
  <c r="C574" i="3"/>
  <c r="C855" i="3"/>
  <c r="H60" i="3"/>
  <c r="C125" i="3"/>
  <c r="C262" i="3"/>
  <c r="C232" i="3"/>
  <c r="H42" i="3"/>
  <c r="C249" i="3"/>
  <c r="C275" i="3"/>
  <c r="C380" i="3"/>
  <c r="C556" i="3"/>
  <c r="C716" i="3"/>
  <c r="C892" i="3"/>
  <c r="C197" i="3"/>
  <c r="C430" i="3"/>
  <c r="C606" i="3"/>
  <c r="C766" i="3"/>
  <c r="C910" i="3"/>
  <c r="C360" i="3"/>
  <c r="C504" i="3"/>
  <c r="C648" i="3"/>
  <c r="C776" i="3"/>
  <c r="C920" i="3"/>
  <c r="C361" i="3"/>
  <c r="C497" i="3"/>
  <c r="C649" i="3"/>
  <c r="C777" i="3"/>
  <c r="C921" i="3"/>
  <c r="C362" i="3"/>
  <c r="C474" i="3"/>
  <c r="C586" i="3"/>
  <c r="C690" i="3"/>
  <c r="C786" i="3"/>
  <c r="C882" i="3"/>
  <c r="C339" i="3"/>
  <c r="C427" i="3"/>
  <c r="C515" i="3"/>
  <c r="C603" i="3"/>
  <c r="C691" i="3"/>
  <c r="C771" i="3"/>
  <c r="C859" i="3"/>
  <c r="C947" i="3"/>
  <c r="C333" i="3"/>
  <c r="C421" i="3"/>
  <c r="C509" i="3"/>
  <c r="C589" i="3"/>
  <c r="C677" i="3"/>
  <c r="C781" i="3"/>
  <c r="C861" i="3"/>
  <c r="C949" i="3"/>
  <c r="C53" i="3"/>
  <c r="C37" i="3"/>
  <c r="C919" i="3"/>
  <c r="C92" i="3"/>
  <c r="H22" i="3"/>
  <c r="C278" i="3"/>
  <c r="C272" i="3"/>
  <c r="C90" i="3"/>
  <c r="H19" i="3"/>
  <c r="C252" i="3"/>
  <c r="C396" i="3"/>
  <c r="C572" i="3"/>
  <c r="C724" i="3"/>
  <c r="C908" i="3"/>
  <c r="C237" i="3"/>
  <c r="C454" i="3"/>
  <c r="C622" i="3"/>
  <c r="C359" i="3"/>
  <c r="C108" i="3"/>
  <c r="H62" i="3"/>
  <c r="H16" i="3"/>
  <c r="H41" i="3"/>
  <c r="C138" i="3"/>
  <c r="H75" i="3"/>
  <c r="C260" i="3"/>
  <c r="C412" i="3"/>
  <c r="C580" i="3"/>
  <c r="C772" i="3"/>
  <c r="C924" i="3"/>
  <c r="C495" i="3"/>
  <c r="C156" i="3"/>
  <c r="H70" i="3"/>
  <c r="H64" i="3"/>
  <c r="C201" i="3"/>
  <c r="C146" i="3"/>
  <c r="C115" i="3"/>
  <c r="C268" i="3"/>
  <c r="C452" i="3"/>
  <c r="C604" i="3"/>
  <c r="C780" i="3"/>
  <c r="C940" i="3"/>
  <c r="C326" i="3"/>
  <c r="C510" i="3"/>
  <c r="C654" i="3"/>
  <c r="C830" i="3"/>
  <c r="C280" i="3"/>
  <c r="C416" i="3"/>
  <c r="C568" i="3"/>
  <c r="C696" i="3"/>
  <c r="C832" i="3"/>
  <c r="C273" i="3"/>
  <c r="C409" i="3"/>
  <c r="C561" i="3"/>
  <c r="C689" i="3"/>
  <c r="C825" i="3"/>
  <c r="C282" i="3"/>
  <c r="C402" i="3"/>
  <c r="C530" i="3"/>
  <c r="C626" i="3"/>
  <c r="C722" i="3"/>
  <c r="C826" i="3"/>
  <c r="C914" i="3"/>
  <c r="C371" i="3"/>
  <c r="C459" i="3"/>
  <c r="C547" i="3"/>
  <c r="C635" i="3"/>
  <c r="C723" i="3"/>
  <c r="C803" i="3"/>
  <c r="C891" i="3"/>
  <c r="C285" i="3"/>
  <c r="C365" i="3"/>
  <c r="C453" i="3"/>
  <c r="C541" i="3"/>
  <c r="C621" i="3"/>
  <c r="C717" i="3"/>
  <c r="C813" i="3"/>
  <c r="C893" i="3"/>
  <c r="C527" i="3"/>
  <c r="C212" i="3"/>
  <c r="C126" i="3"/>
  <c r="H72" i="3"/>
  <c r="C241" i="3"/>
  <c r="C202" i="3"/>
  <c r="C131" i="3"/>
  <c r="C300" i="3"/>
  <c r="C460" i="3"/>
  <c r="C620" i="3"/>
  <c r="C788" i="3"/>
  <c r="C350" i="3"/>
  <c r="C518" i="3"/>
  <c r="C670" i="3"/>
  <c r="C838" i="3"/>
  <c r="C312" i="3"/>
  <c r="C440" i="3"/>
  <c r="C576" i="3"/>
  <c r="C704" i="3"/>
  <c r="C840" i="3"/>
  <c r="C305" i="3"/>
  <c r="C433" i="3"/>
  <c r="C569" i="3"/>
  <c r="C697" i="3"/>
  <c r="C841" i="3"/>
  <c r="C314" i="3"/>
  <c r="C426" i="3"/>
  <c r="C538" i="3"/>
  <c r="C642" i="3"/>
  <c r="C730" i="3"/>
  <c r="C834" i="3"/>
  <c r="C930" i="3"/>
  <c r="C379" i="3"/>
  <c r="C467" i="3"/>
  <c r="C563" i="3"/>
  <c r="C643" i="3"/>
  <c r="C731" i="3"/>
  <c r="C819" i="3"/>
  <c r="C899" i="3"/>
  <c r="C293" i="3"/>
  <c r="C381" i="3"/>
  <c r="C461" i="3"/>
  <c r="C549" i="3"/>
  <c r="C637" i="3"/>
  <c r="C725" i="3"/>
  <c r="C821" i="3"/>
  <c r="C909" i="3"/>
  <c r="C86" i="3"/>
  <c r="C655" i="3"/>
  <c r="C476" i="3"/>
  <c r="C526" i="3"/>
  <c r="C862" i="3"/>
  <c r="C392" i="3"/>
  <c r="C608" i="3"/>
  <c r="C824" i="3"/>
  <c r="C345" i="3"/>
  <c r="C585" i="3"/>
  <c r="C785" i="3"/>
  <c r="C330" i="3"/>
  <c r="C506" i="3"/>
  <c r="C682" i="3"/>
  <c r="C842" i="3"/>
  <c r="C347" i="3"/>
  <c r="C499" i="3"/>
  <c r="C627" i="3"/>
  <c r="C763" i="3"/>
  <c r="C915" i="3"/>
  <c r="C349" i="3"/>
  <c r="C485" i="3"/>
  <c r="C613" i="3"/>
  <c r="C757" i="3"/>
  <c r="C917" i="3"/>
  <c r="C14" i="3"/>
  <c r="C44" i="3"/>
  <c r="C220" i="3"/>
  <c r="C660" i="3"/>
  <c r="C558" i="3"/>
  <c r="C870" i="3"/>
  <c r="C408" i="3"/>
  <c r="C616" i="3"/>
  <c r="C864" i="3"/>
  <c r="C393" i="3"/>
  <c r="C601" i="3"/>
  <c r="C817" i="3"/>
  <c r="C346" i="3"/>
  <c r="C554" i="3"/>
  <c r="C698" i="3"/>
  <c r="C858" i="3"/>
  <c r="C363" i="3"/>
  <c r="C507" i="3"/>
  <c r="C659" i="3"/>
  <c r="C787" i="3"/>
  <c r="C923" i="3"/>
  <c r="C357" i="3"/>
  <c r="C493" i="3"/>
  <c r="C645" i="3"/>
  <c r="C789" i="3"/>
  <c r="C925" i="3"/>
  <c r="C85" i="3"/>
  <c r="C52" i="3"/>
  <c r="C71" i="3"/>
  <c r="C166" i="3"/>
  <c r="C820" i="3"/>
  <c r="C638" i="3"/>
  <c r="C902" i="3"/>
  <c r="C448" i="3"/>
  <c r="C664" i="3"/>
  <c r="C872" i="3"/>
  <c r="C401" i="3"/>
  <c r="C617" i="3"/>
  <c r="C857" i="3"/>
  <c r="C386" i="3"/>
  <c r="C570" i="3"/>
  <c r="C714" i="3"/>
  <c r="C874" i="3"/>
  <c r="C395" i="3"/>
  <c r="C531" i="3"/>
  <c r="C667" i="3"/>
  <c r="C795" i="3"/>
  <c r="C931" i="3"/>
  <c r="C389" i="3"/>
  <c r="C517" i="3"/>
  <c r="C653" i="3"/>
  <c r="C797" i="3"/>
  <c r="C941" i="3"/>
  <c r="C60" i="3"/>
  <c r="C15" i="3"/>
  <c r="C79" i="3"/>
  <c r="C16" i="3"/>
  <c r="C80" i="3"/>
  <c r="C65" i="3"/>
  <c r="C34" i="3"/>
  <c r="C51" i="3"/>
  <c r="C136" i="3"/>
  <c r="C109" i="3"/>
  <c r="C710" i="3"/>
  <c r="C926" i="3"/>
  <c r="C480" i="3"/>
  <c r="C672" i="3"/>
  <c r="C904" i="3"/>
  <c r="C441" i="3"/>
  <c r="C657" i="3"/>
  <c r="C873" i="3"/>
  <c r="C394" i="3"/>
  <c r="C578" i="3"/>
  <c r="C754" i="3"/>
  <c r="C898" i="3"/>
  <c r="C403" i="3"/>
  <c r="C539" i="3"/>
  <c r="C675" i="3"/>
  <c r="C827" i="3"/>
  <c r="C948" i="3"/>
  <c r="C397" i="3"/>
  <c r="C525" i="3"/>
  <c r="C669" i="3"/>
  <c r="C829" i="3"/>
  <c r="C38" i="3"/>
  <c r="C54" i="3"/>
  <c r="C68" i="3"/>
  <c r="C23" i="3"/>
  <c r="H17" i="3"/>
  <c r="C261" i="3"/>
  <c r="C718" i="3"/>
  <c r="C942" i="3"/>
  <c r="C488" i="3"/>
  <c r="C736" i="3"/>
  <c r="C928" i="3"/>
  <c r="C473" i="3"/>
  <c r="C665" i="3"/>
  <c r="C913" i="3"/>
  <c r="C434" i="3"/>
  <c r="C602" i="3"/>
  <c r="C762" i="3"/>
  <c r="C906" i="3"/>
  <c r="C411" i="3"/>
  <c r="C571" i="3"/>
  <c r="C699" i="3"/>
  <c r="C835" i="3"/>
  <c r="C269" i="3"/>
  <c r="C413" i="3"/>
  <c r="C557" i="3"/>
  <c r="C685" i="3"/>
  <c r="C845" i="3"/>
  <c r="C46" i="3"/>
  <c r="C29" i="3"/>
  <c r="C76" i="3"/>
  <c r="C234" i="3"/>
  <c r="C366" i="3"/>
  <c r="C734" i="3"/>
  <c r="C320" i="3"/>
  <c r="C520" i="3"/>
  <c r="C744" i="3"/>
  <c r="C952" i="3"/>
  <c r="C489" i="3"/>
  <c r="C729" i="3"/>
  <c r="C929" i="3"/>
  <c r="C458" i="3"/>
  <c r="C618" i="3"/>
  <c r="C770" i="3"/>
  <c r="C938" i="3"/>
  <c r="C435" i="3"/>
  <c r="C579" i="3"/>
  <c r="C707" i="3"/>
  <c r="C851" i="3"/>
  <c r="C301" i="3"/>
  <c r="C429" i="3"/>
  <c r="C573" i="3"/>
  <c r="C709" i="3"/>
  <c r="C853" i="3"/>
  <c r="C70" i="3"/>
  <c r="C30" i="3"/>
  <c r="C20" i="3"/>
  <c r="C84" i="3"/>
  <c r="C39" i="3"/>
  <c r="C40" i="3"/>
  <c r="C25" i="3"/>
  <c r="C58" i="3"/>
  <c r="C75" i="3"/>
  <c r="C179" i="3"/>
  <c r="C398" i="3"/>
  <c r="C774" i="3"/>
  <c r="C328" i="3"/>
  <c r="C536" i="3"/>
  <c r="C760" i="3"/>
  <c r="C313" i="3"/>
  <c r="C521" i="3"/>
  <c r="C745" i="3"/>
  <c r="C274" i="3"/>
  <c r="C466" i="3"/>
  <c r="C650" i="3"/>
  <c r="C794" i="3"/>
  <c r="C946" i="3"/>
  <c r="C443" i="3"/>
  <c r="C595" i="3"/>
  <c r="C739" i="3"/>
  <c r="C867" i="3"/>
  <c r="C317" i="3"/>
  <c r="C445" i="3"/>
  <c r="C581" i="3"/>
  <c r="C741" i="3"/>
  <c r="C877" i="3"/>
  <c r="C78" i="3"/>
  <c r="C62" i="3"/>
  <c r="C28" i="3"/>
  <c r="C47" i="3"/>
  <c r="C48" i="3"/>
  <c r="C33" i="3"/>
  <c r="C66" i="3"/>
  <c r="C19" i="3"/>
  <c r="C83" i="3"/>
  <c r="C316" i="3"/>
  <c r="C753" i="3"/>
  <c r="C755" i="3"/>
  <c r="C462" i="3"/>
  <c r="C322" i="3"/>
  <c r="C883" i="3"/>
  <c r="C31" i="3"/>
  <c r="C814" i="3"/>
  <c r="C498" i="3"/>
  <c r="C325" i="3"/>
  <c r="C55" i="3"/>
  <c r="C42" i="3"/>
  <c r="C67" i="3"/>
  <c r="C352" i="3"/>
  <c r="C658" i="3"/>
  <c r="C477" i="3"/>
  <c r="C63" i="3"/>
  <c r="C17" i="3"/>
  <c r="C50" i="3"/>
  <c r="C584" i="3"/>
  <c r="C810" i="3"/>
  <c r="C605" i="3"/>
  <c r="C792" i="3"/>
  <c r="C331" i="3"/>
  <c r="C749" i="3"/>
  <c r="C32" i="3"/>
  <c r="C49" i="3"/>
  <c r="C82" i="3"/>
  <c r="C329" i="3"/>
  <c r="C475" i="3"/>
  <c r="C885" i="3"/>
  <c r="C56" i="3"/>
  <c r="C57" i="3"/>
  <c r="C27" i="3"/>
  <c r="C529" i="3"/>
  <c r="C611" i="3"/>
  <c r="C13" i="3"/>
  <c r="C64" i="3"/>
  <c r="C73" i="3"/>
  <c r="C35" i="3"/>
  <c r="C18" i="3"/>
  <c r="C26" i="3"/>
  <c r="C74" i="3"/>
  <c r="C72" i="3"/>
  <c r="C36" i="3"/>
  <c r="C24" i="3"/>
  <c r="C41" i="3"/>
  <c r="C43" i="3"/>
  <c r="C81" i="3"/>
  <c r="C59" i="3"/>
  <c r="H946" i="3"/>
  <c r="H932" i="3"/>
  <c r="H930" i="3"/>
  <c r="H925" i="3"/>
  <c r="H920" i="3"/>
  <c r="H912" i="3"/>
  <c r="H910" i="3"/>
  <c r="H894" i="3"/>
  <c r="H881" i="3"/>
  <c r="H872" i="3"/>
  <c r="H859" i="3"/>
  <c r="H851" i="3"/>
  <c r="H843" i="3"/>
  <c r="H833" i="3"/>
  <c r="H828" i="3"/>
  <c r="H817" i="3"/>
  <c r="H809" i="3"/>
  <c r="H801" i="3"/>
  <c r="H793" i="3"/>
  <c r="H785" i="3"/>
  <c r="H777" i="3"/>
  <c r="H766" i="3"/>
  <c r="H758" i="3"/>
  <c r="H750" i="3"/>
  <c r="H745" i="3"/>
  <c r="H737" i="3"/>
  <c r="H732" i="3"/>
  <c r="H724" i="3"/>
  <c r="H716" i="3"/>
  <c r="H696" i="3"/>
  <c r="H688" i="3"/>
  <c r="H680" i="3"/>
  <c r="H672" i="3"/>
  <c r="H664" i="3"/>
  <c r="H656" i="3"/>
  <c r="H648" i="3"/>
  <c r="H640" i="3"/>
  <c r="H613" i="3"/>
  <c r="H461" i="3"/>
  <c r="H950" i="3"/>
  <c r="H941" i="3"/>
  <c r="H934" i="3"/>
  <c r="H933" i="3"/>
  <c r="H917" i="3"/>
  <c r="H907" i="3"/>
  <c r="H902" i="3"/>
  <c r="H891" i="3"/>
  <c r="H886" i="3"/>
  <c r="H878" i="3"/>
  <c r="H870" i="3"/>
  <c r="H866" i="3"/>
  <c r="H856" i="3"/>
  <c r="H848" i="3"/>
  <c r="H838" i="3"/>
  <c r="H835" i="3"/>
  <c r="H830" i="3"/>
  <c r="H825" i="3"/>
  <c r="H822" i="3"/>
  <c r="H814" i="3"/>
  <c r="H806" i="3"/>
  <c r="H798" i="3"/>
  <c r="H790" i="3"/>
  <c r="H782" i="3"/>
  <c r="H774" i="3"/>
  <c r="H771" i="3"/>
  <c r="H763" i="3"/>
  <c r="H755" i="3"/>
  <c r="H742" i="3"/>
  <c r="H729" i="3"/>
  <c r="H721" i="3"/>
  <c r="H713" i="3"/>
  <c r="H693" i="3"/>
  <c r="H685" i="3"/>
  <c r="H677" i="3"/>
  <c r="H669" i="3"/>
  <c r="H661" i="3"/>
  <c r="H653" i="3"/>
  <c r="H645" i="3"/>
  <c r="H618" i="3"/>
  <c r="H466" i="3"/>
  <c r="H948" i="3"/>
  <c r="H943" i="3"/>
  <c r="H938" i="3"/>
  <c r="H927" i="3"/>
  <c r="H922" i="3"/>
  <c r="H914" i="3"/>
  <c r="H899" i="3"/>
  <c r="H896" i="3"/>
  <c r="H888" i="3"/>
  <c r="H883" i="3"/>
  <c r="H874" i="3"/>
  <c r="H861" i="3"/>
  <c r="H853" i="3"/>
  <c r="H845" i="3"/>
  <c r="H840" i="3"/>
  <c r="H819" i="3"/>
  <c r="H811" i="3"/>
  <c r="H803" i="3"/>
  <c r="H795" i="3"/>
  <c r="H787" i="3"/>
  <c r="H779" i="3"/>
  <c r="H768" i="3"/>
  <c r="H760" i="3"/>
  <c r="H752" i="3"/>
  <c r="H747" i="3"/>
  <c r="H739" i="3"/>
  <c r="H734" i="3"/>
  <c r="H726" i="3"/>
  <c r="H718" i="3"/>
  <c r="H698" i="3"/>
  <c r="H690" i="3"/>
  <c r="H682" i="3"/>
  <c r="H674" i="3"/>
  <c r="H666" i="3"/>
  <c r="H658" i="3"/>
  <c r="H650" i="3"/>
  <c r="H642" i="3"/>
  <c r="H615" i="3"/>
  <c r="H945" i="3"/>
  <c r="H936" i="3"/>
  <c r="H924" i="3"/>
  <c r="H919" i="3"/>
  <c r="H909" i="3"/>
  <c r="H893" i="3"/>
  <c r="H880" i="3"/>
  <c r="H876" i="3"/>
  <c r="H863" i="3"/>
  <c r="H858" i="3"/>
  <c r="H850" i="3"/>
  <c r="H832" i="3"/>
  <c r="H827" i="3"/>
  <c r="H816" i="3"/>
  <c r="H808" i="3"/>
  <c r="H800" i="3"/>
  <c r="H792" i="3"/>
  <c r="H784" i="3"/>
  <c r="H776" i="3"/>
  <c r="H765" i="3"/>
  <c r="H757" i="3"/>
  <c r="H744" i="3"/>
  <c r="H731" i="3"/>
  <c r="H723" i="3"/>
  <c r="H715" i="3"/>
  <c r="H695" i="3"/>
  <c r="H687" i="3"/>
  <c r="H679" i="3"/>
  <c r="H671" i="3"/>
  <c r="H663" i="3"/>
  <c r="H655" i="3"/>
  <c r="H647" i="3"/>
  <c r="H639" i="3"/>
  <c r="H612" i="3"/>
  <c r="H939" i="3"/>
  <c r="H935" i="3"/>
  <c r="H903" i="3"/>
  <c r="H895" i="3"/>
  <c r="H884" i="3"/>
  <c r="H877" i="3"/>
  <c r="H873" i="3"/>
  <c r="H864" i="3"/>
  <c r="H860" i="3"/>
  <c r="H852" i="3"/>
  <c r="H844" i="3"/>
  <c r="H821" i="3"/>
  <c r="H813" i="3"/>
  <c r="H805" i="3"/>
  <c r="H797" i="3"/>
  <c r="H789" i="3"/>
  <c r="H781" i="3"/>
  <c r="H749" i="3"/>
  <c r="H741" i="3"/>
  <c r="H733" i="3"/>
  <c r="H725" i="3"/>
  <c r="H717" i="3"/>
  <c r="H697" i="3"/>
  <c r="H689" i="3"/>
  <c r="H681" i="3"/>
  <c r="H673" i="3"/>
  <c r="H665" i="3"/>
  <c r="H657" i="3"/>
  <c r="H649" i="3"/>
  <c r="H641" i="3"/>
  <c r="H614" i="3"/>
  <c r="H454" i="3"/>
  <c r="H446" i="3"/>
  <c r="H376" i="3"/>
  <c r="H368" i="3"/>
  <c r="H360" i="3"/>
  <c r="H352" i="3"/>
  <c r="H344" i="3"/>
  <c r="H336" i="3"/>
  <c r="H328" i="3"/>
  <c r="H320" i="3"/>
  <c r="H312" i="3"/>
  <c r="H304" i="3"/>
  <c r="H296" i="3"/>
  <c r="H288" i="3"/>
  <c r="H280" i="3"/>
  <c r="H272" i="3"/>
  <c r="H264" i="3"/>
  <c r="H256" i="3"/>
  <c r="H248" i="3"/>
  <c r="H390" i="3"/>
  <c r="H952" i="3"/>
  <c r="H949" i="3"/>
  <c r="H942" i="3"/>
  <c r="H926" i="3"/>
  <c r="H915" i="3"/>
  <c r="H911" i="3"/>
  <c r="H887" i="3"/>
  <c r="H879" i="3"/>
  <c r="H867" i="3"/>
  <c r="H769" i="3"/>
  <c r="H761" i="3"/>
  <c r="H753" i="3"/>
  <c r="H462" i="3"/>
  <c r="H459" i="3"/>
  <c r="H451" i="3"/>
  <c r="H381" i="3"/>
  <c r="H373" i="3"/>
  <c r="H365" i="3"/>
  <c r="H357" i="3"/>
  <c r="H349" i="3"/>
  <c r="H341" i="3"/>
  <c r="H333" i="3"/>
  <c r="H325" i="3"/>
  <c r="H317" i="3"/>
  <c r="H309" i="3"/>
  <c r="H301" i="3"/>
  <c r="H293" i="3"/>
  <c r="H285" i="3"/>
  <c r="H277" i="3"/>
  <c r="H269" i="3"/>
  <c r="H261" i="3"/>
  <c r="H253" i="3"/>
  <c r="H245" i="3"/>
  <c r="H387" i="3"/>
  <c r="H918" i="3"/>
  <c r="H898" i="3"/>
  <c r="H890" i="3"/>
  <c r="H869" i="3"/>
  <c r="H855" i="3"/>
  <c r="H847" i="3"/>
  <c r="H839" i="3"/>
  <c r="H824" i="3"/>
  <c r="H772" i="3"/>
  <c r="H764" i="3"/>
  <c r="H756" i="3"/>
  <c r="H736" i="3"/>
  <c r="H728" i="3"/>
  <c r="H720" i="3"/>
  <c r="H700" i="3"/>
  <c r="K700" i="3" s="1"/>
  <c r="H692" i="3"/>
  <c r="H684" i="3"/>
  <c r="H676" i="3"/>
  <c r="H668" i="3"/>
  <c r="H660" i="3"/>
  <c r="H652" i="3"/>
  <c r="H644" i="3"/>
  <c r="H617" i="3"/>
  <c r="H465" i="3"/>
  <c r="H456" i="3"/>
  <c r="H448" i="3"/>
  <c r="H378" i="3"/>
  <c r="H370" i="3"/>
  <c r="H362" i="3"/>
  <c r="H354" i="3"/>
  <c r="H346" i="3"/>
  <c r="H338" i="3"/>
  <c r="H330" i="3"/>
  <c r="H322" i="3"/>
  <c r="H314" i="3"/>
  <c r="H306" i="3"/>
  <c r="H298" i="3"/>
  <c r="H290" i="3"/>
  <c r="H282" i="3"/>
  <c r="H274" i="3"/>
  <c r="H266" i="3"/>
  <c r="H258" i="3"/>
  <c r="H250" i="3"/>
  <c r="H392" i="3"/>
  <c r="H921" i="3"/>
  <c r="H913" i="3"/>
  <c r="H901" i="3"/>
  <c r="H862" i="3"/>
  <c r="H842" i="3"/>
  <c r="H834" i="3"/>
  <c r="H815" i="3"/>
  <c r="H807" i="3"/>
  <c r="H799" i="3"/>
  <c r="H791" i="3"/>
  <c r="H783" i="3"/>
  <c r="H775" i="3"/>
  <c r="H767" i="3"/>
  <c r="H759" i="3"/>
  <c r="H751" i="3"/>
  <c r="H743" i="3"/>
  <c r="H458" i="3"/>
  <c r="H450" i="3"/>
  <c r="H380" i="3"/>
  <c r="H372" i="3"/>
  <c r="H364" i="3"/>
  <c r="H356" i="3"/>
  <c r="H348" i="3"/>
  <c r="H340" i="3"/>
  <c r="H332" i="3"/>
  <c r="H324" i="3"/>
  <c r="H316" i="3"/>
  <c r="H308" i="3"/>
  <c r="H300" i="3"/>
  <c r="H292" i="3"/>
  <c r="H284" i="3"/>
  <c r="H276" i="3"/>
  <c r="H268" i="3"/>
  <c r="H260" i="3"/>
  <c r="H252" i="3"/>
  <c r="H244" i="3"/>
  <c r="H386" i="3"/>
  <c r="H947" i="3"/>
  <c r="H937" i="3"/>
  <c r="H929" i="3"/>
  <c r="H908" i="3"/>
  <c r="H904" i="3"/>
  <c r="H900" i="3"/>
  <c r="H865" i="3"/>
  <c r="H829" i="3"/>
  <c r="H740" i="3"/>
  <c r="H240" i="3"/>
  <c r="H232" i="3"/>
  <c r="H224" i="3"/>
  <c r="H216" i="3"/>
  <c r="H208" i="3"/>
  <c r="H200" i="3"/>
  <c r="H192" i="3"/>
  <c r="H184" i="3"/>
  <c r="H176" i="3"/>
  <c r="H168" i="3"/>
  <c r="H923" i="3"/>
  <c r="H889" i="3"/>
  <c r="H854" i="3"/>
  <c r="H735" i="3"/>
  <c r="H719" i="3"/>
  <c r="H691" i="3"/>
  <c r="H675" i="3"/>
  <c r="H659" i="3"/>
  <c r="H643" i="3"/>
  <c r="H464" i="3"/>
  <c r="H455" i="3"/>
  <c r="H447" i="3"/>
  <c r="H377" i="3"/>
  <c r="H369" i="3"/>
  <c r="H361" i="3"/>
  <c r="H353" i="3"/>
  <c r="H345" i="3"/>
  <c r="H337" i="3"/>
  <c r="H329" i="3"/>
  <c r="H321" i="3"/>
  <c r="H313" i="3"/>
  <c r="H305" i="3"/>
  <c r="H297" i="3"/>
  <c r="H289" i="3"/>
  <c r="H281" i="3"/>
  <c r="H273" i="3"/>
  <c r="H265" i="3"/>
  <c r="H257" i="3"/>
  <c r="H249" i="3"/>
  <c r="H391" i="3"/>
  <c r="H237" i="3"/>
  <c r="H229" i="3"/>
  <c r="H221" i="3"/>
  <c r="H213" i="3"/>
  <c r="H205" i="3"/>
  <c r="H197" i="3"/>
  <c r="H189" i="3"/>
  <c r="H181" i="3"/>
  <c r="H173" i="3"/>
  <c r="H165" i="3"/>
  <c r="H928" i="3"/>
  <c r="H837" i="3"/>
  <c r="H818" i="3"/>
  <c r="H802" i="3"/>
  <c r="H786" i="3"/>
  <c r="H242" i="3"/>
  <c r="H234" i="3"/>
  <c r="H226" i="3"/>
  <c r="H218" i="3"/>
  <c r="H210" i="3"/>
  <c r="H202" i="3"/>
  <c r="H194" i="3"/>
  <c r="H186" i="3"/>
  <c r="H178" i="3"/>
  <c r="H170" i="3"/>
  <c r="H162" i="3"/>
  <c r="H940" i="3"/>
  <c r="H906" i="3"/>
  <c r="H892" i="3"/>
  <c r="H882" i="3"/>
  <c r="H868" i="3"/>
  <c r="H857" i="3"/>
  <c r="H875" i="3"/>
  <c r="H849" i="3"/>
  <c r="H820" i="3"/>
  <c r="H804" i="3"/>
  <c r="H788" i="3"/>
  <c r="H762" i="3"/>
  <c r="H746" i="3"/>
  <c r="H730" i="3"/>
  <c r="H714" i="3"/>
  <c r="H686" i="3"/>
  <c r="H670" i="3"/>
  <c r="H654" i="3"/>
  <c r="H619" i="3"/>
  <c r="H460" i="3"/>
  <c r="H452" i="3"/>
  <c r="H382" i="3"/>
  <c r="H374" i="3"/>
  <c r="H366" i="3"/>
  <c r="H358" i="3"/>
  <c r="H350" i="3"/>
  <c r="H342" i="3"/>
  <c r="H334" i="3"/>
  <c r="H326" i="3"/>
  <c r="H318" i="3"/>
  <c r="H310" i="3"/>
  <c r="H302" i="3"/>
  <c r="H294" i="3"/>
  <c r="H286" i="3"/>
  <c r="H278" i="3"/>
  <c r="H270" i="3"/>
  <c r="H262" i="3"/>
  <c r="H254" i="3"/>
  <c r="H246" i="3"/>
  <c r="H388" i="3"/>
  <c r="H384" i="3"/>
  <c r="H235" i="3"/>
  <c r="H227" i="3"/>
  <c r="H219" i="3"/>
  <c r="H211" i="3"/>
  <c r="H203" i="3"/>
  <c r="H871" i="3"/>
  <c r="H831" i="3"/>
  <c r="H794" i="3"/>
  <c r="H449" i="3"/>
  <c r="H375" i="3"/>
  <c r="H323" i="3"/>
  <c r="H311" i="3"/>
  <c r="H259" i="3"/>
  <c r="H247" i="3"/>
  <c r="H236" i="3"/>
  <c r="H228" i="3"/>
  <c r="H220" i="3"/>
  <c r="H212" i="3"/>
  <c r="H204" i="3"/>
  <c r="H196" i="3"/>
  <c r="H182" i="3"/>
  <c r="H164" i="3"/>
  <c r="H158" i="3"/>
  <c r="H150" i="3"/>
  <c r="H142" i="3"/>
  <c r="H134" i="3"/>
  <c r="H126" i="3"/>
  <c r="H118" i="3"/>
  <c r="H110" i="3"/>
  <c r="H102" i="3"/>
  <c r="C88" i="3"/>
  <c r="H94" i="3"/>
  <c r="H135" i="3"/>
  <c r="H111" i="3"/>
  <c r="H846" i="3"/>
  <c r="H225" i="3"/>
  <c r="H209" i="3"/>
  <c r="H156" i="3"/>
  <c r="H91" i="3"/>
  <c r="H738" i="3"/>
  <c r="H467" i="3"/>
  <c r="H271" i="3"/>
  <c r="H812" i="3"/>
  <c r="H780" i="3"/>
  <c r="H699" i="3"/>
  <c r="H667" i="3"/>
  <c r="H616" i="3"/>
  <c r="H363" i="3"/>
  <c r="H351" i="3"/>
  <c r="H299" i="3"/>
  <c r="H287" i="3"/>
  <c r="H385" i="3"/>
  <c r="H185" i="3"/>
  <c r="H171" i="3"/>
  <c r="H167" i="3"/>
  <c r="H155" i="3"/>
  <c r="H147" i="3"/>
  <c r="H139" i="3"/>
  <c r="H131" i="3"/>
  <c r="H123" i="3"/>
  <c r="H115" i="3"/>
  <c r="H107" i="3"/>
  <c r="H90" i="3"/>
  <c r="H97" i="3"/>
  <c r="H754" i="3"/>
  <c r="H722" i="3"/>
  <c r="H678" i="3"/>
  <c r="H646" i="3"/>
  <c r="H379" i="3"/>
  <c r="H303" i="3"/>
  <c r="H389" i="3"/>
  <c r="H191" i="3"/>
  <c r="H157" i="3"/>
  <c r="H149" i="3"/>
  <c r="H141" i="3"/>
  <c r="H133" i="3"/>
  <c r="H125" i="3"/>
  <c r="H117" i="3"/>
  <c r="H109" i="3"/>
  <c r="H93" i="3"/>
  <c r="H238" i="3"/>
  <c r="H222" i="3"/>
  <c r="H453" i="3"/>
  <c r="H339" i="3"/>
  <c r="H327" i="3"/>
  <c r="H275" i="3"/>
  <c r="H263" i="3"/>
  <c r="H239" i="3"/>
  <c r="H231" i="3"/>
  <c r="H223" i="3"/>
  <c r="H215" i="3"/>
  <c r="H207" i="3"/>
  <c r="H199" i="3"/>
  <c r="H188" i="3"/>
  <c r="H174" i="3"/>
  <c r="H160" i="3"/>
  <c r="H152" i="3"/>
  <c r="H144" i="3"/>
  <c r="H136" i="3"/>
  <c r="H128" i="3"/>
  <c r="H120" i="3"/>
  <c r="H112" i="3"/>
  <c r="H104" i="3"/>
  <c r="H96" i="3"/>
  <c r="H944" i="3"/>
  <c r="H367" i="3"/>
  <c r="H315" i="3"/>
  <c r="H195" i="3"/>
  <c r="H177" i="3"/>
  <c r="H230" i="3"/>
  <c r="H214" i="3"/>
  <c r="H206" i="3"/>
  <c r="H187" i="3"/>
  <c r="H183" i="3"/>
  <c r="H885" i="3"/>
  <c r="H307" i="3"/>
  <c r="H243" i="3"/>
  <c r="H217" i="3"/>
  <c r="H201" i="3"/>
  <c r="H148" i="3"/>
  <c r="H132" i="3"/>
  <c r="H770" i="3"/>
  <c r="H662" i="3"/>
  <c r="H335" i="3"/>
  <c r="H748" i="3"/>
  <c r="H251" i="3"/>
  <c r="H163" i="3"/>
  <c r="H92" i="3"/>
  <c r="H198" i="3"/>
  <c r="H169" i="3"/>
  <c r="H159" i="3"/>
  <c r="H151" i="3"/>
  <c r="H143" i="3"/>
  <c r="H359" i="3"/>
  <c r="H295" i="3"/>
  <c r="H241" i="3"/>
  <c r="H172" i="3"/>
  <c r="H140" i="3"/>
  <c r="H124" i="3"/>
  <c r="H108" i="3"/>
  <c r="H98" i="3"/>
  <c r="H916" i="3"/>
  <c r="H283" i="3"/>
  <c r="H841" i="3"/>
  <c r="H810" i="3"/>
  <c r="H778" i="3"/>
  <c r="H355" i="3"/>
  <c r="H343" i="3"/>
  <c r="H291" i="3"/>
  <c r="H279" i="3"/>
  <c r="H180" i="3"/>
  <c r="H166" i="3"/>
  <c r="H154" i="3"/>
  <c r="H146" i="3"/>
  <c r="H138" i="3"/>
  <c r="H130" i="3"/>
  <c r="H122" i="3"/>
  <c r="H114" i="3"/>
  <c r="H106" i="3"/>
  <c r="H89" i="3"/>
  <c r="H99" i="3"/>
  <c r="H931" i="3"/>
  <c r="H905" i="3"/>
  <c r="H796" i="3"/>
  <c r="H727" i="3"/>
  <c r="H683" i="3"/>
  <c r="H651" i="3"/>
  <c r="H463" i="3"/>
  <c r="H457" i="3"/>
  <c r="H383" i="3"/>
  <c r="H331" i="3"/>
  <c r="H319" i="3"/>
  <c r="H267" i="3"/>
  <c r="H255" i="3"/>
  <c r="H127" i="3"/>
  <c r="H119" i="3"/>
  <c r="H103" i="3"/>
  <c r="H95" i="3"/>
  <c r="H371" i="3"/>
  <c r="H233" i="3"/>
  <c r="H190" i="3"/>
  <c r="H116" i="3"/>
  <c r="H826" i="3"/>
  <c r="H694" i="3"/>
  <c r="H347" i="3"/>
  <c r="H179" i="3"/>
  <c r="H105" i="3"/>
  <c r="H153" i="3"/>
  <c r="H145" i="3"/>
  <c r="H113" i="3"/>
  <c r="H137" i="3"/>
  <c r="H175" i="3"/>
  <c r="H129" i="3"/>
  <c r="H88" i="3"/>
  <c r="H100" i="3"/>
  <c r="H193" i="3"/>
  <c r="H121" i="3"/>
  <c r="H161" i="3"/>
  <c r="H712" i="3"/>
  <c r="H704" i="3"/>
  <c r="H635" i="3"/>
  <c r="H627" i="3"/>
  <c r="H611" i="3"/>
  <c r="H603" i="3"/>
  <c r="H595" i="3"/>
  <c r="H587" i="3"/>
  <c r="H579" i="3"/>
  <c r="H571" i="3"/>
  <c r="H563" i="3"/>
  <c r="H555" i="3"/>
  <c r="H548" i="3"/>
  <c r="H540" i="3"/>
  <c r="H532" i="3"/>
  <c r="H524" i="3"/>
  <c r="H516" i="3"/>
  <c r="H508" i="3"/>
  <c r="H500" i="3"/>
  <c r="H492" i="3"/>
  <c r="H484" i="3"/>
  <c r="H475" i="3"/>
  <c r="H445" i="3"/>
  <c r="H437" i="3"/>
  <c r="H429" i="3"/>
  <c r="H421" i="3"/>
  <c r="H415" i="3"/>
  <c r="H407" i="3"/>
  <c r="H400" i="3"/>
  <c r="H622" i="3"/>
  <c r="H590" i="3"/>
  <c r="H574" i="3"/>
  <c r="H558" i="3"/>
  <c r="H519" i="3"/>
  <c r="H487" i="3"/>
  <c r="H424" i="3"/>
  <c r="H629" i="3"/>
  <c r="H573" i="3"/>
  <c r="H542" i="3"/>
  <c r="H486" i="3"/>
  <c r="H431" i="3"/>
  <c r="H711" i="3"/>
  <c r="H703" i="3"/>
  <c r="H634" i="3"/>
  <c r="H626" i="3"/>
  <c r="H610" i="3"/>
  <c r="H602" i="3"/>
  <c r="H594" i="3"/>
  <c r="H586" i="3"/>
  <c r="H578" i="3"/>
  <c r="H570" i="3"/>
  <c r="H562" i="3"/>
  <c r="H554" i="3"/>
  <c r="H547" i="3"/>
  <c r="H539" i="3"/>
  <c r="H531" i="3"/>
  <c r="H523" i="3"/>
  <c r="H515" i="3"/>
  <c r="H507" i="3"/>
  <c r="H499" i="3"/>
  <c r="H491" i="3"/>
  <c r="H482" i="3"/>
  <c r="H474" i="3"/>
  <c r="H444" i="3"/>
  <c r="H436" i="3"/>
  <c r="H428" i="3"/>
  <c r="H414" i="3"/>
  <c r="H406" i="3"/>
  <c r="H399" i="3"/>
  <c r="H606" i="3"/>
  <c r="H511" i="3"/>
  <c r="H470" i="3"/>
  <c r="H410" i="3"/>
  <c r="H597" i="3"/>
  <c r="H526" i="3"/>
  <c r="H417" i="3"/>
  <c r="H710" i="3"/>
  <c r="H702" i="3"/>
  <c r="H633" i="3"/>
  <c r="H625" i="3"/>
  <c r="H609" i="3"/>
  <c r="H601" i="3"/>
  <c r="H593" i="3"/>
  <c r="H585" i="3"/>
  <c r="H577" i="3"/>
  <c r="H569" i="3"/>
  <c r="H561" i="3"/>
  <c r="H553" i="3"/>
  <c r="H546" i="3"/>
  <c r="H538" i="3"/>
  <c r="H530" i="3"/>
  <c r="H522" i="3"/>
  <c r="H514" i="3"/>
  <c r="H506" i="3"/>
  <c r="H498" i="3"/>
  <c r="H490" i="3"/>
  <c r="H481" i="3"/>
  <c r="H473" i="3"/>
  <c r="H443" i="3"/>
  <c r="H435" i="3"/>
  <c r="H427" i="3"/>
  <c r="H420" i="3"/>
  <c r="H413" i="3"/>
  <c r="H405" i="3"/>
  <c r="H398" i="3"/>
  <c r="H638" i="3"/>
  <c r="H543" i="3"/>
  <c r="H495" i="3"/>
  <c r="H432" i="3"/>
  <c r="H637" i="3"/>
  <c r="H589" i="3"/>
  <c r="H557" i="3"/>
  <c r="H518" i="3"/>
  <c r="H494" i="3"/>
  <c r="H439" i="3"/>
  <c r="H394" i="3"/>
  <c r="H709" i="3"/>
  <c r="H632" i="3"/>
  <c r="H624" i="3"/>
  <c r="H608" i="3"/>
  <c r="H600" i="3"/>
  <c r="H592" i="3"/>
  <c r="H584" i="3"/>
  <c r="H576" i="3"/>
  <c r="H568" i="3"/>
  <c r="H560" i="3"/>
  <c r="H552" i="3"/>
  <c r="H545" i="3"/>
  <c r="H537" i="3"/>
  <c r="H529" i="3"/>
  <c r="H521" i="3"/>
  <c r="H513" i="3"/>
  <c r="H505" i="3"/>
  <c r="H497" i="3"/>
  <c r="H489" i="3"/>
  <c r="H480" i="3"/>
  <c r="H472" i="3"/>
  <c r="H442" i="3"/>
  <c r="H434" i="3"/>
  <c r="H426" i="3"/>
  <c r="H419" i="3"/>
  <c r="H412" i="3"/>
  <c r="H404" i="3"/>
  <c r="H397" i="3"/>
  <c r="H630" i="3"/>
  <c r="H535" i="3"/>
  <c r="H418" i="3"/>
  <c r="H605" i="3"/>
  <c r="H502" i="3"/>
  <c r="H423" i="3"/>
  <c r="H708" i="3"/>
  <c r="H631" i="3"/>
  <c r="H623" i="3"/>
  <c r="H607" i="3"/>
  <c r="H599" i="3"/>
  <c r="H591" i="3"/>
  <c r="H583" i="3"/>
  <c r="H575" i="3"/>
  <c r="H567" i="3"/>
  <c r="H559" i="3"/>
  <c r="H551" i="3"/>
  <c r="H544" i="3"/>
  <c r="H536" i="3"/>
  <c r="H528" i="3"/>
  <c r="H520" i="3"/>
  <c r="H512" i="3"/>
  <c r="H504" i="3"/>
  <c r="H496" i="3"/>
  <c r="H488" i="3"/>
  <c r="H479" i="3"/>
  <c r="H471" i="3"/>
  <c r="H441" i="3"/>
  <c r="H433" i="3"/>
  <c r="H425" i="3"/>
  <c r="H411" i="3"/>
  <c r="H396" i="3"/>
  <c r="H707" i="3"/>
  <c r="H582" i="3"/>
  <c r="H566" i="3"/>
  <c r="H527" i="3"/>
  <c r="H478" i="3"/>
  <c r="H403" i="3"/>
  <c r="H621" i="3"/>
  <c r="H565" i="3"/>
  <c r="H534" i="3"/>
  <c r="H477" i="3"/>
  <c r="H409" i="3"/>
  <c r="H705" i="3"/>
  <c r="H636" i="3"/>
  <c r="H620" i="3"/>
  <c r="H604" i="3"/>
  <c r="H596" i="3"/>
  <c r="H588" i="3"/>
  <c r="H580" i="3"/>
  <c r="H572" i="3"/>
  <c r="H564" i="3"/>
  <c r="H556" i="3"/>
  <c r="H541" i="3"/>
  <c r="H533" i="3"/>
  <c r="H525" i="3"/>
  <c r="H517" i="3"/>
  <c r="H509" i="3"/>
  <c r="H501" i="3"/>
  <c r="H493" i="3"/>
  <c r="H485" i="3"/>
  <c r="H476" i="3"/>
  <c r="H468" i="3"/>
  <c r="H438" i="3"/>
  <c r="H430" i="3"/>
  <c r="H422" i="3"/>
  <c r="H416" i="3"/>
  <c r="H408" i="3"/>
  <c r="H401" i="3"/>
  <c r="H393" i="3"/>
  <c r="H598" i="3"/>
  <c r="H550" i="3"/>
  <c r="H503" i="3"/>
  <c r="H440" i="3"/>
  <c r="H395" i="3"/>
  <c r="H706" i="3"/>
  <c r="H581" i="3"/>
  <c r="H549" i="3"/>
  <c r="H510" i="3"/>
  <c r="H469" i="3"/>
  <c r="H402" i="3"/>
  <c r="I4" i="11"/>
  <c r="K86" i="3" l="1"/>
  <c r="I86" i="3"/>
  <c r="K54" i="3"/>
  <c r="I54" i="3"/>
  <c r="K85" i="3"/>
  <c r="I85" i="3"/>
  <c r="AW142" i="3"/>
  <c r="AM142" i="3"/>
  <c r="AO142" i="3"/>
  <c r="AQ142" i="3"/>
  <c r="AE142" i="3"/>
  <c r="AG142" i="3"/>
  <c r="AI142" i="3"/>
  <c r="AK142" i="3"/>
  <c r="AS142" i="3"/>
  <c r="AU142" i="3"/>
  <c r="AE259" i="3"/>
  <c r="AG259" i="3"/>
  <c r="AI259" i="3"/>
  <c r="AK259" i="3"/>
  <c r="AS259" i="3"/>
  <c r="AU259" i="3"/>
  <c r="AW259" i="3"/>
  <c r="AM259" i="3"/>
  <c r="AO259" i="3"/>
  <c r="AQ259" i="3"/>
  <c r="AK235" i="3"/>
  <c r="AO235" i="3"/>
  <c r="AE235" i="3"/>
  <c r="AQ235" i="3"/>
  <c r="AS235" i="3"/>
  <c r="AU235" i="3"/>
  <c r="AG235" i="3"/>
  <c r="AI235" i="3"/>
  <c r="AM235" i="3"/>
  <c r="AW235" i="3"/>
  <c r="AO318" i="3"/>
  <c r="AQ318" i="3"/>
  <c r="AS318" i="3"/>
  <c r="AE318" i="3"/>
  <c r="AG318" i="3"/>
  <c r="AU318" i="3"/>
  <c r="AW318" i="3"/>
  <c r="AI318" i="3"/>
  <c r="AK318" i="3"/>
  <c r="AM318" i="3"/>
  <c r="AU654" i="3"/>
  <c r="AK654" i="3"/>
  <c r="AM654" i="3"/>
  <c r="AQ654" i="3"/>
  <c r="AO654" i="3"/>
  <c r="AS654" i="3"/>
  <c r="AE654" i="3"/>
  <c r="AI654" i="3"/>
  <c r="AW654" i="3"/>
  <c r="AG654" i="3"/>
  <c r="AO857" i="3"/>
  <c r="AS857" i="3"/>
  <c r="AE857" i="3"/>
  <c r="AK857" i="3"/>
  <c r="AG857" i="3"/>
  <c r="AI857" i="3"/>
  <c r="AM857" i="3"/>
  <c r="AQ857" i="3"/>
  <c r="AW857" i="3"/>
  <c r="AU857" i="3"/>
  <c r="AG210" i="3"/>
  <c r="AK210" i="3"/>
  <c r="AM210" i="3"/>
  <c r="AQ210" i="3"/>
  <c r="AO210" i="3"/>
  <c r="AS210" i="3"/>
  <c r="AU210" i="3"/>
  <c r="AE210" i="3"/>
  <c r="AI210" i="3"/>
  <c r="AW210" i="3"/>
  <c r="AM402" i="3"/>
  <c r="AO402" i="3"/>
  <c r="AQ402" i="3"/>
  <c r="AE402" i="3"/>
  <c r="AI402" i="3"/>
  <c r="AG402" i="3"/>
  <c r="AU402" i="3"/>
  <c r="AW402" i="3"/>
  <c r="AS402" i="3"/>
  <c r="AK402" i="3"/>
  <c r="AU636" i="3"/>
  <c r="AK636" i="3"/>
  <c r="AM636" i="3"/>
  <c r="AO636" i="3"/>
  <c r="AW636" i="3"/>
  <c r="AG636" i="3"/>
  <c r="AE636" i="3"/>
  <c r="AI636" i="3"/>
  <c r="AQ636" i="3"/>
  <c r="AS636" i="3"/>
  <c r="AQ623" i="3"/>
  <c r="AU623" i="3"/>
  <c r="AK623" i="3"/>
  <c r="AM623" i="3"/>
  <c r="AO623" i="3"/>
  <c r="AS623" i="3"/>
  <c r="AW623" i="3"/>
  <c r="AE623" i="3"/>
  <c r="AG623" i="3"/>
  <c r="AI623" i="3"/>
  <c r="AO709" i="3"/>
  <c r="AQ709" i="3"/>
  <c r="AS709" i="3"/>
  <c r="AU709" i="3"/>
  <c r="AW709" i="3"/>
  <c r="AI709" i="3"/>
  <c r="AK709" i="3"/>
  <c r="AM709" i="3"/>
  <c r="AE709" i="3"/>
  <c r="AG709" i="3"/>
  <c r="AE514" i="3"/>
  <c r="AG514" i="3"/>
  <c r="AI514" i="3"/>
  <c r="AQ514" i="3"/>
  <c r="AS514" i="3"/>
  <c r="AU514" i="3"/>
  <c r="AW514" i="3"/>
  <c r="AM514" i="3"/>
  <c r="AK514" i="3"/>
  <c r="AO514" i="3"/>
  <c r="AE399" i="3"/>
  <c r="AM399" i="3"/>
  <c r="AO399" i="3"/>
  <c r="AQ399" i="3"/>
  <c r="AG399" i="3"/>
  <c r="AI399" i="3"/>
  <c r="AU399" i="3"/>
  <c r="AW399" i="3"/>
  <c r="AK399" i="3"/>
  <c r="AS399" i="3"/>
  <c r="AM558" i="3"/>
  <c r="AO558" i="3"/>
  <c r="AQ558" i="3"/>
  <c r="AS558" i="3"/>
  <c r="AW558" i="3"/>
  <c r="AK558" i="3"/>
  <c r="AE558" i="3"/>
  <c r="AG558" i="3"/>
  <c r="AI558" i="3"/>
  <c r="AU558" i="3"/>
  <c r="AU100" i="3"/>
  <c r="AW100" i="3"/>
  <c r="AG100" i="3"/>
  <c r="AI100" i="3"/>
  <c r="AM100" i="3"/>
  <c r="AQ100" i="3"/>
  <c r="AE100" i="3"/>
  <c r="AO100" i="3"/>
  <c r="AK100" i="3"/>
  <c r="AS100" i="3"/>
  <c r="AU106" i="3"/>
  <c r="AW106" i="3"/>
  <c r="AE106" i="3"/>
  <c r="AG106" i="3"/>
  <c r="AI106" i="3"/>
  <c r="AK106" i="3"/>
  <c r="AS106" i="3"/>
  <c r="AM106" i="3"/>
  <c r="AO106" i="3"/>
  <c r="AQ106" i="3"/>
  <c r="AE662" i="3"/>
  <c r="AI662" i="3"/>
  <c r="AK662" i="3"/>
  <c r="AM662" i="3"/>
  <c r="AO662" i="3"/>
  <c r="AS662" i="3"/>
  <c r="AQ662" i="3"/>
  <c r="AG662" i="3"/>
  <c r="AU662" i="3"/>
  <c r="AW662" i="3"/>
  <c r="AQ263" i="3"/>
  <c r="AU263" i="3"/>
  <c r="AE263" i="3"/>
  <c r="AG263" i="3"/>
  <c r="AI263" i="3"/>
  <c r="AK263" i="3"/>
  <c r="AM263" i="3"/>
  <c r="AO263" i="3"/>
  <c r="AS263" i="3"/>
  <c r="AW263" i="3"/>
  <c r="AQ287" i="3"/>
  <c r="AU287" i="3"/>
  <c r="AM287" i="3"/>
  <c r="AO287" i="3"/>
  <c r="AS287" i="3"/>
  <c r="AW287" i="3"/>
  <c r="AG287" i="3"/>
  <c r="AI287" i="3"/>
  <c r="AK287" i="3"/>
  <c r="AE287" i="3"/>
  <c r="AO236" i="3"/>
  <c r="AS236" i="3"/>
  <c r="AI236" i="3"/>
  <c r="AM236" i="3"/>
  <c r="AK236" i="3"/>
  <c r="AQ236" i="3"/>
  <c r="AU236" i="3"/>
  <c r="AE236" i="3"/>
  <c r="AW236" i="3"/>
  <c r="AG236" i="3"/>
  <c r="AE460" i="3"/>
  <c r="AG460" i="3"/>
  <c r="AI460" i="3"/>
  <c r="AW460" i="3"/>
  <c r="AQ460" i="3"/>
  <c r="AS460" i="3"/>
  <c r="AU460" i="3"/>
  <c r="AM460" i="3"/>
  <c r="AK460" i="3"/>
  <c r="AO460" i="3"/>
  <c r="AS165" i="3"/>
  <c r="AW165" i="3"/>
  <c r="AM165" i="3"/>
  <c r="AO165" i="3"/>
  <c r="AQ165" i="3"/>
  <c r="AE165" i="3"/>
  <c r="AG165" i="3"/>
  <c r="AI165" i="3"/>
  <c r="AK165" i="3"/>
  <c r="AU165" i="3"/>
  <c r="AU353" i="3"/>
  <c r="AQ353" i="3"/>
  <c r="AS353" i="3"/>
  <c r="AW353" i="3"/>
  <c r="AK353" i="3"/>
  <c r="AM353" i="3"/>
  <c r="AO353" i="3"/>
  <c r="AI353" i="3"/>
  <c r="AE353" i="3"/>
  <c r="AG353" i="3"/>
  <c r="AW244" i="3"/>
  <c r="AU244" i="3"/>
  <c r="AO244" i="3"/>
  <c r="AQ244" i="3"/>
  <c r="AS244" i="3"/>
  <c r="AI244" i="3"/>
  <c r="AK244" i="3"/>
  <c r="AM244" i="3"/>
  <c r="AE244" i="3"/>
  <c r="AG244" i="3"/>
  <c r="AU392" i="3"/>
  <c r="AW392" i="3"/>
  <c r="AI392" i="3"/>
  <c r="AK392" i="3"/>
  <c r="AM392" i="3"/>
  <c r="AO392" i="3"/>
  <c r="AQ392" i="3"/>
  <c r="AS392" i="3"/>
  <c r="AG392" i="3"/>
  <c r="AE392" i="3"/>
  <c r="AG824" i="3"/>
  <c r="AE824" i="3"/>
  <c r="AI824" i="3"/>
  <c r="AK824" i="3"/>
  <c r="AM824" i="3"/>
  <c r="AQ824" i="3"/>
  <c r="AW824" i="3"/>
  <c r="AS824" i="3"/>
  <c r="AU824" i="3"/>
  <c r="AO824" i="3"/>
  <c r="AO911" i="3"/>
  <c r="AS911" i="3"/>
  <c r="AU911" i="3"/>
  <c r="AW911" i="3"/>
  <c r="AI911" i="3"/>
  <c r="AQ911" i="3"/>
  <c r="AE911" i="3"/>
  <c r="AK911" i="3"/>
  <c r="AG911" i="3"/>
  <c r="AM911" i="3"/>
  <c r="AQ725" i="3"/>
  <c r="AI725" i="3"/>
  <c r="AK725" i="3"/>
  <c r="AM725" i="3"/>
  <c r="AO725" i="3"/>
  <c r="AW725" i="3"/>
  <c r="AS725" i="3"/>
  <c r="AU725" i="3"/>
  <c r="AE725" i="3"/>
  <c r="AG725" i="3"/>
  <c r="AE776" i="3"/>
  <c r="AK776" i="3"/>
  <c r="AM776" i="3"/>
  <c r="AO776" i="3"/>
  <c r="AQ776" i="3"/>
  <c r="AG776" i="3"/>
  <c r="AS776" i="3"/>
  <c r="AI776" i="3"/>
  <c r="AU776" i="3"/>
  <c r="AW776" i="3"/>
  <c r="AQ779" i="3"/>
  <c r="AE779" i="3"/>
  <c r="AG779" i="3"/>
  <c r="AO779" i="3"/>
  <c r="AW779" i="3"/>
  <c r="AS779" i="3"/>
  <c r="AU779" i="3"/>
  <c r="AI779" i="3"/>
  <c r="AM779" i="3"/>
  <c r="AK779" i="3"/>
  <c r="AI771" i="3"/>
  <c r="AE771" i="3"/>
  <c r="AG771" i="3"/>
  <c r="AK771" i="3"/>
  <c r="AM771" i="3"/>
  <c r="AO771" i="3"/>
  <c r="AQ771" i="3"/>
  <c r="AS771" i="3"/>
  <c r="AU771" i="3"/>
  <c r="AW771" i="3"/>
  <c r="AE716" i="3"/>
  <c r="AG716" i="3"/>
  <c r="AI716" i="3"/>
  <c r="AK716" i="3"/>
  <c r="AS716" i="3"/>
  <c r="AU716" i="3"/>
  <c r="AW716" i="3"/>
  <c r="AQ716" i="3"/>
  <c r="AM716" i="3"/>
  <c r="AO716" i="3"/>
  <c r="AG77" i="3"/>
  <c r="AI77" i="3"/>
  <c r="AU77" i="3"/>
  <c r="AE77" i="3"/>
  <c r="AK77" i="3"/>
  <c r="AS77" i="3"/>
  <c r="AM77" i="3"/>
  <c r="AO77" i="3"/>
  <c r="AQ77" i="3"/>
  <c r="AW77" i="3"/>
  <c r="AQ69" i="3"/>
  <c r="AS69" i="3"/>
  <c r="AW69" i="3"/>
  <c r="AI69" i="3"/>
  <c r="AM69" i="3"/>
  <c r="AO69" i="3"/>
  <c r="AK69" i="3"/>
  <c r="AE69" i="3"/>
  <c r="AG69" i="3"/>
  <c r="AU69" i="3"/>
  <c r="AS59" i="3"/>
  <c r="AU59" i="3"/>
  <c r="AE59" i="3"/>
  <c r="AI59" i="3"/>
  <c r="AG59" i="3"/>
  <c r="AO59" i="3"/>
  <c r="AQ59" i="3"/>
  <c r="AW59" i="3"/>
  <c r="AK59" i="3"/>
  <c r="AM59" i="3"/>
  <c r="AI79" i="3"/>
  <c r="AK79" i="3"/>
  <c r="AW79" i="3"/>
  <c r="AQ79" i="3"/>
  <c r="AU79" i="3"/>
  <c r="AE79" i="3"/>
  <c r="AG79" i="3"/>
  <c r="AO79" i="3"/>
  <c r="AS79" i="3"/>
  <c r="AM79" i="3"/>
  <c r="AE525" i="3"/>
  <c r="AG525" i="3"/>
  <c r="AI525" i="3"/>
  <c r="AK525" i="3"/>
  <c r="AM525" i="3"/>
  <c r="AO525" i="3"/>
  <c r="AQ525" i="3"/>
  <c r="AW525" i="3"/>
  <c r="AS525" i="3"/>
  <c r="AU525" i="3"/>
  <c r="AM396" i="3"/>
  <c r="AO396" i="3"/>
  <c r="AQ396" i="3"/>
  <c r="AG396" i="3"/>
  <c r="AI396" i="3"/>
  <c r="AE396" i="3"/>
  <c r="AW396" i="3"/>
  <c r="AS396" i="3"/>
  <c r="AU396" i="3"/>
  <c r="AK396" i="3"/>
  <c r="AM426" i="3"/>
  <c r="AO426" i="3"/>
  <c r="AQ426" i="3"/>
  <c r="AE426" i="3"/>
  <c r="AS426" i="3"/>
  <c r="AU426" i="3"/>
  <c r="AW426" i="3"/>
  <c r="AK426" i="3"/>
  <c r="AG426" i="3"/>
  <c r="AI426" i="3"/>
  <c r="AM522" i="3"/>
  <c r="AO522" i="3"/>
  <c r="AQ522" i="3"/>
  <c r="AE522" i="3"/>
  <c r="AG522" i="3"/>
  <c r="AU522" i="3"/>
  <c r="AW522" i="3"/>
  <c r="AI522" i="3"/>
  <c r="AK522" i="3"/>
  <c r="AS522" i="3"/>
  <c r="AE574" i="3"/>
  <c r="AG574" i="3"/>
  <c r="AI574" i="3"/>
  <c r="AQ574" i="3"/>
  <c r="AU574" i="3"/>
  <c r="AK574" i="3"/>
  <c r="AM574" i="3"/>
  <c r="AO574" i="3"/>
  <c r="AS574" i="3"/>
  <c r="AW574" i="3"/>
  <c r="AU88" i="3"/>
  <c r="AW88" i="3"/>
  <c r="AO88" i="3"/>
  <c r="AQ88" i="3"/>
  <c r="AI88" i="3"/>
  <c r="AM88" i="3"/>
  <c r="AK88" i="3"/>
  <c r="AS88" i="3"/>
  <c r="AE88" i="3"/>
  <c r="AG88" i="3"/>
  <c r="AM778" i="3"/>
  <c r="AW778" i="3"/>
  <c r="AI778" i="3"/>
  <c r="AK778" i="3"/>
  <c r="AE778" i="3"/>
  <c r="AG778" i="3"/>
  <c r="AO778" i="3"/>
  <c r="AQ778" i="3"/>
  <c r="AU778" i="3"/>
  <c r="AS778" i="3"/>
  <c r="AG144" i="3"/>
  <c r="AK144" i="3"/>
  <c r="AE144" i="3"/>
  <c r="AW144" i="3"/>
  <c r="AI144" i="3"/>
  <c r="AS144" i="3"/>
  <c r="AU144" i="3"/>
  <c r="AM144" i="3"/>
  <c r="AO144" i="3"/>
  <c r="AQ144" i="3"/>
  <c r="AK107" i="3"/>
  <c r="AM107" i="3"/>
  <c r="AI107" i="3"/>
  <c r="AQ107" i="3"/>
  <c r="AW107" i="3"/>
  <c r="AE107" i="3"/>
  <c r="AG107" i="3"/>
  <c r="AO107" i="3"/>
  <c r="AS107" i="3"/>
  <c r="AU107" i="3"/>
  <c r="AK247" i="3"/>
  <c r="AO247" i="3"/>
  <c r="AU247" i="3"/>
  <c r="AE247" i="3"/>
  <c r="AG247" i="3"/>
  <c r="AI247" i="3"/>
  <c r="AM247" i="3"/>
  <c r="AQ247" i="3"/>
  <c r="AS247" i="3"/>
  <c r="AW247" i="3"/>
  <c r="AE619" i="3"/>
  <c r="AG619" i="3"/>
  <c r="AI619" i="3"/>
  <c r="AK619" i="3"/>
  <c r="AS619" i="3"/>
  <c r="AU619" i="3"/>
  <c r="AW619" i="3"/>
  <c r="AM619" i="3"/>
  <c r="AO619" i="3"/>
  <c r="AQ619" i="3"/>
  <c r="AE265" i="3"/>
  <c r="AU265" i="3"/>
  <c r="AW265" i="3"/>
  <c r="AG265" i="3"/>
  <c r="AO265" i="3"/>
  <c r="AQ265" i="3"/>
  <c r="AS265" i="3"/>
  <c r="AI265" i="3"/>
  <c r="AK265" i="3"/>
  <c r="AM265" i="3"/>
  <c r="AU252" i="3"/>
  <c r="AW252" i="3"/>
  <c r="AO252" i="3"/>
  <c r="AQ252" i="3"/>
  <c r="AS252" i="3"/>
  <c r="AE252" i="3"/>
  <c r="AG252" i="3"/>
  <c r="AI252" i="3"/>
  <c r="AK252" i="3"/>
  <c r="AM252" i="3"/>
  <c r="AM250" i="3"/>
  <c r="AQ250" i="3"/>
  <c r="AE250" i="3"/>
  <c r="AG250" i="3"/>
  <c r="AI250" i="3"/>
  <c r="AK250" i="3"/>
  <c r="AO250" i="3"/>
  <c r="AS250" i="3"/>
  <c r="AU250" i="3"/>
  <c r="AW250" i="3"/>
  <c r="AO839" i="3"/>
  <c r="AS839" i="3"/>
  <c r="AU839" i="3"/>
  <c r="AW839" i="3"/>
  <c r="AI839" i="3"/>
  <c r="AK839" i="3"/>
  <c r="AQ839" i="3"/>
  <c r="AM839" i="3"/>
  <c r="AE839" i="3"/>
  <c r="AG839" i="3"/>
  <c r="AE296" i="3"/>
  <c r="AI296" i="3"/>
  <c r="AG296" i="3"/>
  <c r="AK296" i="3"/>
  <c r="AM296" i="3"/>
  <c r="AO296" i="3"/>
  <c r="AQ296" i="3"/>
  <c r="AS296" i="3"/>
  <c r="AU296" i="3"/>
  <c r="AW296" i="3"/>
  <c r="AS864" i="3"/>
  <c r="AW864" i="3"/>
  <c r="AI864" i="3"/>
  <c r="AO864" i="3"/>
  <c r="AQ864" i="3"/>
  <c r="AK864" i="3"/>
  <c r="AM864" i="3"/>
  <c r="AE864" i="3"/>
  <c r="AU864" i="3"/>
  <c r="AG864" i="3"/>
  <c r="AO893" i="3"/>
  <c r="AS893" i="3"/>
  <c r="AE893" i="3"/>
  <c r="AG893" i="3"/>
  <c r="AK893" i="3"/>
  <c r="AI893" i="3"/>
  <c r="AQ893" i="3"/>
  <c r="AU893" i="3"/>
  <c r="AW893" i="3"/>
  <c r="AM893" i="3"/>
  <c r="AE661" i="3"/>
  <c r="AG661" i="3"/>
  <c r="AU661" i="3"/>
  <c r="AW661" i="3"/>
  <c r="AQ661" i="3"/>
  <c r="AK661" i="3"/>
  <c r="AM661" i="3"/>
  <c r="AO661" i="3"/>
  <c r="AI661" i="3"/>
  <c r="AS661" i="3"/>
  <c r="AG950" i="3"/>
  <c r="AQ950" i="3"/>
  <c r="AS950" i="3"/>
  <c r="AW950" i="3"/>
  <c r="AU950" i="3"/>
  <c r="AK950" i="3"/>
  <c r="AE950" i="3"/>
  <c r="AI950" i="3"/>
  <c r="AM950" i="3"/>
  <c r="AO950" i="3"/>
  <c r="AW925" i="3"/>
  <c r="AG925" i="3"/>
  <c r="AE925" i="3"/>
  <c r="AS925" i="3"/>
  <c r="AU925" i="3"/>
  <c r="AI925" i="3"/>
  <c r="AK925" i="3"/>
  <c r="AM925" i="3"/>
  <c r="AO925" i="3"/>
  <c r="AQ925" i="3"/>
  <c r="AM80" i="3"/>
  <c r="AO80" i="3"/>
  <c r="AE80" i="3"/>
  <c r="AW80" i="3"/>
  <c r="AQ80" i="3"/>
  <c r="AU80" i="3"/>
  <c r="AI80" i="3"/>
  <c r="AK80" i="3"/>
  <c r="AS80" i="3"/>
  <c r="AG80" i="3"/>
  <c r="AM510" i="3"/>
  <c r="AO510" i="3"/>
  <c r="AQ510" i="3"/>
  <c r="AS510" i="3"/>
  <c r="AU510" i="3"/>
  <c r="AW510" i="3"/>
  <c r="AG510" i="3"/>
  <c r="AI510" i="3"/>
  <c r="AK510" i="3"/>
  <c r="AE510" i="3"/>
  <c r="AQ409" i="3"/>
  <c r="AS409" i="3"/>
  <c r="AU409" i="3"/>
  <c r="AW409" i="3"/>
  <c r="AK409" i="3"/>
  <c r="AM409" i="3"/>
  <c r="AO409" i="3"/>
  <c r="AG409" i="3"/>
  <c r="AI409" i="3"/>
  <c r="AE409" i="3"/>
  <c r="AU536" i="3"/>
  <c r="AW536" i="3"/>
  <c r="AI536" i="3"/>
  <c r="AM536" i="3"/>
  <c r="AE536" i="3"/>
  <c r="AG536" i="3"/>
  <c r="AO536" i="3"/>
  <c r="AQ536" i="3"/>
  <c r="AS536" i="3"/>
  <c r="AK536" i="3"/>
  <c r="AM552" i="3"/>
  <c r="AO552" i="3"/>
  <c r="AQ552" i="3"/>
  <c r="AG552" i="3"/>
  <c r="AK552" i="3"/>
  <c r="AU552" i="3"/>
  <c r="AW552" i="3"/>
  <c r="AE552" i="3"/>
  <c r="AI552" i="3"/>
  <c r="AS552" i="3"/>
  <c r="AU530" i="3"/>
  <c r="AW530" i="3"/>
  <c r="AE530" i="3"/>
  <c r="AG530" i="3"/>
  <c r="AI530" i="3"/>
  <c r="AK530" i="3"/>
  <c r="AM530" i="3"/>
  <c r="AO530" i="3"/>
  <c r="AQ530" i="3"/>
  <c r="AS530" i="3"/>
  <c r="AI539" i="3"/>
  <c r="AK539" i="3"/>
  <c r="AM539" i="3"/>
  <c r="AO539" i="3"/>
  <c r="AS539" i="3"/>
  <c r="AU539" i="3"/>
  <c r="AW539" i="3"/>
  <c r="AE539" i="3"/>
  <c r="AG539" i="3"/>
  <c r="AQ539" i="3"/>
  <c r="AU590" i="3"/>
  <c r="AW590" i="3"/>
  <c r="AO590" i="3"/>
  <c r="AS590" i="3"/>
  <c r="AE590" i="3"/>
  <c r="AQ590" i="3"/>
  <c r="AM590" i="3"/>
  <c r="AG590" i="3"/>
  <c r="AI590" i="3"/>
  <c r="AK590" i="3"/>
  <c r="AQ129" i="3"/>
  <c r="AU129" i="3"/>
  <c r="AK129" i="3"/>
  <c r="AM129" i="3"/>
  <c r="AO129" i="3"/>
  <c r="AS129" i="3"/>
  <c r="AW129" i="3"/>
  <c r="AE129" i="3"/>
  <c r="AG129" i="3"/>
  <c r="AI129" i="3"/>
  <c r="AS810" i="3"/>
  <c r="AW810" i="3"/>
  <c r="AE810" i="3"/>
  <c r="AK810" i="3"/>
  <c r="AQ810" i="3"/>
  <c r="AG810" i="3"/>
  <c r="AI810" i="3"/>
  <c r="AM810" i="3"/>
  <c r="AO810" i="3"/>
  <c r="AU810" i="3"/>
  <c r="AK157" i="3"/>
  <c r="AO157" i="3"/>
  <c r="AE157" i="3"/>
  <c r="AQ157" i="3"/>
  <c r="AS157" i="3"/>
  <c r="AU157" i="3"/>
  <c r="AG157" i="3"/>
  <c r="AI157" i="3"/>
  <c r="AM157" i="3"/>
  <c r="AW157" i="3"/>
  <c r="AE740" i="3"/>
  <c r="AW740" i="3"/>
  <c r="AG740" i="3"/>
  <c r="AM740" i="3"/>
  <c r="AQ740" i="3"/>
  <c r="AI740" i="3"/>
  <c r="AK740" i="3"/>
  <c r="AO740" i="3"/>
  <c r="AS740" i="3"/>
  <c r="AU740" i="3"/>
  <c r="AQ791" i="3"/>
  <c r="AS791" i="3"/>
  <c r="AU791" i="3"/>
  <c r="AW791" i="3"/>
  <c r="AG791" i="3"/>
  <c r="AI791" i="3"/>
  <c r="AM791" i="3"/>
  <c r="AE791" i="3"/>
  <c r="AK791" i="3"/>
  <c r="AO791" i="3"/>
  <c r="AM676" i="3"/>
  <c r="AQ676" i="3"/>
  <c r="AS676" i="3"/>
  <c r="AU676" i="3"/>
  <c r="AW676" i="3"/>
  <c r="AE676" i="3"/>
  <c r="AO676" i="3"/>
  <c r="AG676" i="3"/>
  <c r="AI676" i="3"/>
  <c r="AK676" i="3"/>
  <c r="AE381" i="3"/>
  <c r="AG381" i="3"/>
  <c r="AI381" i="3"/>
  <c r="AK381" i="3"/>
  <c r="AM381" i="3"/>
  <c r="AO381" i="3"/>
  <c r="AS381" i="3"/>
  <c r="AU381" i="3"/>
  <c r="AQ381" i="3"/>
  <c r="AW381" i="3"/>
  <c r="AE614" i="3"/>
  <c r="AI614" i="3"/>
  <c r="AS614" i="3"/>
  <c r="AU614" i="3"/>
  <c r="AW614" i="3"/>
  <c r="AG614" i="3"/>
  <c r="AM614" i="3"/>
  <c r="AO614" i="3"/>
  <c r="AK614" i="3"/>
  <c r="AQ614" i="3"/>
  <c r="AQ671" i="3"/>
  <c r="AU671" i="3"/>
  <c r="AE671" i="3"/>
  <c r="AG671" i="3"/>
  <c r="AO671" i="3"/>
  <c r="AS671" i="3"/>
  <c r="AW671" i="3"/>
  <c r="AM671" i="3"/>
  <c r="AK671" i="3"/>
  <c r="AI671" i="3"/>
  <c r="AU690" i="3"/>
  <c r="AQ690" i="3"/>
  <c r="AS690" i="3"/>
  <c r="AW690" i="3"/>
  <c r="AG690" i="3"/>
  <c r="AI690" i="3"/>
  <c r="AM690" i="3"/>
  <c r="AO690" i="3"/>
  <c r="AK690" i="3"/>
  <c r="AE690" i="3"/>
  <c r="AI669" i="3"/>
  <c r="AM669" i="3"/>
  <c r="AO669" i="3"/>
  <c r="AQ669" i="3"/>
  <c r="AS669" i="3"/>
  <c r="AU669" i="3"/>
  <c r="AW669" i="3"/>
  <c r="AE669" i="3"/>
  <c r="AG669" i="3"/>
  <c r="AK669" i="3"/>
  <c r="AI461" i="3"/>
  <c r="AK461" i="3"/>
  <c r="AM461" i="3"/>
  <c r="AE461" i="3"/>
  <c r="AG461" i="3"/>
  <c r="AO461" i="3"/>
  <c r="AQ461" i="3"/>
  <c r="AS461" i="3"/>
  <c r="AU461" i="3"/>
  <c r="AW461" i="3"/>
  <c r="AS828" i="3"/>
  <c r="AW828" i="3"/>
  <c r="AI828" i="3"/>
  <c r="AO828" i="3"/>
  <c r="AK828" i="3"/>
  <c r="AM828" i="3"/>
  <c r="AQ828" i="3"/>
  <c r="AE828" i="3"/>
  <c r="AG828" i="3"/>
  <c r="AU828" i="3"/>
  <c r="AU64" i="3"/>
  <c r="AW64" i="3"/>
  <c r="AG64" i="3"/>
  <c r="AI64" i="3"/>
  <c r="AE64" i="3"/>
  <c r="AM64" i="3"/>
  <c r="AO64" i="3"/>
  <c r="AQ64" i="3"/>
  <c r="AS64" i="3"/>
  <c r="AK64" i="3"/>
  <c r="AM38" i="3"/>
  <c r="AO38" i="3"/>
  <c r="AG38" i="3"/>
  <c r="AI38" i="3"/>
  <c r="AE38" i="3"/>
  <c r="AK38" i="3"/>
  <c r="AQ38" i="3"/>
  <c r="AS38" i="3"/>
  <c r="AU38" i="3"/>
  <c r="AW38" i="3"/>
  <c r="AE549" i="3"/>
  <c r="AG549" i="3"/>
  <c r="AK549" i="3"/>
  <c r="AM549" i="3"/>
  <c r="AO549" i="3"/>
  <c r="AQ549" i="3"/>
  <c r="AI549" i="3"/>
  <c r="AS549" i="3"/>
  <c r="AU549" i="3"/>
  <c r="AW549" i="3"/>
  <c r="AE477" i="3"/>
  <c r="AG477" i="3"/>
  <c r="AI477" i="3"/>
  <c r="AK477" i="3"/>
  <c r="AS477" i="3"/>
  <c r="AU477" i="3"/>
  <c r="AW477" i="3"/>
  <c r="AO477" i="3"/>
  <c r="AQ477" i="3"/>
  <c r="AM477" i="3"/>
  <c r="AE423" i="3"/>
  <c r="AG423" i="3"/>
  <c r="AI423" i="3"/>
  <c r="AK423" i="3"/>
  <c r="AS423" i="3"/>
  <c r="AU423" i="3"/>
  <c r="AW423" i="3"/>
  <c r="AQ423" i="3"/>
  <c r="AM423" i="3"/>
  <c r="AO423" i="3"/>
  <c r="AU494" i="3"/>
  <c r="AW494" i="3"/>
  <c r="AO494" i="3"/>
  <c r="AQ494" i="3"/>
  <c r="AS494" i="3"/>
  <c r="AI494" i="3"/>
  <c r="AG494" i="3"/>
  <c r="AE494" i="3"/>
  <c r="AK494" i="3"/>
  <c r="AM494" i="3"/>
  <c r="AU702" i="3"/>
  <c r="AO702" i="3"/>
  <c r="AQ702" i="3"/>
  <c r="AS702" i="3"/>
  <c r="AI702" i="3"/>
  <c r="AW702" i="3"/>
  <c r="AK702" i="3"/>
  <c r="AM702" i="3"/>
  <c r="AE702" i="3"/>
  <c r="AG702" i="3"/>
  <c r="AI711" i="3"/>
  <c r="AE711" i="3"/>
  <c r="AO711" i="3"/>
  <c r="AU711" i="3"/>
  <c r="AQ711" i="3"/>
  <c r="AW711" i="3"/>
  <c r="AS711" i="3"/>
  <c r="AG711" i="3"/>
  <c r="AK711" i="3"/>
  <c r="AM711" i="3"/>
  <c r="AG603" i="3"/>
  <c r="AE603" i="3"/>
  <c r="AI603" i="3"/>
  <c r="AW603" i="3"/>
  <c r="AS603" i="3"/>
  <c r="AU603" i="3"/>
  <c r="AK603" i="3"/>
  <c r="AM603" i="3"/>
  <c r="AO603" i="3"/>
  <c r="AQ603" i="3"/>
  <c r="AQ463" i="3"/>
  <c r="AS463" i="3"/>
  <c r="AU463" i="3"/>
  <c r="AK463" i="3"/>
  <c r="AM463" i="3"/>
  <c r="AO463" i="3"/>
  <c r="AW463" i="3"/>
  <c r="AE463" i="3"/>
  <c r="AG463" i="3"/>
  <c r="AI463" i="3"/>
  <c r="AK151" i="3"/>
  <c r="AO151" i="3"/>
  <c r="AE151" i="3"/>
  <c r="AG151" i="3"/>
  <c r="AI151" i="3"/>
  <c r="AM151" i="3"/>
  <c r="AQ151" i="3"/>
  <c r="AS151" i="3"/>
  <c r="AW151" i="3"/>
  <c r="AU151" i="3"/>
  <c r="AI339" i="3"/>
  <c r="AK339" i="3"/>
  <c r="AM339" i="3"/>
  <c r="AO339" i="3"/>
  <c r="AQ339" i="3"/>
  <c r="AS339" i="3"/>
  <c r="AE339" i="3"/>
  <c r="AG339" i="3"/>
  <c r="AU339" i="3"/>
  <c r="AW339" i="3"/>
  <c r="AM363" i="3"/>
  <c r="AE363" i="3"/>
  <c r="AU363" i="3"/>
  <c r="AW363" i="3"/>
  <c r="AG363" i="3"/>
  <c r="AI363" i="3"/>
  <c r="AO363" i="3"/>
  <c r="AQ363" i="3"/>
  <c r="AK363" i="3"/>
  <c r="AS363" i="3"/>
  <c r="AM384" i="3"/>
  <c r="AO384" i="3"/>
  <c r="AQ384" i="3"/>
  <c r="AG384" i="3"/>
  <c r="AI384" i="3"/>
  <c r="AK384" i="3"/>
  <c r="AS384" i="3"/>
  <c r="AU384" i="3"/>
  <c r="AW384" i="3"/>
  <c r="AE384" i="3"/>
  <c r="AK868" i="3"/>
  <c r="AO868" i="3"/>
  <c r="AQ868" i="3"/>
  <c r="AS868" i="3"/>
  <c r="AW868" i="3"/>
  <c r="AU868" i="3"/>
  <c r="AE868" i="3"/>
  <c r="AG868" i="3"/>
  <c r="AI868" i="3"/>
  <c r="AM868" i="3"/>
  <c r="AQ281" i="3"/>
  <c r="AU281" i="3"/>
  <c r="AS281" i="3"/>
  <c r="AW281" i="3"/>
  <c r="AE281" i="3"/>
  <c r="AG281" i="3"/>
  <c r="AI281" i="3"/>
  <c r="AK281" i="3"/>
  <c r="AM281" i="3"/>
  <c r="AO281" i="3"/>
  <c r="AW829" i="3"/>
  <c r="AQ829" i="3"/>
  <c r="AS829" i="3"/>
  <c r="AU829" i="3"/>
  <c r="AK829" i="3"/>
  <c r="AM829" i="3"/>
  <c r="AO829" i="3"/>
  <c r="AE829" i="3"/>
  <c r="AG829" i="3"/>
  <c r="AI829" i="3"/>
  <c r="AU799" i="3"/>
  <c r="AW799" i="3"/>
  <c r="AI799" i="3"/>
  <c r="AK799" i="3"/>
  <c r="AE799" i="3"/>
  <c r="AG799" i="3"/>
  <c r="AM799" i="3"/>
  <c r="AO799" i="3"/>
  <c r="AS799" i="3"/>
  <c r="AQ799" i="3"/>
  <c r="AU684" i="3"/>
  <c r="AE684" i="3"/>
  <c r="AG684" i="3"/>
  <c r="AW684" i="3"/>
  <c r="AQ684" i="3"/>
  <c r="AK684" i="3"/>
  <c r="AM684" i="3"/>
  <c r="AS684" i="3"/>
  <c r="AI684" i="3"/>
  <c r="AO684" i="3"/>
  <c r="AQ451" i="3"/>
  <c r="AS451" i="3"/>
  <c r="AU451" i="3"/>
  <c r="AK451" i="3"/>
  <c r="AM451" i="3"/>
  <c r="AO451" i="3"/>
  <c r="AG451" i="3"/>
  <c r="AE451" i="3"/>
  <c r="AI451" i="3"/>
  <c r="AW451" i="3"/>
  <c r="AQ641" i="3"/>
  <c r="AU641" i="3"/>
  <c r="AE641" i="3"/>
  <c r="AK641" i="3"/>
  <c r="AM641" i="3"/>
  <c r="AG641" i="3"/>
  <c r="AI641" i="3"/>
  <c r="AO641" i="3"/>
  <c r="AW641" i="3"/>
  <c r="AS641" i="3"/>
  <c r="AE679" i="3"/>
  <c r="AO679" i="3"/>
  <c r="AQ679" i="3"/>
  <c r="AS679" i="3"/>
  <c r="AI679" i="3"/>
  <c r="AU679" i="3"/>
  <c r="AW679" i="3"/>
  <c r="AK679" i="3"/>
  <c r="AM679" i="3"/>
  <c r="AG679" i="3"/>
  <c r="AE698" i="3"/>
  <c r="AI698" i="3"/>
  <c r="AK698" i="3"/>
  <c r="AM698" i="3"/>
  <c r="AO698" i="3"/>
  <c r="AQ698" i="3"/>
  <c r="AS698" i="3"/>
  <c r="AU698" i="3"/>
  <c r="AW698" i="3"/>
  <c r="AG698" i="3"/>
  <c r="AQ677" i="3"/>
  <c r="AU677" i="3"/>
  <c r="AK677" i="3"/>
  <c r="AS677" i="3"/>
  <c r="AW677" i="3"/>
  <c r="AM677" i="3"/>
  <c r="AO677" i="3"/>
  <c r="AE677" i="3"/>
  <c r="AI677" i="3"/>
  <c r="AG677" i="3"/>
  <c r="AE613" i="3"/>
  <c r="AK613" i="3"/>
  <c r="AM613" i="3"/>
  <c r="AO613" i="3"/>
  <c r="AW613" i="3"/>
  <c r="AU613" i="3"/>
  <c r="AG613" i="3"/>
  <c r="AI613" i="3"/>
  <c r="AQ613" i="3"/>
  <c r="AS613" i="3"/>
  <c r="AG932" i="3"/>
  <c r="AK932" i="3"/>
  <c r="AE932" i="3"/>
  <c r="AI932" i="3"/>
  <c r="AO932" i="3"/>
  <c r="AQ932" i="3"/>
  <c r="AS932" i="3"/>
  <c r="AU932" i="3"/>
  <c r="AW932" i="3"/>
  <c r="AM932" i="3"/>
  <c r="AM62" i="3"/>
  <c r="AO62" i="3"/>
  <c r="AS62" i="3"/>
  <c r="AU62" i="3"/>
  <c r="AI62" i="3"/>
  <c r="AQ62" i="3"/>
  <c r="AG62" i="3"/>
  <c r="AK62" i="3"/>
  <c r="AW62" i="3"/>
  <c r="AE62" i="3"/>
  <c r="AE556" i="3"/>
  <c r="AG556" i="3"/>
  <c r="AI556" i="3"/>
  <c r="AW556" i="3"/>
  <c r="AU556" i="3"/>
  <c r="AK556" i="3"/>
  <c r="AM556" i="3"/>
  <c r="AO556" i="3"/>
  <c r="AQ556" i="3"/>
  <c r="AS556" i="3"/>
  <c r="AI551" i="3"/>
  <c r="AK551" i="3"/>
  <c r="AM551" i="3"/>
  <c r="AG551" i="3"/>
  <c r="AO551" i="3"/>
  <c r="AQ551" i="3"/>
  <c r="AE551" i="3"/>
  <c r="AU551" i="3"/>
  <c r="AS551" i="3"/>
  <c r="AW551" i="3"/>
  <c r="AE568" i="3"/>
  <c r="AG568" i="3"/>
  <c r="AI568" i="3"/>
  <c r="AK568" i="3"/>
  <c r="AO568" i="3"/>
  <c r="AQ568" i="3"/>
  <c r="AS568" i="3"/>
  <c r="AU568" i="3"/>
  <c r="AW568" i="3"/>
  <c r="AM568" i="3"/>
  <c r="AM546" i="3"/>
  <c r="AO546" i="3"/>
  <c r="AQ546" i="3"/>
  <c r="AE546" i="3"/>
  <c r="AG546" i="3"/>
  <c r="AK546" i="3"/>
  <c r="AU546" i="3"/>
  <c r="AS546" i="3"/>
  <c r="AI546" i="3"/>
  <c r="AW546" i="3"/>
  <c r="AU554" i="3"/>
  <c r="AW554" i="3"/>
  <c r="AG554" i="3"/>
  <c r="AI554" i="3"/>
  <c r="AK554" i="3"/>
  <c r="AQ554" i="3"/>
  <c r="AS554" i="3"/>
  <c r="AM554" i="3"/>
  <c r="AO554" i="3"/>
  <c r="AE554" i="3"/>
  <c r="AM516" i="3"/>
  <c r="AO516" i="3"/>
  <c r="AQ516" i="3"/>
  <c r="AS516" i="3"/>
  <c r="AU516" i="3"/>
  <c r="AW516" i="3"/>
  <c r="AK516" i="3"/>
  <c r="AE516" i="3"/>
  <c r="AG516" i="3"/>
  <c r="AI516" i="3"/>
  <c r="AU371" i="3"/>
  <c r="AE371" i="3"/>
  <c r="AG371" i="3"/>
  <c r="AI371" i="3"/>
  <c r="AK371" i="3"/>
  <c r="AM371" i="3"/>
  <c r="AO371" i="3"/>
  <c r="AQ371" i="3"/>
  <c r="AS371" i="3"/>
  <c r="AW371" i="3"/>
  <c r="AE283" i="3"/>
  <c r="AI283" i="3"/>
  <c r="AK283" i="3"/>
  <c r="AM283" i="3"/>
  <c r="AU283" i="3"/>
  <c r="AW283" i="3"/>
  <c r="AO283" i="3"/>
  <c r="AQ283" i="3"/>
  <c r="AS283" i="3"/>
  <c r="AG283" i="3"/>
  <c r="AM315" i="3"/>
  <c r="AW315" i="3"/>
  <c r="AE315" i="3"/>
  <c r="AG315" i="3"/>
  <c r="AI315" i="3"/>
  <c r="AQ315" i="3"/>
  <c r="AK315" i="3"/>
  <c r="AS315" i="3"/>
  <c r="AO315" i="3"/>
  <c r="AU315" i="3"/>
  <c r="AE453" i="3"/>
  <c r="AG453" i="3"/>
  <c r="AI453" i="3"/>
  <c r="AK453" i="3"/>
  <c r="AM453" i="3"/>
  <c r="AO453" i="3"/>
  <c r="AS453" i="3"/>
  <c r="AU453" i="3"/>
  <c r="AW453" i="3"/>
  <c r="AQ453" i="3"/>
  <c r="AM616" i="3"/>
  <c r="AQ616" i="3"/>
  <c r="AG616" i="3"/>
  <c r="AI616" i="3"/>
  <c r="AK616" i="3"/>
  <c r="AO616" i="3"/>
  <c r="AS616" i="3"/>
  <c r="AE616" i="3"/>
  <c r="AU616" i="3"/>
  <c r="AW616" i="3"/>
  <c r="AU323" i="3"/>
  <c r="AS323" i="3"/>
  <c r="AW323" i="3"/>
  <c r="AG323" i="3"/>
  <c r="AI323" i="3"/>
  <c r="AK323" i="3"/>
  <c r="AM323" i="3"/>
  <c r="AO323" i="3"/>
  <c r="AQ323" i="3"/>
  <c r="AE323" i="3"/>
  <c r="AE686" i="3"/>
  <c r="AI686" i="3"/>
  <c r="AS686" i="3"/>
  <c r="AU686" i="3"/>
  <c r="AW686" i="3"/>
  <c r="AM686" i="3"/>
  <c r="AO686" i="3"/>
  <c r="AQ686" i="3"/>
  <c r="AG686" i="3"/>
  <c r="AK686" i="3"/>
  <c r="AG197" i="3"/>
  <c r="AM197" i="3"/>
  <c r="AQ197" i="3"/>
  <c r="AW197" i="3"/>
  <c r="AE197" i="3"/>
  <c r="AI197" i="3"/>
  <c r="AK197" i="3"/>
  <c r="AO197" i="3"/>
  <c r="AS197" i="3"/>
  <c r="AU197" i="3"/>
  <c r="AE447" i="3"/>
  <c r="AG447" i="3"/>
  <c r="AM447" i="3"/>
  <c r="AI447" i="3"/>
  <c r="AO447" i="3"/>
  <c r="AK447" i="3"/>
  <c r="AW447" i="3"/>
  <c r="AQ447" i="3"/>
  <c r="AS447" i="3"/>
  <c r="AU447" i="3"/>
  <c r="AU276" i="3"/>
  <c r="AE276" i="3"/>
  <c r="AG276" i="3"/>
  <c r="AI276" i="3"/>
  <c r="AK276" i="3"/>
  <c r="AM276" i="3"/>
  <c r="AO276" i="3"/>
  <c r="AQ276" i="3"/>
  <c r="AS276" i="3"/>
  <c r="AW276" i="3"/>
  <c r="AM274" i="3"/>
  <c r="AQ274" i="3"/>
  <c r="AO274" i="3"/>
  <c r="AS274" i="3"/>
  <c r="AU274" i="3"/>
  <c r="AG274" i="3"/>
  <c r="AI274" i="3"/>
  <c r="AK274" i="3"/>
  <c r="AE274" i="3"/>
  <c r="AW274" i="3"/>
  <c r="AE301" i="3"/>
  <c r="AU301" i="3"/>
  <c r="AW301" i="3"/>
  <c r="AI301" i="3"/>
  <c r="AK301" i="3"/>
  <c r="AM301" i="3"/>
  <c r="AO301" i="3"/>
  <c r="AQ301" i="3"/>
  <c r="AS301" i="3"/>
  <c r="AG301" i="3"/>
  <c r="AE649" i="3"/>
  <c r="AK649" i="3"/>
  <c r="AM649" i="3"/>
  <c r="AO649" i="3"/>
  <c r="AG649" i="3"/>
  <c r="AI649" i="3"/>
  <c r="AQ649" i="3"/>
  <c r="AS649" i="3"/>
  <c r="AU649" i="3"/>
  <c r="AW649" i="3"/>
  <c r="AO781" i="3"/>
  <c r="AQ781" i="3"/>
  <c r="AS781" i="3"/>
  <c r="AI781" i="3"/>
  <c r="AW781" i="3"/>
  <c r="AK781" i="3"/>
  <c r="AM781" i="3"/>
  <c r="AU781" i="3"/>
  <c r="AE781" i="3"/>
  <c r="AG781" i="3"/>
  <c r="AK808" i="3"/>
  <c r="AO808" i="3"/>
  <c r="AE808" i="3"/>
  <c r="AQ808" i="3"/>
  <c r="AG808" i="3"/>
  <c r="AM808" i="3"/>
  <c r="AI808" i="3"/>
  <c r="AU808" i="3"/>
  <c r="AS808" i="3"/>
  <c r="AW808" i="3"/>
  <c r="AW811" i="3"/>
  <c r="AE811" i="3"/>
  <c r="AK811" i="3"/>
  <c r="AM811" i="3"/>
  <c r="AG811" i="3"/>
  <c r="AI811" i="3"/>
  <c r="AO811" i="3"/>
  <c r="AQ811" i="3"/>
  <c r="AS811" i="3"/>
  <c r="AU811" i="3"/>
  <c r="AU798" i="3"/>
  <c r="AO798" i="3"/>
  <c r="AQ798" i="3"/>
  <c r="AS798" i="3"/>
  <c r="AW798" i="3"/>
  <c r="AE798" i="3"/>
  <c r="AG798" i="3"/>
  <c r="AI798" i="3"/>
  <c r="AK798" i="3"/>
  <c r="AM798" i="3"/>
  <c r="AE745" i="3"/>
  <c r="AG745" i="3"/>
  <c r="AI745" i="3"/>
  <c r="AK745" i="3"/>
  <c r="AO745" i="3"/>
  <c r="AQ745" i="3"/>
  <c r="AU745" i="3"/>
  <c r="AW745" i="3"/>
  <c r="AS745" i="3"/>
  <c r="AM745" i="3"/>
  <c r="AM438" i="3"/>
  <c r="AO438" i="3"/>
  <c r="AQ438" i="3"/>
  <c r="AS438" i="3"/>
  <c r="AU438" i="3"/>
  <c r="AW438" i="3"/>
  <c r="AE438" i="3"/>
  <c r="AG438" i="3"/>
  <c r="AI438" i="3"/>
  <c r="AK438" i="3"/>
  <c r="AE441" i="3"/>
  <c r="AS441" i="3"/>
  <c r="AU441" i="3"/>
  <c r="AW441" i="3"/>
  <c r="AG441" i="3"/>
  <c r="AM441" i="3"/>
  <c r="AI441" i="3"/>
  <c r="AO441" i="3"/>
  <c r="AK441" i="3"/>
  <c r="AQ441" i="3"/>
  <c r="AM480" i="3"/>
  <c r="AO480" i="3"/>
  <c r="AQ480" i="3"/>
  <c r="AG480" i="3"/>
  <c r="AI480" i="3"/>
  <c r="AK480" i="3"/>
  <c r="AS480" i="3"/>
  <c r="AU480" i="3"/>
  <c r="AW480" i="3"/>
  <c r="AE480" i="3"/>
  <c r="AE435" i="3"/>
  <c r="AM435" i="3"/>
  <c r="AO435" i="3"/>
  <c r="AQ435" i="3"/>
  <c r="AS435" i="3"/>
  <c r="AU435" i="3"/>
  <c r="AW435" i="3"/>
  <c r="AG435" i="3"/>
  <c r="AI435" i="3"/>
  <c r="AK435" i="3"/>
  <c r="AM444" i="3"/>
  <c r="AO444" i="3"/>
  <c r="AQ444" i="3"/>
  <c r="AG444" i="3"/>
  <c r="AI444" i="3"/>
  <c r="AK444" i="3"/>
  <c r="AU444" i="3"/>
  <c r="AS444" i="3"/>
  <c r="AE444" i="3"/>
  <c r="AW444" i="3"/>
  <c r="AI407" i="3"/>
  <c r="AK407" i="3"/>
  <c r="AM407" i="3"/>
  <c r="AU407" i="3"/>
  <c r="AW407" i="3"/>
  <c r="AE407" i="3"/>
  <c r="AO407" i="3"/>
  <c r="AQ407" i="3"/>
  <c r="AG407" i="3"/>
  <c r="AS407" i="3"/>
  <c r="AG113" i="3"/>
  <c r="AI113" i="3"/>
  <c r="AW113" i="3"/>
  <c r="AQ113" i="3"/>
  <c r="AU113" i="3"/>
  <c r="AM113" i="3"/>
  <c r="AO113" i="3"/>
  <c r="AS113" i="3"/>
  <c r="AE113" i="3"/>
  <c r="AK113" i="3"/>
  <c r="AO146" i="3"/>
  <c r="AS146" i="3"/>
  <c r="AU146" i="3"/>
  <c r="AW146" i="3"/>
  <c r="AE146" i="3"/>
  <c r="AG146" i="3"/>
  <c r="AI146" i="3"/>
  <c r="AK146" i="3"/>
  <c r="AM146" i="3"/>
  <c r="AQ146" i="3"/>
  <c r="AK217" i="3"/>
  <c r="AO217" i="3"/>
  <c r="AQ217" i="3"/>
  <c r="AU217" i="3"/>
  <c r="AI217" i="3"/>
  <c r="AM217" i="3"/>
  <c r="AS217" i="3"/>
  <c r="AE217" i="3"/>
  <c r="AG217" i="3"/>
  <c r="AW217" i="3"/>
  <c r="AG222" i="3"/>
  <c r="AK222" i="3"/>
  <c r="AE222" i="3"/>
  <c r="AQ222" i="3"/>
  <c r="AS222" i="3"/>
  <c r="AU222" i="3"/>
  <c r="AW222" i="3"/>
  <c r="AI222" i="3"/>
  <c r="AM222" i="3"/>
  <c r="AO222" i="3"/>
  <c r="AE667" i="3"/>
  <c r="AW667" i="3"/>
  <c r="AQ667" i="3"/>
  <c r="AS667" i="3"/>
  <c r="AU667" i="3"/>
  <c r="AG667" i="3"/>
  <c r="AI667" i="3"/>
  <c r="AM667" i="3"/>
  <c r="AO667" i="3"/>
  <c r="AK667" i="3"/>
  <c r="AM375" i="3"/>
  <c r="AW375" i="3"/>
  <c r="AQ375" i="3"/>
  <c r="AS375" i="3"/>
  <c r="AU375" i="3"/>
  <c r="AI375" i="3"/>
  <c r="AK375" i="3"/>
  <c r="AO375" i="3"/>
  <c r="AE375" i="3"/>
  <c r="AG375" i="3"/>
  <c r="AG234" i="3"/>
  <c r="AK234" i="3"/>
  <c r="AU234" i="3"/>
  <c r="AQ234" i="3"/>
  <c r="AS234" i="3"/>
  <c r="AW234" i="3"/>
  <c r="AE234" i="3"/>
  <c r="AI234" i="3"/>
  <c r="AM234" i="3"/>
  <c r="AO234" i="3"/>
  <c r="AI297" i="3"/>
  <c r="AM297" i="3"/>
  <c r="AQ297" i="3"/>
  <c r="AS297" i="3"/>
  <c r="AU297" i="3"/>
  <c r="AG297" i="3"/>
  <c r="AK297" i="3"/>
  <c r="AO297" i="3"/>
  <c r="AW297" i="3"/>
  <c r="AE297" i="3"/>
  <c r="AS900" i="3"/>
  <c r="AW900" i="3"/>
  <c r="AI900" i="3"/>
  <c r="AK900" i="3"/>
  <c r="AO900" i="3"/>
  <c r="AM900" i="3"/>
  <c r="AE900" i="3"/>
  <c r="AQ900" i="3"/>
  <c r="AG900" i="3"/>
  <c r="AU900" i="3"/>
  <c r="AO815" i="3"/>
  <c r="AS815" i="3"/>
  <c r="AI815" i="3"/>
  <c r="AQ815" i="3"/>
  <c r="AK815" i="3"/>
  <c r="AM815" i="3"/>
  <c r="AU815" i="3"/>
  <c r="AG815" i="3"/>
  <c r="AE815" i="3"/>
  <c r="AW815" i="3"/>
  <c r="AM700" i="3"/>
  <c r="AQ700" i="3"/>
  <c r="AK700" i="3"/>
  <c r="AU700" i="3"/>
  <c r="AW700" i="3"/>
  <c r="AO700" i="3"/>
  <c r="AS700" i="3"/>
  <c r="AE700" i="3"/>
  <c r="AG700" i="3"/>
  <c r="AI700" i="3"/>
  <c r="AK952" i="3"/>
  <c r="AK951" i="3" s="1"/>
  <c r="AO952" i="3"/>
  <c r="AO951" i="3" s="1"/>
  <c r="AE952" i="3"/>
  <c r="AE951" i="3" s="1"/>
  <c r="AM952" i="3"/>
  <c r="AM951" i="3" s="1"/>
  <c r="AG952" i="3"/>
  <c r="AG951" i="3" s="1"/>
  <c r="AI952" i="3"/>
  <c r="AI951" i="3" s="1"/>
  <c r="AQ952" i="3"/>
  <c r="AQ951" i="3" s="1"/>
  <c r="AW952" i="3"/>
  <c r="AW951" i="3" s="1"/>
  <c r="AS952" i="3"/>
  <c r="AS951" i="3" s="1"/>
  <c r="AU952" i="3"/>
  <c r="AU951" i="3" s="1"/>
  <c r="AI789" i="3"/>
  <c r="AM789" i="3"/>
  <c r="AO789" i="3"/>
  <c r="AQ789" i="3"/>
  <c r="AW789" i="3"/>
  <c r="AE789" i="3"/>
  <c r="AG789" i="3"/>
  <c r="AK789" i="3"/>
  <c r="AS789" i="3"/>
  <c r="AU789" i="3"/>
  <c r="AS816" i="3"/>
  <c r="AW816" i="3"/>
  <c r="AQ816" i="3"/>
  <c r="AU816" i="3"/>
  <c r="AG816" i="3"/>
  <c r="AE816" i="3"/>
  <c r="AK816" i="3"/>
  <c r="AI816" i="3"/>
  <c r="AM816" i="3"/>
  <c r="AO816" i="3"/>
  <c r="AG819" i="3"/>
  <c r="AK819" i="3"/>
  <c r="AQ819" i="3"/>
  <c r="AS819" i="3"/>
  <c r="AW819" i="3"/>
  <c r="AU819" i="3"/>
  <c r="AM819" i="3"/>
  <c r="AO819" i="3"/>
  <c r="AE819" i="3"/>
  <c r="AI819" i="3"/>
  <c r="AG806" i="3"/>
  <c r="AQ806" i="3"/>
  <c r="AW806" i="3"/>
  <c r="AS806" i="3"/>
  <c r="AU806" i="3"/>
  <c r="AE806" i="3"/>
  <c r="AI806" i="3"/>
  <c r="AK806" i="3"/>
  <c r="AM806" i="3"/>
  <c r="AO806" i="3"/>
  <c r="AU648" i="3"/>
  <c r="AE648" i="3"/>
  <c r="AG648" i="3"/>
  <c r="AO648" i="3"/>
  <c r="AQ648" i="3"/>
  <c r="AW648" i="3"/>
  <c r="AS648" i="3"/>
  <c r="AI648" i="3"/>
  <c r="AM648" i="3"/>
  <c r="AK648" i="3"/>
  <c r="AE66" i="3"/>
  <c r="AG66" i="3"/>
  <c r="AW66" i="3"/>
  <c r="AI66" i="3"/>
  <c r="AO66" i="3"/>
  <c r="AQ66" i="3"/>
  <c r="AS66" i="3"/>
  <c r="AU66" i="3"/>
  <c r="AK66" i="3"/>
  <c r="AM66" i="3"/>
  <c r="AI55" i="3"/>
  <c r="AK55" i="3"/>
  <c r="AO55" i="3"/>
  <c r="AQ55" i="3"/>
  <c r="AM55" i="3"/>
  <c r="AU55" i="3"/>
  <c r="AS55" i="3"/>
  <c r="AE55" i="3"/>
  <c r="AG55" i="3"/>
  <c r="AW55" i="3"/>
  <c r="AE78" i="3"/>
  <c r="AG78" i="3"/>
  <c r="AO78" i="3"/>
  <c r="AQ78" i="3"/>
  <c r="AI78" i="3"/>
  <c r="AW78" i="3"/>
  <c r="AK78" i="3"/>
  <c r="AM78" i="3"/>
  <c r="AS78" i="3"/>
  <c r="AU78" i="3"/>
  <c r="AI395" i="3"/>
  <c r="AK395" i="3"/>
  <c r="AM395" i="3"/>
  <c r="AO395" i="3"/>
  <c r="AQ395" i="3"/>
  <c r="AS395" i="3"/>
  <c r="AE395" i="3"/>
  <c r="AG395" i="3"/>
  <c r="AU395" i="3"/>
  <c r="AW395" i="3"/>
  <c r="AI621" i="3"/>
  <c r="AM621" i="3"/>
  <c r="AW621" i="3"/>
  <c r="AQ621" i="3"/>
  <c r="AS621" i="3"/>
  <c r="AU621" i="3"/>
  <c r="AE621" i="3"/>
  <c r="AG621" i="3"/>
  <c r="AK621" i="3"/>
  <c r="AO621" i="3"/>
  <c r="AE418" i="3"/>
  <c r="AG418" i="3"/>
  <c r="AI418" i="3"/>
  <c r="AQ418" i="3"/>
  <c r="AS418" i="3"/>
  <c r="AU418" i="3"/>
  <c r="AK418" i="3"/>
  <c r="AM418" i="3"/>
  <c r="AW418" i="3"/>
  <c r="AO418" i="3"/>
  <c r="AQ589" i="3"/>
  <c r="AS589" i="3"/>
  <c r="AU589" i="3"/>
  <c r="AE589" i="3"/>
  <c r="AI589" i="3"/>
  <c r="AO589" i="3"/>
  <c r="AW589" i="3"/>
  <c r="AG589" i="3"/>
  <c r="AK589" i="3"/>
  <c r="AM589" i="3"/>
  <c r="AE526" i="3"/>
  <c r="AG526" i="3"/>
  <c r="AI526" i="3"/>
  <c r="AQ526" i="3"/>
  <c r="AS526" i="3"/>
  <c r="AU526" i="3"/>
  <c r="AK526" i="3"/>
  <c r="AM526" i="3"/>
  <c r="AW526" i="3"/>
  <c r="AO526" i="3"/>
  <c r="AU542" i="3"/>
  <c r="AW542" i="3"/>
  <c r="AO542" i="3"/>
  <c r="AS542" i="3"/>
  <c r="AE542" i="3"/>
  <c r="AM542" i="3"/>
  <c r="AQ542" i="3"/>
  <c r="AK542" i="3"/>
  <c r="AG542" i="3"/>
  <c r="AI542" i="3"/>
  <c r="AQ635" i="3"/>
  <c r="AU635" i="3"/>
  <c r="AE635" i="3"/>
  <c r="AG635" i="3"/>
  <c r="AI635" i="3"/>
  <c r="AO635" i="3"/>
  <c r="AS635" i="3"/>
  <c r="AK635" i="3"/>
  <c r="AM635" i="3"/>
  <c r="AW635" i="3"/>
  <c r="AU727" i="3"/>
  <c r="AW727" i="3"/>
  <c r="AI727" i="3"/>
  <c r="AO727" i="3"/>
  <c r="AK727" i="3"/>
  <c r="AQ727" i="3"/>
  <c r="AM727" i="3"/>
  <c r="AG727" i="3"/>
  <c r="AS727" i="3"/>
  <c r="AE727" i="3"/>
  <c r="AG198" i="3"/>
  <c r="AK198" i="3"/>
  <c r="AU198" i="3"/>
  <c r="AM198" i="3"/>
  <c r="AO198" i="3"/>
  <c r="AQ198" i="3"/>
  <c r="AS198" i="3"/>
  <c r="AW198" i="3"/>
  <c r="AE198" i="3"/>
  <c r="AI198" i="3"/>
  <c r="AK199" i="3"/>
  <c r="AO199" i="3"/>
  <c r="AE199" i="3"/>
  <c r="AG199" i="3"/>
  <c r="AI199" i="3"/>
  <c r="AM199" i="3"/>
  <c r="AS199" i="3"/>
  <c r="AU199" i="3"/>
  <c r="AW199" i="3"/>
  <c r="AQ199" i="3"/>
  <c r="AS147" i="3"/>
  <c r="AW147" i="3"/>
  <c r="AE147" i="3"/>
  <c r="AG147" i="3"/>
  <c r="AK147" i="3"/>
  <c r="AQ147" i="3"/>
  <c r="AU147" i="3"/>
  <c r="AI147" i="3"/>
  <c r="AM147" i="3"/>
  <c r="AO147" i="3"/>
  <c r="AO182" i="3"/>
  <c r="AS182" i="3"/>
  <c r="AU182" i="3"/>
  <c r="AM182" i="3"/>
  <c r="AQ182" i="3"/>
  <c r="AW182" i="3"/>
  <c r="AG182" i="3"/>
  <c r="AI182" i="3"/>
  <c r="AK182" i="3"/>
  <c r="AE182" i="3"/>
  <c r="AE350" i="3"/>
  <c r="AI350" i="3"/>
  <c r="AG350" i="3"/>
  <c r="AK350" i="3"/>
  <c r="AM350" i="3"/>
  <c r="AO350" i="3"/>
  <c r="AQ350" i="3"/>
  <c r="AS350" i="3"/>
  <c r="AU350" i="3"/>
  <c r="AW350" i="3"/>
  <c r="AO242" i="3"/>
  <c r="AS242" i="3"/>
  <c r="AE242" i="3"/>
  <c r="AI242" i="3"/>
  <c r="AM242" i="3"/>
  <c r="AQ242" i="3"/>
  <c r="AU242" i="3"/>
  <c r="AG242" i="3"/>
  <c r="AK242" i="3"/>
  <c r="AW242" i="3"/>
  <c r="AU464" i="3"/>
  <c r="AW464" i="3"/>
  <c r="AI464" i="3"/>
  <c r="AK464" i="3"/>
  <c r="AM464" i="3"/>
  <c r="AE464" i="3"/>
  <c r="AQ464" i="3"/>
  <c r="AG464" i="3"/>
  <c r="AO464" i="3"/>
  <c r="AS464" i="3"/>
  <c r="AM292" i="3"/>
  <c r="AQ292" i="3"/>
  <c r="AE292" i="3"/>
  <c r="AO292" i="3"/>
  <c r="AS292" i="3"/>
  <c r="AW292" i="3"/>
  <c r="AU292" i="3"/>
  <c r="AG292" i="3"/>
  <c r="AI292" i="3"/>
  <c r="AK292" i="3"/>
  <c r="AS834" i="3"/>
  <c r="AW834" i="3"/>
  <c r="AE834" i="3"/>
  <c r="AG834" i="3"/>
  <c r="AM834" i="3"/>
  <c r="AI834" i="3"/>
  <c r="AK834" i="3"/>
  <c r="AO834" i="3"/>
  <c r="AQ834" i="3"/>
  <c r="AU834" i="3"/>
  <c r="AU720" i="3"/>
  <c r="AE720" i="3"/>
  <c r="AG720" i="3"/>
  <c r="AI720" i="3"/>
  <c r="AK720" i="3"/>
  <c r="AQ720" i="3"/>
  <c r="AM720" i="3"/>
  <c r="AS720" i="3"/>
  <c r="AO720" i="3"/>
  <c r="AW720" i="3"/>
  <c r="AU336" i="3"/>
  <c r="AW336" i="3"/>
  <c r="AI336" i="3"/>
  <c r="AK336" i="3"/>
  <c r="AM336" i="3"/>
  <c r="AO336" i="3"/>
  <c r="AE336" i="3"/>
  <c r="AG336" i="3"/>
  <c r="AQ336" i="3"/>
  <c r="AS336" i="3"/>
  <c r="AG903" i="3"/>
  <c r="AK903" i="3"/>
  <c r="AE903" i="3"/>
  <c r="AO903" i="3"/>
  <c r="AI903" i="3"/>
  <c r="AM903" i="3"/>
  <c r="AQ903" i="3"/>
  <c r="AW903" i="3"/>
  <c r="AS903" i="3"/>
  <c r="AU903" i="3"/>
  <c r="AG945" i="3"/>
  <c r="AK945" i="3"/>
  <c r="AI945" i="3"/>
  <c r="AE945" i="3"/>
  <c r="AO945" i="3"/>
  <c r="AQ945" i="3"/>
  <c r="AS945" i="3"/>
  <c r="AU945" i="3"/>
  <c r="AW945" i="3"/>
  <c r="AM945" i="3"/>
  <c r="AS840" i="3"/>
  <c r="AW840" i="3"/>
  <c r="AI840" i="3"/>
  <c r="AG840" i="3"/>
  <c r="AE840" i="3"/>
  <c r="AM840" i="3"/>
  <c r="AO840" i="3"/>
  <c r="AK840" i="3"/>
  <c r="AQ840" i="3"/>
  <c r="AU840" i="3"/>
  <c r="AK814" i="3"/>
  <c r="AO814" i="3"/>
  <c r="AI814" i="3"/>
  <c r="AE814" i="3"/>
  <c r="AG814" i="3"/>
  <c r="AS814" i="3"/>
  <c r="AU814" i="3"/>
  <c r="AW814" i="3"/>
  <c r="AM814" i="3"/>
  <c r="AQ814" i="3"/>
  <c r="AE758" i="3"/>
  <c r="AG758" i="3"/>
  <c r="AI758" i="3"/>
  <c r="AQ758" i="3"/>
  <c r="AW758" i="3"/>
  <c r="AS758" i="3"/>
  <c r="AU758" i="3"/>
  <c r="AK758" i="3"/>
  <c r="AO758" i="3"/>
  <c r="AM758" i="3"/>
  <c r="AU22" i="3"/>
  <c r="AW22" i="3"/>
  <c r="AK22" i="3"/>
  <c r="AM22" i="3"/>
  <c r="AQ22" i="3"/>
  <c r="AS22" i="3"/>
  <c r="AE22" i="3"/>
  <c r="AG22" i="3"/>
  <c r="AO22" i="3"/>
  <c r="AI22" i="3"/>
  <c r="AO29" i="3"/>
  <c r="AQ29" i="3"/>
  <c r="AM29" i="3"/>
  <c r="AS29" i="3"/>
  <c r="AU29" i="3"/>
  <c r="AE29" i="3"/>
  <c r="AG29" i="3"/>
  <c r="AI29" i="3"/>
  <c r="AK29" i="3"/>
  <c r="AW29" i="3"/>
  <c r="AM14" i="3"/>
  <c r="AO14" i="3"/>
  <c r="AE14" i="3"/>
  <c r="AG14" i="3"/>
  <c r="AI14" i="3"/>
  <c r="AU14" i="3"/>
  <c r="AW14" i="3"/>
  <c r="AK14" i="3"/>
  <c r="AQ14" i="3"/>
  <c r="AS14" i="3"/>
  <c r="AU440" i="3"/>
  <c r="AW440" i="3"/>
  <c r="AI440" i="3"/>
  <c r="AK440" i="3"/>
  <c r="AM440" i="3"/>
  <c r="AE440" i="3"/>
  <c r="AG440" i="3"/>
  <c r="AO440" i="3"/>
  <c r="AS440" i="3"/>
  <c r="AQ440" i="3"/>
  <c r="AQ403" i="3"/>
  <c r="AS403" i="3"/>
  <c r="AU403" i="3"/>
  <c r="AK403" i="3"/>
  <c r="AM403" i="3"/>
  <c r="AO403" i="3"/>
  <c r="AW403" i="3"/>
  <c r="AE403" i="3"/>
  <c r="AG403" i="3"/>
  <c r="AI403" i="3"/>
  <c r="AQ535" i="3"/>
  <c r="AS535" i="3"/>
  <c r="AU535" i="3"/>
  <c r="AW535" i="3"/>
  <c r="AE535" i="3"/>
  <c r="AG535" i="3"/>
  <c r="AK535" i="3"/>
  <c r="AI535" i="3"/>
  <c r="AM535" i="3"/>
  <c r="AO535" i="3"/>
  <c r="AE637" i="3"/>
  <c r="AS637" i="3"/>
  <c r="AU637" i="3"/>
  <c r="AW637" i="3"/>
  <c r="AG637" i="3"/>
  <c r="AI637" i="3"/>
  <c r="AM637" i="3"/>
  <c r="AO637" i="3"/>
  <c r="AK637" i="3"/>
  <c r="AQ637" i="3"/>
  <c r="AQ597" i="3"/>
  <c r="AU597" i="3"/>
  <c r="AS597" i="3"/>
  <c r="AW597" i="3"/>
  <c r="AG597" i="3"/>
  <c r="AO597" i="3"/>
  <c r="AI597" i="3"/>
  <c r="AM597" i="3"/>
  <c r="AK597" i="3"/>
  <c r="AE597" i="3"/>
  <c r="AE573" i="3"/>
  <c r="AG573" i="3"/>
  <c r="AK573" i="3"/>
  <c r="AM573" i="3"/>
  <c r="AU573" i="3"/>
  <c r="AO573" i="3"/>
  <c r="AQ573" i="3"/>
  <c r="AS573" i="3"/>
  <c r="AI573" i="3"/>
  <c r="AW573" i="3"/>
  <c r="AE704" i="3"/>
  <c r="AI704" i="3"/>
  <c r="AG704" i="3"/>
  <c r="AK704" i="3"/>
  <c r="AM704" i="3"/>
  <c r="AO704" i="3"/>
  <c r="AS704" i="3"/>
  <c r="AU704" i="3"/>
  <c r="AQ704" i="3"/>
  <c r="AW704" i="3"/>
  <c r="AM796" i="3"/>
  <c r="AE796" i="3"/>
  <c r="AG796" i="3"/>
  <c r="AW796" i="3"/>
  <c r="AK796" i="3"/>
  <c r="AO796" i="3"/>
  <c r="AU796" i="3"/>
  <c r="AQ796" i="3"/>
  <c r="AS796" i="3"/>
  <c r="AI796" i="3"/>
  <c r="AE108" i="3"/>
  <c r="AG108" i="3"/>
  <c r="AS108" i="3"/>
  <c r="AU108" i="3"/>
  <c r="AI108" i="3"/>
  <c r="AK108" i="3"/>
  <c r="AM108" i="3"/>
  <c r="AQ108" i="3"/>
  <c r="AO108" i="3"/>
  <c r="AW108" i="3"/>
  <c r="AE96" i="3"/>
  <c r="AG96" i="3"/>
  <c r="AU96" i="3"/>
  <c r="AW96" i="3"/>
  <c r="AQ96" i="3"/>
  <c r="AS96" i="3"/>
  <c r="AI96" i="3"/>
  <c r="AK96" i="3"/>
  <c r="AM96" i="3"/>
  <c r="AO96" i="3"/>
  <c r="AM646" i="3"/>
  <c r="AQ646" i="3"/>
  <c r="AK646" i="3"/>
  <c r="AO646" i="3"/>
  <c r="AS646" i="3"/>
  <c r="AU646" i="3"/>
  <c r="AW646" i="3"/>
  <c r="AE646" i="3"/>
  <c r="AG646" i="3"/>
  <c r="AI646" i="3"/>
  <c r="AU94" i="3"/>
  <c r="AW94" i="3"/>
  <c r="AK94" i="3"/>
  <c r="AM94" i="3"/>
  <c r="AO94" i="3"/>
  <c r="AS94" i="3"/>
  <c r="AE94" i="3"/>
  <c r="AG94" i="3"/>
  <c r="AI94" i="3"/>
  <c r="AQ94" i="3"/>
  <c r="AQ358" i="3"/>
  <c r="AW358" i="3"/>
  <c r="AO358" i="3"/>
  <c r="AS358" i="3"/>
  <c r="AU358" i="3"/>
  <c r="AE358" i="3"/>
  <c r="AG358" i="3"/>
  <c r="AI358" i="3"/>
  <c r="AK358" i="3"/>
  <c r="AM358" i="3"/>
  <c r="AK940" i="3"/>
  <c r="AO940" i="3"/>
  <c r="AQ940" i="3"/>
  <c r="AS940" i="3"/>
  <c r="AU940" i="3"/>
  <c r="AW940" i="3"/>
  <c r="AE940" i="3"/>
  <c r="AG940" i="3"/>
  <c r="AI940" i="3"/>
  <c r="AM940" i="3"/>
  <c r="AE313" i="3"/>
  <c r="AK313" i="3"/>
  <c r="AM313" i="3"/>
  <c r="AO313" i="3"/>
  <c r="AW313" i="3"/>
  <c r="AQ313" i="3"/>
  <c r="AS313" i="3"/>
  <c r="AU313" i="3"/>
  <c r="AG313" i="3"/>
  <c r="AI313" i="3"/>
  <c r="AG908" i="3"/>
  <c r="AU908" i="3"/>
  <c r="AW908" i="3"/>
  <c r="AO908" i="3"/>
  <c r="AQ908" i="3"/>
  <c r="AS908" i="3"/>
  <c r="AE908" i="3"/>
  <c r="AI908" i="3"/>
  <c r="AK908" i="3"/>
  <c r="AM908" i="3"/>
  <c r="AG842" i="3"/>
  <c r="AQ842" i="3"/>
  <c r="AS842" i="3"/>
  <c r="AU842" i="3"/>
  <c r="AW842" i="3"/>
  <c r="AM842" i="3"/>
  <c r="AE842" i="3"/>
  <c r="AI842" i="3"/>
  <c r="AK842" i="3"/>
  <c r="AO842" i="3"/>
  <c r="AE728" i="3"/>
  <c r="AG728" i="3"/>
  <c r="AU728" i="3"/>
  <c r="AW728" i="3"/>
  <c r="AM728" i="3"/>
  <c r="AQ728" i="3"/>
  <c r="AS728" i="3"/>
  <c r="AI728" i="3"/>
  <c r="AK728" i="3"/>
  <c r="AO728" i="3"/>
  <c r="AO248" i="3"/>
  <c r="AS248" i="3"/>
  <c r="AE248" i="3"/>
  <c r="AM248" i="3"/>
  <c r="AQ248" i="3"/>
  <c r="AU248" i="3"/>
  <c r="AG248" i="3"/>
  <c r="AI248" i="3"/>
  <c r="AK248" i="3"/>
  <c r="AW248" i="3"/>
  <c r="AO935" i="3"/>
  <c r="AS935" i="3"/>
  <c r="AG935" i="3"/>
  <c r="AE935" i="3"/>
  <c r="AK935" i="3"/>
  <c r="AQ935" i="3"/>
  <c r="AU935" i="3"/>
  <c r="AI935" i="3"/>
  <c r="AM935" i="3"/>
  <c r="AW935" i="3"/>
  <c r="AI615" i="3"/>
  <c r="AM615" i="3"/>
  <c r="AU615" i="3"/>
  <c r="AW615" i="3"/>
  <c r="AG615" i="3"/>
  <c r="AQ615" i="3"/>
  <c r="AE615" i="3"/>
  <c r="AK615" i="3"/>
  <c r="AO615" i="3"/>
  <c r="AS615" i="3"/>
  <c r="AW943" i="3"/>
  <c r="AM943" i="3"/>
  <c r="AS943" i="3"/>
  <c r="AO943" i="3"/>
  <c r="AQ943" i="3"/>
  <c r="AG943" i="3"/>
  <c r="AI943" i="3"/>
  <c r="AK943" i="3"/>
  <c r="AU943" i="3"/>
  <c r="AE943" i="3"/>
  <c r="AG902" i="3"/>
  <c r="AE902" i="3"/>
  <c r="AK902" i="3"/>
  <c r="AQ902" i="3"/>
  <c r="AM902" i="3"/>
  <c r="AO902" i="3"/>
  <c r="AS902" i="3"/>
  <c r="AU902" i="3"/>
  <c r="AW902" i="3"/>
  <c r="AI902" i="3"/>
  <c r="AG872" i="3"/>
  <c r="AU872" i="3"/>
  <c r="AW872" i="3"/>
  <c r="AI872" i="3"/>
  <c r="AK872" i="3"/>
  <c r="AO872" i="3"/>
  <c r="AE872" i="3"/>
  <c r="AM872" i="3"/>
  <c r="AQ872" i="3"/>
  <c r="AS872" i="3"/>
  <c r="AE30" i="3"/>
  <c r="AG30" i="3"/>
  <c r="AW30" i="3"/>
  <c r="AS30" i="3"/>
  <c r="AU30" i="3"/>
  <c r="AM30" i="3"/>
  <c r="AI30" i="3"/>
  <c r="AO30" i="3"/>
  <c r="AK30" i="3"/>
  <c r="AQ30" i="3"/>
  <c r="AI61" i="3"/>
  <c r="AK61" i="3"/>
  <c r="AG61" i="3"/>
  <c r="AM61" i="3"/>
  <c r="AO61" i="3"/>
  <c r="AS61" i="3"/>
  <c r="AW61" i="3"/>
  <c r="AE61" i="3"/>
  <c r="AU61" i="3"/>
  <c r="AQ61" i="3"/>
  <c r="AI503" i="3"/>
  <c r="AK503" i="3"/>
  <c r="AM503" i="3"/>
  <c r="AU503" i="3"/>
  <c r="AW503" i="3"/>
  <c r="AO503" i="3"/>
  <c r="AQ503" i="3"/>
  <c r="AS503" i="3"/>
  <c r="AG503" i="3"/>
  <c r="AE503" i="3"/>
  <c r="AM588" i="3"/>
  <c r="AO588" i="3"/>
  <c r="AQ588" i="3"/>
  <c r="AE588" i="3"/>
  <c r="AS588" i="3"/>
  <c r="AU588" i="3"/>
  <c r="AW588" i="3"/>
  <c r="AK588" i="3"/>
  <c r="AG588" i="3"/>
  <c r="AI588" i="3"/>
  <c r="AU488" i="3"/>
  <c r="AW488" i="3"/>
  <c r="AI488" i="3"/>
  <c r="AK488" i="3"/>
  <c r="AM488" i="3"/>
  <c r="AQ488" i="3"/>
  <c r="AE488" i="3"/>
  <c r="AS488" i="3"/>
  <c r="AG488" i="3"/>
  <c r="AO488" i="3"/>
  <c r="AQ505" i="3"/>
  <c r="AS505" i="3"/>
  <c r="AU505" i="3"/>
  <c r="AW505" i="3"/>
  <c r="AG505" i="3"/>
  <c r="AE505" i="3"/>
  <c r="AI505" i="3"/>
  <c r="AK505" i="3"/>
  <c r="AM505" i="3"/>
  <c r="AO505" i="3"/>
  <c r="AM432" i="3"/>
  <c r="AO432" i="3"/>
  <c r="AQ432" i="3"/>
  <c r="AG432" i="3"/>
  <c r="AI432" i="3"/>
  <c r="AK432" i="3"/>
  <c r="AS432" i="3"/>
  <c r="AU432" i="3"/>
  <c r="AW432" i="3"/>
  <c r="AE432" i="3"/>
  <c r="AQ577" i="3"/>
  <c r="AS577" i="3"/>
  <c r="AU577" i="3"/>
  <c r="AW577" i="3"/>
  <c r="AK577" i="3"/>
  <c r="AM577" i="3"/>
  <c r="AE577" i="3"/>
  <c r="AG577" i="3"/>
  <c r="AI577" i="3"/>
  <c r="AO577" i="3"/>
  <c r="AI491" i="3"/>
  <c r="AK491" i="3"/>
  <c r="AM491" i="3"/>
  <c r="AO491" i="3"/>
  <c r="AQ491" i="3"/>
  <c r="AS491" i="3"/>
  <c r="AE491" i="3"/>
  <c r="AG491" i="3"/>
  <c r="AU491" i="3"/>
  <c r="AW491" i="3"/>
  <c r="AQ629" i="3"/>
  <c r="AU629" i="3"/>
  <c r="AG629" i="3"/>
  <c r="AI629" i="3"/>
  <c r="AK629" i="3"/>
  <c r="AM629" i="3"/>
  <c r="AO629" i="3"/>
  <c r="AW629" i="3"/>
  <c r="AS629" i="3"/>
  <c r="AE629" i="3"/>
  <c r="AU548" i="3"/>
  <c r="AW548" i="3"/>
  <c r="AE548" i="3"/>
  <c r="AM548" i="3"/>
  <c r="AG548" i="3"/>
  <c r="AI548" i="3"/>
  <c r="AK548" i="3"/>
  <c r="AO548" i="3"/>
  <c r="AQ548" i="3"/>
  <c r="AS548" i="3"/>
  <c r="AO905" i="3"/>
  <c r="AS905" i="3"/>
  <c r="AE905" i="3"/>
  <c r="AI905" i="3"/>
  <c r="AG905" i="3"/>
  <c r="AK905" i="3"/>
  <c r="AM905" i="3"/>
  <c r="AQ905" i="3"/>
  <c r="AU905" i="3"/>
  <c r="AW905" i="3"/>
  <c r="AG885" i="3"/>
  <c r="AK885" i="3"/>
  <c r="AU885" i="3"/>
  <c r="AW885" i="3"/>
  <c r="AE885" i="3"/>
  <c r="AI885" i="3"/>
  <c r="AM885" i="3"/>
  <c r="AO885" i="3"/>
  <c r="AQ885" i="3"/>
  <c r="AS885" i="3"/>
  <c r="AI109" i="3"/>
  <c r="AK109" i="3"/>
  <c r="AE109" i="3"/>
  <c r="AM109" i="3"/>
  <c r="AW109" i="3"/>
  <c r="AU109" i="3"/>
  <c r="AG109" i="3"/>
  <c r="AO109" i="3"/>
  <c r="AQ109" i="3"/>
  <c r="AS109" i="3"/>
  <c r="AG812" i="3"/>
  <c r="AM812" i="3"/>
  <c r="AS812" i="3"/>
  <c r="AU812" i="3"/>
  <c r="AO812" i="3"/>
  <c r="AQ812" i="3"/>
  <c r="AE812" i="3"/>
  <c r="AI812" i="3"/>
  <c r="AW812" i="3"/>
  <c r="AK812" i="3"/>
  <c r="AG831" i="3"/>
  <c r="AK831" i="3"/>
  <c r="AE831" i="3"/>
  <c r="AQ831" i="3"/>
  <c r="AI831" i="3"/>
  <c r="AO831" i="3"/>
  <c r="AM831" i="3"/>
  <c r="AW831" i="3"/>
  <c r="AS831" i="3"/>
  <c r="AU831" i="3"/>
  <c r="AU762" i="3"/>
  <c r="AE762" i="3"/>
  <c r="AG762" i="3"/>
  <c r="AI762" i="3"/>
  <c r="AK762" i="3"/>
  <c r="AO762" i="3"/>
  <c r="AM762" i="3"/>
  <c r="AQ762" i="3"/>
  <c r="AS762" i="3"/>
  <c r="AW762" i="3"/>
  <c r="AK229" i="3"/>
  <c r="AO229" i="3"/>
  <c r="AE229" i="3"/>
  <c r="AI229" i="3"/>
  <c r="AQ229" i="3"/>
  <c r="AS229" i="3"/>
  <c r="AU229" i="3"/>
  <c r="AG229" i="3"/>
  <c r="AM229" i="3"/>
  <c r="AW229" i="3"/>
  <c r="AO200" i="3"/>
  <c r="AS200" i="3"/>
  <c r="AI200" i="3"/>
  <c r="AM200" i="3"/>
  <c r="AE200" i="3"/>
  <c r="AG200" i="3"/>
  <c r="AK200" i="3"/>
  <c r="AQ200" i="3"/>
  <c r="AU200" i="3"/>
  <c r="AW200" i="3"/>
  <c r="AQ743" i="3"/>
  <c r="AO743" i="3"/>
  <c r="AS743" i="3"/>
  <c r="AU743" i="3"/>
  <c r="AE743" i="3"/>
  <c r="AI743" i="3"/>
  <c r="AG743" i="3"/>
  <c r="AK743" i="3"/>
  <c r="AW743" i="3"/>
  <c r="AM743" i="3"/>
  <c r="AE465" i="3"/>
  <c r="AS465" i="3"/>
  <c r="AU465" i="3"/>
  <c r="AW465" i="3"/>
  <c r="AM465" i="3"/>
  <c r="AO465" i="3"/>
  <c r="AQ465" i="3"/>
  <c r="AG465" i="3"/>
  <c r="AI465" i="3"/>
  <c r="AK465" i="3"/>
  <c r="AM333" i="3"/>
  <c r="AE333" i="3"/>
  <c r="AG333" i="3"/>
  <c r="AQ333" i="3"/>
  <c r="AS333" i="3"/>
  <c r="AU333" i="3"/>
  <c r="AI333" i="3"/>
  <c r="AK333" i="3"/>
  <c r="AO333" i="3"/>
  <c r="AW333" i="3"/>
  <c r="AQ352" i="3"/>
  <c r="AK352" i="3"/>
  <c r="AM352" i="3"/>
  <c r="AO352" i="3"/>
  <c r="AS352" i="3"/>
  <c r="AU352" i="3"/>
  <c r="AW352" i="3"/>
  <c r="AE352" i="3"/>
  <c r="AG352" i="3"/>
  <c r="AI352" i="3"/>
  <c r="AG939" i="3"/>
  <c r="AK939" i="3"/>
  <c r="AE939" i="3"/>
  <c r="AO939" i="3"/>
  <c r="AI939" i="3"/>
  <c r="AM939" i="3"/>
  <c r="AQ939" i="3"/>
  <c r="AS939" i="3"/>
  <c r="AU939" i="3"/>
  <c r="AW939" i="3"/>
  <c r="AU642" i="3"/>
  <c r="AG642" i="3"/>
  <c r="AI642" i="3"/>
  <c r="AK642" i="3"/>
  <c r="AS642" i="3"/>
  <c r="AW642" i="3"/>
  <c r="AM642" i="3"/>
  <c r="AO642" i="3"/>
  <c r="AE642" i="3"/>
  <c r="AQ642" i="3"/>
  <c r="AS948" i="3"/>
  <c r="AW948" i="3"/>
  <c r="AG948" i="3"/>
  <c r="AE948" i="3"/>
  <c r="AM948" i="3"/>
  <c r="AO948" i="3"/>
  <c r="AQ948" i="3"/>
  <c r="AI948" i="3"/>
  <c r="AK948" i="3"/>
  <c r="AU948" i="3"/>
  <c r="AW907" i="3"/>
  <c r="AM907" i="3"/>
  <c r="AS907" i="3"/>
  <c r="AO907" i="3"/>
  <c r="AQ907" i="3"/>
  <c r="AG907" i="3"/>
  <c r="AK907" i="3"/>
  <c r="AE907" i="3"/>
  <c r="AI907" i="3"/>
  <c r="AU907" i="3"/>
  <c r="AQ15" i="3"/>
  <c r="AS15" i="3"/>
  <c r="AG15" i="3"/>
  <c r="AI15" i="3"/>
  <c r="AU15" i="3"/>
  <c r="AW15" i="3"/>
  <c r="AE15" i="3"/>
  <c r="AK15" i="3"/>
  <c r="AM15" i="3"/>
  <c r="AO15" i="3"/>
  <c r="AE550" i="3"/>
  <c r="AG550" i="3"/>
  <c r="AI550" i="3"/>
  <c r="AQ550" i="3"/>
  <c r="AU550" i="3"/>
  <c r="AK550" i="3"/>
  <c r="AS550" i="3"/>
  <c r="AW550" i="3"/>
  <c r="AM550" i="3"/>
  <c r="AO550" i="3"/>
  <c r="AQ493" i="3"/>
  <c r="AS493" i="3"/>
  <c r="AU493" i="3"/>
  <c r="AE493" i="3"/>
  <c r="AG493" i="3"/>
  <c r="AI493" i="3"/>
  <c r="AK493" i="3"/>
  <c r="AM493" i="3"/>
  <c r="AO493" i="3"/>
  <c r="AW493" i="3"/>
  <c r="AU596" i="3"/>
  <c r="AK596" i="3"/>
  <c r="AO596" i="3"/>
  <c r="AQ596" i="3"/>
  <c r="AS596" i="3"/>
  <c r="AW596" i="3"/>
  <c r="AG596" i="3"/>
  <c r="AI596" i="3"/>
  <c r="AE596" i="3"/>
  <c r="AM596" i="3"/>
  <c r="AI527" i="3"/>
  <c r="AK527" i="3"/>
  <c r="AM527" i="3"/>
  <c r="AO527" i="3"/>
  <c r="AQ527" i="3"/>
  <c r="AS527" i="3"/>
  <c r="AE527" i="3"/>
  <c r="AG527" i="3"/>
  <c r="AU527" i="3"/>
  <c r="AW527" i="3"/>
  <c r="AE496" i="3"/>
  <c r="AG496" i="3"/>
  <c r="AI496" i="3"/>
  <c r="AK496" i="3"/>
  <c r="AM496" i="3"/>
  <c r="AO496" i="3"/>
  <c r="AW496" i="3"/>
  <c r="AQ496" i="3"/>
  <c r="AS496" i="3"/>
  <c r="AU496" i="3"/>
  <c r="AE591" i="3"/>
  <c r="AO591" i="3"/>
  <c r="AQ591" i="3"/>
  <c r="AS591" i="3"/>
  <c r="AI591" i="3"/>
  <c r="AK591" i="3"/>
  <c r="AM591" i="3"/>
  <c r="AU591" i="3"/>
  <c r="AW591" i="3"/>
  <c r="AG591" i="3"/>
  <c r="AQ397" i="3"/>
  <c r="AS397" i="3"/>
  <c r="AU397" i="3"/>
  <c r="AE397" i="3"/>
  <c r="AG397" i="3"/>
  <c r="AI397" i="3"/>
  <c r="AK397" i="3"/>
  <c r="AM397" i="3"/>
  <c r="AO397" i="3"/>
  <c r="AW397" i="3"/>
  <c r="AE513" i="3"/>
  <c r="AS513" i="3"/>
  <c r="AU513" i="3"/>
  <c r="AW513" i="3"/>
  <c r="AG513" i="3"/>
  <c r="AI513" i="3"/>
  <c r="AO513" i="3"/>
  <c r="AK513" i="3"/>
  <c r="AM513" i="3"/>
  <c r="AQ513" i="3"/>
  <c r="AE608" i="3"/>
  <c r="AI608" i="3"/>
  <c r="AW608" i="3"/>
  <c r="AK608" i="3"/>
  <c r="AM608" i="3"/>
  <c r="AQ608" i="3"/>
  <c r="AS608" i="3"/>
  <c r="AO608" i="3"/>
  <c r="AU608" i="3"/>
  <c r="AG608" i="3"/>
  <c r="AE495" i="3"/>
  <c r="AM495" i="3"/>
  <c r="AO495" i="3"/>
  <c r="AQ495" i="3"/>
  <c r="AG495" i="3"/>
  <c r="AS495" i="3"/>
  <c r="AI495" i="3"/>
  <c r="AU495" i="3"/>
  <c r="AK495" i="3"/>
  <c r="AW495" i="3"/>
  <c r="AE490" i="3"/>
  <c r="AG490" i="3"/>
  <c r="AI490" i="3"/>
  <c r="AW490" i="3"/>
  <c r="AK490" i="3"/>
  <c r="AM490" i="3"/>
  <c r="AQ490" i="3"/>
  <c r="AS490" i="3"/>
  <c r="AO490" i="3"/>
  <c r="AU490" i="3"/>
  <c r="AE585" i="3"/>
  <c r="AS585" i="3"/>
  <c r="AW585" i="3"/>
  <c r="AQ585" i="3"/>
  <c r="AU585" i="3"/>
  <c r="AM585" i="3"/>
  <c r="AO585" i="3"/>
  <c r="AG585" i="3"/>
  <c r="AK585" i="3"/>
  <c r="AI585" i="3"/>
  <c r="AU470" i="3"/>
  <c r="AW470" i="3"/>
  <c r="AO470" i="3"/>
  <c r="AQ470" i="3"/>
  <c r="AS470" i="3"/>
  <c r="AE470" i="3"/>
  <c r="AG470" i="3"/>
  <c r="AI470" i="3"/>
  <c r="AK470" i="3"/>
  <c r="AM470" i="3"/>
  <c r="AQ499" i="3"/>
  <c r="AS499" i="3"/>
  <c r="AU499" i="3"/>
  <c r="AK499" i="3"/>
  <c r="AM499" i="3"/>
  <c r="AO499" i="3"/>
  <c r="AW499" i="3"/>
  <c r="AE499" i="3"/>
  <c r="AI499" i="3"/>
  <c r="AG499" i="3"/>
  <c r="AM594" i="3"/>
  <c r="AW594" i="3"/>
  <c r="AK594" i="3"/>
  <c r="AE594" i="3"/>
  <c r="AI594" i="3"/>
  <c r="AG594" i="3"/>
  <c r="AO594" i="3"/>
  <c r="AU594" i="3"/>
  <c r="AQ594" i="3"/>
  <c r="AS594" i="3"/>
  <c r="AE424" i="3"/>
  <c r="AG424" i="3"/>
  <c r="AI424" i="3"/>
  <c r="AK424" i="3"/>
  <c r="AM424" i="3"/>
  <c r="AO424" i="3"/>
  <c r="AW424" i="3"/>
  <c r="AS424" i="3"/>
  <c r="AQ424" i="3"/>
  <c r="AU424" i="3"/>
  <c r="AI437" i="3"/>
  <c r="AK437" i="3"/>
  <c r="AM437" i="3"/>
  <c r="AE437" i="3"/>
  <c r="AG437" i="3"/>
  <c r="AU437" i="3"/>
  <c r="AW437" i="3"/>
  <c r="AO437" i="3"/>
  <c r="AQ437" i="3"/>
  <c r="AS437" i="3"/>
  <c r="AE555" i="3"/>
  <c r="AM555" i="3"/>
  <c r="AQ555" i="3"/>
  <c r="AG555" i="3"/>
  <c r="AI555" i="3"/>
  <c r="AK555" i="3"/>
  <c r="AO555" i="3"/>
  <c r="AW555" i="3"/>
  <c r="AS555" i="3"/>
  <c r="AU555" i="3"/>
  <c r="AG161" i="3"/>
  <c r="AI161" i="3"/>
  <c r="AK161" i="3"/>
  <c r="AM161" i="3"/>
  <c r="AW161" i="3"/>
  <c r="AE161" i="3"/>
  <c r="AO161" i="3"/>
  <c r="AQ161" i="3"/>
  <c r="AS161" i="3"/>
  <c r="AU161" i="3"/>
  <c r="AG179" i="3"/>
  <c r="AQ179" i="3"/>
  <c r="AU179" i="3"/>
  <c r="AE179" i="3"/>
  <c r="AI179" i="3"/>
  <c r="AS179" i="3"/>
  <c r="AW179" i="3"/>
  <c r="AK179" i="3"/>
  <c r="AM179" i="3"/>
  <c r="AO179" i="3"/>
  <c r="AI255" i="3"/>
  <c r="AM255" i="3"/>
  <c r="AU255" i="3"/>
  <c r="AW255" i="3"/>
  <c r="AE255" i="3"/>
  <c r="AG255" i="3"/>
  <c r="AK255" i="3"/>
  <c r="AO255" i="3"/>
  <c r="AQ255" i="3"/>
  <c r="AS255" i="3"/>
  <c r="AW931" i="3"/>
  <c r="AU931" i="3"/>
  <c r="AK931" i="3"/>
  <c r="AE931" i="3"/>
  <c r="AG931" i="3"/>
  <c r="AI931" i="3"/>
  <c r="AM931" i="3"/>
  <c r="AO931" i="3"/>
  <c r="AQ931" i="3"/>
  <c r="AS931" i="3"/>
  <c r="AI279" i="3"/>
  <c r="AM279" i="3"/>
  <c r="AE279" i="3"/>
  <c r="AW279" i="3"/>
  <c r="AG279" i="3"/>
  <c r="AK279" i="3"/>
  <c r="AO279" i="3"/>
  <c r="AQ279" i="3"/>
  <c r="AS279" i="3"/>
  <c r="AU279" i="3"/>
  <c r="AO140" i="3"/>
  <c r="AS140" i="3"/>
  <c r="AI140" i="3"/>
  <c r="AK140" i="3"/>
  <c r="AM140" i="3"/>
  <c r="AE140" i="3"/>
  <c r="AG140" i="3"/>
  <c r="AQ140" i="3"/>
  <c r="AU140" i="3"/>
  <c r="AW140" i="3"/>
  <c r="AQ251" i="3"/>
  <c r="AU251" i="3"/>
  <c r="AM251" i="3"/>
  <c r="AO251" i="3"/>
  <c r="AS251" i="3"/>
  <c r="AG251" i="3"/>
  <c r="AI251" i="3"/>
  <c r="AK251" i="3"/>
  <c r="AW251" i="3"/>
  <c r="AE251" i="3"/>
  <c r="AS183" i="3"/>
  <c r="AW183" i="3"/>
  <c r="AE183" i="3"/>
  <c r="AG183" i="3"/>
  <c r="AI183" i="3"/>
  <c r="AK183" i="3"/>
  <c r="AM183" i="3"/>
  <c r="AO183" i="3"/>
  <c r="AQ183" i="3"/>
  <c r="AU183" i="3"/>
  <c r="AU112" i="3"/>
  <c r="AW112" i="3"/>
  <c r="AM112" i="3"/>
  <c r="AQ112" i="3"/>
  <c r="AG112" i="3"/>
  <c r="AI112" i="3"/>
  <c r="AK112" i="3"/>
  <c r="AS112" i="3"/>
  <c r="AE112" i="3"/>
  <c r="AO112" i="3"/>
  <c r="AK223" i="3"/>
  <c r="AO223" i="3"/>
  <c r="AI223" i="3"/>
  <c r="AQ223" i="3"/>
  <c r="AW223" i="3"/>
  <c r="AE223" i="3"/>
  <c r="AG223" i="3"/>
  <c r="AS223" i="3"/>
  <c r="AU223" i="3"/>
  <c r="AM223" i="3"/>
  <c r="AW117" i="3"/>
  <c r="AE117" i="3"/>
  <c r="AI117" i="3"/>
  <c r="AO117" i="3"/>
  <c r="AQ117" i="3"/>
  <c r="AS117" i="3"/>
  <c r="AM117" i="3"/>
  <c r="AU117" i="3"/>
  <c r="AG117" i="3"/>
  <c r="AK117" i="3"/>
  <c r="AE722" i="3"/>
  <c r="AQ722" i="3"/>
  <c r="AS722" i="3"/>
  <c r="AU722" i="3"/>
  <c r="AK722" i="3"/>
  <c r="AM722" i="3"/>
  <c r="AG722" i="3"/>
  <c r="AI722" i="3"/>
  <c r="AO722" i="3"/>
  <c r="AW722" i="3"/>
  <c r="AS171" i="3"/>
  <c r="AW171" i="3"/>
  <c r="AI171" i="3"/>
  <c r="AM171" i="3"/>
  <c r="AU171" i="3"/>
  <c r="AG171" i="3"/>
  <c r="AK171" i="3"/>
  <c r="AO171" i="3"/>
  <c r="AE171" i="3"/>
  <c r="AQ171" i="3"/>
  <c r="AE271" i="3"/>
  <c r="AQ271" i="3"/>
  <c r="AS271" i="3"/>
  <c r="AU271" i="3"/>
  <c r="AG271" i="3"/>
  <c r="AI271" i="3"/>
  <c r="AM271" i="3"/>
  <c r="AK271" i="3"/>
  <c r="AW271" i="3"/>
  <c r="AO271" i="3"/>
  <c r="AE102" i="3"/>
  <c r="AG102" i="3"/>
  <c r="AW102" i="3"/>
  <c r="AI102" i="3"/>
  <c r="AM102" i="3"/>
  <c r="AS102" i="3"/>
  <c r="AK102" i="3"/>
  <c r="AO102" i="3"/>
  <c r="AQ102" i="3"/>
  <c r="AU102" i="3"/>
  <c r="AO212" i="3"/>
  <c r="AS212" i="3"/>
  <c r="AE212" i="3"/>
  <c r="AI212" i="3"/>
  <c r="AK212" i="3"/>
  <c r="AM212" i="3"/>
  <c r="AQ212" i="3"/>
  <c r="AU212" i="3"/>
  <c r="AW212" i="3"/>
  <c r="AG212" i="3"/>
  <c r="AW871" i="3"/>
  <c r="AM871" i="3"/>
  <c r="AU871" i="3"/>
  <c r="AO871" i="3"/>
  <c r="AQ871" i="3"/>
  <c r="AS871" i="3"/>
  <c r="AI871" i="3"/>
  <c r="AK871" i="3"/>
  <c r="AE871" i="3"/>
  <c r="AG871" i="3"/>
  <c r="AE278" i="3"/>
  <c r="AI278" i="3"/>
  <c r="AU278" i="3"/>
  <c r="AW278" i="3"/>
  <c r="AG278" i="3"/>
  <c r="AK278" i="3"/>
  <c r="AM278" i="3"/>
  <c r="AO278" i="3"/>
  <c r="AQ278" i="3"/>
  <c r="AS278" i="3"/>
  <c r="AI374" i="3"/>
  <c r="AQ374" i="3"/>
  <c r="AS374" i="3"/>
  <c r="AU374" i="3"/>
  <c r="AK374" i="3"/>
  <c r="AM374" i="3"/>
  <c r="AO374" i="3"/>
  <c r="AE374" i="3"/>
  <c r="AG374" i="3"/>
  <c r="AW374" i="3"/>
  <c r="AE788" i="3"/>
  <c r="AG788" i="3"/>
  <c r="AI788" i="3"/>
  <c r="AK788" i="3"/>
  <c r="AM788" i="3"/>
  <c r="AS788" i="3"/>
  <c r="AU788" i="3"/>
  <c r="AO788" i="3"/>
  <c r="AQ788" i="3"/>
  <c r="AW788" i="3"/>
  <c r="AO170" i="3"/>
  <c r="AS170" i="3"/>
  <c r="AE170" i="3"/>
  <c r="AG170" i="3"/>
  <c r="AK170" i="3"/>
  <c r="AU170" i="3"/>
  <c r="AW170" i="3"/>
  <c r="AI170" i="3"/>
  <c r="AM170" i="3"/>
  <c r="AQ170" i="3"/>
  <c r="AG818" i="3"/>
  <c r="AI818" i="3"/>
  <c r="AO818" i="3"/>
  <c r="AQ818" i="3"/>
  <c r="AK818" i="3"/>
  <c r="AM818" i="3"/>
  <c r="AE818" i="3"/>
  <c r="AS818" i="3"/>
  <c r="AU818" i="3"/>
  <c r="AW818" i="3"/>
  <c r="AS237" i="3"/>
  <c r="AW237" i="3"/>
  <c r="AQ237" i="3"/>
  <c r="AO237" i="3"/>
  <c r="AU237" i="3"/>
  <c r="AI237" i="3"/>
  <c r="AK237" i="3"/>
  <c r="AM237" i="3"/>
  <c r="AE237" i="3"/>
  <c r="AG237" i="3"/>
  <c r="AU329" i="3"/>
  <c r="AE329" i="3"/>
  <c r="AG329" i="3"/>
  <c r="AI329" i="3"/>
  <c r="AQ329" i="3"/>
  <c r="AS329" i="3"/>
  <c r="AW329" i="3"/>
  <c r="AK329" i="3"/>
  <c r="AM329" i="3"/>
  <c r="AO329" i="3"/>
  <c r="AI675" i="3"/>
  <c r="AM675" i="3"/>
  <c r="AG675" i="3"/>
  <c r="AK675" i="3"/>
  <c r="AO675" i="3"/>
  <c r="AQ675" i="3"/>
  <c r="AS675" i="3"/>
  <c r="AU675" i="3"/>
  <c r="AW675" i="3"/>
  <c r="AE675" i="3"/>
  <c r="AW208" i="3"/>
  <c r="AU208" i="3"/>
  <c r="AQ208" i="3"/>
  <c r="AS208" i="3"/>
  <c r="AE208" i="3"/>
  <c r="AG208" i="3"/>
  <c r="AI208" i="3"/>
  <c r="AK208" i="3"/>
  <c r="AM208" i="3"/>
  <c r="AO208" i="3"/>
  <c r="AW937" i="3"/>
  <c r="AQ937" i="3"/>
  <c r="AS937" i="3"/>
  <c r="AU937" i="3"/>
  <c r="AE937" i="3"/>
  <c r="AM937" i="3"/>
  <c r="AG937" i="3"/>
  <c r="AI937" i="3"/>
  <c r="AK937" i="3"/>
  <c r="AO937" i="3"/>
  <c r="AQ316" i="3"/>
  <c r="AE316" i="3"/>
  <c r="AG316" i="3"/>
  <c r="AI316" i="3"/>
  <c r="AK316" i="3"/>
  <c r="AM316" i="3"/>
  <c r="AO316" i="3"/>
  <c r="AS316" i="3"/>
  <c r="AU316" i="3"/>
  <c r="AW316" i="3"/>
  <c r="AM751" i="3"/>
  <c r="AO751" i="3"/>
  <c r="AQ751" i="3"/>
  <c r="AS751" i="3"/>
  <c r="AU751" i="3"/>
  <c r="AW751" i="3"/>
  <c r="AG751" i="3"/>
  <c r="AI751" i="3"/>
  <c r="AK751" i="3"/>
  <c r="AE751" i="3"/>
  <c r="AW901" i="3"/>
  <c r="AQ901" i="3"/>
  <c r="AS901" i="3"/>
  <c r="AU901" i="3"/>
  <c r="AE901" i="3"/>
  <c r="AG901" i="3"/>
  <c r="AI901" i="3"/>
  <c r="AK901" i="3"/>
  <c r="AM901" i="3"/>
  <c r="AO901" i="3"/>
  <c r="AI314" i="3"/>
  <c r="AQ314" i="3"/>
  <c r="AS314" i="3"/>
  <c r="AU314" i="3"/>
  <c r="AK314" i="3"/>
  <c r="AM314" i="3"/>
  <c r="AO314" i="3"/>
  <c r="AE314" i="3"/>
  <c r="AG314" i="3"/>
  <c r="AW314" i="3"/>
  <c r="AQ617" i="3"/>
  <c r="AU617" i="3"/>
  <c r="AO617" i="3"/>
  <c r="AS617" i="3"/>
  <c r="AW617" i="3"/>
  <c r="AI617" i="3"/>
  <c r="AK617" i="3"/>
  <c r="AM617" i="3"/>
  <c r="AE617" i="3"/>
  <c r="AG617" i="3"/>
  <c r="AU756" i="3"/>
  <c r="AQ756" i="3"/>
  <c r="AS756" i="3"/>
  <c r="AW756" i="3"/>
  <c r="AE756" i="3"/>
  <c r="AG756" i="3"/>
  <c r="AI756" i="3"/>
  <c r="AK756" i="3"/>
  <c r="AM756" i="3"/>
  <c r="AO756" i="3"/>
  <c r="AG245" i="3"/>
  <c r="AI245" i="3"/>
  <c r="AE245" i="3"/>
  <c r="AK245" i="3"/>
  <c r="AM245" i="3"/>
  <c r="AU245" i="3"/>
  <c r="AW245" i="3"/>
  <c r="AS245" i="3"/>
  <c r="AQ245" i="3"/>
  <c r="AO245" i="3"/>
  <c r="AQ341" i="3"/>
  <c r="AS341" i="3"/>
  <c r="AU341" i="3"/>
  <c r="AW341" i="3"/>
  <c r="AK341" i="3"/>
  <c r="AM341" i="3"/>
  <c r="AO341" i="3"/>
  <c r="AI341" i="3"/>
  <c r="AE341" i="3"/>
  <c r="AG341" i="3"/>
  <c r="AG867" i="3"/>
  <c r="AK867" i="3"/>
  <c r="AE867" i="3"/>
  <c r="AO867" i="3"/>
  <c r="AQ867" i="3"/>
  <c r="AI867" i="3"/>
  <c r="AM867" i="3"/>
  <c r="AU867" i="3"/>
  <c r="AS867" i="3"/>
  <c r="AW867" i="3"/>
  <c r="AU264" i="3"/>
  <c r="AM264" i="3"/>
  <c r="AO264" i="3"/>
  <c r="AQ264" i="3"/>
  <c r="AS264" i="3"/>
  <c r="AW264" i="3"/>
  <c r="AE264" i="3"/>
  <c r="AG264" i="3"/>
  <c r="AI264" i="3"/>
  <c r="AK264" i="3"/>
  <c r="AI360" i="3"/>
  <c r="AK360" i="3"/>
  <c r="AM360" i="3"/>
  <c r="AO360" i="3"/>
  <c r="AQ360" i="3"/>
  <c r="AS360" i="3"/>
  <c r="AE360" i="3"/>
  <c r="AW360" i="3"/>
  <c r="AG360" i="3"/>
  <c r="AU360" i="3"/>
  <c r="AQ689" i="3"/>
  <c r="AU689" i="3"/>
  <c r="AO689" i="3"/>
  <c r="AS689" i="3"/>
  <c r="AW689" i="3"/>
  <c r="AI689" i="3"/>
  <c r="AK689" i="3"/>
  <c r="AE689" i="3"/>
  <c r="AG689" i="3"/>
  <c r="AM689" i="3"/>
  <c r="AO821" i="3"/>
  <c r="AS821" i="3"/>
  <c r="AE821" i="3"/>
  <c r="AK821" i="3"/>
  <c r="AM821" i="3"/>
  <c r="AG821" i="3"/>
  <c r="AI821" i="3"/>
  <c r="AQ821" i="3"/>
  <c r="AU821" i="3"/>
  <c r="AW821" i="3"/>
  <c r="AU612" i="3"/>
  <c r="AE612" i="3"/>
  <c r="AG612" i="3"/>
  <c r="AI612" i="3"/>
  <c r="AK612" i="3"/>
  <c r="AO612" i="3"/>
  <c r="AM612" i="3"/>
  <c r="AQ612" i="3"/>
  <c r="AS612" i="3"/>
  <c r="AW612" i="3"/>
  <c r="AU744" i="3"/>
  <c r="AW744" i="3"/>
  <c r="AO744" i="3"/>
  <c r="AQ744" i="3"/>
  <c r="AS744" i="3"/>
  <c r="AG744" i="3"/>
  <c r="AI744" i="3"/>
  <c r="AE744" i="3"/>
  <c r="AK744" i="3"/>
  <c r="AM744" i="3"/>
  <c r="AS858" i="3"/>
  <c r="AW858" i="3"/>
  <c r="AM858" i="3"/>
  <c r="AO858" i="3"/>
  <c r="AU858" i="3"/>
  <c r="AQ858" i="3"/>
  <c r="AE858" i="3"/>
  <c r="AG858" i="3"/>
  <c r="AI858" i="3"/>
  <c r="AK858" i="3"/>
  <c r="AE650" i="3"/>
  <c r="AI650" i="3"/>
  <c r="AS650" i="3"/>
  <c r="AU650" i="3"/>
  <c r="AW650" i="3"/>
  <c r="AM650" i="3"/>
  <c r="AO650" i="3"/>
  <c r="AQ650" i="3"/>
  <c r="AG650" i="3"/>
  <c r="AK650" i="3"/>
  <c r="AE752" i="3"/>
  <c r="AS752" i="3"/>
  <c r="AU752" i="3"/>
  <c r="AW752" i="3"/>
  <c r="AG752" i="3"/>
  <c r="AI752" i="3"/>
  <c r="AM752" i="3"/>
  <c r="AQ752" i="3"/>
  <c r="AK752" i="3"/>
  <c r="AO752" i="3"/>
  <c r="AG861" i="3"/>
  <c r="AK861" i="3"/>
  <c r="AM861" i="3"/>
  <c r="AO861" i="3"/>
  <c r="AU861" i="3"/>
  <c r="AQ861" i="3"/>
  <c r="AS861" i="3"/>
  <c r="AI861" i="3"/>
  <c r="AW861" i="3"/>
  <c r="AE861" i="3"/>
  <c r="AE466" i="3"/>
  <c r="AG466" i="3"/>
  <c r="AI466" i="3"/>
  <c r="AQ466" i="3"/>
  <c r="AW466" i="3"/>
  <c r="AS466" i="3"/>
  <c r="AU466" i="3"/>
  <c r="AK466" i="3"/>
  <c r="AM466" i="3"/>
  <c r="AO466" i="3"/>
  <c r="AM742" i="3"/>
  <c r="AI742" i="3"/>
  <c r="AK742" i="3"/>
  <c r="AO742" i="3"/>
  <c r="AW742" i="3"/>
  <c r="AG742" i="3"/>
  <c r="AU742" i="3"/>
  <c r="AQ742" i="3"/>
  <c r="AS742" i="3"/>
  <c r="AE742" i="3"/>
  <c r="AG830" i="3"/>
  <c r="AE830" i="3"/>
  <c r="AI830" i="3"/>
  <c r="AM830" i="3"/>
  <c r="AK830" i="3"/>
  <c r="AO830" i="3"/>
  <c r="AQ830" i="3"/>
  <c r="AS830" i="3"/>
  <c r="AU830" i="3"/>
  <c r="AW830" i="3"/>
  <c r="AO917" i="3"/>
  <c r="AS917" i="3"/>
  <c r="AM917" i="3"/>
  <c r="AW917" i="3"/>
  <c r="AQ917" i="3"/>
  <c r="AU917" i="3"/>
  <c r="AG917" i="3"/>
  <c r="AI917" i="3"/>
  <c r="AK917" i="3"/>
  <c r="AE917" i="3"/>
  <c r="AE680" i="3"/>
  <c r="AI680" i="3"/>
  <c r="AW680" i="3"/>
  <c r="AK680" i="3"/>
  <c r="AQ680" i="3"/>
  <c r="AS680" i="3"/>
  <c r="AU680" i="3"/>
  <c r="AM680" i="3"/>
  <c r="AO680" i="3"/>
  <c r="AG680" i="3"/>
  <c r="AQ785" i="3"/>
  <c r="AM785" i="3"/>
  <c r="AO785" i="3"/>
  <c r="AS785" i="3"/>
  <c r="AG785" i="3"/>
  <c r="AI785" i="3"/>
  <c r="AE785" i="3"/>
  <c r="AK785" i="3"/>
  <c r="AU785" i="3"/>
  <c r="AW785" i="3"/>
  <c r="AS894" i="3"/>
  <c r="AW894" i="3"/>
  <c r="AM894" i="3"/>
  <c r="AU894" i="3"/>
  <c r="AO894" i="3"/>
  <c r="AQ894" i="3"/>
  <c r="AE894" i="3"/>
  <c r="AG894" i="3"/>
  <c r="AI894" i="3"/>
  <c r="AK894" i="3"/>
  <c r="AM26" i="3"/>
  <c r="AO26" i="3"/>
  <c r="AS26" i="3"/>
  <c r="AU26" i="3"/>
  <c r="AE26" i="3"/>
  <c r="AG26" i="3"/>
  <c r="AI26" i="3"/>
  <c r="AK26" i="3"/>
  <c r="AQ26" i="3"/>
  <c r="AW26" i="3"/>
  <c r="AW53" i="3"/>
  <c r="AQ53" i="3"/>
  <c r="AS53" i="3"/>
  <c r="AU53" i="3"/>
  <c r="AE53" i="3"/>
  <c r="AI53" i="3"/>
  <c r="AM53" i="3"/>
  <c r="AO53" i="3"/>
  <c r="AG53" i="3"/>
  <c r="AK53" i="3"/>
  <c r="AU58" i="3"/>
  <c r="AW58" i="3"/>
  <c r="AK58" i="3"/>
  <c r="AM58" i="3"/>
  <c r="AG58" i="3"/>
  <c r="AI58" i="3"/>
  <c r="AO58" i="3"/>
  <c r="AQ58" i="3"/>
  <c r="AE58" i="3"/>
  <c r="AS58" i="3"/>
  <c r="AQ45" i="3"/>
  <c r="AS45" i="3"/>
  <c r="AK45" i="3"/>
  <c r="AM45" i="3"/>
  <c r="AE45" i="3"/>
  <c r="AG45" i="3"/>
  <c r="AI45" i="3"/>
  <c r="AU45" i="3"/>
  <c r="AW45" i="3"/>
  <c r="AO45" i="3"/>
  <c r="AU28" i="3"/>
  <c r="AW28" i="3"/>
  <c r="AG28" i="3"/>
  <c r="AI28" i="3"/>
  <c r="AE28" i="3"/>
  <c r="AQ28" i="3"/>
  <c r="AS28" i="3"/>
  <c r="AK28" i="3"/>
  <c r="AO28" i="3"/>
  <c r="AM28" i="3"/>
  <c r="AQ81" i="3"/>
  <c r="AS81" i="3"/>
  <c r="AK81" i="3"/>
  <c r="AM81" i="3"/>
  <c r="AI81" i="3"/>
  <c r="AU81" i="3"/>
  <c r="AE81" i="3"/>
  <c r="AG81" i="3"/>
  <c r="AW81" i="3"/>
  <c r="AO81" i="3"/>
  <c r="AQ63" i="3"/>
  <c r="AS63" i="3"/>
  <c r="AU63" i="3"/>
  <c r="AM63" i="3"/>
  <c r="AO63" i="3"/>
  <c r="AW63" i="3"/>
  <c r="AE63" i="3"/>
  <c r="AG63" i="3"/>
  <c r="AI63" i="3"/>
  <c r="AK63" i="3"/>
  <c r="AI401" i="3"/>
  <c r="AK401" i="3"/>
  <c r="AM401" i="3"/>
  <c r="AU401" i="3"/>
  <c r="AW401" i="3"/>
  <c r="AO401" i="3"/>
  <c r="AQ401" i="3"/>
  <c r="AS401" i="3"/>
  <c r="AE401" i="3"/>
  <c r="AG401" i="3"/>
  <c r="AQ707" i="3"/>
  <c r="AE707" i="3"/>
  <c r="AG707" i="3"/>
  <c r="AW707" i="3"/>
  <c r="AU707" i="3"/>
  <c r="AK707" i="3"/>
  <c r="AM707" i="3"/>
  <c r="AS707" i="3"/>
  <c r="AI707" i="3"/>
  <c r="AO707" i="3"/>
  <c r="AI419" i="3"/>
  <c r="AK419" i="3"/>
  <c r="AM419" i="3"/>
  <c r="AO419" i="3"/>
  <c r="AQ419" i="3"/>
  <c r="AS419" i="3"/>
  <c r="AE419" i="3"/>
  <c r="AU419" i="3"/>
  <c r="AW419" i="3"/>
  <c r="AG419" i="3"/>
  <c r="AU398" i="3"/>
  <c r="AW398" i="3"/>
  <c r="AO398" i="3"/>
  <c r="AQ398" i="3"/>
  <c r="AS398" i="3"/>
  <c r="AI398" i="3"/>
  <c r="AK398" i="3"/>
  <c r="AM398" i="3"/>
  <c r="AE398" i="3"/>
  <c r="AG398" i="3"/>
  <c r="AQ523" i="3"/>
  <c r="AS523" i="3"/>
  <c r="AU523" i="3"/>
  <c r="AK523" i="3"/>
  <c r="AM523" i="3"/>
  <c r="AO523" i="3"/>
  <c r="AE523" i="3"/>
  <c r="AG523" i="3"/>
  <c r="AI523" i="3"/>
  <c r="AW523" i="3"/>
  <c r="AE579" i="3"/>
  <c r="AM579" i="3"/>
  <c r="AQ579" i="3"/>
  <c r="AW579" i="3"/>
  <c r="AG579" i="3"/>
  <c r="AI579" i="3"/>
  <c r="AU579" i="3"/>
  <c r="AK579" i="3"/>
  <c r="AO579" i="3"/>
  <c r="AS579" i="3"/>
  <c r="AE331" i="3"/>
  <c r="AQ331" i="3"/>
  <c r="AS331" i="3"/>
  <c r="AU331" i="3"/>
  <c r="AW331" i="3"/>
  <c r="AK331" i="3"/>
  <c r="AM331" i="3"/>
  <c r="AO331" i="3"/>
  <c r="AG331" i="3"/>
  <c r="AI331" i="3"/>
  <c r="AE295" i="3"/>
  <c r="AM295" i="3"/>
  <c r="AO295" i="3"/>
  <c r="AQ295" i="3"/>
  <c r="AK295" i="3"/>
  <c r="AG295" i="3"/>
  <c r="AI295" i="3"/>
  <c r="AS295" i="3"/>
  <c r="AU295" i="3"/>
  <c r="AW295" i="3"/>
  <c r="AW136" i="3"/>
  <c r="AQ136" i="3"/>
  <c r="AS136" i="3"/>
  <c r="AU136" i="3"/>
  <c r="AO136" i="3"/>
  <c r="AE136" i="3"/>
  <c r="AG136" i="3"/>
  <c r="AI136" i="3"/>
  <c r="AK136" i="3"/>
  <c r="AM136" i="3"/>
  <c r="AS141" i="3"/>
  <c r="AW141" i="3"/>
  <c r="AE141" i="3"/>
  <c r="AG141" i="3"/>
  <c r="AI141" i="3"/>
  <c r="AK141" i="3"/>
  <c r="AO141" i="3"/>
  <c r="AM141" i="3"/>
  <c r="AQ141" i="3"/>
  <c r="AU141" i="3"/>
  <c r="AI91" i="3"/>
  <c r="AK91" i="3"/>
  <c r="AO91" i="3"/>
  <c r="AQ91" i="3"/>
  <c r="AU91" i="3"/>
  <c r="AG91" i="3"/>
  <c r="AM91" i="3"/>
  <c r="AS91" i="3"/>
  <c r="AW91" i="3"/>
  <c r="AE91" i="3"/>
  <c r="AS219" i="3"/>
  <c r="AW219" i="3"/>
  <c r="AE219" i="3"/>
  <c r="AI219" i="3"/>
  <c r="AG219" i="3"/>
  <c r="AK219" i="3"/>
  <c r="AM219" i="3"/>
  <c r="AO219" i="3"/>
  <c r="AQ219" i="3"/>
  <c r="AU219" i="3"/>
  <c r="AG849" i="3"/>
  <c r="AK849" i="3"/>
  <c r="AU849" i="3"/>
  <c r="AW849" i="3"/>
  <c r="AI849" i="3"/>
  <c r="AS849" i="3"/>
  <c r="AM849" i="3"/>
  <c r="AO849" i="3"/>
  <c r="AQ849" i="3"/>
  <c r="AE849" i="3"/>
  <c r="AQ257" i="3"/>
  <c r="AU257" i="3"/>
  <c r="AI257" i="3"/>
  <c r="AK257" i="3"/>
  <c r="AM257" i="3"/>
  <c r="AE257" i="3"/>
  <c r="AG257" i="3"/>
  <c r="AO257" i="3"/>
  <c r="AS257" i="3"/>
  <c r="AW257" i="3"/>
  <c r="AW232" i="3"/>
  <c r="AE232" i="3"/>
  <c r="AI232" i="3"/>
  <c r="AU232" i="3"/>
  <c r="AG232" i="3"/>
  <c r="AK232" i="3"/>
  <c r="AM232" i="3"/>
  <c r="AS232" i="3"/>
  <c r="AO232" i="3"/>
  <c r="AQ232" i="3"/>
  <c r="AM340" i="3"/>
  <c r="AO340" i="3"/>
  <c r="AQ340" i="3"/>
  <c r="AG340" i="3"/>
  <c r="AI340" i="3"/>
  <c r="AK340" i="3"/>
  <c r="AU340" i="3"/>
  <c r="AS340" i="3"/>
  <c r="AE340" i="3"/>
  <c r="AW340" i="3"/>
  <c r="AE338" i="3"/>
  <c r="AG338" i="3"/>
  <c r="AI338" i="3"/>
  <c r="AQ338" i="3"/>
  <c r="AS338" i="3"/>
  <c r="AU338" i="3"/>
  <c r="AW338" i="3"/>
  <c r="AK338" i="3"/>
  <c r="AM338" i="3"/>
  <c r="AO338" i="3"/>
  <c r="AQ269" i="3"/>
  <c r="AU269" i="3"/>
  <c r="AE269" i="3"/>
  <c r="AW269" i="3"/>
  <c r="AM269" i="3"/>
  <c r="AO269" i="3"/>
  <c r="AS269" i="3"/>
  <c r="AK269" i="3"/>
  <c r="AG269" i="3"/>
  <c r="AI269" i="3"/>
  <c r="AU288" i="3"/>
  <c r="AW288" i="3"/>
  <c r="AE288" i="3"/>
  <c r="AG288" i="3"/>
  <c r="AO288" i="3"/>
  <c r="AQ288" i="3"/>
  <c r="AS288" i="3"/>
  <c r="AI288" i="3"/>
  <c r="AK288" i="3"/>
  <c r="AM288" i="3"/>
  <c r="AG860" i="3"/>
  <c r="AK860" i="3"/>
  <c r="AM860" i="3"/>
  <c r="AE860" i="3"/>
  <c r="AI860" i="3"/>
  <c r="AO860" i="3"/>
  <c r="AQ860" i="3"/>
  <c r="AS860" i="3"/>
  <c r="AU860" i="3"/>
  <c r="AW860" i="3"/>
  <c r="AK880" i="3"/>
  <c r="AO880" i="3"/>
  <c r="AE880" i="3"/>
  <c r="AM880" i="3"/>
  <c r="AQ880" i="3"/>
  <c r="AG880" i="3"/>
  <c r="AI880" i="3"/>
  <c r="AS880" i="3"/>
  <c r="AU880" i="3"/>
  <c r="AW880" i="3"/>
  <c r="AS888" i="3"/>
  <c r="AW888" i="3"/>
  <c r="AQ888" i="3"/>
  <c r="AU888" i="3"/>
  <c r="AM888" i="3"/>
  <c r="AO888" i="3"/>
  <c r="AE888" i="3"/>
  <c r="AG888" i="3"/>
  <c r="AI888" i="3"/>
  <c r="AK888" i="3"/>
  <c r="AG848" i="3"/>
  <c r="AM848" i="3"/>
  <c r="AU848" i="3"/>
  <c r="AO848" i="3"/>
  <c r="AS848" i="3"/>
  <c r="AQ848" i="3"/>
  <c r="AE848" i="3"/>
  <c r="AI848" i="3"/>
  <c r="AK848" i="3"/>
  <c r="AW848" i="3"/>
  <c r="AO809" i="3"/>
  <c r="AS809" i="3"/>
  <c r="AM809" i="3"/>
  <c r="AW809" i="3"/>
  <c r="AQ809" i="3"/>
  <c r="AU809" i="3"/>
  <c r="AK809" i="3"/>
  <c r="AE809" i="3"/>
  <c r="AG809" i="3"/>
  <c r="AI809" i="3"/>
  <c r="AW17" i="3"/>
  <c r="AM17" i="3"/>
  <c r="AO17" i="3"/>
  <c r="AQ17" i="3"/>
  <c r="AG17" i="3"/>
  <c r="AI17" i="3"/>
  <c r="AK17" i="3"/>
  <c r="AE17" i="3"/>
  <c r="AS17" i="3"/>
  <c r="AU17" i="3"/>
  <c r="AM408" i="3"/>
  <c r="AO408" i="3"/>
  <c r="AQ408" i="3"/>
  <c r="AG408" i="3"/>
  <c r="AI408" i="3"/>
  <c r="AK408" i="3"/>
  <c r="AE408" i="3"/>
  <c r="AS408" i="3"/>
  <c r="AU408" i="3"/>
  <c r="AW408" i="3"/>
  <c r="AM528" i="3"/>
  <c r="AO528" i="3"/>
  <c r="AQ528" i="3"/>
  <c r="AG528" i="3"/>
  <c r="AI528" i="3"/>
  <c r="AK528" i="3"/>
  <c r="AW528" i="3"/>
  <c r="AE528" i="3"/>
  <c r="AS528" i="3"/>
  <c r="AU528" i="3"/>
  <c r="AE394" i="3"/>
  <c r="AG394" i="3"/>
  <c r="AI394" i="3"/>
  <c r="AW394" i="3"/>
  <c r="AQ394" i="3"/>
  <c r="AS394" i="3"/>
  <c r="AU394" i="3"/>
  <c r="AK394" i="3"/>
  <c r="AM394" i="3"/>
  <c r="AO394" i="3"/>
  <c r="AE625" i="3"/>
  <c r="AG625" i="3"/>
  <c r="AO625" i="3"/>
  <c r="AU625" i="3"/>
  <c r="AW625" i="3"/>
  <c r="AQ625" i="3"/>
  <c r="AS625" i="3"/>
  <c r="AM625" i="3"/>
  <c r="AI625" i="3"/>
  <c r="AK625" i="3"/>
  <c r="AE531" i="3"/>
  <c r="AM531" i="3"/>
  <c r="AO531" i="3"/>
  <c r="AQ531" i="3"/>
  <c r="AS531" i="3"/>
  <c r="AU531" i="3"/>
  <c r="AW531" i="3"/>
  <c r="AG531" i="3"/>
  <c r="AI531" i="3"/>
  <c r="AK531" i="3"/>
  <c r="AM492" i="3"/>
  <c r="AO492" i="3"/>
  <c r="AQ492" i="3"/>
  <c r="AG492" i="3"/>
  <c r="AU492" i="3"/>
  <c r="AI492" i="3"/>
  <c r="AK492" i="3"/>
  <c r="AS492" i="3"/>
  <c r="AE492" i="3"/>
  <c r="AW492" i="3"/>
  <c r="AI383" i="3"/>
  <c r="AK383" i="3"/>
  <c r="AM383" i="3"/>
  <c r="AU383" i="3"/>
  <c r="AW383" i="3"/>
  <c r="AG383" i="3"/>
  <c r="AO383" i="3"/>
  <c r="AE383" i="3"/>
  <c r="AQ383" i="3"/>
  <c r="AS383" i="3"/>
  <c r="AU359" i="3"/>
  <c r="AE359" i="3"/>
  <c r="AG359" i="3"/>
  <c r="AO359" i="3"/>
  <c r="AQ359" i="3"/>
  <c r="AS359" i="3"/>
  <c r="AW359" i="3"/>
  <c r="AI359" i="3"/>
  <c r="AK359" i="3"/>
  <c r="AM359" i="3"/>
  <c r="AO230" i="3"/>
  <c r="AS230" i="3"/>
  <c r="AM230" i="3"/>
  <c r="AU230" i="3"/>
  <c r="AW230" i="3"/>
  <c r="AE230" i="3"/>
  <c r="AG230" i="3"/>
  <c r="AI230" i="3"/>
  <c r="AK230" i="3"/>
  <c r="AQ230" i="3"/>
  <c r="AG149" i="3"/>
  <c r="AQ149" i="3"/>
  <c r="AS149" i="3"/>
  <c r="AU149" i="3"/>
  <c r="AI149" i="3"/>
  <c r="AE149" i="3"/>
  <c r="AK149" i="3"/>
  <c r="AM149" i="3"/>
  <c r="AO149" i="3"/>
  <c r="AW149" i="3"/>
  <c r="AG156" i="3"/>
  <c r="AK156" i="3"/>
  <c r="AU156" i="3"/>
  <c r="AW156" i="3"/>
  <c r="AO156" i="3"/>
  <c r="AS156" i="3"/>
  <c r="AI156" i="3"/>
  <c r="AM156" i="3"/>
  <c r="AQ156" i="3"/>
  <c r="AE156" i="3"/>
  <c r="AG227" i="3"/>
  <c r="AQ227" i="3"/>
  <c r="AU227" i="3"/>
  <c r="AS227" i="3"/>
  <c r="AW227" i="3"/>
  <c r="AE227" i="3"/>
  <c r="AM227" i="3"/>
  <c r="AO227" i="3"/>
  <c r="AI227" i="3"/>
  <c r="AK227" i="3"/>
  <c r="AO875" i="3"/>
  <c r="AS875" i="3"/>
  <c r="AU875" i="3"/>
  <c r="AW875" i="3"/>
  <c r="AG875" i="3"/>
  <c r="AE875" i="3"/>
  <c r="AI875" i="3"/>
  <c r="AQ875" i="3"/>
  <c r="AK875" i="3"/>
  <c r="AM875" i="3"/>
  <c r="AG173" i="3"/>
  <c r="AM173" i="3"/>
  <c r="AQ173" i="3"/>
  <c r="AI173" i="3"/>
  <c r="AK173" i="3"/>
  <c r="AO173" i="3"/>
  <c r="AE173" i="3"/>
  <c r="AS173" i="3"/>
  <c r="AW173" i="3"/>
  <c r="AU173" i="3"/>
  <c r="AG854" i="3"/>
  <c r="AI854" i="3"/>
  <c r="AO854" i="3"/>
  <c r="AQ854" i="3"/>
  <c r="AK854" i="3"/>
  <c r="AM854" i="3"/>
  <c r="AE854" i="3"/>
  <c r="AS854" i="3"/>
  <c r="AU854" i="3"/>
  <c r="AW854" i="3"/>
  <c r="AU348" i="3"/>
  <c r="AI348" i="3"/>
  <c r="AK348" i="3"/>
  <c r="AM348" i="3"/>
  <c r="AE348" i="3"/>
  <c r="AG348" i="3"/>
  <c r="AO348" i="3"/>
  <c r="AQ348" i="3"/>
  <c r="AW348" i="3"/>
  <c r="AS348" i="3"/>
  <c r="AM346" i="3"/>
  <c r="AO346" i="3"/>
  <c r="AQ346" i="3"/>
  <c r="AS346" i="3"/>
  <c r="AU346" i="3"/>
  <c r="AW346" i="3"/>
  <c r="AE346" i="3"/>
  <c r="AG346" i="3"/>
  <c r="AI346" i="3"/>
  <c r="AK346" i="3"/>
  <c r="AE373" i="3"/>
  <c r="AK373" i="3"/>
  <c r="AM373" i="3"/>
  <c r="AO373" i="3"/>
  <c r="AQ373" i="3"/>
  <c r="AS373" i="3"/>
  <c r="AU373" i="3"/>
  <c r="AG373" i="3"/>
  <c r="AI373" i="3"/>
  <c r="AW373" i="3"/>
  <c r="AE454" i="3"/>
  <c r="AG454" i="3"/>
  <c r="AI454" i="3"/>
  <c r="AQ454" i="3"/>
  <c r="AS454" i="3"/>
  <c r="AU454" i="3"/>
  <c r="AW454" i="3"/>
  <c r="AM454" i="3"/>
  <c r="AO454" i="3"/>
  <c r="AK454" i="3"/>
  <c r="AI663" i="3"/>
  <c r="AM663" i="3"/>
  <c r="AS663" i="3"/>
  <c r="AU663" i="3"/>
  <c r="AW663" i="3"/>
  <c r="AK663" i="3"/>
  <c r="AO663" i="3"/>
  <c r="AQ663" i="3"/>
  <c r="AE663" i="3"/>
  <c r="AG663" i="3"/>
  <c r="AM682" i="3"/>
  <c r="AQ682" i="3"/>
  <c r="AK682" i="3"/>
  <c r="AO682" i="3"/>
  <c r="AS682" i="3"/>
  <c r="AG682" i="3"/>
  <c r="AE682" i="3"/>
  <c r="AI682" i="3"/>
  <c r="AU682" i="3"/>
  <c r="AW682" i="3"/>
  <c r="AG896" i="3"/>
  <c r="AE896" i="3"/>
  <c r="AI896" i="3"/>
  <c r="AK896" i="3"/>
  <c r="AM896" i="3"/>
  <c r="AS896" i="3"/>
  <c r="AO896" i="3"/>
  <c r="AQ896" i="3"/>
  <c r="AU896" i="3"/>
  <c r="AW896" i="3"/>
  <c r="AK856" i="3"/>
  <c r="AO856" i="3"/>
  <c r="AE856" i="3"/>
  <c r="AQ856" i="3"/>
  <c r="AW856" i="3"/>
  <c r="AS856" i="3"/>
  <c r="AU856" i="3"/>
  <c r="AI856" i="3"/>
  <c r="AG856" i="3"/>
  <c r="AM856" i="3"/>
  <c r="AM724" i="3"/>
  <c r="AE724" i="3"/>
  <c r="AG724" i="3"/>
  <c r="AK724" i="3"/>
  <c r="AI724" i="3"/>
  <c r="AQ724" i="3"/>
  <c r="AW724" i="3"/>
  <c r="AS724" i="3"/>
  <c r="AU724" i="3"/>
  <c r="AO724" i="3"/>
  <c r="AQ21" i="3"/>
  <c r="AS21" i="3"/>
  <c r="AE21" i="3"/>
  <c r="AG21" i="3"/>
  <c r="AI21" i="3"/>
  <c r="AU21" i="3"/>
  <c r="AW21" i="3"/>
  <c r="AK21" i="3"/>
  <c r="AM21" i="3"/>
  <c r="AO21" i="3"/>
  <c r="AE18" i="3"/>
  <c r="AG18" i="3"/>
  <c r="AI18" i="3"/>
  <c r="AS18" i="3"/>
  <c r="AW18" i="3"/>
  <c r="AO18" i="3"/>
  <c r="AQ18" i="3"/>
  <c r="AU18" i="3"/>
  <c r="AK18" i="3"/>
  <c r="AM18" i="3"/>
  <c r="AI413" i="3"/>
  <c r="AK413" i="3"/>
  <c r="AM413" i="3"/>
  <c r="AE413" i="3"/>
  <c r="AG413" i="3"/>
  <c r="AQ413" i="3"/>
  <c r="AO413" i="3"/>
  <c r="AS413" i="3"/>
  <c r="AU413" i="3"/>
  <c r="AW413" i="3"/>
  <c r="AW190" i="3"/>
  <c r="AI190" i="3"/>
  <c r="AM190" i="3"/>
  <c r="AE190" i="3"/>
  <c r="AO190" i="3"/>
  <c r="AQ190" i="3"/>
  <c r="AU190" i="3"/>
  <c r="AS190" i="3"/>
  <c r="AG190" i="3"/>
  <c r="AK190" i="3"/>
  <c r="AM327" i="3"/>
  <c r="AS327" i="3"/>
  <c r="AU327" i="3"/>
  <c r="AW327" i="3"/>
  <c r="AE327" i="3"/>
  <c r="AG327" i="3"/>
  <c r="AI327" i="3"/>
  <c r="AK327" i="3"/>
  <c r="AO327" i="3"/>
  <c r="AQ327" i="3"/>
  <c r="AK181" i="3"/>
  <c r="AO181" i="3"/>
  <c r="AQ181" i="3"/>
  <c r="AG181" i="3"/>
  <c r="AM181" i="3"/>
  <c r="AE181" i="3"/>
  <c r="AI181" i="3"/>
  <c r="AS181" i="3"/>
  <c r="AU181" i="3"/>
  <c r="AW181" i="3"/>
  <c r="AM369" i="3"/>
  <c r="AK369" i="3"/>
  <c r="AO369" i="3"/>
  <c r="AQ369" i="3"/>
  <c r="AE369" i="3"/>
  <c r="AG369" i="3"/>
  <c r="AI369" i="3"/>
  <c r="AS369" i="3"/>
  <c r="AU369" i="3"/>
  <c r="AW369" i="3"/>
  <c r="AE260" i="3"/>
  <c r="AI260" i="3"/>
  <c r="AG260" i="3"/>
  <c r="AK260" i="3"/>
  <c r="AM260" i="3"/>
  <c r="AU260" i="3"/>
  <c r="AW260" i="3"/>
  <c r="AO260" i="3"/>
  <c r="AQ260" i="3"/>
  <c r="AS260" i="3"/>
  <c r="AU258" i="3"/>
  <c r="AQ258" i="3"/>
  <c r="AS258" i="3"/>
  <c r="AW258" i="3"/>
  <c r="AE258" i="3"/>
  <c r="AG258" i="3"/>
  <c r="AI258" i="3"/>
  <c r="AK258" i="3"/>
  <c r="AM258" i="3"/>
  <c r="AO258" i="3"/>
  <c r="AW847" i="3"/>
  <c r="AE847" i="3"/>
  <c r="AK847" i="3"/>
  <c r="AM847" i="3"/>
  <c r="AG847" i="3"/>
  <c r="AI847" i="3"/>
  <c r="AO847" i="3"/>
  <c r="AQ847" i="3"/>
  <c r="AS847" i="3"/>
  <c r="AU847" i="3"/>
  <c r="AG926" i="3"/>
  <c r="AI926" i="3"/>
  <c r="AO926" i="3"/>
  <c r="AK926" i="3"/>
  <c r="AM926" i="3"/>
  <c r="AS926" i="3"/>
  <c r="AU926" i="3"/>
  <c r="AE926" i="3"/>
  <c r="AQ926" i="3"/>
  <c r="AW926" i="3"/>
  <c r="AI741" i="3"/>
  <c r="AE741" i="3"/>
  <c r="AG741" i="3"/>
  <c r="AK741" i="3"/>
  <c r="AQ741" i="3"/>
  <c r="AS741" i="3"/>
  <c r="AM741" i="3"/>
  <c r="AO741" i="3"/>
  <c r="AU741" i="3"/>
  <c r="AW741" i="3"/>
  <c r="AU792" i="3"/>
  <c r="AE792" i="3"/>
  <c r="AG792" i="3"/>
  <c r="AI792" i="3"/>
  <c r="AM792" i="3"/>
  <c r="AK792" i="3"/>
  <c r="AO792" i="3"/>
  <c r="AQ792" i="3"/>
  <c r="AS792" i="3"/>
  <c r="AW792" i="3"/>
  <c r="AI795" i="3"/>
  <c r="AW795" i="3"/>
  <c r="AK795" i="3"/>
  <c r="AS795" i="3"/>
  <c r="AM795" i="3"/>
  <c r="AO795" i="3"/>
  <c r="AQ795" i="3"/>
  <c r="AE795" i="3"/>
  <c r="AG795" i="3"/>
  <c r="AU795" i="3"/>
  <c r="AE782" i="3"/>
  <c r="AU782" i="3"/>
  <c r="AW782" i="3"/>
  <c r="AM782" i="3"/>
  <c r="AO782" i="3"/>
  <c r="AQ782" i="3"/>
  <c r="AI782" i="3"/>
  <c r="AK782" i="3"/>
  <c r="AG782" i="3"/>
  <c r="AS782" i="3"/>
  <c r="AU732" i="3"/>
  <c r="AE732" i="3"/>
  <c r="AM732" i="3"/>
  <c r="AW732" i="3"/>
  <c r="AO732" i="3"/>
  <c r="AS732" i="3"/>
  <c r="AQ732" i="3"/>
  <c r="AI732" i="3"/>
  <c r="AG732" i="3"/>
  <c r="AK732" i="3"/>
  <c r="AU16" i="3"/>
  <c r="AW16" i="3"/>
  <c r="AO16" i="3"/>
  <c r="AQ16" i="3"/>
  <c r="AE16" i="3"/>
  <c r="AG16" i="3"/>
  <c r="AK16" i="3"/>
  <c r="AS16" i="3"/>
  <c r="AI16" i="3"/>
  <c r="AM16" i="3"/>
  <c r="AU82" i="3"/>
  <c r="AW82" i="3"/>
  <c r="AS82" i="3"/>
  <c r="AM82" i="3"/>
  <c r="AO82" i="3"/>
  <c r="AQ82" i="3"/>
  <c r="AG82" i="3"/>
  <c r="AI82" i="3"/>
  <c r="AK82" i="3"/>
  <c r="AE82" i="3"/>
  <c r="AI43" i="3"/>
  <c r="AK43" i="3"/>
  <c r="AW43" i="3"/>
  <c r="AM43" i="3"/>
  <c r="AO43" i="3"/>
  <c r="AQ43" i="3"/>
  <c r="AS43" i="3"/>
  <c r="AE43" i="3"/>
  <c r="AG43" i="3"/>
  <c r="AU43" i="3"/>
  <c r="AQ39" i="3"/>
  <c r="AS39" i="3"/>
  <c r="AO39" i="3"/>
  <c r="AU39" i="3"/>
  <c r="AE39" i="3"/>
  <c r="AG39" i="3"/>
  <c r="AI39" i="3"/>
  <c r="AK39" i="3"/>
  <c r="AM39" i="3"/>
  <c r="AW39" i="3"/>
  <c r="AQ541" i="3"/>
  <c r="AS541" i="3"/>
  <c r="AU541" i="3"/>
  <c r="AE541" i="3"/>
  <c r="AI541" i="3"/>
  <c r="AO541" i="3"/>
  <c r="AW541" i="3"/>
  <c r="AG541" i="3"/>
  <c r="AK541" i="3"/>
  <c r="AM541" i="3"/>
  <c r="AE544" i="3"/>
  <c r="AG544" i="3"/>
  <c r="AI544" i="3"/>
  <c r="AK544" i="3"/>
  <c r="AO544" i="3"/>
  <c r="AW544" i="3"/>
  <c r="AS544" i="3"/>
  <c r="AU544" i="3"/>
  <c r="AM544" i="3"/>
  <c r="AQ544" i="3"/>
  <c r="AU560" i="3"/>
  <c r="AW560" i="3"/>
  <c r="AI560" i="3"/>
  <c r="AM560" i="3"/>
  <c r="AS560" i="3"/>
  <c r="AK560" i="3"/>
  <c r="AO560" i="3"/>
  <c r="AQ560" i="3"/>
  <c r="AE560" i="3"/>
  <c r="AG560" i="3"/>
  <c r="AE538" i="3"/>
  <c r="AG538" i="3"/>
  <c r="AI538" i="3"/>
  <c r="AK538" i="3"/>
  <c r="AM538" i="3"/>
  <c r="AO538" i="3"/>
  <c r="AS538" i="3"/>
  <c r="AQ538" i="3"/>
  <c r="AW538" i="3"/>
  <c r="AU538" i="3"/>
  <c r="AQ547" i="3"/>
  <c r="AS547" i="3"/>
  <c r="AU547" i="3"/>
  <c r="AK547" i="3"/>
  <c r="AO547" i="3"/>
  <c r="AI547" i="3"/>
  <c r="AM547" i="3"/>
  <c r="AW547" i="3"/>
  <c r="AE547" i="3"/>
  <c r="AG547" i="3"/>
  <c r="AE508" i="3"/>
  <c r="AG508" i="3"/>
  <c r="AI508" i="3"/>
  <c r="AW508" i="3"/>
  <c r="AK508" i="3"/>
  <c r="AM508" i="3"/>
  <c r="AO508" i="3"/>
  <c r="AQ508" i="3"/>
  <c r="AS508" i="3"/>
  <c r="AU508" i="3"/>
  <c r="AG233" i="3"/>
  <c r="AM233" i="3"/>
  <c r="AQ233" i="3"/>
  <c r="AE233" i="3"/>
  <c r="AI233" i="3"/>
  <c r="AK233" i="3"/>
  <c r="AO233" i="3"/>
  <c r="AS233" i="3"/>
  <c r="AU233" i="3"/>
  <c r="AW233" i="3"/>
  <c r="AW841" i="3"/>
  <c r="AI841" i="3"/>
  <c r="AO841" i="3"/>
  <c r="AQ841" i="3"/>
  <c r="AK841" i="3"/>
  <c r="AM841" i="3"/>
  <c r="AU841" i="3"/>
  <c r="AG841" i="3"/>
  <c r="AE841" i="3"/>
  <c r="AS841" i="3"/>
  <c r="AS195" i="3"/>
  <c r="AW195" i="3"/>
  <c r="AE195" i="3"/>
  <c r="AG195" i="3"/>
  <c r="AI195" i="3"/>
  <c r="AK195" i="3"/>
  <c r="AM195" i="3"/>
  <c r="AO195" i="3"/>
  <c r="AQ195" i="3"/>
  <c r="AU195" i="3"/>
  <c r="AG191" i="3"/>
  <c r="AQ191" i="3"/>
  <c r="AU191" i="3"/>
  <c r="AM191" i="3"/>
  <c r="AO191" i="3"/>
  <c r="AS191" i="3"/>
  <c r="AW191" i="3"/>
  <c r="AE191" i="3"/>
  <c r="AI191" i="3"/>
  <c r="AK191" i="3"/>
  <c r="AS225" i="3"/>
  <c r="AW225" i="3"/>
  <c r="AE225" i="3"/>
  <c r="AO225" i="3"/>
  <c r="AQ225" i="3"/>
  <c r="AU225" i="3"/>
  <c r="AI225" i="3"/>
  <c r="AK225" i="3"/>
  <c r="AM225" i="3"/>
  <c r="AG225" i="3"/>
  <c r="AQ311" i="3"/>
  <c r="AU311" i="3"/>
  <c r="AE311" i="3"/>
  <c r="AG311" i="3"/>
  <c r="AO311" i="3"/>
  <c r="AS311" i="3"/>
  <c r="AW311" i="3"/>
  <c r="AI311" i="3"/>
  <c r="AK311" i="3"/>
  <c r="AM311" i="3"/>
  <c r="AM670" i="3"/>
  <c r="AQ670" i="3"/>
  <c r="AW670" i="3"/>
  <c r="AG670" i="3"/>
  <c r="AI670" i="3"/>
  <c r="AE670" i="3"/>
  <c r="AK670" i="3"/>
  <c r="AO670" i="3"/>
  <c r="AS670" i="3"/>
  <c r="AU670" i="3"/>
  <c r="AS189" i="3"/>
  <c r="AW189" i="3"/>
  <c r="AE189" i="3"/>
  <c r="AQ189" i="3"/>
  <c r="AU189" i="3"/>
  <c r="AK189" i="3"/>
  <c r="AM189" i="3"/>
  <c r="AO189" i="3"/>
  <c r="AG189" i="3"/>
  <c r="AI189" i="3"/>
  <c r="AO923" i="3"/>
  <c r="AS923" i="3"/>
  <c r="AI923" i="3"/>
  <c r="AQ923" i="3"/>
  <c r="AK923" i="3"/>
  <c r="AM923" i="3"/>
  <c r="AW923" i="3"/>
  <c r="AE923" i="3"/>
  <c r="AG923" i="3"/>
  <c r="AU923" i="3"/>
  <c r="AQ364" i="3"/>
  <c r="AG364" i="3"/>
  <c r="AI364" i="3"/>
  <c r="AK364" i="3"/>
  <c r="AE364" i="3"/>
  <c r="AM364" i="3"/>
  <c r="AO364" i="3"/>
  <c r="AS364" i="3"/>
  <c r="AW364" i="3"/>
  <c r="AU364" i="3"/>
  <c r="AE266" i="3"/>
  <c r="AI266" i="3"/>
  <c r="AG266" i="3"/>
  <c r="AQ266" i="3"/>
  <c r="AS266" i="3"/>
  <c r="AU266" i="3"/>
  <c r="AW266" i="3"/>
  <c r="AK266" i="3"/>
  <c r="AM266" i="3"/>
  <c r="AO266" i="3"/>
  <c r="AG855" i="3"/>
  <c r="AK855" i="3"/>
  <c r="AQ855" i="3"/>
  <c r="AW855" i="3"/>
  <c r="AS855" i="3"/>
  <c r="AU855" i="3"/>
  <c r="AE855" i="3"/>
  <c r="AI855" i="3"/>
  <c r="AM855" i="3"/>
  <c r="AO855" i="3"/>
  <c r="AS942" i="3"/>
  <c r="AW942" i="3"/>
  <c r="AE942" i="3"/>
  <c r="AG942" i="3"/>
  <c r="AK942" i="3"/>
  <c r="AI942" i="3"/>
  <c r="AM942" i="3"/>
  <c r="AO942" i="3"/>
  <c r="AU942" i="3"/>
  <c r="AQ942" i="3"/>
  <c r="AQ749" i="3"/>
  <c r="AE749" i="3"/>
  <c r="AU749" i="3"/>
  <c r="AW749" i="3"/>
  <c r="AI749" i="3"/>
  <c r="AM749" i="3"/>
  <c r="AS749" i="3"/>
  <c r="AG749" i="3"/>
  <c r="AK749" i="3"/>
  <c r="AO749" i="3"/>
  <c r="AE800" i="3"/>
  <c r="AG800" i="3"/>
  <c r="AO800" i="3"/>
  <c r="AU800" i="3"/>
  <c r="AW800" i="3"/>
  <c r="AQ800" i="3"/>
  <c r="AS800" i="3"/>
  <c r="AM800" i="3"/>
  <c r="AK800" i="3"/>
  <c r="AI800" i="3"/>
  <c r="AO803" i="3"/>
  <c r="AQ803" i="3"/>
  <c r="AS803" i="3"/>
  <c r="AU803" i="3"/>
  <c r="AW803" i="3"/>
  <c r="AE803" i="3"/>
  <c r="AG803" i="3"/>
  <c r="AI803" i="3"/>
  <c r="AK803" i="3"/>
  <c r="AM803" i="3"/>
  <c r="AM790" i="3"/>
  <c r="AS790" i="3"/>
  <c r="AU790" i="3"/>
  <c r="AW790" i="3"/>
  <c r="AE790" i="3"/>
  <c r="AK790" i="3"/>
  <c r="AG790" i="3"/>
  <c r="AI790" i="3"/>
  <c r="AO790" i="3"/>
  <c r="AQ790" i="3"/>
  <c r="AQ737" i="3"/>
  <c r="AE737" i="3"/>
  <c r="AG737" i="3"/>
  <c r="AI737" i="3"/>
  <c r="AS737" i="3"/>
  <c r="AU737" i="3"/>
  <c r="AW737" i="3"/>
  <c r="AO737" i="3"/>
  <c r="AK737" i="3"/>
  <c r="AM737" i="3"/>
  <c r="AU70" i="3"/>
  <c r="AW70" i="3"/>
  <c r="AE70" i="3"/>
  <c r="AO70" i="3"/>
  <c r="AQ70" i="3"/>
  <c r="AS70" i="3"/>
  <c r="AG70" i="3"/>
  <c r="AK70" i="3"/>
  <c r="AM70" i="3"/>
  <c r="AI70" i="3"/>
  <c r="AI37" i="3"/>
  <c r="AK37" i="3"/>
  <c r="AS37" i="3"/>
  <c r="AU37" i="3"/>
  <c r="AW37" i="3"/>
  <c r="AM37" i="3"/>
  <c r="AQ37" i="3"/>
  <c r="AG37" i="3"/>
  <c r="AO37" i="3"/>
  <c r="AE37" i="3"/>
  <c r="AE430" i="3"/>
  <c r="AG430" i="3"/>
  <c r="AI430" i="3"/>
  <c r="AQ430" i="3"/>
  <c r="AS430" i="3"/>
  <c r="AU430" i="3"/>
  <c r="AK430" i="3"/>
  <c r="AM430" i="3"/>
  <c r="AW430" i="3"/>
  <c r="AO430" i="3"/>
  <c r="AQ433" i="3"/>
  <c r="AS433" i="3"/>
  <c r="AU433" i="3"/>
  <c r="AW433" i="3"/>
  <c r="AK433" i="3"/>
  <c r="AM433" i="3"/>
  <c r="AO433" i="3"/>
  <c r="AE433" i="3"/>
  <c r="AG433" i="3"/>
  <c r="AI433" i="3"/>
  <c r="AE472" i="3"/>
  <c r="AG472" i="3"/>
  <c r="AI472" i="3"/>
  <c r="AK472" i="3"/>
  <c r="AM472" i="3"/>
  <c r="AO472" i="3"/>
  <c r="AQ472" i="3"/>
  <c r="AW472" i="3"/>
  <c r="AS472" i="3"/>
  <c r="AU472" i="3"/>
  <c r="AQ427" i="3"/>
  <c r="AS427" i="3"/>
  <c r="AU427" i="3"/>
  <c r="AK427" i="3"/>
  <c r="AM427" i="3"/>
  <c r="AO427" i="3"/>
  <c r="AE427" i="3"/>
  <c r="AG427" i="3"/>
  <c r="AI427" i="3"/>
  <c r="AW427" i="3"/>
  <c r="AE436" i="3"/>
  <c r="AG436" i="3"/>
  <c r="AI436" i="3"/>
  <c r="AW436" i="3"/>
  <c r="AK436" i="3"/>
  <c r="AM436" i="3"/>
  <c r="AU436" i="3"/>
  <c r="AO436" i="3"/>
  <c r="AQ436" i="3"/>
  <c r="AS436" i="3"/>
  <c r="AE400" i="3"/>
  <c r="AG400" i="3"/>
  <c r="AI400" i="3"/>
  <c r="AK400" i="3"/>
  <c r="AM400" i="3"/>
  <c r="AO400" i="3"/>
  <c r="AW400" i="3"/>
  <c r="AU400" i="3"/>
  <c r="AQ400" i="3"/>
  <c r="AS400" i="3"/>
  <c r="AG137" i="3"/>
  <c r="AM137" i="3"/>
  <c r="AQ137" i="3"/>
  <c r="AE137" i="3"/>
  <c r="AI137" i="3"/>
  <c r="AU137" i="3"/>
  <c r="AW137" i="3"/>
  <c r="AK137" i="3"/>
  <c r="AO137" i="3"/>
  <c r="AS137" i="3"/>
  <c r="AG138" i="3"/>
  <c r="AK138" i="3"/>
  <c r="AE138" i="3"/>
  <c r="AI138" i="3"/>
  <c r="AM138" i="3"/>
  <c r="AW138" i="3"/>
  <c r="AQ138" i="3"/>
  <c r="AS138" i="3"/>
  <c r="AU138" i="3"/>
  <c r="AO138" i="3"/>
  <c r="AS159" i="3"/>
  <c r="AW159" i="3"/>
  <c r="AQ159" i="3"/>
  <c r="AU159" i="3"/>
  <c r="AO159" i="3"/>
  <c r="AI159" i="3"/>
  <c r="AK159" i="3"/>
  <c r="AM159" i="3"/>
  <c r="AE159" i="3"/>
  <c r="AG159" i="3"/>
  <c r="AG174" i="3"/>
  <c r="AK174" i="3"/>
  <c r="AM174" i="3"/>
  <c r="AW174" i="3"/>
  <c r="AQ174" i="3"/>
  <c r="AS174" i="3"/>
  <c r="AU174" i="3"/>
  <c r="AE174" i="3"/>
  <c r="AI174" i="3"/>
  <c r="AO174" i="3"/>
  <c r="AI389" i="3"/>
  <c r="AK389" i="3"/>
  <c r="AM389" i="3"/>
  <c r="AE389" i="3"/>
  <c r="AG389" i="3"/>
  <c r="AU389" i="3"/>
  <c r="AW389" i="3"/>
  <c r="AS389" i="3"/>
  <c r="AO389" i="3"/>
  <c r="AQ389" i="3"/>
  <c r="AS846" i="3"/>
  <c r="AW846" i="3"/>
  <c r="AE846" i="3"/>
  <c r="AO846" i="3"/>
  <c r="AQ846" i="3"/>
  <c r="AU846" i="3"/>
  <c r="AG846" i="3"/>
  <c r="AK846" i="3"/>
  <c r="AM846" i="3"/>
  <c r="AI846" i="3"/>
  <c r="AE388" i="3"/>
  <c r="AG388" i="3"/>
  <c r="AI388" i="3"/>
  <c r="AW388" i="3"/>
  <c r="AQ388" i="3"/>
  <c r="AS388" i="3"/>
  <c r="AU388" i="3"/>
  <c r="AK388" i="3"/>
  <c r="AM388" i="3"/>
  <c r="AO388" i="3"/>
  <c r="AS882" i="3"/>
  <c r="AW882" i="3"/>
  <c r="AE882" i="3"/>
  <c r="AM882" i="3"/>
  <c r="AO882" i="3"/>
  <c r="AG882" i="3"/>
  <c r="AI882" i="3"/>
  <c r="AK882" i="3"/>
  <c r="AQ882" i="3"/>
  <c r="AU882" i="3"/>
  <c r="AE289" i="3"/>
  <c r="AG289" i="3"/>
  <c r="AI289" i="3"/>
  <c r="AQ289" i="3"/>
  <c r="AS289" i="3"/>
  <c r="AU289" i="3"/>
  <c r="AK289" i="3"/>
  <c r="AM289" i="3"/>
  <c r="AO289" i="3"/>
  <c r="AW289" i="3"/>
  <c r="AW865" i="3"/>
  <c r="AQ865" i="3"/>
  <c r="AS865" i="3"/>
  <c r="AU865" i="3"/>
  <c r="AI865" i="3"/>
  <c r="AK865" i="3"/>
  <c r="AE865" i="3"/>
  <c r="AG865" i="3"/>
  <c r="AM865" i="3"/>
  <c r="AO865" i="3"/>
  <c r="AG807" i="3"/>
  <c r="AK807" i="3"/>
  <c r="AE807" i="3"/>
  <c r="AM807" i="3"/>
  <c r="AW807" i="3"/>
  <c r="AO807" i="3"/>
  <c r="AS807" i="3"/>
  <c r="AU807" i="3"/>
  <c r="AQ807" i="3"/>
  <c r="AI807" i="3"/>
  <c r="AQ370" i="3"/>
  <c r="AS370" i="3"/>
  <c r="AU370" i="3"/>
  <c r="AW370" i="3"/>
  <c r="AE370" i="3"/>
  <c r="AG370" i="3"/>
  <c r="AI370" i="3"/>
  <c r="AK370" i="3"/>
  <c r="AM370" i="3"/>
  <c r="AO370" i="3"/>
  <c r="AO869" i="3"/>
  <c r="AS869" i="3"/>
  <c r="AE869" i="3"/>
  <c r="AG869" i="3"/>
  <c r="AU869" i="3"/>
  <c r="AI869" i="3"/>
  <c r="AK869" i="3"/>
  <c r="AM869" i="3"/>
  <c r="AQ869" i="3"/>
  <c r="AW869" i="3"/>
  <c r="AW949" i="3"/>
  <c r="AI949" i="3"/>
  <c r="AK949" i="3"/>
  <c r="AM949" i="3"/>
  <c r="AO949" i="3"/>
  <c r="AS949" i="3"/>
  <c r="AU949" i="3"/>
  <c r="AQ949" i="3"/>
  <c r="AE949" i="3"/>
  <c r="AG949" i="3"/>
  <c r="AG884" i="3"/>
  <c r="AM884" i="3"/>
  <c r="AU884" i="3"/>
  <c r="AO884" i="3"/>
  <c r="AS884" i="3"/>
  <c r="AQ884" i="3"/>
  <c r="AI884" i="3"/>
  <c r="AW884" i="3"/>
  <c r="AE884" i="3"/>
  <c r="AK884" i="3"/>
  <c r="AS924" i="3"/>
  <c r="AW924" i="3"/>
  <c r="AQ924" i="3"/>
  <c r="AU924" i="3"/>
  <c r="AE924" i="3"/>
  <c r="AI924" i="3"/>
  <c r="AG924" i="3"/>
  <c r="AK924" i="3"/>
  <c r="AM924" i="3"/>
  <c r="AO924" i="3"/>
  <c r="AK922" i="3"/>
  <c r="AO922" i="3"/>
  <c r="AE922" i="3"/>
  <c r="AG922" i="3"/>
  <c r="AM922" i="3"/>
  <c r="AS922" i="3"/>
  <c r="AU922" i="3"/>
  <c r="AI922" i="3"/>
  <c r="AQ922" i="3"/>
  <c r="AW922" i="3"/>
  <c r="AG878" i="3"/>
  <c r="AQ878" i="3"/>
  <c r="AS878" i="3"/>
  <c r="AU878" i="3"/>
  <c r="AW878" i="3"/>
  <c r="AO878" i="3"/>
  <c r="AE878" i="3"/>
  <c r="AI878" i="3"/>
  <c r="AK878" i="3"/>
  <c r="AM878" i="3"/>
  <c r="AG843" i="3"/>
  <c r="AK843" i="3"/>
  <c r="AE843" i="3"/>
  <c r="AW843" i="3"/>
  <c r="AM843" i="3"/>
  <c r="AI843" i="3"/>
  <c r="AO843" i="3"/>
  <c r="AQ843" i="3"/>
  <c r="AS843" i="3"/>
  <c r="AU843" i="3"/>
  <c r="AM86" i="3"/>
  <c r="AO86" i="3"/>
  <c r="AQ86" i="3"/>
  <c r="AU86" i="3"/>
  <c r="AG86" i="3"/>
  <c r="AK86" i="3"/>
  <c r="AW86" i="3"/>
  <c r="AE86" i="3"/>
  <c r="AI86" i="3"/>
  <c r="AS86" i="3"/>
  <c r="AM706" i="3"/>
  <c r="AQ706" i="3"/>
  <c r="AW706" i="3"/>
  <c r="AG706" i="3"/>
  <c r="AO706" i="3"/>
  <c r="AI706" i="3"/>
  <c r="AK706" i="3"/>
  <c r="AS706" i="3"/>
  <c r="AE706" i="3"/>
  <c r="AU706" i="3"/>
  <c r="AQ565" i="3"/>
  <c r="AS565" i="3"/>
  <c r="AU565" i="3"/>
  <c r="AE565" i="3"/>
  <c r="AI565" i="3"/>
  <c r="AO565" i="3"/>
  <c r="AW565" i="3"/>
  <c r="AG565" i="3"/>
  <c r="AK565" i="3"/>
  <c r="AM565" i="3"/>
  <c r="AI605" i="3"/>
  <c r="AO605" i="3"/>
  <c r="AS605" i="3"/>
  <c r="AG605" i="3"/>
  <c r="AQ605" i="3"/>
  <c r="AU605" i="3"/>
  <c r="AW605" i="3"/>
  <c r="AE605" i="3"/>
  <c r="AK605" i="3"/>
  <c r="AM605" i="3"/>
  <c r="AI557" i="3"/>
  <c r="AK557" i="3"/>
  <c r="AM557" i="3"/>
  <c r="AG557" i="3"/>
  <c r="AE557" i="3"/>
  <c r="AO557" i="3"/>
  <c r="AW557" i="3"/>
  <c r="AU557" i="3"/>
  <c r="AQ557" i="3"/>
  <c r="AS557" i="3"/>
  <c r="AE417" i="3"/>
  <c r="AS417" i="3"/>
  <c r="AU417" i="3"/>
  <c r="AW417" i="3"/>
  <c r="AG417" i="3"/>
  <c r="AI417" i="3"/>
  <c r="AK417" i="3"/>
  <c r="AM417" i="3"/>
  <c r="AO417" i="3"/>
  <c r="AQ417" i="3"/>
  <c r="AM486" i="3"/>
  <c r="AO486" i="3"/>
  <c r="AQ486" i="3"/>
  <c r="AS486" i="3"/>
  <c r="AU486" i="3"/>
  <c r="AW486" i="3"/>
  <c r="AG486" i="3"/>
  <c r="AI486" i="3"/>
  <c r="AK486" i="3"/>
  <c r="AE486" i="3"/>
  <c r="AI627" i="3"/>
  <c r="AM627" i="3"/>
  <c r="AS627" i="3"/>
  <c r="AU627" i="3"/>
  <c r="AW627" i="3"/>
  <c r="AK627" i="3"/>
  <c r="AO627" i="3"/>
  <c r="AQ627" i="3"/>
  <c r="AE627" i="3"/>
  <c r="AG627" i="3"/>
  <c r="AQ683" i="3"/>
  <c r="AU683" i="3"/>
  <c r="AW683" i="3"/>
  <c r="AG683" i="3"/>
  <c r="AM683" i="3"/>
  <c r="AO683" i="3"/>
  <c r="AI683" i="3"/>
  <c r="AK683" i="3"/>
  <c r="AE683" i="3"/>
  <c r="AS683" i="3"/>
  <c r="AK169" i="3"/>
  <c r="AO169" i="3"/>
  <c r="AU169" i="3"/>
  <c r="AW169" i="3"/>
  <c r="AE169" i="3"/>
  <c r="AG169" i="3"/>
  <c r="AI169" i="3"/>
  <c r="AM169" i="3"/>
  <c r="AQ169" i="3"/>
  <c r="AS169" i="3"/>
  <c r="AO188" i="3"/>
  <c r="AS188" i="3"/>
  <c r="AU188" i="3"/>
  <c r="AE188" i="3"/>
  <c r="AG188" i="3"/>
  <c r="AI188" i="3"/>
  <c r="AW188" i="3"/>
  <c r="AK188" i="3"/>
  <c r="AM188" i="3"/>
  <c r="AQ188" i="3"/>
  <c r="AK139" i="3"/>
  <c r="AO139" i="3"/>
  <c r="AQ139" i="3"/>
  <c r="AS139" i="3"/>
  <c r="AU139" i="3"/>
  <c r="AG139" i="3"/>
  <c r="AM139" i="3"/>
  <c r="AE139" i="3"/>
  <c r="AI139" i="3"/>
  <c r="AW139" i="3"/>
  <c r="AO164" i="3"/>
  <c r="AS164" i="3"/>
  <c r="AE164" i="3"/>
  <c r="AG164" i="3"/>
  <c r="AI164" i="3"/>
  <c r="AK164" i="3"/>
  <c r="AQ164" i="3"/>
  <c r="AM164" i="3"/>
  <c r="AU164" i="3"/>
  <c r="AW164" i="3"/>
  <c r="AU342" i="3"/>
  <c r="AW342" i="3"/>
  <c r="AE342" i="3"/>
  <c r="AG342" i="3"/>
  <c r="AI342" i="3"/>
  <c r="AK342" i="3"/>
  <c r="AM342" i="3"/>
  <c r="AO342" i="3"/>
  <c r="AQ342" i="3"/>
  <c r="AS342" i="3"/>
  <c r="AK892" i="3"/>
  <c r="AO892" i="3"/>
  <c r="AE892" i="3"/>
  <c r="AM892" i="3"/>
  <c r="AQ892" i="3"/>
  <c r="AG892" i="3"/>
  <c r="AI892" i="3"/>
  <c r="AS892" i="3"/>
  <c r="AU892" i="3"/>
  <c r="AW892" i="3"/>
  <c r="AK205" i="3"/>
  <c r="AO205" i="3"/>
  <c r="AI205" i="3"/>
  <c r="AM205" i="3"/>
  <c r="AQ205" i="3"/>
  <c r="AS205" i="3"/>
  <c r="AU205" i="3"/>
  <c r="AW205" i="3"/>
  <c r="AE205" i="3"/>
  <c r="AG205" i="3"/>
  <c r="AO176" i="3"/>
  <c r="AS176" i="3"/>
  <c r="AM176" i="3"/>
  <c r="AU176" i="3"/>
  <c r="AE176" i="3"/>
  <c r="AG176" i="3"/>
  <c r="AI176" i="3"/>
  <c r="AK176" i="3"/>
  <c r="AQ176" i="3"/>
  <c r="AW176" i="3"/>
  <c r="AU380" i="3"/>
  <c r="AW380" i="3"/>
  <c r="AI380" i="3"/>
  <c r="AK380" i="3"/>
  <c r="AM380" i="3"/>
  <c r="AG380" i="3"/>
  <c r="AO380" i="3"/>
  <c r="AQ380" i="3"/>
  <c r="AS380" i="3"/>
  <c r="AE380" i="3"/>
  <c r="AM378" i="3"/>
  <c r="AO378" i="3"/>
  <c r="AQ378" i="3"/>
  <c r="AE378" i="3"/>
  <c r="AG378" i="3"/>
  <c r="AI378" i="3"/>
  <c r="AK378" i="3"/>
  <c r="AS378" i="3"/>
  <c r="AU378" i="3"/>
  <c r="AW378" i="3"/>
  <c r="AI309" i="3"/>
  <c r="AM309" i="3"/>
  <c r="AE309" i="3"/>
  <c r="AG309" i="3"/>
  <c r="AK309" i="3"/>
  <c r="AO309" i="3"/>
  <c r="AQ309" i="3"/>
  <c r="AS309" i="3"/>
  <c r="AW309" i="3"/>
  <c r="AU309" i="3"/>
  <c r="AQ328" i="3"/>
  <c r="AK328" i="3"/>
  <c r="AM328" i="3"/>
  <c r="AO328" i="3"/>
  <c r="AE328" i="3"/>
  <c r="AG328" i="3"/>
  <c r="AI328" i="3"/>
  <c r="AU328" i="3"/>
  <c r="AS328" i="3"/>
  <c r="AW328" i="3"/>
  <c r="AW895" i="3"/>
  <c r="AU895" i="3"/>
  <c r="AO895" i="3"/>
  <c r="AQ895" i="3"/>
  <c r="AS895" i="3"/>
  <c r="AE895" i="3"/>
  <c r="AG895" i="3"/>
  <c r="AI895" i="3"/>
  <c r="AK895" i="3"/>
  <c r="AM895" i="3"/>
  <c r="AS936" i="3"/>
  <c r="AW936" i="3"/>
  <c r="AI936" i="3"/>
  <c r="AO936" i="3"/>
  <c r="AK936" i="3"/>
  <c r="AM936" i="3"/>
  <c r="AU936" i="3"/>
  <c r="AE936" i="3"/>
  <c r="AG936" i="3"/>
  <c r="AQ936" i="3"/>
  <c r="AG927" i="3"/>
  <c r="AK927" i="3"/>
  <c r="AQ927" i="3"/>
  <c r="AW927" i="3"/>
  <c r="AS927" i="3"/>
  <c r="AU927" i="3"/>
  <c r="AE927" i="3"/>
  <c r="AI927" i="3"/>
  <c r="AM927" i="3"/>
  <c r="AO927" i="3"/>
  <c r="AK886" i="3"/>
  <c r="AO886" i="3"/>
  <c r="AG886" i="3"/>
  <c r="AI886" i="3"/>
  <c r="AE886" i="3"/>
  <c r="AM886" i="3"/>
  <c r="AQ886" i="3"/>
  <c r="AU886" i="3"/>
  <c r="AW886" i="3"/>
  <c r="AS886" i="3"/>
  <c r="AO851" i="3"/>
  <c r="AS851" i="3"/>
  <c r="AI851" i="3"/>
  <c r="AU851" i="3"/>
  <c r="AK851" i="3"/>
  <c r="AM851" i="3"/>
  <c r="AQ851" i="3"/>
  <c r="AW851" i="3"/>
  <c r="AE851" i="3"/>
  <c r="AG851" i="3"/>
  <c r="AU76" i="3"/>
  <c r="AW76" i="3"/>
  <c r="AI76" i="3"/>
  <c r="AM76" i="3"/>
  <c r="AS76" i="3"/>
  <c r="AQ76" i="3"/>
  <c r="AE76" i="3"/>
  <c r="AG76" i="3"/>
  <c r="AK76" i="3"/>
  <c r="AO76" i="3"/>
  <c r="AU46" i="3"/>
  <c r="AW46" i="3"/>
  <c r="AS46" i="3"/>
  <c r="AQ46" i="3"/>
  <c r="AK46" i="3"/>
  <c r="AO46" i="3"/>
  <c r="AG46" i="3"/>
  <c r="AI46" i="3"/>
  <c r="AM46" i="3"/>
  <c r="AE46" i="3"/>
  <c r="AK71" i="3"/>
  <c r="AM71" i="3"/>
  <c r="AE71" i="3"/>
  <c r="AI71" i="3"/>
  <c r="AG71" i="3"/>
  <c r="AO71" i="3"/>
  <c r="AQ71" i="3"/>
  <c r="AS71" i="3"/>
  <c r="AU71" i="3"/>
  <c r="AW71" i="3"/>
  <c r="AU572" i="3"/>
  <c r="AW572" i="3"/>
  <c r="AK572" i="3"/>
  <c r="AM572" i="3"/>
  <c r="AO572" i="3"/>
  <c r="AI572" i="3"/>
  <c r="AE572" i="3"/>
  <c r="AQ572" i="3"/>
  <c r="AS572" i="3"/>
  <c r="AG572" i="3"/>
  <c r="AE567" i="3"/>
  <c r="AG567" i="3"/>
  <c r="AU567" i="3"/>
  <c r="AW567" i="3"/>
  <c r="AK567" i="3"/>
  <c r="AS567" i="3"/>
  <c r="AM567" i="3"/>
  <c r="AO567" i="3"/>
  <c r="AQ567" i="3"/>
  <c r="AI567" i="3"/>
  <c r="AU584" i="3"/>
  <c r="AW584" i="3"/>
  <c r="AI584" i="3"/>
  <c r="AM584" i="3"/>
  <c r="AE584" i="3"/>
  <c r="AG584" i="3"/>
  <c r="AK584" i="3"/>
  <c r="AO584" i="3"/>
  <c r="AS584" i="3"/>
  <c r="AQ584" i="3"/>
  <c r="AE561" i="3"/>
  <c r="AS561" i="3"/>
  <c r="AW561" i="3"/>
  <c r="AG561" i="3"/>
  <c r="AI561" i="3"/>
  <c r="AK561" i="3"/>
  <c r="AM561" i="3"/>
  <c r="AO561" i="3"/>
  <c r="AQ561" i="3"/>
  <c r="AU561" i="3"/>
  <c r="AM570" i="3"/>
  <c r="AO570" i="3"/>
  <c r="AQ570" i="3"/>
  <c r="AE570" i="3"/>
  <c r="AK570" i="3"/>
  <c r="AS570" i="3"/>
  <c r="AU570" i="3"/>
  <c r="AW570" i="3"/>
  <c r="AG570" i="3"/>
  <c r="AI570" i="3"/>
  <c r="AQ415" i="3"/>
  <c r="AS415" i="3"/>
  <c r="AU415" i="3"/>
  <c r="AK415" i="3"/>
  <c r="AW415" i="3"/>
  <c r="AM415" i="3"/>
  <c r="AO415" i="3"/>
  <c r="AE415" i="3"/>
  <c r="AG415" i="3"/>
  <c r="AI415" i="3"/>
  <c r="AK145" i="3"/>
  <c r="AO145" i="3"/>
  <c r="AI145" i="3"/>
  <c r="AM145" i="3"/>
  <c r="AQ145" i="3"/>
  <c r="AG145" i="3"/>
  <c r="AE145" i="3"/>
  <c r="AS145" i="3"/>
  <c r="AU145" i="3"/>
  <c r="AW145" i="3"/>
  <c r="AW154" i="3"/>
  <c r="AE154" i="3"/>
  <c r="AG154" i="3"/>
  <c r="AI154" i="3"/>
  <c r="AQ154" i="3"/>
  <c r="AU154" i="3"/>
  <c r="AK154" i="3"/>
  <c r="AM154" i="3"/>
  <c r="AO154" i="3"/>
  <c r="AS154" i="3"/>
  <c r="AS243" i="3"/>
  <c r="AW243" i="3"/>
  <c r="AM243" i="3"/>
  <c r="AQ243" i="3"/>
  <c r="AI243" i="3"/>
  <c r="AK243" i="3"/>
  <c r="AO243" i="3"/>
  <c r="AE243" i="3"/>
  <c r="AU243" i="3"/>
  <c r="AG243" i="3"/>
  <c r="AW238" i="3"/>
  <c r="AE238" i="3"/>
  <c r="AI238" i="3"/>
  <c r="AK238" i="3"/>
  <c r="AM238" i="3"/>
  <c r="AG238" i="3"/>
  <c r="AO238" i="3"/>
  <c r="AQ238" i="3"/>
  <c r="AS238" i="3"/>
  <c r="AU238" i="3"/>
  <c r="AI699" i="3"/>
  <c r="AM699" i="3"/>
  <c r="AS699" i="3"/>
  <c r="AU699" i="3"/>
  <c r="AW699" i="3"/>
  <c r="AE699" i="3"/>
  <c r="AQ699" i="3"/>
  <c r="AG699" i="3"/>
  <c r="AK699" i="3"/>
  <c r="AO699" i="3"/>
  <c r="AI449" i="3"/>
  <c r="AK449" i="3"/>
  <c r="AM449" i="3"/>
  <c r="AU449" i="3"/>
  <c r="AW449" i="3"/>
  <c r="AO449" i="3"/>
  <c r="AQ449" i="3"/>
  <c r="AS449" i="3"/>
  <c r="AE449" i="3"/>
  <c r="AG449" i="3"/>
  <c r="AM730" i="3"/>
  <c r="AO730" i="3"/>
  <c r="AQ730" i="3"/>
  <c r="AS730" i="3"/>
  <c r="AU730" i="3"/>
  <c r="AW730" i="3"/>
  <c r="AG730" i="3"/>
  <c r="AI730" i="3"/>
  <c r="AK730" i="3"/>
  <c r="AE730" i="3"/>
  <c r="AS213" i="3"/>
  <c r="AW213" i="3"/>
  <c r="AI213" i="3"/>
  <c r="AM213" i="3"/>
  <c r="AO213" i="3"/>
  <c r="AQ213" i="3"/>
  <c r="AU213" i="3"/>
  <c r="AE213" i="3"/>
  <c r="AG213" i="3"/>
  <c r="AK213" i="3"/>
  <c r="AW184" i="3"/>
  <c r="AM184" i="3"/>
  <c r="AK184" i="3"/>
  <c r="AQ184" i="3"/>
  <c r="AO184" i="3"/>
  <c r="AS184" i="3"/>
  <c r="AU184" i="3"/>
  <c r="AE184" i="3"/>
  <c r="AG184" i="3"/>
  <c r="AI184" i="3"/>
  <c r="AM450" i="3"/>
  <c r="AO450" i="3"/>
  <c r="AQ450" i="3"/>
  <c r="AE450" i="3"/>
  <c r="AS450" i="3"/>
  <c r="AU450" i="3"/>
  <c r="AW450" i="3"/>
  <c r="AG450" i="3"/>
  <c r="AI450" i="3"/>
  <c r="AK450" i="3"/>
  <c r="AE448" i="3"/>
  <c r="AG448" i="3"/>
  <c r="AI448" i="3"/>
  <c r="AK448" i="3"/>
  <c r="AM448" i="3"/>
  <c r="AO448" i="3"/>
  <c r="AQ448" i="3"/>
  <c r="AS448" i="3"/>
  <c r="AU448" i="3"/>
  <c r="AW448" i="3"/>
  <c r="AU317" i="3"/>
  <c r="AI317" i="3"/>
  <c r="AK317" i="3"/>
  <c r="AM317" i="3"/>
  <c r="AW317" i="3"/>
  <c r="AO317" i="3"/>
  <c r="AQ317" i="3"/>
  <c r="AS317" i="3"/>
  <c r="AG317" i="3"/>
  <c r="AE317" i="3"/>
  <c r="AI753" i="3"/>
  <c r="AM753" i="3"/>
  <c r="AO753" i="3"/>
  <c r="AS753" i="3"/>
  <c r="AQ753" i="3"/>
  <c r="AU753" i="3"/>
  <c r="AE753" i="3"/>
  <c r="AG753" i="3"/>
  <c r="AK753" i="3"/>
  <c r="AW753" i="3"/>
  <c r="AQ665" i="3"/>
  <c r="AU665" i="3"/>
  <c r="AG665" i="3"/>
  <c r="AI665" i="3"/>
  <c r="AK665" i="3"/>
  <c r="AW665" i="3"/>
  <c r="AM665" i="3"/>
  <c r="AE665" i="3"/>
  <c r="AO665" i="3"/>
  <c r="AS665" i="3"/>
  <c r="AE715" i="3"/>
  <c r="AG715" i="3"/>
  <c r="AO715" i="3"/>
  <c r="AI715" i="3"/>
  <c r="AM715" i="3"/>
  <c r="AK715" i="3"/>
  <c r="AQ715" i="3"/>
  <c r="AS715" i="3"/>
  <c r="AU715" i="3"/>
  <c r="AW715" i="3"/>
  <c r="AE734" i="3"/>
  <c r="AM734" i="3"/>
  <c r="AO734" i="3"/>
  <c r="AQ734" i="3"/>
  <c r="AG734" i="3"/>
  <c r="AS734" i="3"/>
  <c r="AI734" i="3"/>
  <c r="AK734" i="3"/>
  <c r="AU734" i="3"/>
  <c r="AW734" i="3"/>
  <c r="AQ713" i="3"/>
  <c r="AM713" i="3"/>
  <c r="AO713" i="3"/>
  <c r="AS713" i="3"/>
  <c r="AG713" i="3"/>
  <c r="AU713" i="3"/>
  <c r="AW713" i="3"/>
  <c r="AI713" i="3"/>
  <c r="AK713" i="3"/>
  <c r="AE713" i="3"/>
  <c r="AE656" i="3"/>
  <c r="AI656" i="3"/>
  <c r="AO656" i="3"/>
  <c r="AQ656" i="3"/>
  <c r="AS656" i="3"/>
  <c r="AG656" i="3"/>
  <c r="AU656" i="3"/>
  <c r="AW656" i="3"/>
  <c r="AK656" i="3"/>
  <c r="AM656" i="3"/>
  <c r="AW859" i="3"/>
  <c r="AU859" i="3"/>
  <c r="AE859" i="3"/>
  <c r="AI859" i="3"/>
  <c r="AK859" i="3"/>
  <c r="AO859" i="3"/>
  <c r="AM859" i="3"/>
  <c r="AQ859" i="3"/>
  <c r="AS859" i="3"/>
  <c r="AG859" i="3"/>
  <c r="AI85" i="3"/>
  <c r="AK85" i="3"/>
  <c r="AS85" i="3"/>
  <c r="AU85" i="3"/>
  <c r="AE85" i="3"/>
  <c r="AG85" i="3"/>
  <c r="AM85" i="3"/>
  <c r="AO85" i="3"/>
  <c r="AQ85" i="3"/>
  <c r="AW85" i="3"/>
  <c r="AE42" i="3"/>
  <c r="AG42" i="3"/>
  <c r="AO42" i="3"/>
  <c r="AQ42" i="3"/>
  <c r="AM42" i="3"/>
  <c r="AS42" i="3"/>
  <c r="AU42" i="3"/>
  <c r="AK42" i="3"/>
  <c r="AW42" i="3"/>
  <c r="AI42" i="3"/>
  <c r="AK35" i="3"/>
  <c r="AM35" i="3"/>
  <c r="AE35" i="3"/>
  <c r="AQ35" i="3"/>
  <c r="AS35" i="3"/>
  <c r="AU35" i="3"/>
  <c r="AI35" i="3"/>
  <c r="AO35" i="3"/>
  <c r="AW35" i="3"/>
  <c r="AG35" i="3"/>
  <c r="AE580" i="3"/>
  <c r="AG580" i="3"/>
  <c r="AI580" i="3"/>
  <c r="AW580" i="3"/>
  <c r="AK580" i="3"/>
  <c r="AM580" i="3"/>
  <c r="AU580" i="3"/>
  <c r="AO580" i="3"/>
  <c r="AQ580" i="3"/>
  <c r="AS580" i="3"/>
  <c r="AI575" i="3"/>
  <c r="AK575" i="3"/>
  <c r="AM575" i="3"/>
  <c r="AS575" i="3"/>
  <c r="AU575" i="3"/>
  <c r="AW575" i="3"/>
  <c r="AO575" i="3"/>
  <c r="AQ575" i="3"/>
  <c r="AE575" i="3"/>
  <c r="AG575" i="3"/>
  <c r="AE592" i="3"/>
  <c r="AG592" i="3"/>
  <c r="AI592" i="3"/>
  <c r="AK592" i="3"/>
  <c r="AO592" i="3"/>
  <c r="AW592" i="3"/>
  <c r="AM592" i="3"/>
  <c r="AQ592" i="3"/>
  <c r="AS592" i="3"/>
  <c r="AU592" i="3"/>
  <c r="AI569" i="3"/>
  <c r="AK569" i="3"/>
  <c r="AM569" i="3"/>
  <c r="AU569" i="3"/>
  <c r="AE569" i="3"/>
  <c r="AO569" i="3"/>
  <c r="AG569" i="3"/>
  <c r="AQ569" i="3"/>
  <c r="AS569" i="3"/>
  <c r="AW569" i="3"/>
  <c r="AU578" i="3"/>
  <c r="AW578" i="3"/>
  <c r="AG578" i="3"/>
  <c r="AI578" i="3"/>
  <c r="AK578" i="3"/>
  <c r="AM578" i="3"/>
  <c r="AO578" i="3"/>
  <c r="AQ578" i="3"/>
  <c r="AS578" i="3"/>
  <c r="AE578" i="3"/>
  <c r="AQ421" i="3"/>
  <c r="AS421" i="3"/>
  <c r="AU421" i="3"/>
  <c r="AE421" i="3"/>
  <c r="AG421" i="3"/>
  <c r="AI421" i="3"/>
  <c r="AK421" i="3"/>
  <c r="AW421" i="3"/>
  <c r="AM421" i="3"/>
  <c r="AO421" i="3"/>
  <c r="AS153" i="3"/>
  <c r="AW153" i="3"/>
  <c r="AG153" i="3"/>
  <c r="AE153" i="3"/>
  <c r="AI153" i="3"/>
  <c r="AK153" i="3"/>
  <c r="AU153" i="3"/>
  <c r="AM153" i="3"/>
  <c r="AO153" i="3"/>
  <c r="AQ153" i="3"/>
  <c r="AW166" i="3"/>
  <c r="AU166" i="3"/>
  <c r="AI166" i="3"/>
  <c r="AM166" i="3"/>
  <c r="AQ166" i="3"/>
  <c r="AS166" i="3"/>
  <c r="AG166" i="3"/>
  <c r="AK166" i="3"/>
  <c r="AO166" i="3"/>
  <c r="AE166" i="3"/>
  <c r="AE307" i="3"/>
  <c r="AQ307" i="3"/>
  <c r="AS307" i="3"/>
  <c r="AU307" i="3"/>
  <c r="AG307" i="3"/>
  <c r="AI307" i="3"/>
  <c r="AW307" i="3"/>
  <c r="AK307" i="3"/>
  <c r="AM307" i="3"/>
  <c r="AO307" i="3"/>
  <c r="AS207" i="3"/>
  <c r="AW207" i="3"/>
  <c r="AM207" i="3"/>
  <c r="AQ207" i="3"/>
  <c r="AE207" i="3"/>
  <c r="AG207" i="3"/>
  <c r="AI207" i="3"/>
  <c r="AK207" i="3"/>
  <c r="AO207" i="3"/>
  <c r="AU207" i="3"/>
  <c r="AG155" i="3"/>
  <c r="AM155" i="3"/>
  <c r="AO155" i="3"/>
  <c r="AQ155" i="3"/>
  <c r="AI155" i="3"/>
  <c r="AK155" i="3"/>
  <c r="AS155" i="3"/>
  <c r="AE155" i="3"/>
  <c r="AU155" i="3"/>
  <c r="AW155" i="3"/>
  <c r="AW196" i="3"/>
  <c r="AE196" i="3"/>
  <c r="AI196" i="3"/>
  <c r="AQ196" i="3"/>
  <c r="AS196" i="3"/>
  <c r="AU196" i="3"/>
  <c r="AK196" i="3"/>
  <c r="AM196" i="3"/>
  <c r="AO196" i="3"/>
  <c r="AG196" i="3"/>
  <c r="AM262" i="3"/>
  <c r="AQ262" i="3"/>
  <c r="AS262" i="3"/>
  <c r="AU262" i="3"/>
  <c r="AW262" i="3"/>
  <c r="AE262" i="3"/>
  <c r="AK262" i="3"/>
  <c r="AI262" i="3"/>
  <c r="AO262" i="3"/>
  <c r="AG262" i="3"/>
  <c r="AE746" i="3"/>
  <c r="AI746" i="3"/>
  <c r="AK746" i="3"/>
  <c r="AM746" i="3"/>
  <c r="AO746" i="3"/>
  <c r="AU746" i="3"/>
  <c r="AQ746" i="3"/>
  <c r="AW746" i="3"/>
  <c r="AS746" i="3"/>
  <c r="AG746" i="3"/>
  <c r="AG221" i="3"/>
  <c r="AU221" i="3"/>
  <c r="AE221" i="3"/>
  <c r="AI221" i="3"/>
  <c r="AQ221" i="3"/>
  <c r="AS221" i="3"/>
  <c r="AW221" i="3"/>
  <c r="AK221" i="3"/>
  <c r="AM221" i="3"/>
  <c r="AO221" i="3"/>
  <c r="AG192" i="3"/>
  <c r="AK192" i="3"/>
  <c r="AE192" i="3"/>
  <c r="AI192" i="3"/>
  <c r="AM192" i="3"/>
  <c r="AO192" i="3"/>
  <c r="AQ192" i="3"/>
  <c r="AS192" i="3"/>
  <c r="AU192" i="3"/>
  <c r="AW192" i="3"/>
  <c r="AU458" i="3"/>
  <c r="AW458" i="3"/>
  <c r="AE458" i="3"/>
  <c r="AG458" i="3"/>
  <c r="AI458" i="3"/>
  <c r="AO458" i="3"/>
  <c r="AK458" i="3"/>
  <c r="AQ458" i="3"/>
  <c r="AM458" i="3"/>
  <c r="AS458" i="3"/>
  <c r="AM456" i="3"/>
  <c r="AO456" i="3"/>
  <c r="AQ456" i="3"/>
  <c r="AG456" i="3"/>
  <c r="AI456" i="3"/>
  <c r="AK456" i="3"/>
  <c r="AS456" i="3"/>
  <c r="AU456" i="3"/>
  <c r="AE456" i="3"/>
  <c r="AW456" i="3"/>
  <c r="AE325" i="3"/>
  <c r="AG325" i="3"/>
  <c r="AI325" i="3"/>
  <c r="AK325" i="3"/>
  <c r="AS325" i="3"/>
  <c r="AU325" i="3"/>
  <c r="AW325" i="3"/>
  <c r="AM325" i="3"/>
  <c r="AO325" i="3"/>
  <c r="AQ325" i="3"/>
  <c r="AE344" i="3"/>
  <c r="AG344" i="3"/>
  <c r="AI344" i="3"/>
  <c r="AW344" i="3"/>
  <c r="AQ344" i="3"/>
  <c r="AS344" i="3"/>
  <c r="AU344" i="3"/>
  <c r="AM344" i="3"/>
  <c r="AK344" i="3"/>
  <c r="AO344" i="3"/>
  <c r="AW805" i="3"/>
  <c r="AI805" i="3"/>
  <c r="AQ805" i="3"/>
  <c r="AK805" i="3"/>
  <c r="AM805" i="3"/>
  <c r="AO805" i="3"/>
  <c r="AS805" i="3"/>
  <c r="AE805" i="3"/>
  <c r="AG805" i="3"/>
  <c r="AU805" i="3"/>
  <c r="AK832" i="3"/>
  <c r="AO832" i="3"/>
  <c r="AQ832" i="3"/>
  <c r="AW832" i="3"/>
  <c r="AS832" i="3"/>
  <c r="AU832" i="3"/>
  <c r="AE832" i="3"/>
  <c r="AI832" i="3"/>
  <c r="AG832" i="3"/>
  <c r="AM832" i="3"/>
  <c r="AQ739" i="3"/>
  <c r="AS739" i="3"/>
  <c r="AU739" i="3"/>
  <c r="AK739" i="3"/>
  <c r="AM739" i="3"/>
  <c r="AO739" i="3"/>
  <c r="AW739" i="3"/>
  <c r="AG739" i="3"/>
  <c r="AI739" i="3"/>
  <c r="AE739" i="3"/>
  <c r="AK721" i="3"/>
  <c r="AM721" i="3"/>
  <c r="AO721" i="3"/>
  <c r="AW721" i="3"/>
  <c r="AI721" i="3"/>
  <c r="AQ721" i="3"/>
  <c r="AU721" i="3"/>
  <c r="AS721" i="3"/>
  <c r="AE721" i="3"/>
  <c r="AG721" i="3"/>
  <c r="AM664" i="3"/>
  <c r="AQ664" i="3"/>
  <c r="AE664" i="3"/>
  <c r="AK664" i="3"/>
  <c r="AO664" i="3"/>
  <c r="AG664" i="3"/>
  <c r="AI664" i="3"/>
  <c r="AS664" i="3"/>
  <c r="AU664" i="3"/>
  <c r="AW664" i="3"/>
  <c r="AI485" i="3"/>
  <c r="AK485" i="3"/>
  <c r="AM485" i="3"/>
  <c r="AE485" i="3"/>
  <c r="AG485" i="3"/>
  <c r="AO485" i="3"/>
  <c r="AQ485" i="3"/>
  <c r="AS485" i="3"/>
  <c r="AU485" i="3"/>
  <c r="AW485" i="3"/>
  <c r="AE478" i="3"/>
  <c r="AG478" i="3"/>
  <c r="AI478" i="3"/>
  <c r="AQ478" i="3"/>
  <c r="AS478" i="3"/>
  <c r="AU478" i="3"/>
  <c r="AK478" i="3"/>
  <c r="AM478" i="3"/>
  <c r="AO478" i="3"/>
  <c r="AW478" i="3"/>
  <c r="AQ583" i="3"/>
  <c r="AS583" i="3"/>
  <c r="AU583" i="3"/>
  <c r="AW583" i="3"/>
  <c r="AK583" i="3"/>
  <c r="AM583" i="3"/>
  <c r="AO583" i="3"/>
  <c r="AE583" i="3"/>
  <c r="AG583" i="3"/>
  <c r="AI583" i="3"/>
  <c r="AU630" i="3"/>
  <c r="AO630" i="3"/>
  <c r="AQ630" i="3"/>
  <c r="AS630" i="3"/>
  <c r="AE630" i="3"/>
  <c r="AM630" i="3"/>
  <c r="AW630" i="3"/>
  <c r="AG630" i="3"/>
  <c r="AI630" i="3"/>
  <c r="AK630" i="3"/>
  <c r="AM600" i="3"/>
  <c r="AI600" i="3"/>
  <c r="AO600" i="3"/>
  <c r="AE600" i="3"/>
  <c r="AS600" i="3"/>
  <c r="AG600" i="3"/>
  <c r="AK600" i="3"/>
  <c r="AQ600" i="3"/>
  <c r="AU600" i="3"/>
  <c r="AW600" i="3"/>
  <c r="AQ481" i="3"/>
  <c r="AS481" i="3"/>
  <c r="AU481" i="3"/>
  <c r="AW481" i="3"/>
  <c r="AE481" i="3"/>
  <c r="AK481" i="3"/>
  <c r="AM481" i="3"/>
  <c r="AG481" i="3"/>
  <c r="AI481" i="3"/>
  <c r="AO481" i="3"/>
  <c r="AU410" i="3"/>
  <c r="AW410" i="3"/>
  <c r="AE410" i="3"/>
  <c r="AG410" i="3"/>
  <c r="AI410" i="3"/>
  <c r="AK410" i="3"/>
  <c r="AM410" i="3"/>
  <c r="AQ410" i="3"/>
  <c r="AO410" i="3"/>
  <c r="AS410" i="3"/>
  <c r="AE586" i="3"/>
  <c r="AG586" i="3"/>
  <c r="AI586" i="3"/>
  <c r="AK586" i="3"/>
  <c r="AM586" i="3"/>
  <c r="AO586" i="3"/>
  <c r="AS586" i="3"/>
  <c r="AU586" i="3"/>
  <c r="AQ586" i="3"/>
  <c r="AW586" i="3"/>
  <c r="AE429" i="3"/>
  <c r="AG429" i="3"/>
  <c r="AI429" i="3"/>
  <c r="AK429" i="3"/>
  <c r="AM429" i="3"/>
  <c r="AO429" i="3"/>
  <c r="AQ429" i="3"/>
  <c r="AS429" i="3"/>
  <c r="AU429" i="3"/>
  <c r="AW429" i="3"/>
  <c r="AM712" i="3"/>
  <c r="AG712" i="3"/>
  <c r="AI712" i="3"/>
  <c r="AK712" i="3"/>
  <c r="AQ712" i="3"/>
  <c r="AS712" i="3"/>
  <c r="AW712" i="3"/>
  <c r="AU712" i="3"/>
  <c r="AE712" i="3"/>
  <c r="AO712" i="3"/>
  <c r="AQ127" i="3"/>
  <c r="AE127" i="3"/>
  <c r="AI127" i="3"/>
  <c r="AU127" i="3"/>
  <c r="AW127" i="3"/>
  <c r="AM127" i="3"/>
  <c r="AS127" i="3"/>
  <c r="AG127" i="3"/>
  <c r="AK127" i="3"/>
  <c r="AO127" i="3"/>
  <c r="AE124" i="3"/>
  <c r="AI124" i="3"/>
  <c r="AM124" i="3"/>
  <c r="AO124" i="3"/>
  <c r="AQ124" i="3"/>
  <c r="AS124" i="3"/>
  <c r="AK124" i="3"/>
  <c r="AU124" i="3"/>
  <c r="AW124" i="3"/>
  <c r="AG124" i="3"/>
  <c r="AM104" i="3"/>
  <c r="AO104" i="3"/>
  <c r="AK104" i="3"/>
  <c r="AQ104" i="3"/>
  <c r="AE104" i="3"/>
  <c r="AG104" i="3"/>
  <c r="AI104" i="3"/>
  <c r="AS104" i="3"/>
  <c r="AU104" i="3"/>
  <c r="AW104" i="3"/>
  <c r="AU678" i="3"/>
  <c r="AG678" i="3"/>
  <c r="AI678" i="3"/>
  <c r="AK678" i="3"/>
  <c r="AQ678" i="3"/>
  <c r="AE678" i="3"/>
  <c r="AM678" i="3"/>
  <c r="AO678" i="3"/>
  <c r="AS678" i="3"/>
  <c r="AW678" i="3"/>
  <c r="AU270" i="3"/>
  <c r="AI270" i="3"/>
  <c r="AK270" i="3"/>
  <c r="AM270" i="3"/>
  <c r="AO270" i="3"/>
  <c r="AQ270" i="3"/>
  <c r="AS270" i="3"/>
  <c r="AW270" i="3"/>
  <c r="AE270" i="3"/>
  <c r="AG270" i="3"/>
  <c r="AG162" i="3"/>
  <c r="AK162" i="3"/>
  <c r="AQ162" i="3"/>
  <c r="AS162" i="3"/>
  <c r="AU162" i="3"/>
  <c r="AI162" i="3"/>
  <c r="AO162" i="3"/>
  <c r="AE162" i="3"/>
  <c r="AM162" i="3"/>
  <c r="AW162" i="3"/>
  <c r="AM321" i="3"/>
  <c r="AG321" i="3"/>
  <c r="AI321" i="3"/>
  <c r="AK321" i="3"/>
  <c r="AO321" i="3"/>
  <c r="AQ321" i="3"/>
  <c r="AS321" i="3"/>
  <c r="AE321" i="3"/>
  <c r="AW321" i="3"/>
  <c r="AU321" i="3"/>
  <c r="AO929" i="3"/>
  <c r="AS929" i="3"/>
  <c r="AE929" i="3"/>
  <c r="AK929" i="3"/>
  <c r="AG929" i="3"/>
  <c r="AI929" i="3"/>
  <c r="AM929" i="3"/>
  <c r="AW929" i="3"/>
  <c r="AQ929" i="3"/>
  <c r="AU929" i="3"/>
  <c r="AK862" i="3"/>
  <c r="AO862" i="3"/>
  <c r="AU862" i="3"/>
  <c r="AW862" i="3"/>
  <c r="AI862" i="3"/>
  <c r="AM862" i="3"/>
  <c r="AE862" i="3"/>
  <c r="AG862" i="3"/>
  <c r="AQ862" i="3"/>
  <c r="AS862" i="3"/>
  <c r="AM736" i="3"/>
  <c r="AE736" i="3"/>
  <c r="AK736" i="3"/>
  <c r="AG736" i="3"/>
  <c r="AO736" i="3"/>
  <c r="AI736" i="3"/>
  <c r="AQ736" i="3"/>
  <c r="AS736" i="3"/>
  <c r="AW736" i="3"/>
  <c r="AU736" i="3"/>
  <c r="AS769" i="3"/>
  <c r="AU769" i="3"/>
  <c r="AW769" i="3"/>
  <c r="AG769" i="3"/>
  <c r="AO769" i="3"/>
  <c r="AI769" i="3"/>
  <c r="AK769" i="3"/>
  <c r="AM769" i="3"/>
  <c r="AE769" i="3"/>
  <c r="AQ769" i="3"/>
  <c r="AI681" i="3"/>
  <c r="AM681" i="3"/>
  <c r="AE681" i="3"/>
  <c r="AG681" i="3"/>
  <c r="AK681" i="3"/>
  <c r="AO681" i="3"/>
  <c r="AS681" i="3"/>
  <c r="AU681" i="3"/>
  <c r="AQ681" i="3"/>
  <c r="AW681" i="3"/>
  <c r="AQ731" i="3"/>
  <c r="AU731" i="3"/>
  <c r="AW731" i="3"/>
  <c r="AG731" i="3"/>
  <c r="AI731" i="3"/>
  <c r="AE731" i="3"/>
  <c r="AM731" i="3"/>
  <c r="AO731" i="3"/>
  <c r="AS731" i="3"/>
  <c r="AK731" i="3"/>
  <c r="AI747" i="3"/>
  <c r="AO747" i="3"/>
  <c r="AQ747" i="3"/>
  <c r="AS747" i="3"/>
  <c r="AE747" i="3"/>
  <c r="AG747" i="3"/>
  <c r="AK747" i="3"/>
  <c r="AU747" i="3"/>
  <c r="AM747" i="3"/>
  <c r="AW747" i="3"/>
  <c r="AI729" i="3"/>
  <c r="AG729" i="3"/>
  <c r="AK729" i="3"/>
  <c r="AM729" i="3"/>
  <c r="AQ729" i="3"/>
  <c r="AE729" i="3"/>
  <c r="AO729" i="3"/>
  <c r="AS729" i="3"/>
  <c r="AU729" i="3"/>
  <c r="AW729" i="3"/>
  <c r="AU672" i="3"/>
  <c r="AK672" i="3"/>
  <c r="AM672" i="3"/>
  <c r="AO672" i="3"/>
  <c r="AG672" i="3"/>
  <c r="AE672" i="3"/>
  <c r="AQ672" i="3"/>
  <c r="AI672" i="3"/>
  <c r="AS672" i="3"/>
  <c r="AW672" i="3"/>
  <c r="AO881" i="3"/>
  <c r="AS881" i="3"/>
  <c r="AM881" i="3"/>
  <c r="AW881" i="3"/>
  <c r="AQ881" i="3"/>
  <c r="AU881" i="3"/>
  <c r="AG881" i="3"/>
  <c r="AI881" i="3"/>
  <c r="AK881" i="3"/>
  <c r="AE881" i="3"/>
  <c r="AE54" i="3"/>
  <c r="AG54" i="3"/>
  <c r="AI54" i="3"/>
  <c r="AK54" i="3"/>
  <c r="AM54" i="3"/>
  <c r="AO54" i="3"/>
  <c r="AQ54" i="3"/>
  <c r="AS54" i="3"/>
  <c r="AU54" i="3"/>
  <c r="AW54" i="3"/>
  <c r="AE501" i="3"/>
  <c r="AG501" i="3"/>
  <c r="AI501" i="3"/>
  <c r="AK501" i="3"/>
  <c r="AS501" i="3"/>
  <c r="AU501" i="3"/>
  <c r="AW501" i="3"/>
  <c r="AM501" i="3"/>
  <c r="AO501" i="3"/>
  <c r="AQ501" i="3"/>
  <c r="AU566" i="3"/>
  <c r="AW566" i="3"/>
  <c r="AO566" i="3"/>
  <c r="AS566" i="3"/>
  <c r="AM566" i="3"/>
  <c r="AQ566" i="3"/>
  <c r="AI566" i="3"/>
  <c r="AE566" i="3"/>
  <c r="AG566" i="3"/>
  <c r="AK566" i="3"/>
  <c r="AI599" i="3"/>
  <c r="AG599" i="3"/>
  <c r="AS599" i="3"/>
  <c r="AU599" i="3"/>
  <c r="AW599" i="3"/>
  <c r="AE599" i="3"/>
  <c r="AK599" i="3"/>
  <c r="AM599" i="3"/>
  <c r="AO599" i="3"/>
  <c r="AQ599" i="3"/>
  <c r="AI521" i="3"/>
  <c r="AK521" i="3"/>
  <c r="AM521" i="3"/>
  <c r="AU521" i="3"/>
  <c r="AW521" i="3"/>
  <c r="AE521" i="3"/>
  <c r="AG521" i="3"/>
  <c r="AQ521" i="3"/>
  <c r="AO521" i="3"/>
  <c r="AS521" i="3"/>
  <c r="AE543" i="3"/>
  <c r="AO543" i="3"/>
  <c r="AQ543" i="3"/>
  <c r="AS543" i="3"/>
  <c r="AI543" i="3"/>
  <c r="AK543" i="3"/>
  <c r="AG543" i="3"/>
  <c r="AM543" i="3"/>
  <c r="AU543" i="3"/>
  <c r="AW543" i="3"/>
  <c r="AI593" i="3"/>
  <c r="AK593" i="3"/>
  <c r="AS593" i="3"/>
  <c r="AW593" i="3"/>
  <c r="AM593" i="3"/>
  <c r="AO593" i="3"/>
  <c r="AQ593" i="3"/>
  <c r="AU593" i="3"/>
  <c r="AE593" i="3"/>
  <c r="AG593" i="3"/>
  <c r="AE507" i="3"/>
  <c r="AM507" i="3"/>
  <c r="AO507" i="3"/>
  <c r="AQ507" i="3"/>
  <c r="AI507" i="3"/>
  <c r="AG507" i="3"/>
  <c r="AK507" i="3"/>
  <c r="AS507" i="3"/>
  <c r="AU507" i="3"/>
  <c r="AW507" i="3"/>
  <c r="AQ445" i="3"/>
  <c r="AS445" i="3"/>
  <c r="AU445" i="3"/>
  <c r="AE445" i="3"/>
  <c r="AG445" i="3"/>
  <c r="AI445" i="3"/>
  <c r="AO445" i="3"/>
  <c r="AM445" i="3"/>
  <c r="AW445" i="3"/>
  <c r="AK445" i="3"/>
  <c r="AO121" i="3"/>
  <c r="AQ121" i="3"/>
  <c r="AI121" i="3"/>
  <c r="AM121" i="3"/>
  <c r="AE121" i="3"/>
  <c r="AG121" i="3"/>
  <c r="AW121" i="3"/>
  <c r="AK121" i="3"/>
  <c r="AS121" i="3"/>
  <c r="AU121" i="3"/>
  <c r="AI267" i="3"/>
  <c r="AM267" i="3"/>
  <c r="AK267" i="3"/>
  <c r="AO267" i="3"/>
  <c r="AQ267" i="3"/>
  <c r="AE267" i="3"/>
  <c r="AG267" i="3"/>
  <c r="AU267" i="3"/>
  <c r="AW267" i="3"/>
  <c r="AS267" i="3"/>
  <c r="AI291" i="3"/>
  <c r="AM291" i="3"/>
  <c r="AU291" i="3"/>
  <c r="AW291" i="3"/>
  <c r="AO291" i="3"/>
  <c r="AQ291" i="3"/>
  <c r="AS291" i="3"/>
  <c r="AE291" i="3"/>
  <c r="AG291" i="3"/>
  <c r="AK291" i="3"/>
  <c r="AM748" i="3"/>
  <c r="AU748" i="3"/>
  <c r="AW748" i="3"/>
  <c r="AG748" i="3"/>
  <c r="AQ748" i="3"/>
  <c r="AI748" i="3"/>
  <c r="AK748" i="3"/>
  <c r="AO748" i="3"/>
  <c r="AE748" i="3"/>
  <c r="AS748" i="3"/>
  <c r="AK187" i="3"/>
  <c r="AO187" i="3"/>
  <c r="AI187" i="3"/>
  <c r="AQ187" i="3"/>
  <c r="AE187" i="3"/>
  <c r="AG187" i="3"/>
  <c r="AM187" i="3"/>
  <c r="AS187" i="3"/>
  <c r="AU187" i="3"/>
  <c r="AW187" i="3"/>
  <c r="AK120" i="3"/>
  <c r="AM120" i="3"/>
  <c r="AE120" i="3"/>
  <c r="AW120" i="3"/>
  <c r="AQ120" i="3"/>
  <c r="AU120" i="3"/>
  <c r="AI120" i="3"/>
  <c r="AO120" i="3"/>
  <c r="AS120" i="3"/>
  <c r="AG120" i="3"/>
  <c r="AG125" i="3"/>
  <c r="AI125" i="3"/>
  <c r="AQ125" i="3"/>
  <c r="AU125" i="3"/>
  <c r="AK125" i="3"/>
  <c r="AO125" i="3"/>
  <c r="AW125" i="3"/>
  <c r="AM125" i="3"/>
  <c r="AE125" i="3"/>
  <c r="AS125" i="3"/>
  <c r="AM754" i="3"/>
  <c r="AE754" i="3"/>
  <c r="AG754" i="3"/>
  <c r="AI754" i="3"/>
  <c r="AO754" i="3"/>
  <c r="AQ754" i="3"/>
  <c r="AU754" i="3"/>
  <c r="AS754" i="3"/>
  <c r="AW754" i="3"/>
  <c r="AK754" i="3"/>
  <c r="AG185" i="3"/>
  <c r="AU185" i="3"/>
  <c r="AE185" i="3"/>
  <c r="AI185" i="3"/>
  <c r="AK185" i="3"/>
  <c r="AS185" i="3"/>
  <c r="AW185" i="3"/>
  <c r="AQ185" i="3"/>
  <c r="AM185" i="3"/>
  <c r="AO185" i="3"/>
  <c r="AI467" i="3"/>
  <c r="AK467" i="3"/>
  <c r="AM467" i="3"/>
  <c r="AO467" i="3"/>
  <c r="AQ467" i="3"/>
  <c r="AS467" i="3"/>
  <c r="AU467" i="3"/>
  <c r="AW467" i="3"/>
  <c r="AE467" i="3"/>
  <c r="AG467" i="3"/>
  <c r="AM110" i="3"/>
  <c r="AO110" i="3"/>
  <c r="AG110" i="3"/>
  <c r="AI110" i="3"/>
  <c r="AU110" i="3"/>
  <c r="AE110" i="3"/>
  <c r="AK110" i="3"/>
  <c r="AQ110" i="3"/>
  <c r="AS110" i="3"/>
  <c r="AW110" i="3"/>
  <c r="AW220" i="3"/>
  <c r="AM220" i="3"/>
  <c r="AQ220" i="3"/>
  <c r="AU220" i="3"/>
  <c r="AE220" i="3"/>
  <c r="AG220" i="3"/>
  <c r="AI220" i="3"/>
  <c r="AO220" i="3"/>
  <c r="AK220" i="3"/>
  <c r="AS220" i="3"/>
  <c r="AG203" i="3"/>
  <c r="AI203" i="3"/>
  <c r="AM203" i="3"/>
  <c r="AQ203" i="3"/>
  <c r="AS203" i="3"/>
  <c r="AU203" i="3"/>
  <c r="AE203" i="3"/>
  <c r="AK203" i="3"/>
  <c r="AO203" i="3"/>
  <c r="AW203" i="3"/>
  <c r="AM286" i="3"/>
  <c r="AQ286" i="3"/>
  <c r="AE286" i="3"/>
  <c r="AG286" i="3"/>
  <c r="AI286" i="3"/>
  <c r="AK286" i="3"/>
  <c r="AO286" i="3"/>
  <c r="AS286" i="3"/>
  <c r="AU286" i="3"/>
  <c r="AW286" i="3"/>
  <c r="AE382" i="3"/>
  <c r="AG382" i="3"/>
  <c r="AI382" i="3"/>
  <c r="AQ382" i="3"/>
  <c r="AS382" i="3"/>
  <c r="AU382" i="3"/>
  <c r="AK382" i="3"/>
  <c r="AM382" i="3"/>
  <c r="AO382" i="3"/>
  <c r="AW382" i="3"/>
  <c r="AS804" i="3"/>
  <c r="AW804" i="3"/>
  <c r="AG804" i="3"/>
  <c r="AE804" i="3"/>
  <c r="AI804" i="3"/>
  <c r="AQ804" i="3"/>
  <c r="AU804" i="3"/>
  <c r="AK804" i="3"/>
  <c r="AM804" i="3"/>
  <c r="AO804" i="3"/>
  <c r="AW178" i="3"/>
  <c r="AQ178" i="3"/>
  <c r="AG178" i="3"/>
  <c r="AK178" i="3"/>
  <c r="AU178" i="3"/>
  <c r="AO178" i="3"/>
  <c r="AE178" i="3"/>
  <c r="AS178" i="3"/>
  <c r="AI178" i="3"/>
  <c r="AM178" i="3"/>
  <c r="AG837" i="3"/>
  <c r="AK837" i="3"/>
  <c r="AI837" i="3"/>
  <c r="AE837" i="3"/>
  <c r="AM837" i="3"/>
  <c r="AQ837" i="3"/>
  <c r="AU837" i="3"/>
  <c r="AW837" i="3"/>
  <c r="AS837" i="3"/>
  <c r="AO837" i="3"/>
  <c r="AQ391" i="3"/>
  <c r="AS391" i="3"/>
  <c r="AU391" i="3"/>
  <c r="AE391" i="3"/>
  <c r="AG391" i="3"/>
  <c r="AI391" i="3"/>
  <c r="AO391" i="3"/>
  <c r="AW391" i="3"/>
  <c r="AK391" i="3"/>
  <c r="AM391" i="3"/>
  <c r="AE337" i="3"/>
  <c r="AG337" i="3"/>
  <c r="AI337" i="3"/>
  <c r="AK337" i="3"/>
  <c r="AM337" i="3"/>
  <c r="AO337" i="3"/>
  <c r="AQ337" i="3"/>
  <c r="AU337" i="3"/>
  <c r="AW337" i="3"/>
  <c r="AS337" i="3"/>
  <c r="AE691" i="3"/>
  <c r="AG691" i="3"/>
  <c r="AI691" i="3"/>
  <c r="AK691" i="3"/>
  <c r="AM691" i="3"/>
  <c r="AO691" i="3"/>
  <c r="AS691" i="3"/>
  <c r="AW691" i="3"/>
  <c r="AQ691" i="3"/>
  <c r="AU691" i="3"/>
  <c r="AG216" i="3"/>
  <c r="AK216" i="3"/>
  <c r="AE216" i="3"/>
  <c r="AM216" i="3"/>
  <c r="AW216" i="3"/>
  <c r="AQ216" i="3"/>
  <c r="AS216" i="3"/>
  <c r="AU216" i="3"/>
  <c r="AI216" i="3"/>
  <c r="AO216" i="3"/>
  <c r="AO947" i="3"/>
  <c r="AS947" i="3"/>
  <c r="AU947" i="3"/>
  <c r="AW947" i="3"/>
  <c r="AK947" i="3"/>
  <c r="AM947" i="3"/>
  <c r="AQ947" i="3"/>
  <c r="AE947" i="3"/>
  <c r="AG947" i="3"/>
  <c r="AI947" i="3"/>
  <c r="AE324" i="3"/>
  <c r="AS324" i="3"/>
  <c r="AU324" i="3"/>
  <c r="AW324" i="3"/>
  <c r="AG324" i="3"/>
  <c r="AI324" i="3"/>
  <c r="AK324" i="3"/>
  <c r="AM324" i="3"/>
  <c r="AO324" i="3"/>
  <c r="AQ324" i="3"/>
  <c r="AI759" i="3"/>
  <c r="AK759" i="3"/>
  <c r="AM759" i="3"/>
  <c r="AO759" i="3"/>
  <c r="AE759" i="3"/>
  <c r="AG759" i="3"/>
  <c r="AQ759" i="3"/>
  <c r="AS759" i="3"/>
  <c r="AU759" i="3"/>
  <c r="AW759" i="3"/>
  <c r="AW913" i="3"/>
  <c r="AI913" i="3"/>
  <c r="AK913" i="3"/>
  <c r="AM913" i="3"/>
  <c r="AO913" i="3"/>
  <c r="AE913" i="3"/>
  <c r="AG913" i="3"/>
  <c r="AQ913" i="3"/>
  <c r="AS913" i="3"/>
  <c r="AU913" i="3"/>
  <c r="AQ322" i="3"/>
  <c r="AM322" i="3"/>
  <c r="AO322" i="3"/>
  <c r="AS322" i="3"/>
  <c r="AU322" i="3"/>
  <c r="AW322" i="3"/>
  <c r="AK322" i="3"/>
  <c r="AE322" i="3"/>
  <c r="AG322" i="3"/>
  <c r="AI322" i="3"/>
  <c r="AE644" i="3"/>
  <c r="AI644" i="3"/>
  <c r="AW644" i="3"/>
  <c r="AQ644" i="3"/>
  <c r="AS644" i="3"/>
  <c r="AU644" i="3"/>
  <c r="AM644" i="3"/>
  <c r="AG644" i="3"/>
  <c r="AO644" i="3"/>
  <c r="AK644" i="3"/>
  <c r="AE764" i="3"/>
  <c r="AO764" i="3"/>
  <c r="AQ764" i="3"/>
  <c r="AS764" i="3"/>
  <c r="AI764" i="3"/>
  <c r="AK764" i="3"/>
  <c r="AG764" i="3"/>
  <c r="AU764" i="3"/>
  <c r="AM764" i="3"/>
  <c r="AW764" i="3"/>
  <c r="AE253" i="3"/>
  <c r="AG253" i="3"/>
  <c r="AI253" i="3"/>
  <c r="AK253" i="3"/>
  <c r="AM253" i="3"/>
  <c r="AO253" i="3"/>
  <c r="AQ253" i="3"/>
  <c r="AS253" i="3"/>
  <c r="AU253" i="3"/>
  <c r="AW253" i="3"/>
  <c r="AE349" i="3"/>
  <c r="AQ349" i="3"/>
  <c r="AS349" i="3"/>
  <c r="AU349" i="3"/>
  <c r="AW349" i="3"/>
  <c r="AO349" i="3"/>
  <c r="AG349" i="3"/>
  <c r="AM349" i="3"/>
  <c r="AI349" i="3"/>
  <c r="AK349" i="3"/>
  <c r="AG879" i="3"/>
  <c r="AK879" i="3"/>
  <c r="AE879" i="3"/>
  <c r="AQ879" i="3"/>
  <c r="AI879" i="3"/>
  <c r="AO879" i="3"/>
  <c r="AU879" i="3"/>
  <c r="AM879" i="3"/>
  <c r="AS879" i="3"/>
  <c r="AW879" i="3"/>
  <c r="AE272" i="3"/>
  <c r="AI272" i="3"/>
  <c r="AM272" i="3"/>
  <c r="AO272" i="3"/>
  <c r="AQ272" i="3"/>
  <c r="AG272" i="3"/>
  <c r="AK272" i="3"/>
  <c r="AS272" i="3"/>
  <c r="AU272" i="3"/>
  <c r="AW272" i="3"/>
  <c r="AI368" i="3"/>
  <c r="AE368" i="3"/>
  <c r="AG368" i="3"/>
  <c r="AK368" i="3"/>
  <c r="AS368" i="3"/>
  <c r="AU368" i="3"/>
  <c r="AW368" i="3"/>
  <c r="AM368" i="3"/>
  <c r="AO368" i="3"/>
  <c r="AQ368" i="3"/>
  <c r="AE697" i="3"/>
  <c r="AG697" i="3"/>
  <c r="AI697" i="3"/>
  <c r="AK697" i="3"/>
  <c r="AQ697" i="3"/>
  <c r="AS697" i="3"/>
  <c r="AU697" i="3"/>
  <c r="AW697" i="3"/>
  <c r="AO697" i="3"/>
  <c r="AM697" i="3"/>
  <c r="AK844" i="3"/>
  <c r="AO844" i="3"/>
  <c r="AE844" i="3"/>
  <c r="AM844" i="3"/>
  <c r="AG844" i="3"/>
  <c r="AI844" i="3"/>
  <c r="AQ844" i="3"/>
  <c r="AS844" i="3"/>
  <c r="AW844" i="3"/>
  <c r="AU844" i="3"/>
  <c r="AI639" i="3"/>
  <c r="AM639" i="3"/>
  <c r="AG639" i="3"/>
  <c r="AK639" i="3"/>
  <c r="AO639" i="3"/>
  <c r="AQ639" i="3"/>
  <c r="AE639" i="3"/>
  <c r="AS639" i="3"/>
  <c r="AU639" i="3"/>
  <c r="AW639" i="3"/>
  <c r="AW757" i="3"/>
  <c r="AE757" i="3"/>
  <c r="AM757" i="3"/>
  <c r="AG757" i="3"/>
  <c r="AI757" i="3"/>
  <c r="AK757" i="3"/>
  <c r="AO757" i="3"/>
  <c r="AU757" i="3"/>
  <c r="AQ757" i="3"/>
  <c r="AS757" i="3"/>
  <c r="AO863" i="3"/>
  <c r="AS863" i="3"/>
  <c r="AG863" i="3"/>
  <c r="AI863" i="3"/>
  <c r="AE863" i="3"/>
  <c r="AW863" i="3"/>
  <c r="AM863" i="3"/>
  <c r="AK863" i="3"/>
  <c r="AQ863" i="3"/>
  <c r="AU863" i="3"/>
  <c r="AM658" i="3"/>
  <c r="AQ658" i="3"/>
  <c r="AE658" i="3"/>
  <c r="AG658" i="3"/>
  <c r="AI658" i="3"/>
  <c r="AU658" i="3"/>
  <c r="AK658" i="3"/>
  <c r="AO658" i="3"/>
  <c r="AS658" i="3"/>
  <c r="AW658" i="3"/>
  <c r="AM760" i="3"/>
  <c r="AQ760" i="3"/>
  <c r="AS760" i="3"/>
  <c r="AU760" i="3"/>
  <c r="AI760" i="3"/>
  <c r="AW760" i="3"/>
  <c r="AK760" i="3"/>
  <c r="AO760" i="3"/>
  <c r="AE760" i="3"/>
  <c r="AG760" i="3"/>
  <c r="AK874" i="3"/>
  <c r="AO874" i="3"/>
  <c r="AI874" i="3"/>
  <c r="AS874" i="3"/>
  <c r="AM874" i="3"/>
  <c r="AQ874" i="3"/>
  <c r="AU874" i="3"/>
  <c r="AE874" i="3"/>
  <c r="AG874" i="3"/>
  <c r="AW874" i="3"/>
  <c r="AU618" i="3"/>
  <c r="AE618" i="3"/>
  <c r="AG618" i="3"/>
  <c r="AK618" i="3"/>
  <c r="AI618" i="3"/>
  <c r="AM618" i="3"/>
  <c r="AS618" i="3"/>
  <c r="AW618" i="3"/>
  <c r="AO618" i="3"/>
  <c r="AQ618" i="3"/>
  <c r="AQ755" i="3"/>
  <c r="AK755" i="3"/>
  <c r="AM755" i="3"/>
  <c r="AO755" i="3"/>
  <c r="AE755" i="3"/>
  <c r="AS755" i="3"/>
  <c r="AG755" i="3"/>
  <c r="AU755" i="3"/>
  <c r="AI755" i="3"/>
  <c r="AW755" i="3"/>
  <c r="AW835" i="3"/>
  <c r="AM835" i="3"/>
  <c r="AS835" i="3"/>
  <c r="AU835" i="3"/>
  <c r="AO835" i="3"/>
  <c r="AQ835" i="3"/>
  <c r="AG835" i="3"/>
  <c r="AE835" i="3"/>
  <c r="AI835" i="3"/>
  <c r="AK835" i="3"/>
  <c r="AG933" i="3"/>
  <c r="AK933" i="3"/>
  <c r="AM933" i="3"/>
  <c r="AO933" i="3"/>
  <c r="AS933" i="3"/>
  <c r="AQ933" i="3"/>
  <c r="AE933" i="3"/>
  <c r="AI933" i="3"/>
  <c r="AU933" i="3"/>
  <c r="AW933" i="3"/>
  <c r="AM688" i="3"/>
  <c r="AQ688" i="3"/>
  <c r="AG688" i="3"/>
  <c r="AI688" i="3"/>
  <c r="AK688" i="3"/>
  <c r="AW688" i="3"/>
  <c r="AO688" i="3"/>
  <c r="AE688" i="3"/>
  <c r="AS688" i="3"/>
  <c r="AU688" i="3"/>
  <c r="AK793" i="3"/>
  <c r="AM793" i="3"/>
  <c r="AO793" i="3"/>
  <c r="AQ793" i="3"/>
  <c r="AW793" i="3"/>
  <c r="AS793" i="3"/>
  <c r="AU793" i="3"/>
  <c r="AE793" i="3"/>
  <c r="AG793" i="3"/>
  <c r="AI793" i="3"/>
  <c r="AK910" i="3"/>
  <c r="AO910" i="3"/>
  <c r="AI910" i="3"/>
  <c r="AS910" i="3"/>
  <c r="AM910" i="3"/>
  <c r="AQ910" i="3"/>
  <c r="AW910" i="3"/>
  <c r="AE910" i="3"/>
  <c r="AG910" i="3"/>
  <c r="AU910" i="3"/>
  <c r="AE60" i="3"/>
  <c r="AG60" i="3"/>
  <c r="AQ60" i="3"/>
  <c r="AU60" i="3"/>
  <c r="AK60" i="3"/>
  <c r="AM60" i="3"/>
  <c r="AO60" i="3"/>
  <c r="AI60" i="3"/>
  <c r="AS60" i="3"/>
  <c r="AW60" i="3"/>
  <c r="AQ51" i="3"/>
  <c r="AS51" i="3"/>
  <c r="AG51" i="3"/>
  <c r="AI51" i="3"/>
  <c r="AO51" i="3"/>
  <c r="AU51" i="3"/>
  <c r="AW51" i="3"/>
  <c r="AE51" i="3"/>
  <c r="AK51" i="3"/>
  <c r="AM51" i="3"/>
  <c r="AQ33" i="3"/>
  <c r="AS33" i="3"/>
  <c r="AW33" i="3"/>
  <c r="AE33" i="3"/>
  <c r="AG33" i="3"/>
  <c r="AI33" i="3"/>
  <c r="AK33" i="3"/>
  <c r="AM33" i="3"/>
  <c r="AO33" i="3"/>
  <c r="AU33" i="3"/>
  <c r="AM68" i="3"/>
  <c r="AO68" i="3"/>
  <c r="AK68" i="3"/>
  <c r="AQ68" i="3"/>
  <c r="AS68" i="3"/>
  <c r="AU68" i="3"/>
  <c r="AW68" i="3"/>
  <c r="AE68" i="3"/>
  <c r="AG68" i="3"/>
  <c r="AI68" i="3"/>
  <c r="AQ517" i="3"/>
  <c r="AS517" i="3"/>
  <c r="AU517" i="3"/>
  <c r="AE517" i="3"/>
  <c r="AG517" i="3"/>
  <c r="AI517" i="3"/>
  <c r="AW517" i="3"/>
  <c r="AK517" i="3"/>
  <c r="AM517" i="3"/>
  <c r="AO517" i="3"/>
  <c r="AE520" i="3"/>
  <c r="AG520" i="3"/>
  <c r="AI520" i="3"/>
  <c r="AK520" i="3"/>
  <c r="AM520" i="3"/>
  <c r="AO520" i="3"/>
  <c r="AW520" i="3"/>
  <c r="AQ520" i="3"/>
  <c r="AS520" i="3"/>
  <c r="AU520" i="3"/>
  <c r="AE537" i="3"/>
  <c r="AS537" i="3"/>
  <c r="AW537" i="3"/>
  <c r="AQ537" i="3"/>
  <c r="AU537" i="3"/>
  <c r="AK537" i="3"/>
  <c r="AM537" i="3"/>
  <c r="AO537" i="3"/>
  <c r="AG537" i="3"/>
  <c r="AI537" i="3"/>
  <c r="AI609" i="3"/>
  <c r="AM609" i="3"/>
  <c r="AE609" i="3"/>
  <c r="AG609" i="3"/>
  <c r="AK609" i="3"/>
  <c r="AO609" i="3"/>
  <c r="AS609" i="3"/>
  <c r="AQ609" i="3"/>
  <c r="AU609" i="3"/>
  <c r="AW609" i="3"/>
  <c r="AE626" i="3"/>
  <c r="AI626" i="3"/>
  <c r="AK626" i="3"/>
  <c r="AM626" i="3"/>
  <c r="AO626" i="3"/>
  <c r="AQ626" i="3"/>
  <c r="AG626" i="3"/>
  <c r="AS626" i="3"/>
  <c r="AU626" i="3"/>
  <c r="AW626" i="3"/>
  <c r="AE484" i="3"/>
  <c r="AG484" i="3"/>
  <c r="AI484" i="3"/>
  <c r="AW484" i="3"/>
  <c r="AQ484" i="3"/>
  <c r="AS484" i="3"/>
  <c r="AU484" i="3"/>
  <c r="AK484" i="3"/>
  <c r="AM484" i="3"/>
  <c r="AO484" i="3"/>
  <c r="AK826" i="3"/>
  <c r="AO826" i="3"/>
  <c r="AU826" i="3"/>
  <c r="AW826" i="3"/>
  <c r="AS826" i="3"/>
  <c r="AE826" i="3"/>
  <c r="AG826" i="3"/>
  <c r="AI826" i="3"/>
  <c r="AM826" i="3"/>
  <c r="AQ826" i="3"/>
  <c r="AE355" i="3"/>
  <c r="AG355" i="3"/>
  <c r="AI355" i="3"/>
  <c r="AK355" i="3"/>
  <c r="AM355" i="3"/>
  <c r="AO355" i="3"/>
  <c r="AU355" i="3"/>
  <c r="AW355" i="3"/>
  <c r="AQ355" i="3"/>
  <c r="AS355" i="3"/>
  <c r="AW214" i="3"/>
  <c r="AQ214" i="3"/>
  <c r="AU214" i="3"/>
  <c r="AE214" i="3"/>
  <c r="AG214" i="3"/>
  <c r="AI214" i="3"/>
  <c r="AS214" i="3"/>
  <c r="AK214" i="3"/>
  <c r="AM214" i="3"/>
  <c r="AO214" i="3"/>
  <c r="AE90" i="3"/>
  <c r="AG90" i="3"/>
  <c r="AI90" i="3"/>
  <c r="AM90" i="3"/>
  <c r="AO90" i="3"/>
  <c r="AQ90" i="3"/>
  <c r="AS90" i="3"/>
  <c r="AK90" i="3"/>
  <c r="AU90" i="3"/>
  <c r="AW90" i="3"/>
  <c r="AK126" i="3"/>
  <c r="AM126" i="3"/>
  <c r="AG126" i="3"/>
  <c r="AI126" i="3"/>
  <c r="AO126" i="3"/>
  <c r="AE126" i="3"/>
  <c r="AQ126" i="3"/>
  <c r="AS126" i="3"/>
  <c r="AU126" i="3"/>
  <c r="AW126" i="3"/>
  <c r="AE302" i="3"/>
  <c r="AI302" i="3"/>
  <c r="AG302" i="3"/>
  <c r="AW302" i="3"/>
  <c r="AK302" i="3"/>
  <c r="AM302" i="3"/>
  <c r="AQ302" i="3"/>
  <c r="AO302" i="3"/>
  <c r="AS302" i="3"/>
  <c r="AU302" i="3"/>
  <c r="AO194" i="3"/>
  <c r="AS194" i="3"/>
  <c r="AM194" i="3"/>
  <c r="AU194" i="3"/>
  <c r="AE194" i="3"/>
  <c r="AG194" i="3"/>
  <c r="AI194" i="3"/>
  <c r="AK194" i="3"/>
  <c r="AQ194" i="3"/>
  <c r="AW194" i="3"/>
  <c r="AI735" i="3"/>
  <c r="AS735" i="3"/>
  <c r="AU735" i="3"/>
  <c r="AW735" i="3"/>
  <c r="AG735" i="3"/>
  <c r="AE735" i="3"/>
  <c r="AK735" i="3"/>
  <c r="AM735" i="3"/>
  <c r="AO735" i="3"/>
  <c r="AQ735" i="3"/>
  <c r="AE775" i="3"/>
  <c r="AG775" i="3"/>
  <c r="AI775" i="3"/>
  <c r="AW775" i="3"/>
  <c r="AM775" i="3"/>
  <c r="AO775" i="3"/>
  <c r="AU775" i="3"/>
  <c r="AQ775" i="3"/>
  <c r="AS775" i="3"/>
  <c r="AK775" i="3"/>
  <c r="AU660" i="3"/>
  <c r="AS660" i="3"/>
  <c r="AW660" i="3"/>
  <c r="AG660" i="3"/>
  <c r="AM660" i="3"/>
  <c r="AI660" i="3"/>
  <c r="AO660" i="3"/>
  <c r="AK660" i="3"/>
  <c r="AE660" i="3"/>
  <c r="AQ660" i="3"/>
  <c r="AU365" i="3"/>
  <c r="AM365" i="3"/>
  <c r="AO365" i="3"/>
  <c r="AQ365" i="3"/>
  <c r="AS365" i="3"/>
  <c r="AW365" i="3"/>
  <c r="AK365" i="3"/>
  <c r="AE365" i="3"/>
  <c r="AG365" i="3"/>
  <c r="AI365" i="3"/>
  <c r="AU446" i="3"/>
  <c r="AW446" i="3"/>
  <c r="AO446" i="3"/>
  <c r="AQ446" i="3"/>
  <c r="AS446" i="3"/>
  <c r="AI446" i="3"/>
  <c r="AK446" i="3"/>
  <c r="AM446" i="3"/>
  <c r="AE446" i="3"/>
  <c r="AG446" i="3"/>
  <c r="AE655" i="3"/>
  <c r="AG655" i="3"/>
  <c r="AI655" i="3"/>
  <c r="AK655" i="3"/>
  <c r="AQ655" i="3"/>
  <c r="AO655" i="3"/>
  <c r="AS655" i="3"/>
  <c r="AM655" i="3"/>
  <c r="AU655" i="3"/>
  <c r="AW655" i="3"/>
  <c r="AE674" i="3"/>
  <c r="AI674" i="3"/>
  <c r="AG674" i="3"/>
  <c r="AK674" i="3"/>
  <c r="AU674" i="3"/>
  <c r="AO674" i="3"/>
  <c r="AQ674" i="3"/>
  <c r="AW674" i="3"/>
  <c r="AM674" i="3"/>
  <c r="AS674" i="3"/>
  <c r="AQ653" i="3"/>
  <c r="AU653" i="3"/>
  <c r="AO653" i="3"/>
  <c r="AS653" i="3"/>
  <c r="AW653" i="3"/>
  <c r="AE653" i="3"/>
  <c r="AM653" i="3"/>
  <c r="AG653" i="3"/>
  <c r="AI653" i="3"/>
  <c r="AK653" i="3"/>
  <c r="AO941" i="3"/>
  <c r="AS941" i="3"/>
  <c r="AG941" i="3"/>
  <c r="AW941" i="3"/>
  <c r="AI941" i="3"/>
  <c r="AM941" i="3"/>
  <c r="AK941" i="3"/>
  <c r="AQ941" i="3"/>
  <c r="AU941" i="3"/>
  <c r="AE941" i="3"/>
  <c r="AG920" i="3"/>
  <c r="AM920" i="3"/>
  <c r="AS920" i="3"/>
  <c r="AO920" i="3"/>
  <c r="AQ920" i="3"/>
  <c r="AK920" i="3"/>
  <c r="AE920" i="3"/>
  <c r="AI920" i="3"/>
  <c r="AU920" i="3"/>
  <c r="AW920" i="3"/>
  <c r="AI49" i="3"/>
  <c r="AK49" i="3"/>
  <c r="AS49" i="3"/>
  <c r="AU49" i="3"/>
  <c r="AM49" i="3"/>
  <c r="AO49" i="3"/>
  <c r="AQ49" i="3"/>
  <c r="AW49" i="3"/>
  <c r="AG49" i="3"/>
  <c r="AE49" i="3"/>
  <c r="AM56" i="3"/>
  <c r="AO56" i="3"/>
  <c r="AW56" i="3"/>
  <c r="AG56" i="3"/>
  <c r="AI56" i="3"/>
  <c r="AK56" i="3"/>
  <c r="AE56" i="3"/>
  <c r="AU56" i="3"/>
  <c r="AQ56" i="3"/>
  <c r="AS56" i="3"/>
  <c r="AM44" i="3"/>
  <c r="AO44" i="3"/>
  <c r="AE44" i="3"/>
  <c r="AS44" i="3"/>
  <c r="AU44" i="3"/>
  <c r="AW44" i="3"/>
  <c r="AG44" i="3"/>
  <c r="AI44" i="3"/>
  <c r="AK44" i="3"/>
  <c r="AQ44" i="3"/>
  <c r="AQ469" i="3"/>
  <c r="AS469" i="3"/>
  <c r="AU469" i="3"/>
  <c r="AE469" i="3"/>
  <c r="AG469" i="3"/>
  <c r="AI469" i="3"/>
  <c r="AW469" i="3"/>
  <c r="AK469" i="3"/>
  <c r="AM469" i="3"/>
  <c r="AO469" i="3"/>
  <c r="AI705" i="3"/>
  <c r="AM705" i="3"/>
  <c r="AO705" i="3"/>
  <c r="AQ705" i="3"/>
  <c r="AS705" i="3"/>
  <c r="AE705" i="3"/>
  <c r="AG705" i="3"/>
  <c r="AK705" i="3"/>
  <c r="AU705" i="3"/>
  <c r="AW705" i="3"/>
  <c r="AE631" i="3"/>
  <c r="AW631" i="3"/>
  <c r="AK631" i="3"/>
  <c r="AS631" i="3"/>
  <c r="AM631" i="3"/>
  <c r="AO631" i="3"/>
  <c r="AQ631" i="3"/>
  <c r="AU631" i="3"/>
  <c r="AI631" i="3"/>
  <c r="AG631" i="3"/>
  <c r="AI545" i="3"/>
  <c r="AK545" i="3"/>
  <c r="AM545" i="3"/>
  <c r="AU545" i="3"/>
  <c r="AO545" i="3"/>
  <c r="AQ545" i="3"/>
  <c r="AS545" i="3"/>
  <c r="AE545" i="3"/>
  <c r="AW545" i="3"/>
  <c r="AG545" i="3"/>
  <c r="AE405" i="3"/>
  <c r="AG405" i="3"/>
  <c r="AI405" i="3"/>
  <c r="AK405" i="3"/>
  <c r="AS405" i="3"/>
  <c r="AU405" i="3"/>
  <c r="AW405" i="3"/>
  <c r="AM405" i="3"/>
  <c r="AO405" i="3"/>
  <c r="AQ405" i="3"/>
  <c r="AE406" i="3"/>
  <c r="AG406" i="3"/>
  <c r="AI406" i="3"/>
  <c r="AQ406" i="3"/>
  <c r="AS406" i="3"/>
  <c r="AU406" i="3"/>
  <c r="AW406" i="3"/>
  <c r="AK406" i="3"/>
  <c r="AM406" i="3"/>
  <c r="AO406" i="3"/>
  <c r="AM634" i="3"/>
  <c r="AQ634" i="3"/>
  <c r="AW634" i="3"/>
  <c r="AG634" i="3"/>
  <c r="AI634" i="3"/>
  <c r="AS634" i="3"/>
  <c r="AK634" i="3"/>
  <c r="AO634" i="3"/>
  <c r="AU634" i="3"/>
  <c r="AE634" i="3"/>
  <c r="AI587" i="3"/>
  <c r="AK587" i="3"/>
  <c r="AM587" i="3"/>
  <c r="AO587" i="3"/>
  <c r="AS587" i="3"/>
  <c r="AU587" i="3"/>
  <c r="AW587" i="3"/>
  <c r="AE587" i="3"/>
  <c r="AG587" i="3"/>
  <c r="AQ587" i="3"/>
  <c r="AS116" i="3"/>
  <c r="AU116" i="3"/>
  <c r="AE116" i="3"/>
  <c r="AG116" i="3"/>
  <c r="AI116" i="3"/>
  <c r="AM116" i="3"/>
  <c r="AK116" i="3"/>
  <c r="AO116" i="3"/>
  <c r="AQ116" i="3"/>
  <c r="AW116" i="3"/>
  <c r="AK114" i="3"/>
  <c r="AM114" i="3"/>
  <c r="AE114" i="3"/>
  <c r="AI114" i="3"/>
  <c r="AG114" i="3"/>
  <c r="AO114" i="3"/>
  <c r="AW114" i="3"/>
  <c r="AQ114" i="3"/>
  <c r="AS114" i="3"/>
  <c r="AU114" i="3"/>
  <c r="AE770" i="3"/>
  <c r="AS770" i="3"/>
  <c r="AU770" i="3"/>
  <c r="AW770" i="3"/>
  <c r="AK770" i="3"/>
  <c r="AM770" i="3"/>
  <c r="AO770" i="3"/>
  <c r="AQ770" i="3"/>
  <c r="AI770" i="3"/>
  <c r="AG770" i="3"/>
  <c r="AQ275" i="3"/>
  <c r="AU275" i="3"/>
  <c r="AO275" i="3"/>
  <c r="AS275" i="3"/>
  <c r="AW275" i="3"/>
  <c r="AE275" i="3"/>
  <c r="AI275" i="3"/>
  <c r="AK275" i="3"/>
  <c r="AG275" i="3"/>
  <c r="AM275" i="3"/>
  <c r="AQ299" i="3"/>
  <c r="AU299" i="3"/>
  <c r="AE299" i="3"/>
  <c r="AG299" i="3"/>
  <c r="AI299" i="3"/>
  <c r="AK299" i="3"/>
  <c r="AM299" i="3"/>
  <c r="AO299" i="3"/>
  <c r="AS299" i="3"/>
  <c r="AW299" i="3"/>
  <c r="AO134" i="3"/>
  <c r="AS134" i="3"/>
  <c r="AE134" i="3"/>
  <c r="AM134" i="3"/>
  <c r="AQ134" i="3"/>
  <c r="AU134" i="3"/>
  <c r="AG134" i="3"/>
  <c r="AI134" i="3"/>
  <c r="AK134" i="3"/>
  <c r="AW134" i="3"/>
  <c r="AM310" i="3"/>
  <c r="AQ310" i="3"/>
  <c r="AO310" i="3"/>
  <c r="AS310" i="3"/>
  <c r="AU310" i="3"/>
  <c r="AW310" i="3"/>
  <c r="AG310" i="3"/>
  <c r="AI310" i="3"/>
  <c r="AK310" i="3"/>
  <c r="AE310" i="3"/>
  <c r="AW202" i="3"/>
  <c r="AE202" i="3"/>
  <c r="AG202" i="3"/>
  <c r="AI202" i="3"/>
  <c r="AQ202" i="3"/>
  <c r="AS202" i="3"/>
  <c r="AU202" i="3"/>
  <c r="AK202" i="3"/>
  <c r="AM202" i="3"/>
  <c r="AO202" i="3"/>
  <c r="AE361" i="3"/>
  <c r="AO361" i="3"/>
  <c r="AQ361" i="3"/>
  <c r="AS361" i="3"/>
  <c r="AU361" i="3"/>
  <c r="AW361" i="3"/>
  <c r="AI361" i="3"/>
  <c r="AM361" i="3"/>
  <c r="AG361" i="3"/>
  <c r="AK361" i="3"/>
  <c r="AG240" i="3"/>
  <c r="AK240" i="3"/>
  <c r="AQ240" i="3"/>
  <c r="AU240" i="3"/>
  <c r="AE240" i="3"/>
  <c r="AI240" i="3"/>
  <c r="AM240" i="3"/>
  <c r="AO240" i="3"/>
  <c r="AS240" i="3"/>
  <c r="AW240" i="3"/>
  <c r="AI783" i="3"/>
  <c r="AE783" i="3"/>
  <c r="AG783" i="3"/>
  <c r="AO783" i="3"/>
  <c r="AQ783" i="3"/>
  <c r="AK783" i="3"/>
  <c r="AM783" i="3"/>
  <c r="AS783" i="3"/>
  <c r="AU783" i="3"/>
  <c r="AW783" i="3"/>
  <c r="AE668" i="3"/>
  <c r="AI668" i="3"/>
  <c r="AG668" i="3"/>
  <c r="AK668" i="3"/>
  <c r="AM668" i="3"/>
  <c r="AO668" i="3"/>
  <c r="AQ668" i="3"/>
  <c r="AU668" i="3"/>
  <c r="AS668" i="3"/>
  <c r="AW668" i="3"/>
  <c r="AE277" i="3"/>
  <c r="AM277" i="3"/>
  <c r="AO277" i="3"/>
  <c r="AQ277" i="3"/>
  <c r="AG277" i="3"/>
  <c r="AI277" i="3"/>
  <c r="AK277" i="3"/>
  <c r="AS277" i="3"/>
  <c r="AU277" i="3"/>
  <c r="AW277" i="3"/>
  <c r="AG915" i="3"/>
  <c r="AK915" i="3"/>
  <c r="AI915" i="3"/>
  <c r="AM915" i="3"/>
  <c r="AQ915" i="3"/>
  <c r="AU915" i="3"/>
  <c r="AO915" i="3"/>
  <c r="AS915" i="3"/>
  <c r="AW915" i="3"/>
  <c r="AE915" i="3"/>
  <c r="AG733" i="3"/>
  <c r="AI733" i="3"/>
  <c r="AK733" i="3"/>
  <c r="AO733" i="3"/>
  <c r="AQ733" i="3"/>
  <c r="AU733" i="3"/>
  <c r="AS733" i="3"/>
  <c r="AW733" i="3"/>
  <c r="AE733" i="3"/>
  <c r="AM733" i="3"/>
  <c r="AM784" i="3"/>
  <c r="AG784" i="3"/>
  <c r="AI784" i="3"/>
  <c r="AK784" i="3"/>
  <c r="AU784" i="3"/>
  <c r="AW784" i="3"/>
  <c r="AE784" i="3"/>
  <c r="AO784" i="3"/>
  <c r="AS784" i="3"/>
  <c r="AQ784" i="3"/>
  <c r="AE787" i="3"/>
  <c r="AG787" i="3"/>
  <c r="AI787" i="3"/>
  <c r="AM787" i="3"/>
  <c r="AO787" i="3"/>
  <c r="AU787" i="3"/>
  <c r="AW787" i="3"/>
  <c r="AQ787" i="3"/>
  <c r="AS787" i="3"/>
  <c r="AK787" i="3"/>
  <c r="AU774" i="3"/>
  <c r="AK774" i="3"/>
  <c r="AQ774" i="3"/>
  <c r="AS774" i="3"/>
  <c r="AM774" i="3"/>
  <c r="AO774" i="3"/>
  <c r="AE774" i="3"/>
  <c r="AG774" i="3"/>
  <c r="AI774" i="3"/>
  <c r="AW774" i="3"/>
  <c r="AW817" i="3"/>
  <c r="AG817" i="3"/>
  <c r="AI817" i="3"/>
  <c r="AE817" i="3"/>
  <c r="AK817" i="3"/>
  <c r="AM817" i="3"/>
  <c r="AQ817" i="3"/>
  <c r="AS817" i="3"/>
  <c r="AO817" i="3"/>
  <c r="AU817" i="3"/>
  <c r="AG41" i="3"/>
  <c r="AI41" i="3"/>
  <c r="AQ41" i="3"/>
  <c r="AS41" i="3"/>
  <c r="AU41" i="3"/>
  <c r="AE41" i="3"/>
  <c r="AK41" i="3"/>
  <c r="AM41" i="3"/>
  <c r="AO41" i="3"/>
  <c r="AW41" i="3"/>
  <c r="AE36" i="3"/>
  <c r="AG36" i="3"/>
  <c r="AS36" i="3"/>
  <c r="AU36" i="3"/>
  <c r="AM36" i="3"/>
  <c r="AO36" i="3"/>
  <c r="AQ36" i="3"/>
  <c r="AI36" i="3"/>
  <c r="AK36" i="3"/>
  <c r="AW36" i="3"/>
  <c r="AM74" i="3"/>
  <c r="AO74" i="3"/>
  <c r="AG74" i="3"/>
  <c r="AI74" i="3"/>
  <c r="AQ74" i="3"/>
  <c r="AU74" i="3"/>
  <c r="AW74" i="3"/>
  <c r="AE74" i="3"/>
  <c r="AK74" i="3"/>
  <c r="AS74" i="3"/>
  <c r="AQ27" i="3"/>
  <c r="AS27" i="3"/>
  <c r="AU27" i="3"/>
  <c r="AW27" i="3"/>
  <c r="AM27" i="3"/>
  <c r="AO27" i="3"/>
  <c r="AG27" i="3"/>
  <c r="AI27" i="3"/>
  <c r="AK27" i="3"/>
  <c r="AE27" i="3"/>
  <c r="AE24" i="3"/>
  <c r="AG24" i="3"/>
  <c r="AM24" i="3"/>
  <c r="AO24" i="3"/>
  <c r="AQ24" i="3"/>
  <c r="AI24" i="3"/>
  <c r="AK24" i="3"/>
  <c r="AS24" i="3"/>
  <c r="AU24" i="3"/>
  <c r="AW24" i="3"/>
  <c r="AU416" i="3"/>
  <c r="AW416" i="3"/>
  <c r="AI416" i="3"/>
  <c r="AK416" i="3"/>
  <c r="AM416" i="3"/>
  <c r="AO416" i="3"/>
  <c r="AQ416" i="3"/>
  <c r="AS416" i="3"/>
  <c r="AE416" i="3"/>
  <c r="AG416" i="3"/>
  <c r="AI533" i="3"/>
  <c r="AK533" i="3"/>
  <c r="AM533" i="3"/>
  <c r="AE533" i="3"/>
  <c r="AG533" i="3"/>
  <c r="AU533" i="3"/>
  <c r="AW533" i="3"/>
  <c r="AO533" i="3"/>
  <c r="AQ533" i="3"/>
  <c r="AS533" i="3"/>
  <c r="AE411" i="3"/>
  <c r="AM411" i="3"/>
  <c r="AO411" i="3"/>
  <c r="AQ411" i="3"/>
  <c r="AI411" i="3"/>
  <c r="AK411" i="3"/>
  <c r="AS411" i="3"/>
  <c r="AU411" i="3"/>
  <c r="AW411" i="3"/>
  <c r="AG411" i="3"/>
  <c r="AU708" i="3"/>
  <c r="AI708" i="3"/>
  <c r="AK708" i="3"/>
  <c r="AM708" i="3"/>
  <c r="AO708" i="3"/>
  <c r="AQ708" i="3"/>
  <c r="AE708" i="3"/>
  <c r="AG708" i="3"/>
  <c r="AS708" i="3"/>
  <c r="AW708" i="3"/>
  <c r="AU434" i="3"/>
  <c r="AW434" i="3"/>
  <c r="AE434" i="3"/>
  <c r="AG434" i="3"/>
  <c r="AK434" i="3"/>
  <c r="AM434" i="3"/>
  <c r="AO434" i="3"/>
  <c r="AQ434" i="3"/>
  <c r="AS434" i="3"/>
  <c r="AI434" i="3"/>
  <c r="AQ439" i="3"/>
  <c r="AS439" i="3"/>
  <c r="AU439" i="3"/>
  <c r="AW439" i="3"/>
  <c r="AE439" i="3"/>
  <c r="AG439" i="3"/>
  <c r="AI439" i="3"/>
  <c r="AK439" i="3"/>
  <c r="AM439" i="3"/>
  <c r="AO439" i="3"/>
  <c r="AI633" i="3"/>
  <c r="AM633" i="3"/>
  <c r="AO633" i="3"/>
  <c r="AQ633" i="3"/>
  <c r="AS633" i="3"/>
  <c r="AE633" i="3"/>
  <c r="AG633" i="3"/>
  <c r="AU633" i="3"/>
  <c r="AW633" i="3"/>
  <c r="AK633" i="3"/>
  <c r="AM414" i="3"/>
  <c r="AO414" i="3"/>
  <c r="AQ414" i="3"/>
  <c r="AS414" i="3"/>
  <c r="AU414" i="3"/>
  <c r="AW414" i="3"/>
  <c r="AG414" i="3"/>
  <c r="AI414" i="3"/>
  <c r="AK414" i="3"/>
  <c r="AE414" i="3"/>
  <c r="AE703" i="3"/>
  <c r="AW703" i="3"/>
  <c r="AG703" i="3"/>
  <c r="AK703" i="3"/>
  <c r="AM703" i="3"/>
  <c r="AQ703" i="3"/>
  <c r="AU703" i="3"/>
  <c r="AO703" i="3"/>
  <c r="AS703" i="3"/>
  <c r="AI703" i="3"/>
  <c r="AU500" i="3"/>
  <c r="AW500" i="3"/>
  <c r="AE500" i="3"/>
  <c r="AG500" i="3"/>
  <c r="AO500" i="3"/>
  <c r="AQ500" i="3"/>
  <c r="AS500" i="3"/>
  <c r="AK500" i="3"/>
  <c r="AI500" i="3"/>
  <c r="AM500" i="3"/>
  <c r="AQ595" i="3"/>
  <c r="AE595" i="3"/>
  <c r="AI595" i="3"/>
  <c r="AG595" i="3"/>
  <c r="AK595" i="3"/>
  <c r="AU595" i="3"/>
  <c r="AW595" i="3"/>
  <c r="AO595" i="3"/>
  <c r="AM595" i="3"/>
  <c r="AS595" i="3"/>
  <c r="AQ457" i="3"/>
  <c r="AS457" i="3"/>
  <c r="AU457" i="3"/>
  <c r="AW457" i="3"/>
  <c r="AE457" i="3"/>
  <c r="AG457" i="3"/>
  <c r="AI457" i="3"/>
  <c r="AO457" i="3"/>
  <c r="AK457" i="3"/>
  <c r="AM457" i="3"/>
  <c r="AS122" i="3"/>
  <c r="AU122" i="3"/>
  <c r="AQ122" i="3"/>
  <c r="AO122" i="3"/>
  <c r="AW122" i="3"/>
  <c r="AE122" i="3"/>
  <c r="AG122" i="3"/>
  <c r="AI122" i="3"/>
  <c r="AK122" i="3"/>
  <c r="AM122" i="3"/>
  <c r="AG143" i="3"/>
  <c r="AU143" i="3"/>
  <c r="AW143" i="3"/>
  <c r="AI143" i="3"/>
  <c r="AM143" i="3"/>
  <c r="AQ143" i="3"/>
  <c r="AS143" i="3"/>
  <c r="AE143" i="3"/>
  <c r="AK143" i="3"/>
  <c r="AO143" i="3"/>
  <c r="AG132" i="3"/>
  <c r="AK132" i="3"/>
  <c r="AM132" i="3"/>
  <c r="AO132" i="3"/>
  <c r="AQ132" i="3"/>
  <c r="AE132" i="3"/>
  <c r="AI132" i="3"/>
  <c r="AS132" i="3"/>
  <c r="AU132" i="3"/>
  <c r="AW132" i="3"/>
  <c r="AS177" i="3"/>
  <c r="AW177" i="3"/>
  <c r="AI177" i="3"/>
  <c r="AE177" i="3"/>
  <c r="AG177" i="3"/>
  <c r="AK177" i="3"/>
  <c r="AM177" i="3"/>
  <c r="AO177" i="3"/>
  <c r="AQ177" i="3"/>
  <c r="AU177" i="3"/>
  <c r="AO152" i="3"/>
  <c r="AS152" i="3"/>
  <c r="AM152" i="3"/>
  <c r="AQ152" i="3"/>
  <c r="AU152" i="3"/>
  <c r="AW152" i="3"/>
  <c r="AG152" i="3"/>
  <c r="AI152" i="3"/>
  <c r="AK152" i="3"/>
  <c r="AE152" i="3"/>
  <c r="AO115" i="3"/>
  <c r="AQ115" i="3"/>
  <c r="AM115" i="3"/>
  <c r="AU115" i="3"/>
  <c r="AW115" i="3"/>
  <c r="AE115" i="3"/>
  <c r="AG115" i="3"/>
  <c r="AI115" i="3"/>
  <c r="AK115" i="3"/>
  <c r="AS115" i="3"/>
  <c r="AM351" i="3"/>
  <c r="AE351" i="3"/>
  <c r="AG351" i="3"/>
  <c r="AI351" i="3"/>
  <c r="AS351" i="3"/>
  <c r="AU351" i="3"/>
  <c r="AW351" i="3"/>
  <c r="AK351" i="3"/>
  <c r="AO351" i="3"/>
  <c r="AQ351" i="3"/>
  <c r="AG209" i="3"/>
  <c r="AI209" i="3"/>
  <c r="AE209" i="3"/>
  <c r="AW209" i="3"/>
  <c r="AK209" i="3"/>
  <c r="AM209" i="3"/>
  <c r="AO209" i="3"/>
  <c r="AQ209" i="3"/>
  <c r="AS209" i="3"/>
  <c r="AU209" i="3"/>
  <c r="AI273" i="3"/>
  <c r="AM273" i="3"/>
  <c r="AE273" i="3"/>
  <c r="AG273" i="3"/>
  <c r="AK273" i="3"/>
  <c r="AO273" i="3"/>
  <c r="AQ273" i="3"/>
  <c r="AS273" i="3"/>
  <c r="AU273" i="3"/>
  <c r="AW273" i="3"/>
  <c r="AW889" i="3"/>
  <c r="AG889" i="3"/>
  <c r="AI889" i="3"/>
  <c r="AE889" i="3"/>
  <c r="AK889" i="3"/>
  <c r="AM889" i="3"/>
  <c r="AO889" i="3"/>
  <c r="AQ889" i="3"/>
  <c r="AS889" i="3"/>
  <c r="AU889" i="3"/>
  <c r="AI356" i="3"/>
  <c r="AK356" i="3"/>
  <c r="AM356" i="3"/>
  <c r="AO356" i="3"/>
  <c r="AW356" i="3"/>
  <c r="AQ356" i="3"/>
  <c r="AS356" i="3"/>
  <c r="AU356" i="3"/>
  <c r="AG356" i="3"/>
  <c r="AE356" i="3"/>
  <c r="AW354" i="3"/>
  <c r="AQ354" i="3"/>
  <c r="AS354" i="3"/>
  <c r="AU354" i="3"/>
  <c r="AE354" i="3"/>
  <c r="AK354" i="3"/>
  <c r="AG354" i="3"/>
  <c r="AM354" i="3"/>
  <c r="AI354" i="3"/>
  <c r="AO354" i="3"/>
  <c r="AI285" i="3"/>
  <c r="AM285" i="3"/>
  <c r="AS285" i="3"/>
  <c r="AU285" i="3"/>
  <c r="AW285" i="3"/>
  <c r="AE285" i="3"/>
  <c r="AO285" i="3"/>
  <c r="AQ285" i="3"/>
  <c r="AG285" i="3"/>
  <c r="AK285" i="3"/>
  <c r="AM304" i="3"/>
  <c r="AQ304" i="3"/>
  <c r="AU304" i="3"/>
  <c r="AW304" i="3"/>
  <c r="AE304" i="3"/>
  <c r="AG304" i="3"/>
  <c r="AI304" i="3"/>
  <c r="AK304" i="3"/>
  <c r="AO304" i="3"/>
  <c r="AS304" i="3"/>
  <c r="AG873" i="3"/>
  <c r="AK873" i="3"/>
  <c r="AI873" i="3"/>
  <c r="AM873" i="3"/>
  <c r="AE873" i="3"/>
  <c r="AU873" i="3"/>
  <c r="AW873" i="3"/>
  <c r="AO873" i="3"/>
  <c r="AQ873" i="3"/>
  <c r="AS873" i="3"/>
  <c r="AG909" i="3"/>
  <c r="AK909" i="3"/>
  <c r="AI909" i="3"/>
  <c r="AE909" i="3"/>
  <c r="AM909" i="3"/>
  <c r="AO909" i="3"/>
  <c r="AQ909" i="3"/>
  <c r="AS909" i="3"/>
  <c r="AU909" i="3"/>
  <c r="AW909" i="3"/>
  <c r="AO899" i="3"/>
  <c r="AS899" i="3"/>
  <c r="AG899" i="3"/>
  <c r="AE899" i="3"/>
  <c r="AW899" i="3"/>
  <c r="AI899" i="3"/>
  <c r="AK899" i="3"/>
  <c r="AM899" i="3"/>
  <c r="AQ899" i="3"/>
  <c r="AU899" i="3"/>
  <c r="AG866" i="3"/>
  <c r="AE866" i="3"/>
  <c r="AI866" i="3"/>
  <c r="AO866" i="3"/>
  <c r="AU866" i="3"/>
  <c r="AW866" i="3"/>
  <c r="AQ866" i="3"/>
  <c r="AS866" i="3"/>
  <c r="AK866" i="3"/>
  <c r="AM866" i="3"/>
  <c r="AS930" i="3"/>
  <c r="AW930" i="3"/>
  <c r="AM930" i="3"/>
  <c r="AO930" i="3"/>
  <c r="AQ930" i="3"/>
  <c r="AU930" i="3"/>
  <c r="AG930" i="3"/>
  <c r="AI930" i="3"/>
  <c r="AK930" i="3"/>
  <c r="AE930" i="3"/>
  <c r="AE72" i="3"/>
  <c r="AG72" i="3"/>
  <c r="AS72" i="3"/>
  <c r="AU72" i="3"/>
  <c r="AQ72" i="3"/>
  <c r="AO72" i="3"/>
  <c r="AW72" i="3"/>
  <c r="AI72" i="3"/>
  <c r="AM72" i="3"/>
  <c r="AK72" i="3"/>
  <c r="AI19" i="3"/>
  <c r="AK19" i="3"/>
  <c r="AO19" i="3"/>
  <c r="AQ19" i="3"/>
  <c r="AE19" i="3"/>
  <c r="AG19" i="3"/>
  <c r="AM19" i="3"/>
  <c r="AS19" i="3"/>
  <c r="AU19" i="3"/>
  <c r="AW19" i="3"/>
  <c r="AQ57" i="3"/>
  <c r="AS57" i="3"/>
  <c r="AE57" i="3"/>
  <c r="AI57" i="3"/>
  <c r="AM57" i="3"/>
  <c r="AG57" i="3"/>
  <c r="AK57" i="3"/>
  <c r="AO57" i="3"/>
  <c r="AU57" i="3"/>
  <c r="AW57" i="3"/>
  <c r="AU40" i="3"/>
  <c r="AW40" i="3"/>
  <c r="AE40" i="3"/>
  <c r="AG40" i="3"/>
  <c r="AI40" i="3"/>
  <c r="AK40" i="3"/>
  <c r="AM40" i="3"/>
  <c r="AO40" i="3"/>
  <c r="AQ40" i="3"/>
  <c r="AS40" i="3"/>
  <c r="AO65" i="3"/>
  <c r="AQ65" i="3"/>
  <c r="AU65" i="3"/>
  <c r="AW65" i="3"/>
  <c r="AK65" i="3"/>
  <c r="AM65" i="3"/>
  <c r="AS65" i="3"/>
  <c r="AE65" i="3"/>
  <c r="AG65" i="3"/>
  <c r="AI65" i="3"/>
  <c r="AU422" i="3"/>
  <c r="AW422" i="3"/>
  <c r="AO422" i="3"/>
  <c r="AQ422" i="3"/>
  <c r="AS422" i="3"/>
  <c r="AE422" i="3"/>
  <c r="AK422" i="3"/>
  <c r="AI422" i="3"/>
  <c r="AG422" i="3"/>
  <c r="AM422" i="3"/>
  <c r="AI425" i="3"/>
  <c r="AK425" i="3"/>
  <c r="AM425" i="3"/>
  <c r="AU425" i="3"/>
  <c r="AW425" i="3"/>
  <c r="AE425" i="3"/>
  <c r="AG425" i="3"/>
  <c r="AS425" i="3"/>
  <c r="AO425" i="3"/>
  <c r="AQ425" i="3"/>
  <c r="AE442" i="3"/>
  <c r="AG442" i="3"/>
  <c r="AI442" i="3"/>
  <c r="AK442" i="3"/>
  <c r="AM442" i="3"/>
  <c r="AO442" i="3"/>
  <c r="AQ442" i="3"/>
  <c r="AS442" i="3"/>
  <c r="AU442" i="3"/>
  <c r="AW442" i="3"/>
  <c r="AM420" i="3"/>
  <c r="AO420" i="3"/>
  <c r="AQ420" i="3"/>
  <c r="AS420" i="3"/>
  <c r="AU420" i="3"/>
  <c r="AW420" i="3"/>
  <c r="AI420" i="3"/>
  <c r="AE420" i="3"/>
  <c r="AG420" i="3"/>
  <c r="AK420" i="3"/>
  <c r="AU428" i="3"/>
  <c r="AW428" i="3"/>
  <c r="AE428" i="3"/>
  <c r="AO428" i="3"/>
  <c r="AQ428" i="3"/>
  <c r="AG428" i="3"/>
  <c r="AS428" i="3"/>
  <c r="AI428" i="3"/>
  <c r="AK428" i="3"/>
  <c r="AM428" i="3"/>
  <c r="AM622" i="3"/>
  <c r="AQ622" i="3"/>
  <c r="AE622" i="3"/>
  <c r="AG622" i="3"/>
  <c r="AI622" i="3"/>
  <c r="AK622" i="3"/>
  <c r="AO622" i="3"/>
  <c r="AW622" i="3"/>
  <c r="AS622" i="3"/>
  <c r="AU622" i="3"/>
  <c r="AK175" i="3"/>
  <c r="AO175" i="3"/>
  <c r="AU175" i="3"/>
  <c r="AG175" i="3"/>
  <c r="AE175" i="3"/>
  <c r="AI175" i="3"/>
  <c r="AM175" i="3"/>
  <c r="AQ175" i="3"/>
  <c r="AS175" i="3"/>
  <c r="AW175" i="3"/>
  <c r="AE130" i="3"/>
  <c r="AW130" i="3"/>
  <c r="AU130" i="3"/>
  <c r="AG130" i="3"/>
  <c r="AI130" i="3"/>
  <c r="AK130" i="3"/>
  <c r="AS130" i="3"/>
  <c r="AQ130" i="3"/>
  <c r="AM130" i="3"/>
  <c r="AO130" i="3"/>
  <c r="AW148" i="3"/>
  <c r="AI148" i="3"/>
  <c r="AK148" i="3"/>
  <c r="AM148" i="3"/>
  <c r="AU148" i="3"/>
  <c r="AG148" i="3"/>
  <c r="AO148" i="3"/>
  <c r="AQ148" i="3"/>
  <c r="AE148" i="3"/>
  <c r="AS148" i="3"/>
  <c r="AW160" i="3"/>
  <c r="AE160" i="3"/>
  <c r="AM160" i="3"/>
  <c r="AQ160" i="3"/>
  <c r="AG160" i="3"/>
  <c r="AI160" i="3"/>
  <c r="AK160" i="3"/>
  <c r="AO160" i="3"/>
  <c r="AS160" i="3"/>
  <c r="AU160" i="3"/>
  <c r="AW123" i="3"/>
  <c r="AE123" i="3"/>
  <c r="AG123" i="3"/>
  <c r="AI123" i="3"/>
  <c r="AM123" i="3"/>
  <c r="AK123" i="3"/>
  <c r="AO123" i="3"/>
  <c r="AQ123" i="3"/>
  <c r="AS123" i="3"/>
  <c r="AU123" i="3"/>
  <c r="AG150" i="3"/>
  <c r="AK150" i="3"/>
  <c r="AS150" i="3"/>
  <c r="AW150" i="3"/>
  <c r="AO150" i="3"/>
  <c r="AQ150" i="3"/>
  <c r="AU150" i="3"/>
  <c r="AE150" i="3"/>
  <c r="AI150" i="3"/>
  <c r="AM150" i="3"/>
  <c r="AI326" i="3"/>
  <c r="AM326" i="3"/>
  <c r="AO326" i="3"/>
  <c r="AQ326" i="3"/>
  <c r="AS326" i="3"/>
  <c r="AU326" i="3"/>
  <c r="AW326" i="3"/>
  <c r="AE326" i="3"/>
  <c r="AG326" i="3"/>
  <c r="AK326" i="3"/>
  <c r="AO218" i="3"/>
  <c r="AS218" i="3"/>
  <c r="AE218" i="3"/>
  <c r="AG218" i="3"/>
  <c r="AQ218" i="3"/>
  <c r="AU218" i="3"/>
  <c r="AW218" i="3"/>
  <c r="AI218" i="3"/>
  <c r="AM218" i="3"/>
  <c r="AK218" i="3"/>
  <c r="AI377" i="3"/>
  <c r="AK377" i="3"/>
  <c r="AM377" i="3"/>
  <c r="AU377" i="3"/>
  <c r="AW377" i="3"/>
  <c r="AG377" i="3"/>
  <c r="AO377" i="3"/>
  <c r="AQ377" i="3"/>
  <c r="AE377" i="3"/>
  <c r="AS377" i="3"/>
  <c r="AM268" i="3"/>
  <c r="AQ268" i="3"/>
  <c r="AU268" i="3"/>
  <c r="AW268" i="3"/>
  <c r="AK268" i="3"/>
  <c r="AO268" i="3"/>
  <c r="AS268" i="3"/>
  <c r="AE268" i="3"/>
  <c r="AG268" i="3"/>
  <c r="AI268" i="3"/>
  <c r="AI362" i="3"/>
  <c r="AU362" i="3"/>
  <c r="AW362" i="3"/>
  <c r="AG362" i="3"/>
  <c r="AK362" i="3"/>
  <c r="AM362" i="3"/>
  <c r="AE362" i="3"/>
  <c r="AO362" i="3"/>
  <c r="AQ362" i="3"/>
  <c r="AS362" i="3"/>
  <c r="AQ293" i="3"/>
  <c r="AU293" i="3"/>
  <c r="AI293" i="3"/>
  <c r="AK293" i="3"/>
  <c r="AM293" i="3"/>
  <c r="AO293" i="3"/>
  <c r="AS293" i="3"/>
  <c r="AW293" i="3"/>
  <c r="AE293" i="3"/>
  <c r="AG293" i="3"/>
  <c r="AE312" i="3"/>
  <c r="AG312" i="3"/>
  <c r="AI312" i="3"/>
  <c r="AQ312" i="3"/>
  <c r="AS312" i="3"/>
  <c r="AU312" i="3"/>
  <c r="AK312" i="3"/>
  <c r="AM312" i="3"/>
  <c r="AO312" i="3"/>
  <c r="AW312" i="3"/>
  <c r="AW877" i="3"/>
  <c r="AI877" i="3"/>
  <c r="AO877" i="3"/>
  <c r="AQ877" i="3"/>
  <c r="AK877" i="3"/>
  <c r="AM877" i="3"/>
  <c r="AE877" i="3"/>
  <c r="AG877" i="3"/>
  <c r="AS877" i="3"/>
  <c r="AU877" i="3"/>
  <c r="AW919" i="3"/>
  <c r="AE919" i="3"/>
  <c r="AK919" i="3"/>
  <c r="AG919" i="3"/>
  <c r="AI919" i="3"/>
  <c r="AO919" i="3"/>
  <c r="AU919" i="3"/>
  <c r="AQ919" i="3"/>
  <c r="AS919" i="3"/>
  <c r="AM919" i="3"/>
  <c r="AG914" i="3"/>
  <c r="AQ914" i="3"/>
  <c r="AW914" i="3"/>
  <c r="AS914" i="3"/>
  <c r="AU914" i="3"/>
  <c r="AE914" i="3"/>
  <c r="AI914" i="3"/>
  <c r="AK914" i="3"/>
  <c r="AM914" i="3"/>
  <c r="AO914" i="3"/>
  <c r="AS870" i="3"/>
  <c r="AW870" i="3"/>
  <c r="AE870" i="3"/>
  <c r="AK870" i="3"/>
  <c r="AG870" i="3"/>
  <c r="AM870" i="3"/>
  <c r="AI870" i="3"/>
  <c r="AO870" i="3"/>
  <c r="AQ870" i="3"/>
  <c r="AU870" i="3"/>
  <c r="AO833" i="3"/>
  <c r="AS833" i="3"/>
  <c r="AE833" i="3"/>
  <c r="AI833" i="3"/>
  <c r="AK833" i="3"/>
  <c r="AG833" i="3"/>
  <c r="AM833" i="3"/>
  <c r="AQ833" i="3"/>
  <c r="AU833" i="3"/>
  <c r="AW833" i="3"/>
  <c r="AE83" i="3"/>
  <c r="AI83" i="3"/>
  <c r="AM83" i="3"/>
  <c r="AG83" i="3"/>
  <c r="AK83" i="3"/>
  <c r="AO83" i="3"/>
  <c r="AQ83" i="3"/>
  <c r="AU83" i="3"/>
  <c r="AS83" i="3"/>
  <c r="AW83" i="3"/>
  <c r="AI581" i="3"/>
  <c r="AK581" i="3"/>
  <c r="AM581" i="3"/>
  <c r="AG581" i="3"/>
  <c r="AW581" i="3"/>
  <c r="AQ581" i="3"/>
  <c r="AS581" i="3"/>
  <c r="AE581" i="3"/>
  <c r="AO581" i="3"/>
  <c r="AU581" i="3"/>
  <c r="AM534" i="3"/>
  <c r="AO534" i="3"/>
  <c r="AQ534" i="3"/>
  <c r="AS534" i="3"/>
  <c r="AU534" i="3"/>
  <c r="AW534" i="3"/>
  <c r="AE534" i="3"/>
  <c r="AG534" i="3"/>
  <c r="AI534" i="3"/>
  <c r="AK534" i="3"/>
  <c r="AE502" i="3"/>
  <c r="AG502" i="3"/>
  <c r="AI502" i="3"/>
  <c r="AQ502" i="3"/>
  <c r="AS502" i="3"/>
  <c r="AU502" i="3"/>
  <c r="AM502" i="3"/>
  <c r="AO502" i="3"/>
  <c r="AW502" i="3"/>
  <c r="AK502" i="3"/>
  <c r="AU518" i="3"/>
  <c r="AW518" i="3"/>
  <c r="AO518" i="3"/>
  <c r="AQ518" i="3"/>
  <c r="AS518" i="3"/>
  <c r="AK518" i="3"/>
  <c r="AE518" i="3"/>
  <c r="AG518" i="3"/>
  <c r="AI518" i="3"/>
  <c r="AM518" i="3"/>
  <c r="AE710" i="3"/>
  <c r="AU710" i="3"/>
  <c r="AW710" i="3"/>
  <c r="AK710" i="3"/>
  <c r="AG710" i="3"/>
  <c r="AI710" i="3"/>
  <c r="AM710" i="3"/>
  <c r="AO710" i="3"/>
  <c r="AQ710" i="3"/>
  <c r="AS710" i="3"/>
  <c r="AI431" i="3"/>
  <c r="AK431" i="3"/>
  <c r="AM431" i="3"/>
  <c r="AO431" i="3"/>
  <c r="AQ431" i="3"/>
  <c r="AS431" i="3"/>
  <c r="AE431" i="3"/>
  <c r="AG431" i="3"/>
  <c r="AU431" i="3"/>
  <c r="AW431" i="3"/>
  <c r="AQ611" i="3"/>
  <c r="AU611" i="3"/>
  <c r="AW611" i="3"/>
  <c r="AG611" i="3"/>
  <c r="AI611" i="3"/>
  <c r="AO611" i="3"/>
  <c r="AS611" i="3"/>
  <c r="AK611" i="3"/>
  <c r="AM611" i="3"/>
  <c r="AE611" i="3"/>
  <c r="AI651" i="3"/>
  <c r="AM651" i="3"/>
  <c r="AG651" i="3"/>
  <c r="AE651" i="3"/>
  <c r="AO651" i="3"/>
  <c r="AQ651" i="3"/>
  <c r="AS651" i="3"/>
  <c r="AK651" i="3"/>
  <c r="AU651" i="3"/>
  <c r="AW651" i="3"/>
  <c r="AS201" i="3"/>
  <c r="AW201" i="3"/>
  <c r="AQ201" i="3"/>
  <c r="AU201" i="3"/>
  <c r="AE201" i="3"/>
  <c r="AG201" i="3"/>
  <c r="AI201" i="3"/>
  <c r="AK201" i="3"/>
  <c r="AM201" i="3"/>
  <c r="AO201" i="3"/>
  <c r="AG131" i="3"/>
  <c r="AE131" i="3"/>
  <c r="AI131" i="3"/>
  <c r="AQ131" i="3"/>
  <c r="AU131" i="3"/>
  <c r="AO131" i="3"/>
  <c r="AS131" i="3"/>
  <c r="AW131" i="3"/>
  <c r="AK131" i="3"/>
  <c r="AM131" i="3"/>
  <c r="AO158" i="3"/>
  <c r="AS158" i="3"/>
  <c r="AI158" i="3"/>
  <c r="AK158" i="3"/>
  <c r="AM158" i="3"/>
  <c r="AQ158" i="3"/>
  <c r="AW158" i="3"/>
  <c r="AE158" i="3"/>
  <c r="AG158" i="3"/>
  <c r="AU158" i="3"/>
  <c r="AQ334" i="3"/>
  <c r="AI334" i="3"/>
  <c r="AK334" i="3"/>
  <c r="AM334" i="3"/>
  <c r="AW334" i="3"/>
  <c r="AS334" i="3"/>
  <c r="AU334" i="3"/>
  <c r="AE334" i="3"/>
  <c r="AG334" i="3"/>
  <c r="AO334" i="3"/>
  <c r="AW226" i="3"/>
  <c r="AI226" i="3"/>
  <c r="AM226" i="3"/>
  <c r="AE226" i="3"/>
  <c r="AG226" i="3"/>
  <c r="AK226" i="3"/>
  <c r="AO226" i="3"/>
  <c r="AQ226" i="3"/>
  <c r="AS226" i="3"/>
  <c r="AU226" i="3"/>
  <c r="AG168" i="3"/>
  <c r="AK168" i="3"/>
  <c r="AM168" i="3"/>
  <c r="AO168" i="3"/>
  <c r="AQ168" i="3"/>
  <c r="AI168" i="3"/>
  <c r="AS168" i="3"/>
  <c r="AU168" i="3"/>
  <c r="AW168" i="3"/>
  <c r="AE168" i="3"/>
  <c r="AE372" i="3"/>
  <c r="AG372" i="3"/>
  <c r="AI372" i="3"/>
  <c r="AQ372" i="3"/>
  <c r="AS372" i="3"/>
  <c r="AU372" i="3"/>
  <c r="AK372" i="3"/>
  <c r="AM372" i="3"/>
  <c r="AW372" i="3"/>
  <c r="AO372" i="3"/>
  <c r="AE692" i="3"/>
  <c r="AI692" i="3"/>
  <c r="AO692" i="3"/>
  <c r="AQ692" i="3"/>
  <c r="AS692" i="3"/>
  <c r="AU692" i="3"/>
  <c r="AW692" i="3"/>
  <c r="AG692" i="3"/>
  <c r="AK692" i="3"/>
  <c r="AM692" i="3"/>
  <c r="AE459" i="3"/>
  <c r="AM459" i="3"/>
  <c r="AO459" i="3"/>
  <c r="AQ459" i="3"/>
  <c r="AG459" i="3"/>
  <c r="AI459" i="3"/>
  <c r="AK459" i="3"/>
  <c r="AW459" i="3"/>
  <c r="AS459" i="3"/>
  <c r="AU459" i="3"/>
  <c r="AI320" i="3"/>
  <c r="AE320" i="3"/>
  <c r="AU320" i="3"/>
  <c r="AW320" i="3"/>
  <c r="AO320" i="3"/>
  <c r="AQ320" i="3"/>
  <c r="AS320" i="3"/>
  <c r="AG320" i="3"/>
  <c r="AK320" i="3"/>
  <c r="AM320" i="3"/>
  <c r="AI687" i="3"/>
  <c r="AM687" i="3"/>
  <c r="AE687" i="3"/>
  <c r="AQ687" i="3"/>
  <c r="AG687" i="3"/>
  <c r="AK687" i="3"/>
  <c r="AO687" i="3"/>
  <c r="AW687" i="3"/>
  <c r="AS687" i="3"/>
  <c r="AU687" i="3"/>
  <c r="AM718" i="3"/>
  <c r="AS718" i="3"/>
  <c r="AU718" i="3"/>
  <c r="AW718" i="3"/>
  <c r="AK718" i="3"/>
  <c r="AO718" i="3"/>
  <c r="AQ718" i="3"/>
  <c r="AG718" i="3"/>
  <c r="AI718" i="3"/>
  <c r="AE718" i="3"/>
  <c r="AE685" i="3"/>
  <c r="AK685" i="3"/>
  <c r="AM685" i="3"/>
  <c r="AO685" i="3"/>
  <c r="AQ685" i="3"/>
  <c r="AS685" i="3"/>
  <c r="AG685" i="3"/>
  <c r="AI685" i="3"/>
  <c r="AU685" i="3"/>
  <c r="AW685" i="3"/>
  <c r="AM640" i="3"/>
  <c r="AQ640" i="3"/>
  <c r="AS640" i="3"/>
  <c r="AU640" i="3"/>
  <c r="AW640" i="3"/>
  <c r="AI640" i="3"/>
  <c r="AK640" i="3"/>
  <c r="AO640" i="3"/>
  <c r="AE640" i="3"/>
  <c r="AG640" i="3"/>
  <c r="AK946" i="3"/>
  <c r="AO946" i="3"/>
  <c r="AI946" i="3"/>
  <c r="AS946" i="3"/>
  <c r="AM946" i="3"/>
  <c r="AQ946" i="3"/>
  <c r="AE946" i="3"/>
  <c r="AG946" i="3"/>
  <c r="AU946" i="3"/>
  <c r="AW946" i="3"/>
  <c r="AI31" i="3"/>
  <c r="AK31" i="3"/>
  <c r="AE31" i="3"/>
  <c r="AM31" i="3"/>
  <c r="AO31" i="3"/>
  <c r="AQ31" i="3"/>
  <c r="AG31" i="3"/>
  <c r="AS31" i="3"/>
  <c r="AW31" i="3"/>
  <c r="AU31" i="3"/>
  <c r="AM564" i="3"/>
  <c r="AO564" i="3"/>
  <c r="AQ564" i="3"/>
  <c r="AS564" i="3"/>
  <c r="AU564" i="3"/>
  <c r="AW564" i="3"/>
  <c r="AI564" i="3"/>
  <c r="AE564" i="3"/>
  <c r="AG564" i="3"/>
  <c r="AK564" i="3"/>
  <c r="AQ559" i="3"/>
  <c r="AS559" i="3"/>
  <c r="AU559" i="3"/>
  <c r="AE559" i="3"/>
  <c r="AG559" i="3"/>
  <c r="AI559" i="3"/>
  <c r="AK559" i="3"/>
  <c r="AM559" i="3"/>
  <c r="AO559" i="3"/>
  <c r="AW559" i="3"/>
  <c r="AM576" i="3"/>
  <c r="AO576" i="3"/>
  <c r="AQ576" i="3"/>
  <c r="AG576" i="3"/>
  <c r="AK576" i="3"/>
  <c r="AE576" i="3"/>
  <c r="AI576" i="3"/>
  <c r="AS576" i="3"/>
  <c r="AU576" i="3"/>
  <c r="AW576" i="3"/>
  <c r="AQ553" i="3"/>
  <c r="AS553" i="3"/>
  <c r="AU553" i="3"/>
  <c r="AW553" i="3"/>
  <c r="AG553" i="3"/>
  <c r="AI553" i="3"/>
  <c r="AK553" i="3"/>
  <c r="AM553" i="3"/>
  <c r="AE553" i="3"/>
  <c r="AO553" i="3"/>
  <c r="AE562" i="3"/>
  <c r="AG562" i="3"/>
  <c r="AI562" i="3"/>
  <c r="AS562" i="3"/>
  <c r="AU562" i="3"/>
  <c r="AW562" i="3"/>
  <c r="AM562" i="3"/>
  <c r="AO562" i="3"/>
  <c r="AQ562" i="3"/>
  <c r="AK562" i="3"/>
  <c r="AU524" i="3"/>
  <c r="AW524" i="3"/>
  <c r="AI524" i="3"/>
  <c r="AE524" i="3"/>
  <c r="AG524" i="3"/>
  <c r="AK524" i="3"/>
  <c r="AM524" i="3"/>
  <c r="AQ524" i="3"/>
  <c r="AO524" i="3"/>
  <c r="AS524" i="3"/>
  <c r="AS95" i="3"/>
  <c r="AU95" i="3"/>
  <c r="AI95" i="3"/>
  <c r="AM95" i="3"/>
  <c r="AO95" i="3"/>
  <c r="AQ95" i="3"/>
  <c r="AW95" i="3"/>
  <c r="AG95" i="3"/>
  <c r="AK95" i="3"/>
  <c r="AE95" i="3"/>
  <c r="AK916" i="3"/>
  <c r="AO916" i="3"/>
  <c r="AE916" i="3"/>
  <c r="AG916" i="3"/>
  <c r="AM916" i="3"/>
  <c r="AI916" i="3"/>
  <c r="AQ916" i="3"/>
  <c r="AS916" i="3"/>
  <c r="AU916" i="3"/>
  <c r="AW916" i="3"/>
  <c r="AE367" i="3"/>
  <c r="AM367" i="3"/>
  <c r="AO367" i="3"/>
  <c r="AQ367" i="3"/>
  <c r="AI367" i="3"/>
  <c r="AG367" i="3"/>
  <c r="AK367" i="3"/>
  <c r="AS367" i="3"/>
  <c r="AU367" i="3"/>
  <c r="AW367" i="3"/>
  <c r="AI303" i="3"/>
  <c r="AM303" i="3"/>
  <c r="AK303" i="3"/>
  <c r="AO303" i="3"/>
  <c r="AQ303" i="3"/>
  <c r="AE303" i="3"/>
  <c r="AG303" i="3"/>
  <c r="AU303" i="3"/>
  <c r="AS303" i="3"/>
  <c r="AW303" i="3"/>
  <c r="AQ111" i="3"/>
  <c r="AS111" i="3"/>
  <c r="AO111" i="3"/>
  <c r="AU111" i="3"/>
  <c r="AE111" i="3"/>
  <c r="AG111" i="3"/>
  <c r="AK111" i="3"/>
  <c r="AI111" i="3"/>
  <c r="AM111" i="3"/>
  <c r="AW111" i="3"/>
  <c r="AG246" i="3"/>
  <c r="AK246" i="3"/>
  <c r="AM246" i="3"/>
  <c r="AQ246" i="3"/>
  <c r="AU246" i="3"/>
  <c r="AW246" i="3"/>
  <c r="AE246" i="3"/>
  <c r="AI246" i="3"/>
  <c r="AO246" i="3"/>
  <c r="AS246" i="3"/>
  <c r="AU714" i="3"/>
  <c r="AS714" i="3"/>
  <c r="AW714" i="3"/>
  <c r="AG714" i="3"/>
  <c r="AE714" i="3"/>
  <c r="AK714" i="3"/>
  <c r="AI714" i="3"/>
  <c r="AM714" i="3"/>
  <c r="AO714" i="3"/>
  <c r="AQ714" i="3"/>
  <c r="AI455" i="3"/>
  <c r="AK455" i="3"/>
  <c r="AM455" i="3"/>
  <c r="AE455" i="3"/>
  <c r="AG455" i="3"/>
  <c r="AO455" i="3"/>
  <c r="AW455" i="3"/>
  <c r="AQ455" i="3"/>
  <c r="AU455" i="3"/>
  <c r="AS455" i="3"/>
  <c r="AE284" i="3"/>
  <c r="AI284" i="3"/>
  <c r="AQ284" i="3"/>
  <c r="AS284" i="3"/>
  <c r="AU284" i="3"/>
  <c r="AG284" i="3"/>
  <c r="AK284" i="3"/>
  <c r="AM284" i="3"/>
  <c r="AO284" i="3"/>
  <c r="AW284" i="3"/>
  <c r="AU282" i="3"/>
  <c r="AE282" i="3"/>
  <c r="AG282" i="3"/>
  <c r="AI282" i="3"/>
  <c r="AK282" i="3"/>
  <c r="AS282" i="3"/>
  <c r="AW282" i="3"/>
  <c r="AO282" i="3"/>
  <c r="AQ282" i="3"/>
  <c r="AM282" i="3"/>
  <c r="AG890" i="3"/>
  <c r="AI890" i="3"/>
  <c r="AO890" i="3"/>
  <c r="AQ890" i="3"/>
  <c r="AK890" i="3"/>
  <c r="AM890" i="3"/>
  <c r="AE890" i="3"/>
  <c r="AS890" i="3"/>
  <c r="AU890" i="3"/>
  <c r="AW890" i="3"/>
  <c r="AM462" i="3"/>
  <c r="AO462" i="3"/>
  <c r="AQ462" i="3"/>
  <c r="AS462" i="3"/>
  <c r="AU462" i="3"/>
  <c r="AW462" i="3"/>
  <c r="AE462" i="3"/>
  <c r="AG462" i="3"/>
  <c r="AI462" i="3"/>
  <c r="AK462" i="3"/>
  <c r="AI657" i="3"/>
  <c r="AM657" i="3"/>
  <c r="AW657" i="3"/>
  <c r="AG657" i="3"/>
  <c r="AU657" i="3"/>
  <c r="AK657" i="3"/>
  <c r="AO657" i="3"/>
  <c r="AQ657" i="3"/>
  <c r="AS657" i="3"/>
  <c r="AE657" i="3"/>
  <c r="AQ695" i="3"/>
  <c r="AU695" i="3"/>
  <c r="AK695" i="3"/>
  <c r="AM695" i="3"/>
  <c r="AO695" i="3"/>
  <c r="AE695" i="3"/>
  <c r="AG695" i="3"/>
  <c r="AS695" i="3"/>
  <c r="AI695" i="3"/>
  <c r="AW695" i="3"/>
  <c r="AU726" i="3"/>
  <c r="AO726" i="3"/>
  <c r="AQ726" i="3"/>
  <c r="AS726" i="3"/>
  <c r="AE726" i="3"/>
  <c r="AG726" i="3"/>
  <c r="AI726" i="3"/>
  <c r="AK726" i="3"/>
  <c r="AM726" i="3"/>
  <c r="AW726" i="3"/>
  <c r="AI693" i="3"/>
  <c r="AM693" i="3"/>
  <c r="AW693" i="3"/>
  <c r="AK693" i="3"/>
  <c r="AG693" i="3"/>
  <c r="AE693" i="3"/>
  <c r="AO693" i="3"/>
  <c r="AU693" i="3"/>
  <c r="AQ693" i="3"/>
  <c r="AS693" i="3"/>
  <c r="AU750" i="3"/>
  <c r="AG750" i="3"/>
  <c r="AI750" i="3"/>
  <c r="AK750" i="3"/>
  <c r="AM750" i="3"/>
  <c r="AO750" i="3"/>
  <c r="AE750" i="3"/>
  <c r="AQ750" i="3"/>
  <c r="AS750" i="3"/>
  <c r="AW750" i="3"/>
  <c r="AE48" i="3"/>
  <c r="AG48" i="3"/>
  <c r="AK48" i="3"/>
  <c r="AM48" i="3"/>
  <c r="AQ48" i="3"/>
  <c r="AS48" i="3"/>
  <c r="AU48" i="3"/>
  <c r="AI48" i="3"/>
  <c r="AO48" i="3"/>
  <c r="AW48" i="3"/>
  <c r="AM468" i="3"/>
  <c r="AO468" i="3"/>
  <c r="AQ468" i="3"/>
  <c r="AE468" i="3"/>
  <c r="AI468" i="3"/>
  <c r="AW468" i="3"/>
  <c r="AK468" i="3"/>
  <c r="AS468" i="3"/>
  <c r="AU468" i="3"/>
  <c r="AG468" i="3"/>
  <c r="AE471" i="3"/>
  <c r="AS471" i="3"/>
  <c r="AU471" i="3"/>
  <c r="AW471" i="3"/>
  <c r="AK471" i="3"/>
  <c r="AG471" i="3"/>
  <c r="AI471" i="3"/>
  <c r="AM471" i="3"/>
  <c r="AO471" i="3"/>
  <c r="AQ471" i="3"/>
  <c r="AE489" i="3"/>
  <c r="AS489" i="3"/>
  <c r="AU489" i="3"/>
  <c r="AW489" i="3"/>
  <c r="AG489" i="3"/>
  <c r="AI489" i="3"/>
  <c r="AK489" i="3"/>
  <c r="AM489" i="3"/>
  <c r="AO489" i="3"/>
  <c r="AQ489" i="3"/>
  <c r="AI443" i="3"/>
  <c r="AK443" i="3"/>
  <c r="AM443" i="3"/>
  <c r="AO443" i="3"/>
  <c r="AQ443" i="3"/>
  <c r="AS443" i="3"/>
  <c r="AU443" i="3"/>
  <c r="AW443" i="3"/>
  <c r="AE443" i="3"/>
  <c r="AG443" i="3"/>
  <c r="AM474" i="3"/>
  <c r="AO474" i="3"/>
  <c r="AQ474" i="3"/>
  <c r="AE474" i="3"/>
  <c r="AG474" i="3"/>
  <c r="AI474" i="3"/>
  <c r="AK474" i="3"/>
  <c r="AW474" i="3"/>
  <c r="AS474" i="3"/>
  <c r="AU474" i="3"/>
  <c r="AE532" i="3"/>
  <c r="AG532" i="3"/>
  <c r="AI532" i="3"/>
  <c r="AW532" i="3"/>
  <c r="AK532" i="3"/>
  <c r="AS532" i="3"/>
  <c r="AM532" i="3"/>
  <c r="AO532" i="3"/>
  <c r="AQ532" i="3"/>
  <c r="AU532" i="3"/>
  <c r="AI103" i="3"/>
  <c r="AK103" i="3"/>
  <c r="AE103" i="3"/>
  <c r="AU103" i="3"/>
  <c r="AS103" i="3"/>
  <c r="AW103" i="3"/>
  <c r="AG103" i="3"/>
  <c r="AO103" i="3"/>
  <c r="AQ103" i="3"/>
  <c r="AM103" i="3"/>
  <c r="AM98" i="3"/>
  <c r="AO98" i="3"/>
  <c r="AS98" i="3"/>
  <c r="AU98" i="3"/>
  <c r="AQ98" i="3"/>
  <c r="AE98" i="3"/>
  <c r="AG98" i="3"/>
  <c r="AI98" i="3"/>
  <c r="AK98" i="3"/>
  <c r="AW98" i="3"/>
  <c r="AG944" i="3"/>
  <c r="AU944" i="3"/>
  <c r="AW944" i="3"/>
  <c r="AE944" i="3"/>
  <c r="AI944" i="3"/>
  <c r="AK944" i="3"/>
  <c r="AM944" i="3"/>
  <c r="AO944" i="3"/>
  <c r="AQ944" i="3"/>
  <c r="AS944" i="3"/>
  <c r="AQ379" i="3"/>
  <c r="AS379" i="3"/>
  <c r="AU379" i="3"/>
  <c r="AK379" i="3"/>
  <c r="AM379" i="3"/>
  <c r="AO379" i="3"/>
  <c r="AE379" i="3"/>
  <c r="AG379" i="3"/>
  <c r="AI379" i="3"/>
  <c r="AW379" i="3"/>
  <c r="AS135" i="3"/>
  <c r="AW135" i="3"/>
  <c r="AI135" i="3"/>
  <c r="AK135" i="3"/>
  <c r="AM135" i="3"/>
  <c r="AO135" i="3"/>
  <c r="AU135" i="3"/>
  <c r="AQ135" i="3"/>
  <c r="AE135" i="3"/>
  <c r="AG135" i="3"/>
  <c r="AE254" i="3"/>
  <c r="AI254" i="3"/>
  <c r="AM254" i="3"/>
  <c r="AO254" i="3"/>
  <c r="AQ254" i="3"/>
  <c r="AK254" i="3"/>
  <c r="AU254" i="3"/>
  <c r="AS254" i="3"/>
  <c r="AW254" i="3"/>
  <c r="AG254" i="3"/>
  <c r="AS906" i="3"/>
  <c r="AW906" i="3"/>
  <c r="AE906" i="3"/>
  <c r="AK906" i="3"/>
  <c r="AG906" i="3"/>
  <c r="AI906" i="3"/>
  <c r="AO906" i="3"/>
  <c r="AQ906" i="3"/>
  <c r="AU906" i="3"/>
  <c r="AM906" i="3"/>
  <c r="AQ305" i="3"/>
  <c r="AU305" i="3"/>
  <c r="AE305" i="3"/>
  <c r="AG305" i="3"/>
  <c r="AI305" i="3"/>
  <c r="AK305" i="3"/>
  <c r="AW305" i="3"/>
  <c r="AS305" i="3"/>
  <c r="AM305" i="3"/>
  <c r="AO305" i="3"/>
  <c r="AK904" i="3"/>
  <c r="AO904" i="3"/>
  <c r="AQ904" i="3"/>
  <c r="AS904" i="3"/>
  <c r="AU904" i="3"/>
  <c r="AW904" i="3"/>
  <c r="AG904" i="3"/>
  <c r="AI904" i="3"/>
  <c r="AM904" i="3"/>
  <c r="AE904" i="3"/>
  <c r="AE290" i="3"/>
  <c r="AI290" i="3"/>
  <c r="AM290" i="3"/>
  <c r="AO290" i="3"/>
  <c r="AQ290" i="3"/>
  <c r="AS290" i="3"/>
  <c r="AU290" i="3"/>
  <c r="AW290" i="3"/>
  <c r="AK290" i="3"/>
  <c r="AG290" i="3"/>
  <c r="AK898" i="3"/>
  <c r="AO898" i="3"/>
  <c r="AU898" i="3"/>
  <c r="AW898" i="3"/>
  <c r="AE898" i="3"/>
  <c r="AM898" i="3"/>
  <c r="AG898" i="3"/>
  <c r="AI898" i="3"/>
  <c r="AQ898" i="3"/>
  <c r="AS898" i="3"/>
  <c r="AM390" i="3"/>
  <c r="AO390" i="3"/>
  <c r="AQ390" i="3"/>
  <c r="AS390" i="3"/>
  <c r="AU390" i="3"/>
  <c r="AW390" i="3"/>
  <c r="AG390" i="3"/>
  <c r="AI390" i="3"/>
  <c r="AE390" i="3"/>
  <c r="AK390" i="3"/>
  <c r="AQ797" i="3"/>
  <c r="AI797" i="3"/>
  <c r="AK797" i="3"/>
  <c r="AM797" i="3"/>
  <c r="AO797" i="3"/>
  <c r="AE797" i="3"/>
  <c r="AS797" i="3"/>
  <c r="AG797" i="3"/>
  <c r="AW797" i="3"/>
  <c r="AU797" i="3"/>
  <c r="AO827" i="3"/>
  <c r="AS827" i="3"/>
  <c r="AG827" i="3"/>
  <c r="AI827" i="3"/>
  <c r="AE827" i="3"/>
  <c r="AK827" i="3"/>
  <c r="AQ827" i="3"/>
  <c r="AW827" i="3"/>
  <c r="AM827" i="3"/>
  <c r="AU827" i="3"/>
  <c r="AG938" i="3"/>
  <c r="AE938" i="3"/>
  <c r="AS938" i="3"/>
  <c r="AU938" i="3"/>
  <c r="AW938" i="3"/>
  <c r="AI938" i="3"/>
  <c r="AM938" i="3"/>
  <c r="AK938" i="3"/>
  <c r="AO938" i="3"/>
  <c r="AQ938" i="3"/>
  <c r="AG891" i="3"/>
  <c r="AK891" i="3"/>
  <c r="AQ891" i="3"/>
  <c r="AW891" i="3"/>
  <c r="AS891" i="3"/>
  <c r="AU891" i="3"/>
  <c r="AE891" i="3"/>
  <c r="AI891" i="3"/>
  <c r="AO891" i="3"/>
  <c r="AM891" i="3"/>
  <c r="AU34" i="3"/>
  <c r="AW34" i="3"/>
  <c r="AE34" i="3"/>
  <c r="AQ34" i="3"/>
  <c r="AS34" i="3"/>
  <c r="AK34" i="3"/>
  <c r="AO34" i="3"/>
  <c r="AG34" i="3"/>
  <c r="AI34" i="3"/>
  <c r="AM34" i="3"/>
  <c r="AU476" i="3"/>
  <c r="AW476" i="3"/>
  <c r="AI476" i="3"/>
  <c r="AK476" i="3"/>
  <c r="AM476" i="3"/>
  <c r="AE476" i="3"/>
  <c r="AG476" i="3"/>
  <c r="AO476" i="3"/>
  <c r="AQ476" i="3"/>
  <c r="AS476" i="3"/>
  <c r="AI479" i="3"/>
  <c r="AK479" i="3"/>
  <c r="AM479" i="3"/>
  <c r="AE479" i="3"/>
  <c r="AQ479" i="3"/>
  <c r="AO479" i="3"/>
  <c r="AU479" i="3"/>
  <c r="AG479" i="3"/>
  <c r="AS479" i="3"/>
  <c r="AW479" i="3"/>
  <c r="AI497" i="3"/>
  <c r="AK497" i="3"/>
  <c r="AM497" i="3"/>
  <c r="AU497" i="3"/>
  <c r="AW497" i="3"/>
  <c r="AO497" i="3"/>
  <c r="AQ497" i="3"/>
  <c r="AS497" i="3"/>
  <c r="AE497" i="3"/>
  <c r="AG497" i="3"/>
  <c r="AI473" i="3"/>
  <c r="AK473" i="3"/>
  <c r="AM473" i="3"/>
  <c r="AU473" i="3"/>
  <c r="AW473" i="3"/>
  <c r="AE473" i="3"/>
  <c r="AG473" i="3"/>
  <c r="AO473" i="3"/>
  <c r="AQ473" i="3"/>
  <c r="AS473" i="3"/>
  <c r="AU482" i="3"/>
  <c r="AW482" i="3"/>
  <c r="AE482" i="3"/>
  <c r="AG482" i="3"/>
  <c r="AO482" i="3"/>
  <c r="AQ482" i="3"/>
  <c r="AS482" i="3"/>
  <c r="AM482" i="3"/>
  <c r="AI482" i="3"/>
  <c r="AK482" i="3"/>
  <c r="AM540" i="3"/>
  <c r="AO540" i="3"/>
  <c r="AQ540" i="3"/>
  <c r="AE540" i="3"/>
  <c r="AG540" i="3"/>
  <c r="AI540" i="3"/>
  <c r="AU540" i="3"/>
  <c r="AK540" i="3"/>
  <c r="AS540" i="3"/>
  <c r="AW540" i="3"/>
  <c r="AG119" i="3"/>
  <c r="AI119" i="3"/>
  <c r="AU119" i="3"/>
  <c r="AK119" i="3"/>
  <c r="AM119" i="3"/>
  <c r="AO119" i="3"/>
  <c r="AE119" i="3"/>
  <c r="AQ119" i="3"/>
  <c r="AS119" i="3"/>
  <c r="AW119" i="3"/>
  <c r="AM92" i="3"/>
  <c r="AO92" i="3"/>
  <c r="AW92" i="3"/>
  <c r="AE92" i="3"/>
  <c r="AI92" i="3"/>
  <c r="AS92" i="3"/>
  <c r="AU92" i="3"/>
  <c r="AQ92" i="3"/>
  <c r="AG92" i="3"/>
  <c r="AK92" i="3"/>
  <c r="AQ93" i="3"/>
  <c r="AS93" i="3"/>
  <c r="AE93" i="3"/>
  <c r="AM93" i="3"/>
  <c r="AU93" i="3"/>
  <c r="AK93" i="3"/>
  <c r="AO93" i="3"/>
  <c r="AW93" i="3"/>
  <c r="AI93" i="3"/>
  <c r="AG93" i="3"/>
  <c r="AU780" i="3"/>
  <c r="AI780" i="3"/>
  <c r="AK780" i="3"/>
  <c r="AM780" i="3"/>
  <c r="AE780" i="3"/>
  <c r="AG780" i="3"/>
  <c r="AO780" i="3"/>
  <c r="AQ780" i="3"/>
  <c r="AS780" i="3"/>
  <c r="AW780" i="3"/>
  <c r="AE794" i="3"/>
  <c r="AQ794" i="3"/>
  <c r="AS794" i="3"/>
  <c r="AU794" i="3"/>
  <c r="AG794" i="3"/>
  <c r="AM794" i="3"/>
  <c r="AW794" i="3"/>
  <c r="AI794" i="3"/>
  <c r="AK794" i="3"/>
  <c r="AO794" i="3"/>
  <c r="AU786" i="3"/>
  <c r="AS786" i="3"/>
  <c r="AW786" i="3"/>
  <c r="AM786" i="3"/>
  <c r="AO786" i="3"/>
  <c r="AQ786" i="3"/>
  <c r="AE786" i="3"/>
  <c r="AI786" i="3"/>
  <c r="AG786" i="3"/>
  <c r="AK786" i="3"/>
  <c r="AE643" i="3"/>
  <c r="AO643" i="3"/>
  <c r="AQ643" i="3"/>
  <c r="AS643" i="3"/>
  <c r="AK643" i="3"/>
  <c r="AG643" i="3"/>
  <c r="AI643" i="3"/>
  <c r="AW643" i="3"/>
  <c r="AM643" i="3"/>
  <c r="AU643" i="3"/>
  <c r="AU300" i="3"/>
  <c r="AM300" i="3"/>
  <c r="AO300" i="3"/>
  <c r="AQ300" i="3"/>
  <c r="AS300" i="3"/>
  <c r="AW300" i="3"/>
  <c r="AK300" i="3"/>
  <c r="AI300" i="3"/>
  <c r="AE300" i="3"/>
  <c r="AG300" i="3"/>
  <c r="AM298" i="3"/>
  <c r="AQ298" i="3"/>
  <c r="AS298" i="3"/>
  <c r="AU298" i="3"/>
  <c r="AW298" i="3"/>
  <c r="AE298" i="3"/>
  <c r="AG298" i="3"/>
  <c r="AK298" i="3"/>
  <c r="AI298" i="3"/>
  <c r="AO298" i="3"/>
  <c r="AS918" i="3"/>
  <c r="AW918" i="3"/>
  <c r="AI918" i="3"/>
  <c r="AE918" i="3"/>
  <c r="AG918" i="3"/>
  <c r="AK918" i="3"/>
  <c r="AM918" i="3"/>
  <c r="AQ918" i="3"/>
  <c r="AO918" i="3"/>
  <c r="AU918" i="3"/>
  <c r="AQ761" i="3"/>
  <c r="AW761" i="3"/>
  <c r="AE761" i="3"/>
  <c r="AK761" i="3"/>
  <c r="AO761" i="3"/>
  <c r="AI761" i="3"/>
  <c r="AS761" i="3"/>
  <c r="AG761" i="3"/>
  <c r="AM761" i="3"/>
  <c r="AU761" i="3"/>
  <c r="AE673" i="3"/>
  <c r="AS673" i="3"/>
  <c r="AU673" i="3"/>
  <c r="AW673" i="3"/>
  <c r="AM673" i="3"/>
  <c r="AO673" i="3"/>
  <c r="AQ673" i="3"/>
  <c r="AI673" i="3"/>
  <c r="AK673" i="3"/>
  <c r="AG673" i="3"/>
  <c r="AI723" i="3"/>
  <c r="AW723" i="3"/>
  <c r="AQ723" i="3"/>
  <c r="AS723" i="3"/>
  <c r="AU723" i="3"/>
  <c r="AE723" i="3"/>
  <c r="AG723" i="3"/>
  <c r="AK723" i="3"/>
  <c r="AO723" i="3"/>
  <c r="AM723" i="3"/>
  <c r="AO845" i="3"/>
  <c r="AS845" i="3"/>
  <c r="AM845" i="3"/>
  <c r="AW845" i="3"/>
  <c r="AQ845" i="3"/>
  <c r="AU845" i="3"/>
  <c r="AI845" i="3"/>
  <c r="AE845" i="3"/>
  <c r="AG845" i="3"/>
  <c r="AK845" i="3"/>
  <c r="AS822" i="3"/>
  <c r="AW822" i="3"/>
  <c r="AM822" i="3"/>
  <c r="AU822" i="3"/>
  <c r="AO822" i="3"/>
  <c r="AQ822" i="3"/>
  <c r="AE822" i="3"/>
  <c r="AG822" i="3"/>
  <c r="AI822" i="3"/>
  <c r="AK822" i="3"/>
  <c r="AM766" i="3"/>
  <c r="AE766" i="3"/>
  <c r="AG766" i="3"/>
  <c r="AI766" i="3"/>
  <c r="AO766" i="3"/>
  <c r="AQ766" i="3"/>
  <c r="AU766" i="3"/>
  <c r="AW766" i="3"/>
  <c r="AS766" i="3"/>
  <c r="AK766" i="3"/>
  <c r="AM50" i="3"/>
  <c r="AO50" i="3"/>
  <c r="AI50" i="3"/>
  <c r="AK50" i="3"/>
  <c r="AQ50" i="3"/>
  <c r="AG50" i="3"/>
  <c r="AE50" i="3"/>
  <c r="AS50" i="3"/>
  <c r="AU50" i="3"/>
  <c r="AW50" i="3"/>
  <c r="AI73" i="3"/>
  <c r="AK73" i="3"/>
  <c r="AE73" i="3"/>
  <c r="AG73" i="3"/>
  <c r="AS73" i="3"/>
  <c r="AU73" i="3"/>
  <c r="AW73" i="3"/>
  <c r="AM73" i="3"/>
  <c r="AO73" i="3"/>
  <c r="AQ73" i="3"/>
  <c r="AQ105" i="3"/>
  <c r="AS105" i="3"/>
  <c r="AW105" i="3"/>
  <c r="AM105" i="3"/>
  <c r="AU105" i="3"/>
  <c r="AI105" i="3"/>
  <c r="AO105" i="3"/>
  <c r="AE105" i="3"/>
  <c r="AG105" i="3"/>
  <c r="AK105" i="3"/>
  <c r="AG180" i="3"/>
  <c r="AK180" i="3"/>
  <c r="AE180" i="3"/>
  <c r="AS180" i="3"/>
  <c r="AU180" i="3"/>
  <c r="AW180" i="3"/>
  <c r="AI180" i="3"/>
  <c r="AM180" i="3"/>
  <c r="AO180" i="3"/>
  <c r="AQ180" i="3"/>
  <c r="AK163" i="3"/>
  <c r="AO163" i="3"/>
  <c r="AI163" i="3"/>
  <c r="AM163" i="3"/>
  <c r="AQ163" i="3"/>
  <c r="AE163" i="3"/>
  <c r="AW163" i="3"/>
  <c r="AG163" i="3"/>
  <c r="AS163" i="3"/>
  <c r="AU163" i="3"/>
  <c r="AG215" i="3"/>
  <c r="AQ215" i="3"/>
  <c r="AS215" i="3"/>
  <c r="AU215" i="3"/>
  <c r="AE215" i="3"/>
  <c r="AI215" i="3"/>
  <c r="AK215" i="3"/>
  <c r="AM215" i="3"/>
  <c r="AO215" i="3"/>
  <c r="AW215" i="3"/>
  <c r="AG167" i="3"/>
  <c r="AE167" i="3"/>
  <c r="AI167" i="3"/>
  <c r="AW167" i="3"/>
  <c r="AK167" i="3"/>
  <c r="AS167" i="3"/>
  <c r="AU167" i="3"/>
  <c r="AM167" i="3"/>
  <c r="AO167" i="3"/>
  <c r="AQ167" i="3"/>
  <c r="AG204" i="3"/>
  <c r="AK204" i="3"/>
  <c r="AQ204" i="3"/>
  <c r="AU204" i="3"/>
  <c r="AM204" i="3"/>
  <c r="AO204" i="3"/>
  <c r="AS204" i="3"/>
  <c r="AW204" i="3"/>
  <c r="AE204" i="3"/>
  <c r="AI204" i="3"/>
  <c r="AS366" i="3"/>
  <c r="AU366" i="3"/>
  <c r="AW366" i="3"/>
  <c r="AE366" i="3"/>
  <c r="AM366" i="3"/>
  <c r="AO366" i="3"/>
  <c r="AQ366" i="3"/>
  <c r="AG366" i="3"/>
  <c r="AI366" i="3"/>
  <c r="AK366" i="3"/>
  <c r="AK802" i="3"/>
  <c r="AM802" i="3"/>
  <c r="AO802" i="3"/>
  <c r="AE802" i="3"/>
  <c r="AQ802" i="3"/>
  <c r="AS802" i="3"/>
  <c r="AG802" i="3"/>
  <c r="AI802" i="3"/>
  <c r="AW802" i="3"/>
  <c r="AU802" i="3"/>
  <c r="AQ659" i="3"/>
  <c r="AU659" i="3"/>
  <c r="AK659" i="3"/>
  <c r="AM659" i="3"/>
  <c r="AO659" i="3"/>
  <c r="AG659" i="3"/>
  <c r="AE659" i="3"/>
  <c r="AI659" i="3"/>
  <c r="AS659" i="3"/>
  <c r="AW659" i="3"/>
  <c r="AE308" i="3"/>
  <c r="AI308" i="3"/>
  <c r="AS308" i="3"/>
  <c r="AU308" i="3"/>
  <c r="AW308" i="3"/>
  <c r="AG308" i="3"/>
  <c r="AK308" i="3"/>
  <c r="AQ308" i="3"/>
  <c r="AM308" i="3"/>
  <c r="AO308" i="3"/>
  <c r="AU306" i="3"/>
  <c r="AI306" i="3"/>
  <c r="AK306" i="3"/>
  <c r="AM306" i="3"/>
  <c r="AW306" i="3"/>
  <c r="AO306" i="3"/>
  <c r="AQ306" i="3"/>
  <c r="AS306" i="3"/>
  <c r="AE306" i="3"/>
  <c r="AG306" i="3"/>
  <c r="AE387" i="3"/>
  <c r="AM387" i="3"/>
  <c r="AO387" i="3"/>
  <c r="AQ387" i="3"/>
  <c r="AG387" i="3"/>
  <c r="AU387" i="3"/>
  <c r="AI387" i="3"/>
  <c r="AS387" i="3"/>
  <c r="AK387" i="3"/>
  <c r="AW387" i="3"/>
  <c r="AM256" i="3"/>
  <c r="AQ256" i="3"/>
  <c r="AE256" i="3"/>
  <c r="AW256" i="3"/>
  <c r="AO256" i="3"/>
  <c r="AS256" i="3"/>
  <c r="AU256" i="3"/>
  <c r="AG256" i="3"/>
  <c r="AI256" i="3"/>
  <c r="AK256" i="3"/>
  <c r="AG813" i="3"/>
  <c r="AK813" i="3"/>
  <c r="AU813" i="3"/>
  <c r="AW813" i="3"/>
  <c r="AE813" i="3"/>
  <c r="AI813" i="3"/>
  <c r="AM813" i="3"/>
  <c r="AO813" i="3"/>
  <c r="AQ813" i="3"/>
  <c r="AS813" i="3"/>
  <c r="AK850" i="3"/>
  <c r="AO850" i="3"/>
  <c r="AG850" i="3"/>
  <c r="AE850" i="3"/>
  <c r="AI850" i="3"/>
  <c r="AQ850" i="3"/>
  <c r="AS850" i="3"/>
  <c r="AM850" i="3"/>
  <c r="AU850" i="3"/>
  <c r="AW850" i="3"/>
  <c r="AW853" i="3"/>
  <c r="AG853" i="3"/>
  <c r="AI853" i="3"/>
  <c r="AE853" i="3"/>
  <c r="AU853" i="3"/>
  <c r="AK853" i="3"/>
  <c r="AM853" i="3"/>
  <c r="AO853" i="3"/>
  <c r="AQ853" i="3"/>
  <c r="AS853" i="3"/>
  <c r="AG825" i="3"/>
  <c r="AK825" i="3"/>
  <c r="AM825" i="3"/>
  <c r="AS825" i="3"/>
  <c r="AO825" i="3"/>
  <c r="AU825" i="3"/>
  <c r="AQ825" i="3"/>
  <c r="AE825" i="3"/>
  <c r="AW825" i="3"/>
  <c r="AI825" i="3"/>
  <c r="AI777" i="3"/>
  <c r="AQ777" i="3"/>
  <c r="AS777" i="3"/>
  <c r="AU777" i="3"/>
  <c r="AW777" i="3"/>
  <c r="AE777" i="3"/>
  <c r="AG777" i="3"/>
  <c r="AK777" i="3"/>
  <c r="AM777" i="3"/>
  <c r="AO777" i="3"/>
  <c r="AE598" i="3"/>
  <c r="AW598" i="3"/>
  <c r="AI598" i="3"/>
  <c r="AK598" i="3"/>
  <c r="AM598" i="3"/>
  <c r="AO598" i="3"/>
  <c r="AG598" i="3"/>
  <c r="AQ598" i="3"/>
  <c r="AS598" i="3"/>
  <c r="AU598" i="3"/>
  <c r="AE604" i="3"/>
  <c r="AI604" i="3"/>
  <c r="AM604" i="3"/>
  <c r="AO604" i="3"/>
  <c r="AQ604" i="3"/>
  <c r="AS604" i="3"/>
  <c r="AG604" i="3"/>
  <c r="AU604" i="3"/>
  <c r="AK604" i="3"/>
  <c r="AW604" i="3"/>
  <c r="AM504" i="3"/>
  <c r="AO504" i="3"/>
  <c r="AQ504" i="3"/>
  <c r="AG504" i="3"/>
  <c r="AI504" i="3"/>
  <c r="AK504" i="3"/>
  <c r="AE504" i="3"/>
  <c r="AS504" i="3"/>
  <c r="AU504" i="3"/>
  <c r="AW504" i="3"/>
  <c r="AU404" i="3"/>
  <c r="AW404" i="3"/>
  <c r="AE404" i="3"/>
  <c r="AG404" i="3"/>
  <c r="AI404" i="3"/>
  <c r="AO404" i="3"/>
  <c r="AK404" i="3"/>
  <c r="AM404" i="3"/>
  <c r="AQ404" i="3"/>
  <c r="AS404" i="3"/>
  <c r="AU624" i="3"/>
  <c r="AS624" i="3"/>
  <c r="AW624" i="3"/>
  <c r="AG624" i="3"/>
  <c r="AE624" i="3"/>
  <c r="AI624" i="3"/>
  <c r="AK624" i="3"/>
  <c r="AM624" i="3"/>
  <c r="AQ624" i="3"/>
  <c r="AO624" i="3"/>
  <c r="AM498" i="3"/>
  <c r="AO498" i="3"/>
  <c r="AQ498" i="3"/>
  <c r="AE498" i="3"/>
  <c r="AG498" i="3"/>
  <c r="AU498" i="3"/>
  <c r="AI498" i="3"/>
  <c r="AS498" i="3"/>
  <c r="AK498" i="3"/>
  <c r="AW498" i="3"/>
  <c r="AQ511" i="3"/>
  <c r="AS511" i="3"/>
  <c r="AU511" i="3"/>
  <c r="AW511" i="3"/>
  <c r="AM511" i="3"/>
  <c r="AE511" i="3"/>
  <c r="AO511" i="3"/>
  <c r="AG511" i="3"/>
  <c r="AI511" i="3"/>
  <c r="AK511" i="3"/>
  <c r="AU602" i="3"/>
  <c r="AW602" i="3"/>
  <c r="AS602" i="3"/>
  <c r="AG602" i="3"/>
  <c r="AM602" i="3"/>
  <c r="AI602" i="3"/>
  <c r="AO602" i="3"/>
  <c r="AK602" i="3"/>
  <c r="AE602" i="3"/>
  <c r="AQ602" i="3"/>
  <c r="AQ487" i="3"/>
  <c r="AS487" i="3"/>
  <c r="AU487" i="3"/>
  <c r="AE487" i="3"/>
  <c r="AG487" i="3"/>
  <c r="AI487" i="3"/>
  <c r="AK487" i="3"/>
  <c r="AM487" i="3"/>
  <c r="AW487" i="3"/>
  <c r="AO487" i="3"/>
  <c r="AI563" i="3"/>
  <c r="AK563" i="3"/>
  <c r="AM563" i="3"/>
  <c r="AO563" i="3"/>
  <c r="AS563" i="3"/>
  <c r="AE563" i="3"/>
  <c r="AU563" i="3"/>
  <c r="AW563" i="3"/>
  <c r="AG563" i="3"/>
  <c r="AQ563" i="3"/>
  <c r="AQ347" i="3"/>
  <c r="AS347" i="3"/>
  <c r="AU347" i="3"/>
  <c r="AW347" i="3"/>
  <c r="AK347" i="3"/>
  <c r="AM347" i="3"/>
  <c r="AO347" i="3"/>
  <c r="AE347" i="3"/>
  <c r="AG347" i="3"/>
  <c r="AI347" i="3"/>
  <c r="AQ99" i="3"/>
  <c r="AS99" i="3"/>
  <c r="AE99" i="3"/>
  <c r="AO99" i="3"/>
  <c r="AU99" i="3"/>
  <c r="AW99" i="3"/>
  <c r="AG99" i="3"/>
  <c r="AM99" i="3"/>
  <c r="AI99" i="3"/>
  <c r="AK99" i="3"/>
  <c r="AW172" i="3"/>
  <c r="AU172" i="3"/>
  <c r="AG172" i="3"/>
  <c r="AK172" i="3"/>
  <c r="AM172" i="3"/>
  <c r="AO172" i="3"/>
  <c r="AQ172" i="3"/>
  <c r="AS172" i="3"/>
  <c r="AE172" i="3"/>
  <c r="AI172" i="3"/>
  <c r="AS231" i="3"/>
  <c r="AW231" i="3"/>
  <c r="AI231" i="3"/>
  <c r="AK231" i="3"/>
  <c r="AM231" i="3"/>
  <c r="AE231" i="3"/>
  <c r="AG231" i="3"/>
  <c r="AQ231" i="3"/>
  <c r="AO231" i="3"/>
  <c r="AU231" i="3"/>
  <c r="AE393" i="3"/>
  <c r="AS393" i="3"/>
  <c r="AU393" i="3"/>
  <c r="AW393" i="3"/>
  <c r="AG393" i="3"/>
  <c r="AI393" i="3"/>
  <c r="AK393" i="3"/>
  <c r="AM393" i="3"/>
  <c r="AO393" i="3"/>
  <c r="AQ393" i="3"/>
  <c r="AI509" i="3"/>
  <c r="AK509" i="3"/>
  <c r="AM509" i="3"/>
  <c r="AE509" i="3"/>
  <c r="AG509" i="3"/>
  <c r="AO509" i="3"/>
  <c r="AQ509" i="3"/>
  <c r="AU509" i="3"/>
  <c r="AW509" i="3"/>
  <c r="AS509" i="3"/>
  <c r="AE620" i="3"/>
  <c r="AI620" i="3"/>
  <c r="AO620" i="3"/>
  <c r="AQ620" i="3"/>
  <c r="AS620" i="3"/>
  <c r="AK620" i="3"/>
  <c r="AG620" i="3"/>
  <c r="AW620" i="3"/>
  <c r="AM620" i="3"/>
  <c r="AU620" i="3"/>
  <c r="AM582" i="3"/>
  <c r="AO582" i="3"/>
  <c r="AQ582" i="3"/>
  <c r="AS582" i="3"/>
  <c r="AW582" i="3"/>
  <c r="AE582" i="3"/>
  <c r="AG582" i="3"/>
  <c r="AK582" i="3"/>
  <c r="AU582" i="3"/>
  <c r="AI582" i="3"/>
  <c r="AU512" i="3"/>
  <c r="AW512" i="3"/>
  <c r="AI512" i="3"/>
  <c r="AK512" i="3"/>
  <c r="AM512" i="3"/>
  <c r="AO512" i="3"/>
  <c r="AQ512" i="3"/>
  <c r="AS512" i="3"/>
  <c r="AE512" i="3"/>
  <c r="AG512" i="3"/>
  <c r="AE607" i="3"/>
  <c r="AO607" i="3"/>
  <c r="AQ607" i="3"/>
  <c r="AS607" i="3"/>
  <c r="AM607" i="3"/>
  <c r="AU607" i="3"/>
  <c r="AW607" i="3"/>
  <c r="AG607" i="3"/>
  <c r="AI607" i="3"/>
  <c r="AK607" i="3"/>
  <c r="AE412" i="3"/>
  <c r="AG412" i="3"/>
  <c r="AI412" i="3"/>
  <c r="AW412" i="3"/>
  <c r="AK412" i="3"/>
  <c r="AM412" i="3"/>
  <c r="AO412" i="3"/>
  <c r="AQ412" i="3"/>
  <c r="AS412" i="3"/>
  <c r="AU412" i="3"/>
  <c r="AQ529" i="3"/>
  <c r="AS529" i="3"/>
  <c r="AU529" i="3"/>
  <c r="AW529" i="3"/>
  <c r="AK529" i="3"/>
  <c r="AM529" i="3"/>
  <c r="AO529" i="3"/>
  <c r="AE529" i="3"/>
  <c r="AG529" i="3"/>
  <c r="AI529" i="3"/>
  <c r="AE632" i="3"/>
  <c r="AI632" i="3"/>
  <c r="AG632" i="3"/>
  <c r="AK632" i="3"/>
  <c r="AQ632" i="3"/>
  <c r="AM632" i="3"/>
  <c r="AO632" i="3"/>
  <c r="AS632" i="3"/>
  <c r="AU632" i="3"/>
  <c r="AW632" i="3"/>
  <c r="AE638" i="3"/>
  <c r="AI638" i="3"/>
  <c r="AU638" i="3"/>
  <c r="AW638" i="3"/>
  <c r="AK638" i="3"/>
  <c r="AM638" i="3"/>
  <c r="AS638" i="3"/>
  <c r="AG638" i="3"/>
  <c r="AO638" i="3"/>
  <c r="AQ638" i="3"/>
  <c r="AU506" i="3"/>
  <c r="AW506" i="3"/>
  <c r="AE506" i="3"/>
  <c r="AG506" i="3"/>
  <c r="AI506" i="3"/>
  <c r="AK506" i="3"/>
  <c r="AM506" i="3"/>
  <c r="AO506" i="3"/>
  <c r="AQ506" i="3"/>
  <c r="AS506" i="3"/>
  <c r="AQ601" i="3"/>
  <c r="AO601" i="3"/>
  <c r="AU601" i="3"/>
  <c r="AI601" i="3"/>
  <c r="AK601" i="3"/>
  <c r="AM601" i="3"/>
  <c r="AS601" i="3"/>
  <c r="AW601" i="3"/>
  <c r="AE601" i="3"/>
  <c r="AG601" i="3"/>
  <c r="AM606" i="3"/>
  <c r="AU606" i="3"/>
  <c r="AE606" i="3"/>
  <c r="AG606" i="3"/>
  <c r="AI606" i="3"/>
  <c r="AK606" i="3"/>
  <c r="AW606" i="3"/>
  <c r="AO606" i="3"/>
  <c r="AQ606" i="3"/>
  <c r="AS606" i="3"/>
  <c r="AI515" i="3"/>
  <c r="AK515" i="3"/>
  <c r="AM515" i="3"/>
  <c r="AO515" i="3"/>
  <c r="AQ515" i="3"/>
  <c r="AS515" i="3"/>
  <c r="AU515" i="3"/>
  <c r="AW515" i="3"/>
  <c r="AE515" i="3"/>
  <c r="AG515" i="3"/>
  <c r="AM610" i="3"/>
  <c r="AQ610" i="3"/>
  <c r="AK610" i="3"/>
  <c r="AO610" i="3"/>
  <c r="AS610" i="3"/>
  <c r="AE610" i="3"/>
  <c r="AU610" i="3"/>
  <c r="AW610" i="3"/>
  <c r="AG610" i="3"/>
  <c r="AI610" i="3"/>
  <c r="AE519" i="3"/>
  <c r="AG519" i="3"/>
  <c r="AI519" i="3"/>
  <c r="AK519" i="3"/>
  <c r="AQ519" i="3"/>
  <c r="AM519" i="3"/>
  <c r="AO519" i="3"/>
  <c r="AS519" i="3"/>
  <c r="AU519" i="3"/>
  <c r="AW519" i="3"/>
  <c r="AQ475" i="3"/>
  <c r="AS475" i="3"/>
  <c r="AU475" i="3"/>
  <c r="AK475" i="3"/>
  <c r="AM475" i="3"/>
  <c r="AO475" i="3"/>
  <c r="AE475" i="3"/>
  <c r="AW475" i="3"/>
  <c r="AG475" i="3"/>
  <c r="AI475" i="3"/>
  <c r="AQ571" i="3"/>
  <c r="AS571" i="3"/>
  <c r="AU571" i="3"/>
  <c r="AK571" i="3"/>
  <c r="AO571" i="3"/>
  <c r="AI571" i="3"/>
  <c r="AE571" i="3"/>
  <c r="AG571" i="3"/>
  <c r="AM571" i="3"/>
  <c r="AW571" i="3"/>
  <c r="AK193" i="3"/>
  <c r="AO193" i="3"/>
  <c r="AE193" i="3"/>
  <c r="AI193" i="3"/>
  <c r="AG193" i="3"/>
  <c r="AM193" i="3"/>
  <c r="AQ193" i="3"/>
  <c r="AS193" i="3"/>
  <c r="AU193" i="3"/>
  <c r="AW193" i="3"/>
  <c r="AM694" i="3"/>
  <c r="AQ694" i="3"/>
  <c r="AE694" i="3"/>
  <c r="AG694" i="3"/>
  <c r="AS694" i="3"/>
  <c r="AU694" i="3"/>
  <c r="AW694" i="3"/>
  <c r="AI694" i="3"/>
  <c r="AO694" i="3"/>
  <c r="AK694" i="3"/>
  <c r="AE319" i="3"/>
  <c r="AU319" i="3"/>
  <c r="AW319" i="3"/>
  <c r="AO319" i="3"/>
  <c r="AQ319" i="3"/>
  <c r="AS319" i="3"/>
  <c r="AG319" i="3"/>
  <c r="AI319" i="3"/>
  <c r="AK319" i="3"/>
  <c r="AM319" i="3"/>
  <c r="AW89" i="3"/>
  <c r="AU89" i="3"/>
  <c r="AK89" i="3"/>
  <c r="AM89" i="3"/>
  <c r="AO89" i="3"/>
  <c r="AE89" i="3"/>
  <c r="AI89" i="3"/>
  <c r="AG89" i="3"/>
  <c r="AQ89" i="3"/>
  <c r="AS89" i="3"/>
  <c r="AE343" i="3"/>
  <c r="AM343" i="3"/>
  <c r="AO343" i="3"/>
  <c r="AQ343" i="3"/>
  <c r="AS343" i="3"/>
  <c r="AU343" i="3"/>
  <c r="AW343" i="3"/>
  <c r="AG343" i="3"/>
  <c r="AI343" i="3"/>
  <c r="AK343" i="3"/>
  <c r="AK241" i="3"/>
  <c r="AO241" i="3"/>
  <c r="AQ241" i="3"/>
  <c r="AS241" i="3"/>
  <c r="AU241" i="3"/>
  <c r="AG241" i="3"/>
  <c r="AI241" i="3"/>
  <c r="AM241" i="3"/>
  <c r="AW241" i="3"/>
  <c r="AE241" i="3"/>
  <c r="AU335" i="3"/>
  <c r="AO335" i="3"/>
  <c r="AQ335" i="3"/>
  <c r="AS335" i="3"/>
  <c r="AI335" i="3"/>
  <c r="AK335" i="3"/>
  <c r="AM335" i="3"/>
  <c r="AE335" i="3"/>
  <c r="AG335" i="3"/>
  <c r="AW335" i="3"/>
  <c r="AO206" i="3"/>
  <c r="AS206" i="3"/>
  <c r="AE206" i="3"/>
  <c r="AI206" i="3"/>
  <c r="AK206" i="3"/>
  <c r="AM206" i="3"/>
  <c r="AW206" i="3"/>
  <c r="AQ206" i="3"/>
  <c r="AU206" i="3"/>
  <c r="AG206" i="3"/>
  <c r="AU128" i="3"/>
  <c r="AK128" i="3"/>
  <c r="AO128" i="3"/>
  <c r="AE128" i="3"/>
  <c r="AG128" i="3"/>
  <c r="AI128" i="3"/>
  <c r="AM128" i="3"/>
  <c r="AS128" i="3"/>
  <c r="AW128" i="3"/>
  <c r="AQ128" i="3"/>
  <c r="AG239" i="3"/>
  <c r="AI239" i="3"/>
  <c r="AM239" i="3"/>
  <c r="AU239" i="3"/>
  <c r="AW239" i="3"/>
  <c r="AE239" i="3"/>
  <c r="AK239" i="3"/>
  <c r="AO239" i="3"/>
  <c r="AQ239" i="3"/>
  <c r="AS239" i="3"/>
  <c r="AK133" i="3"/>
  <c r="AO133" i="3"/>
  <c r="AU133" i="3"/>
  <c r="AW133" i="3"/>
  <c r="AM133" i="3"/>
  <c r="AS133" i="3"/>
  <c r="AE133" i="3"/>
  <c r="AG133" i="3"/>
  <c r="AI133" i="3"/>
  <c r="AQ133" i="3"/>
  <c r="AI97" i="3"/>
  <c r="AK97" i="3"/>
  <c r="AG97" i="3"/>
  <c r="AM97" i="3"/>
  <c r="AE97" i="3"/>
  <c r="AS97" i="3"/>
  <c r="AU97" i="3"/>
  <c r="AW97" i="3"/>
  <c r="AQ97" i="3"/>
  <c r="AO97" i="3"/>
  <c r="AQ385" i="3"/>
  <c r="AS385" i="3"/>
  <c r="AU385" i="3"/>
  <c r="AW385" i="3"/>
  <c r="AE385" i="3"/>
  <c r="AG385" i="3"/>
  <c r="AK385" i="3"/>
  <c r="AM385" i="3"/>
  <c r="AO385" i="3"/>
  <c r="AI385" i="3"/>
  <c r="AU738" i="3"/>
  <c r="AK738" i="3"/>
  <c r="AM738" i="3"/>
  <c r="AO738" i="3"/>
  <c r="AE738" i="3"/>
  <c r="AG738" i="3"/>
  <c r="AI738" i="3"/>
  <c r="AQ738" i="3"/>
  <c r="AS738" i="3"/>
  <c r="AW738" i="3"/>
  <c r="AE118" i="3"/>
  <c r="AM118" i="3"/>
  <c r="AQ118" i="3"/>
  <c r="AK118" i="3"/>
  <c r="AS118" i="3"/>
  <c r="AW118" i="3"/>
  <c r="AI118" i="3"/>
  <c r="AO118" i="3"/>
  <c r="AU118" i="3"/>
  <c r="AG118" i="3"/>
  <c r="AG228" i="3"/>
  <c r="AK228" i="3"/>
  <c r="AE228" i="3"/>
  <c r="AQ228" i="3"/>
  <c r="AS228" i="3"/>
  <c r="AU228" i="3"/>
  <c r="AW228" i="3"/>
  <c r="AM228" i="3"/>
  <c r="AI228" i="3"/>
  <c r="AO228" i="3"/>
  <c r="AK211" i="3"/>
  <c r="AO211" i="3"/>
  <c r="AU211" i="3"/>
  <c r="AE211" i="3"/>
  <c r="AG211" i="3"/>
  <c r="AM211" i="3"/>
  <c r="AI211" i="3"/>
  <c r="AQ211" i="3"/>
  <c r="AS211" i="3"/>
  <c r="AW211" i="3"/>
  <c r="AU294" i="3"/>
  <c r="AQ294" i="3"/>
  <c r="AS294" i="3"/>
  <c r="AW294" i="3"/>
  <c r="AE294" i="3"/>
  <c r="AG294" i="3"/>
  <c r="AI294" i="3"/>
  <c r="AK294" i="3"/>
  <c r="AM294" i="3"/>
  <c r="AO294" i="3"/>
  <c r="AU452" i="3"/>
  <c r="AW452" i="3"/>
  <c r="AO452" i="3"/>
  <c r="AQ452" i="3"/>
  <c r="AS452" i="3"/>
  <c r="AI452" i="3"/>
  <c r="AK452" i="3"/>
  <c r="AM452" i="3"/>
  <c r="AE452" i="3"/>
  <c r="AG452" i="3"/>
  <c r="AK820" i="3"/>
  <c r="AO820" i="3"/>
  <c r="AE820" i="3"/>
  <c r="AI820" i="3"/>
  <c r="AG820" i="3"/>
  <c r="AM820" i="3"/>
  <c r="AQ820" i="3"/>
  <c r="AS820" i="3"/>
  <c r="AU820" i="3"/>
  <c r="AW820" i="3"/>
  <c r="AG186" i="3"/>
  <c r="AK186" i="3"/>
  <c r="AE186" i="3"/>
  <c r="AM186" i="3"/>
  <c r="AO186" i="3"/>
  <c r="AQ186" i="3"/>
  <c r="AI186" i="3"/>
  <c r="AS186" i="3"/>
  <c r="AU186" i="3"/>
  <c r="AW186" i="3"/>
  <c r="AK928" i="3"/>
  <c r="AO928" i="3"/>
  <c r="AG928" i="3"/>
  <c r="AQ928" i="3"/>
  <c r="AI928" i="3"/>
  <c r="AM928" i="3"/>
  <c r="AS928" i="3"/>
  <c r="AU928" i="3"/>
  <c r="AW928" i="3"/>
  <c r="AE928" i="3"/>
  <c r="AI249" i="3"/>
  <c r="AM249" i="3"/>
  <c r="AK249" i="3"/>
  <c r="AO249" i="3"/>
  <c r="AQ249" i="3"/>
  <c r="AS249" i="3"/>
  <c r="AU249" i="3"/>
  <c r="AW249" i="3"/>
  <c r="AE249" i="3"/>
  <c r="AG249" i="3"/>
  <c r="AI345" i="3"/>
  <c r="AK345" i="3"/>
  <c r="AM345" i="3"/>
  <c r="AE345" i="3"/>
  <c r="AG345" i="3"/>
  <c r="AU345" i="3"/>
  <c r="AW345" i="3"/>
  <c r="AQ345" i="3"/>
  <c r="AS345" i="3"/>
  <c r="AO345" i="3"/>
  <c r="AQ719" i="3"/>
  <c r="AG719" i="3"/>
  <c r="AE719" i="3"/>
  <c r="AO719" i="3"/>
  <c r="AW719" i="3"/>
  <c r="AK719" i="3"/>
  <c r="AM719" i="3"/>
  <c r="AU719" i="3"/>
  <c r="AI719" i="3"/>
  <c r="AS719" i="3"/>
  <c r="AO224" i="3"/>
  <c r="AS224" i="3"/>
  <c r="AU224" i="3"/>
  <c r="AI224" i="3"/>
  <c r="AK224" i="3"/>
  <c r="AM224" i="3"/>
  <c r="AE224" i="3"/>
  <c r="AG224" i="3"/>
  <c r="AQ224" i="3"/>
  <c r="AW224" i="3"/>
  <c r="AU386" i="3"/>
  <c r="AW386" i="3"/>
  <c r="AE386" i="3"/>
  <c r="AG386" i="3"/>
  <c r="AO386" i="3"/>
  <c r="AQ386" i="3"/>
  <c r="AS386" i="3"/>
  <c r="AK386" i="3"/>
  <c r="AM386" i="3"/>
  <c r="AI386" i="3"/>
  <c r="AI332" i="3"/>
  <c r="AW332" i="3"/>
  <c r="AE332" i="3"/>
  <c r="AG332" i="3"/>
  <c r="AQ332" i="3"/>
  <c r="AS332" i="3"/>
  <c r="AU332" i="3"/>
  <c r="AK332" i="3"/>
  <c r="AM332" i="3"/>
  <c r="AO332" i="3"/>
  <c r="AQ767" i="3"/>
  <c r="AG767" i="3"/>
  <c r="AI767" i="3"/>
  <c r="AK767" i="3"/>
  <c r="AM767" i="3"/>
  <c r="AU767" i="3"/>
  <c r="AW767" i="3"/>
  <c r="AO767" i="3"/>
  <c r="AS767" i="3"/>
  <c r="AE767" i="3"/>
  <c r="AG921" i="3"/>
  <c r="AK921" i="3"/>
  <c r="AU921" i="3"/>
  <c r="AW921" i="3"/>
  <c r="AO921" i="3"/>
  <c r="AQ921" i="3"/>
  <c r="AS921" i="3"/>
  <c r="AE921" i="3"/>
  <c r="AI921" i="3"/>
  <c r="AM921" i="3"/>
  <c r="AK330" i="3"/>
  <c r="AM330" i="3"/>
  <c r="AO330" i="3"/>
  <c r="AE330" i="3"/>
  <c r="AG330" i="3"/>
  <c r="AI330" i="3"/>
  <c r="AQ330" i="3"/>
  <c r="AS330" i="3"/>
  <c r="AU330" i="3"/>
  <c r="AW330" i="3"/>
  <c r="AM652" i="3"/>
  <c r="AQ652" i="3"/>
  <c r="AG652" i="3"/>
  <c r="AI652" i="3"/>
  <c r="AK652" i="3"/>
  <c r="AO652" i="3"/>
  <c r="AW652" i="3"/>
  <c r="AS652" i="3"/>
  <c r="AU652" i="3"/>
  <c r="AE652" i="3"/>
  <c r="AM772" i="3"/>
  <c r="AK772" i="3"/>
  <c r="AO772" i="3"/>
  <c r="AQ772" i="3"/>
  <c r="AS772" i="3"/>
  <c r="AU772" i="3"/>
  <c r="AW772" i="3"/>
  <c r="AE772" i="3"/>
  <c r="AG772" i="3"/>
  <c r="AI772" i="3"/>
  <c r="AI261" i="3"/>
  <c r="AM261" i="3"/>
  <c r="AQ261" i="3"/>
  <c r="AS261" i="3"/>
  <c r="AU261" i="3"/>
  <c r="AE261" i="3"/>
  <c r="AG261" i="3"/>
  <c r="AK261" i="3"/>
  <c r="AW261" i="3"/>
  <c r="AO261" i="3"/>
  <c r="AM357" i="3"/>
  <c r="AQ357" i="3"/>
  <c r="AS357" i="3"/>
  <c r="AU357" i="3"/>
  <c r="AE357" i="3"/>
  <c r="AG357" i="3"/>
  <c r="AI357" i="3"/>
  <c r="AK357" i="3"/>
  <c r="AO357" i="3"/>
  <c r="AW357" i="3"/>
  <c r="AO887" i="3"/>
  <c r="AS887" i="3"/>
  <c r="AI887" i="3"/>
  <c r="AU887" i="3"/>
  <c r="AK887" i="3"/>
  <c r="AM887" i="3"/>
  <c r="AQ887" i="3"/>
  <c r="AE887" i="3"/>
  <c r="AW887" i="3"/>
  <c r="AG887" i="3"/>
  <c r="AM280" i="3"/>
  <c r="AQ280" i="3"/>
  <c r="AI280" i="3"/>
  <c r="AK280" i="3"/>
  <c r="AO280" i="3"/>
  <c r="AE280" i="3"/>
  <c r="AG280" i="3"/>
  <c r="AS280" i="3"/>
  <c r="AU280" i="3"/>
  <c r="AW280" i="3"/>
  <c r="AQ376" i="3"/>
  <c r="AE376" i="3"/>
  <c r="AG376" i="3"/>
  <c r="AI376" i="3"/>
  <c r="AK376" i="3"/>
  <c r="AM376" i="3"/>
  <c r="AS376" i="3"/>
  <c r="AO376" i="3"/>
  <c r="AU376" i="3"/>
  <c r="AW376" i="3"/>
  <c r="AI717" i="3"/>
  <c r="AM717" i="3"/>
  <c r="AO717" i="3"/>
  <c r="AQ717" i="3"/>
  <c r="AE717" i="3"/>
  <c r="AG717" i="3"/>
  <c r="AK717" i="3"/>
  <c r="AS717" i="3"/>
  <c r="AU717" i="3"/>
  <c r="AW717" i="3"/>
  <c r="AS852" i="3"/>
  <c r="AW852" i="3"/>
  <c r="AQ852" i="3"/>
  <c r="AU852" i="3"/>
  <c r="AO852" i="3"/>
  <c r="AE852" i="3"/>
  <c r="AI852" i="3"/>
  <c r="AK852" i="3"/>
  <c r="AM852" i="3"/>
  <c r="AG852" i="3"/>
  <c r="AQ647" i="3"/>
  <c r="AU647" i="3"/>
  <c r="AW647" i="3"/>
  <c r="AG647" i="3"/>
  <c r="AE647" i="3"/>
  <c r="AI647" i="3"/>
  <c r="AK647" i="3"/>
  <c r="AM647" i="3"/>
  <c r="AO647" i="3"/>
  <c r="AS647" i="3"/>
  <c r="AI765" i="3"/>
  <c r="AU765" i="3"/>
  <c r="AW765" i="3"/>
  <c r="AO765" i="3"/>
  <c r="AQ765" i="3"/>
  <c r="AS765" i="3"/>
  <c r="AG765" i="3"/>
  <c r="AE765" i="3"/>
  <c r="AK765" i="3"/>
  <c r="AM765" i="3"/>
  <c r="AS876" i="3"/>
  <c r="AW876" i="3"/>
  <c r="AI876" i="3"/>
  <c r="AG876" i="3"/>
  <c r="AE876" i="3"/>
  <c r="AM876" i="3"/>
  <c r="AU876" i="3"/>
  <c r="AO876" i="3"/>
  <c r="AQ876" i="3"/>
  <c r="AK876" i="3"/>
  <c r="AU666" i="3"/>
  <c r="AO666" i="3"/>
  <c r="AQ666" i="3"/>
  <c r="AS666" i="3"/>
  <c r="AE666" i="3"/>
  <c r="AG666" i="3"/>
  <c r="AI666" i="3"/>
  <c r="AK666" i="3"/>
  <c r="AM666" i="3"/>
  <c r="AW666" i="3"/>
  <c r="AU768" i="3"/>
  <c r="AM768" i="3"/>
  <c r="AO768" i="3"/>
  <c r="AQ768" i="3"/>
  <c r="AE768" i="3"/>
  <c r="AG768" i="3"/>
  <c r="AI768" i="3"/>
  <c r="AK768" i="3"/>
  <c r="AS768" i="3"/>
  <c r="AW768" i="3"/>
  <c r="AW883" i="3"/>
  <c r="AE883" i="3"/>
  <c r="AK883" i="3"/>
  <c r="AG883" i="3"/>
  <c r="AI883" i="3"/>
  <c r="AM883" i="3"/>
  <c r="AS883" i="3"/>
  <c r="AU883" i="3"/>
  <c r="AO883" i="3"/>
  <c r="AQ883" i="3"/>
  <c r="AI645" i="3"/>
  <c r="AM645" i="3"/>
  <c r="AE645" i="3"/>
  <c r="AG645" i="3"/>
  <c r="AO645" i="3"/>
  <c r="AK645" i="3"/>
  <c r="AQ645" i="3"/>
  <c r="AS645" i="3"/>
  <c r="AW645" i="3"/>
  <c r="AU645" i="3"/>
  <c r="AI763" i="3"/>
  <c r="AK763" i="3"/>
  <c r="AM763" i="3"/>
  <c r="AU763" i="3"/>
  <c r="AW763" i="3"/>
  <c r="AG763" i="3"/>
  <c r="AO763" i="3"/>
  <c r="AQ763" i="3"/>
  <c r="AS763" i="3"/>
  <c r="AE763" i="3"/>
  <c r="AK838" i="3"/>
  <c r="AO838" i="3"/>
  <c r="AI838" i="3"/>
  <c r="AS838" i="3"/>
  <c r="AM838" i="3"/>
  <c r="AU838" i="3"/>
  <c r="AQ838" i="3"/>
  <c r="AE838" i="3"/>
  <c r="AG838" i="3"/>
  <c r="AW838" i="3"/>
  <c r="AK934" i="3"/>
  <c r="AO934" i="3"/>
  <c r="AU934" i="3"/>
  <c r="AW934" i="3"/>
  <c r="AM934" i="3"/>
  <c r="AQ934" i="3"/>
  <c r="AS934" i="3"/>
  <c r="AE934" i="3"/>
  <c r="AG934" i="3"/>
  <c r="AI934" i="3"/>
  <c r="AU696" i="3"/>
  <c r="AS696" i="3"/>
  <c r="AW696" i="3"/>
  <c r="AM696" i="3"/>
  <c r="AO696" i="3"/>
  <c r="AQ696" i="3"/>
  <c r="AI696" i="3"/>
  <c r="AK696" i="3"/>
  <c r="AE696" i="3"/>
  <c r="AG696" i="3"/>
  <c r="AG801" i="3"/>
  <c r="AI801" i="3"/>
  <c r="AK801" i="3"/>
  <c r="AU801" i="3"/>
  <c r="AW801" i="3"/>
  <c r="AE801" i="3"/>
  <c r="AQ801" i="3"/>
  <c r="AM801" i="3"/>
  <c r="AO801" i="3"/>
  <c r="AS801" i="3"/>
  <c r="AS912" i="3"/>
  <c r="AW912" i="3"/>
  <c r="AG912" i="3"/>
  <c r="AE912" i="3"/>
  <c r="AU912" i="3"/>
  <c r="AI912" i="3"/>
  <c r="AK912" i="3"/>
  <c r="AM912" i="3"/>
  <c r="AO912" i="3"/>
  <c r="AQ912" i="3"/>
  <c r="AQ75" i="3"/>
  <c r="AS75" i="3"/>
  <c r="AO75" i="3"/>
  <c r="AU75" i="3"/>
  <c r="AE75" i="3"/>
  <c r="AG75" i="3"/>
  <c r="AI75" i="3"/>
  <c r="AM75" i="3"/>
  <c r="AK75" i="3"/>
  <c r="AW75" i="3"/>
  <c r="AE84" i="3"/>
  <c r="AG84" i="3"/>
  <c r="AK84" i="3"/>
  <c r="AM84" i="3"/>
  <c r="AU84" i="3"/>
  <c r="AI84" i="3"/>
  <c r="AO84" i="3"/>
  <c r="AQ84" i="3"/>
  <c r="AS84" i="3"/>
  <c r="AW84" i="3"/>
  <c r="AM32" i="3"/>
  <c r="AO32" i="3"/>
  <c r="AK32" i="3"/>
  <c r="AQ32" i="3"/>
  <c r="AE32" i="3"/>
  <c r="AG32" i="3"/>
  <c r="AW32" i="3"/>
  <c r="AI32" i="3"/>
  <c r="AS32" i="3"/>
  <c r="AU32" i="3"/>
  <c r="AI67" i="3"/>
  <c r="AK67" i="3"/>
  <c r="AE67" i="3"/>
  <c r="AQ67" i="3"/>
  <c r="AU67" i="3"/>
  <c r="AM67" i="3"/>
  <c r="AG67" i="3"/>
  <c r="AO67" i="3"/>
  <c r="AS67" i="3"/>
  <c r="AW67" i="3"/>
  <c r="AU52" i="3"/>
  <c r="AW52" i="3"/>
  <c r="AO52" i="3"/>
  <c r="AQ52" i="3"/>
  <c r="AE52" i="3"/>
  <c r="AG52" i="3"/>
  <c r="AI52" i="3"/>
  <c r="AS52" i="3"/>
  <c r="AK52" i="3"/>
  <c r="AM52" i="3"/>
  <c r="AI25" i="3"/>
  <c r="AK25" i="3"/>
  <c r="AG25" i="3"/>
  <c r="AM25" i="3"/>
  <c r="AE25" i="3"/>
  <c r="AQ25" i="3"/>
  <c r="AO25" i="3"/>
  <c r="AS25" i="3"/>
  <c r="AU25" i="3"/>
  <c r="AW25" i="3"/>
  <c r="AI13" i="3"/>
  <c r="AK13" i="3"/>
  <c r="AS13" i="3"/>
  <c r="AU13" i="3"/>
  <c r="AE13" i="3"/>
  <c r="AM13" i="3"/>
  <c r="AG13" i="3"/>
  <c r="AO13" i="3"/>
  <c r="AQ13" i="3"/>
  <c r="AW13" i="3"/>
  <c r="AM20" i="3"/>
  <c r="AO20" i="3"/>
  <c r="AW20" i="3"/>
  <c r="AU20" i="3"/>
  <c r="AK20" i="3"/>
  <c r="AQ20" i="3"/>
  <c r="AS20" i="3"/>
  <c r="AG20" i="3"/>
  <c r="AE20" i="3"/>
  <c r="AI20" i="3"/>
  <c r="AE47" i="3"/>
  <c r="AG47" i="3"/>
  <c r="AI47" i="3"/>
  <c r="AK47" i="3"/>
  <c r="AM47" i="3"/>
  <c r="AO47" i="3"/>
  <c r="AW47" i="3"/>
  <c r="AQ47" i="3"/>
  <c r="AS47" i="3"/>
  <c r="AU47" i="3"/>
  <c r="AS23" i="3"/>
  <c r="AU23" i="3"/>
  <c r="AE23" i="3"/>
  <c r="AW23" i="3"/>
  <c r="AQ23" i="3"/>
  <c r="AK23" i="3"/>
  <c r="AM23" i="3"/>
  <c r="AO23" i="3"/>
  <c r="AG23" i="3"/>
  <c r="AI23" i="3"/>
  <c r="Y17" i="3"/>
  <c r="AC17" i="3"/>
  <c r="I17" i="3"/>
  <c r="M17" i="3"/>
  <c r="AA17" i="3"/>
  <c r="W17" i="3"/>
  <c r="S17" i="3"/>
  <c r="Q17" i="3"/>
  <c r="K17" i="3"/>
  <c r="O17" i="3"/>
  <c r="U17" i="3"/>
  <c r="W54" i="3"/>
  <c r="M54" i="3"/>
  <c r="U54" i="3"/>
  <c r="S54" i="3"/>
  <c r="Y54" i="3"/>
  <c r="Q54" i="3"/>
  <c r="O54" i="3"/>
  <c r="AC54" i="3"/>
  <c r="AA54" i="3"/>
  <c r="S49" i="3"/>
  <c r="Q49" i="3"/>
  <c r="U49" i="3"/>
  <c r="Y49" i="3"/>
  <c r="O49" i="3"/>
  <c r="I49" i="3"/>
  <c r="AC49" i="3"/>
  <c r="M49" i="3"/>
  <c r="W49" i="3"/>
  <c r="K49" i="3"/>
  <c r="AA49" i="3"/>
  <c r="Q86" i="3"/>
  <c r="AC86" i="3"/>
  <c r="M86" i="3"/>
  <c r="Y86" i="3"/>
  <c r="S86" i="3"/>
  <c r="O86" i="3"/>
  <c r="AA86" i="3"/>
  <c r="U86" i="3"/>
  <c r="W86" i="3"/>
  <c r="Q59" i="3"/>
  <c r="M59" i="3"/>
  <c r="AC59" i="3"/>
  <c r="O59" i="3"/>
  <c r="I59" i="3"/>
  <c r="W59" i="3"/>
  <c r="K59" i="3"/>
  <c r="S59" i="3"/>
  <c r="Y59" i="3"/>
  <c r="AA59" i="3"/>
  <c r="U59" i="3"/>
  <c r="U79" i="3"/>
  <c r="W79" i="3"/>
  <c r="AA79" i="3"/>
  <c r="I79" i="3"/>
  <c r="M79" i="3"/>
  <c r="Q79" i="3"/>
  <c r="S79" i="3"/>
  <c r="AC79" i="3"/>
  <c r="K79" i="3"/>
  <c r="Y79" i="3"/>
  <c r="O79" i="3"/>
  <c r="I15" i="3"/>
  <c r="Y15" i="3"/>
  <c r="AA15" i="3"/>
  <c r="O15" i="3"/>
  <c r="K15" i="3"/>
  <c r="M15" i="3"/>
  <c r="W15" i="3"/>
  <c r="S15" i="3"/>
  <c r="AC15" i="3"/>
  <c r="U15" i="3"/>
  <c r="Q15" i="3"/>
  <c r="S41" i="3"/>
  <c r="AA41" i="3"/>
  <c r="Q41" i="3"/>
  <c r="O41" i="3"/>
  <c r="K41" i="3"/>
  <c r="M41" i="3"/>
  <c r="AC41" i="3"/>
  <c r="I41" i="3"/>
  <c r="Y41" i="3"/>
  <c r="U41" i="3"/>
  <c r="W41" i="3"/>
  <c r="Y26" i="3"/>
  <c r="W26" i="3"/>
  <c r="M26" i="3"/>
  <c r="K26" i="3"/>
  <c r="AA26" i="3"/>
  <c r="U26" i="3"/>
  <c r="I26" i="3"/>
  <c r="AC26" i="3"/>
  <c r="S26" i="3"/>
  <c r="Q26" i="3"/>
  <c r="O26" i="3"/>
  <c r="M21" i="3"/>
  <c r="AA21" i="3"/>
  <c r="K21" i="3"/>
  <c r="Q21" i="3"/>
  <c r="Y21" i="3"/>
  <c r="O21" i="3"/>
  <c r="S21" i="3"/>
  <c r="AC21" i="3"/>
  <c r="I21" i="3"/>
  <c r="W21" i="3"/>
  <c r="U21" i="3"/>
  <c r="W18" i="3"/>
  <c r="AA18" i="3"/>
  <c r="U18" i="3"/>
  <c r="Q18" i="3"/>
  <c r="M18" i="3"/>
  <c r="K18" i="3"/>
  <c r="I18" i="3"/>
  <c r="O18" i="3"/>
  <c r="Y18" i="3"/>
  <c r="S18" i="3"/>
  <c r="AC18" i="3"/>
  <c r="Y53" i="3"/>
  <c r="W53" i="3"/>
  <c r="AA53" i="3"/>
  <c r="AC53" i="3"/>
  <c r="Q53" i="3"/>
  <c r="O53" i="3"/>
  <c r="I53" i="3"/>
  <c r="U53" i="3"/>
  <c r="M53" i="3"/>
  <c r="S53" i="3"/>
  <c r="K53" i="3"/>
  <c r="I76" i="3"/>
  <c r="M76" i="3"/>
  <c r="W76" i="3"/>
  <c r="U76" i="3"/>
  <c r="Y76" i="3"/>
  <c r="O76" i="3"/>
  <c r="AA76" i="3"/>
  <c r="S76" i="3"/>
  <c r="Q76" i="3"/>
  <c r="K76" i="3"/>
  <c r="AC76" i="3"/>
  <c r="Q58" i="3"/>
  <c r="AA58" i="3"/>
  <c r="S58" i="3"/>
  <c r="K58" i="3"/>
  <c r="M58" i="3"/>
  <c r="Y58" i="3"/>
  <c r="U58" i="3"/>
  <c r="I58" i="3"/>
  <c r="AC58" i="3"/>
  <c r="O58" i="3"/>
  <c r="W58" i="3"/>
  <c r="M45" i="3"/>
  <c r="I45" i="3"/>
  <c r="Y45" i="3"/>
  <c r="AA45" i="3"/>
  <c r="K45" i="3"/>
  <c r="O45" i="3"/>
  <c r="Q45" i="3"/>
  <c r="S45" i="3"/>
  <c r="W45" i="3"/>
  <c r="U45" i="3"/>
  <c r="AC45" i="3"/>
  <c r="I46" i="3"/>
  <c r="O46" i="3"/>
  <c r="S46" i="3"/>
  <c r="M46" i="3"/>
  <c r="Q46" i="3"/>
  <c r="Y46" i="3"/>
  <c r="AA46" i="3"/>
  <c r="AC46" i="3"/>
  <c r="W46" i="3"/>
  <c r="U46" i="3"/>
  <c r="K46" i="3"/>
  <c r="AC28" i="3"/>
  <c r="Q28" i="3"/>
  <c r="AA28" i="3"/>
  <c r="S28" i="3"/>
  <c r="W28" i="3"/>
  <c r="O28" i="3"/>
  <c r="M28" i="3"/>
  <c r="I28" i="3"/>
  <c r="Y28" i="3"/>
  <c r="U28" i="3"/>
  <c r="K28" i="3"/>
  <c r="U71" i="3"/>
  <c r="K71" i="3"/>
  <c r="O71" i="3"/>
  <c r="I71" i="3"/>
  <c r="M71" i="3"/>
  <c r="AC71" i="3"/>
  <c r="AA71" i="3"/>
  <c r="W71" i="3"/>
  <c r="S71" i="3"/>
  <c r="Q71" i="3"/>
  <c r="Y71" i="3"/>
  <c r="W27" i="3"/>
  <c r="AC27" i="3"/>
  <c r="S27" i="3"/>
  <c r="K27" i="3"/>
  <c r="Y27" i="3"/>
  <c r="M27" i="3"/>
  <c r="O27" i="3"/>
  <c r="AA27" i="3"/>
  <c r="U27" i="3"/>
  <c r="Q27" i="3"/>
  <c r="I27" i="3"/>
  <c r="I81" i="3"/>
  <c r="S81" i="3"/>
  <c r="W81" i="3"/>
  <c r="AC81" i="3"/>
  <c r="O81" i="3"/>
  <c r="AA81" i="3"/>
  <c r="Q81" i="3"/>
  <c r="M81" i="3"/>
  <c r="Y81" i="3"/>
  <c r="K81" i="3"/>
  <c r="U81" i="3"/>
  <c r="K78" i="3"/>
  <c r="Q78" i="3"/>
  <c r="O78" i="3"/>
  <c r="AC78" i="3"/>
  <c r="S78" i="3"/>
  <c r="Y78" i="3"/>
  <c r="W78" i="3"/>
  <c r="U78" i="3"/>
  <c r="I78" i="3"/>
  <c r="AA78" i="3"/>
  <c r="M78" i="3"/>
  <c r="S16" i="3"/>
  <c r="AC16" i="3"/>
  <c r="O16" i="3"/>
  <c r="U16" i="3"/>
  <c r="Q16" i="3"/>
  <c r="M16" i="3"/>
  <c r="Y16" i="3"/>
  <c r="K16" i="3"/>
  <c r="AA16" i="3"/>
  <c r="W16" i="3"/>
  <c r="I16" i="3"/>
  <c r="K22" i="3"/>
  <c r="U22" i="3"/>
  <c r="AC22" i="3"/>
  <c r="O22" i="3"/>
  <c r="I22" i="3"/>
  <c r="S22" i="3"/>
  <c r="AA22" i="3"/>
  <c r="Y22" i="3"/>
  <c r="Q22" i="3"/>
  <c r="M22" i="3"/>
  <c r="W22" i="3"/>
  <c r="W42" i="3"/>
  <c r="I42" i="3"/>
  <c r="S42" i="3"/>
  <c r="AC42" i="3"/>
  <c r="K42" i="3"/>
  <c r="M42" i="3"/>
  <c r="Q42" i="3"/>
  <c r="O42" i="3"/>
  <c r="Y42" i="3"/>
  <c r="U42" i="3"/>
  <c r="AA42" i="3"/>
  <c r="Y29" i="3"/>
  <c r="S29" i="3"/>
  <c r="AA29" i="3"/>
  <c r="I29" i="3"/>
  <c r="Q29" i="3"/>
  <c r="O29" i="3"/>
  <c r="M29" i="3"/>
  <c r="K29" i="3"/>
  <c r="W29" i="3"/>
  <c r="U29" i="3"/>
  <c r="AC29" i="3"/>
  <c r="AC82" i="3"/>
  <c r="W82" i="3"/>
  <c r="AA82" i="3"/>
  <c r="U82" i="3"/>
  <c r="K82" i="3"/>
  <c r="Y82" i="3"/>
  <c r="I82" i="3"/>
  <c r="Q82" i="3"/>
  <c r="M82" i="3"/>
  <c r="O82" i="3"/>
  <c r="S82" i="3"/>
  <c r="I51" i="3"/>
  <c r="M51" i="3"/>
  <c r="Q51" i="3"/>
  <c r="K51" i="3"/>
  <c r="AC51" i="3"/>
  <c r="AA51" i="3"/>
  <c r="W51" i="3"/>
  <c r="O51" i="3"/>
  <c r="Y51" i="3"/>
  <c r="S51" i="3"/>
  <c r="U51" i="3"/>
  <c r="I33" i="3"/>
  <c r="K33" i="3"/>
  <c r="Y33" i="3"/>
  <c r="AA33" i="3"/>
  <c r="S33" i="3"/>
  <c r="Q33" i="3"/>
  <c r="O33" i="3"/>
  <c r="AC33" i="3"/>
  <c r="W33" i="3"/>
  <c r="M33" i="3"/>
  <c r="U33" i="3"/>
  <c r="M40" i="3"/>
  <c r="Q40" i="3"/>
  <c r="S40" i="3"/>
  <c r="AC40" i="3"/>
  <c r="U40" i="3"/>
  <c r="O40" i="3"/>
  <c r="K40" i="3"/>
  <c r="W40" i="3"/>
  <c r="Y40" i="3"/>
  <c r="AA40" i="3"/>
  <c r="I40" i="3"/>
  <c r="M65" i="3"/>
  <c r="Q65" i="3"/>
  <c r="AC65" i="3"/>
  <c r="AA65" i="3"/>
  <c r="W65" i="3"/>
  <c r="U65" i="3"/>
  <c r="O65" i="3"/>
  <c r="S65" i="3"/>
  <c r="K65" i="3"/>
  <c r="Y65" i="3"/>
  <c r="I65" i="3"/>
  <c r="Y14" i="3"/>
  <c r="I14" i="3"/>
  <c r="S14" i="3"/>
  <c r="AA14" i="3"/>
  <c r="M14" i="3"/>
  <c r="K14" i="3"/>
  <c r="O14" i="3"/>
  <c r="AC14" i="3"/>
  <c r="U14" i="3"/>
  <c r="W14" i="3"/>
  <c r="Q14" i="3"/>
  <c r="O62" i="3"/>
  <c r="M62" i="3"/>
  <c r="W62" i="3"/>
  <c r="I62" i="3"/>
  <c r="AA62" i="3"/>
  <c r="AC62" i="3"/>
  <c r="U62" i="3"/>
  <c r="Q62" i="3"/>
  <c r="Y62" i="3"/>
  <c r="S62" i="3"/>
  <c r="K62" i="3"/>
  <c r="Q84" i="3"/>
  <c r="AA84" i="3"/>
  <c r="U84" i="3"/>
  <c r="K84" i="3"/>
  <c r="Y84" i="3"/>
  <c r="S84" i="3"/>
  <c r="I84" i="3"/>
  <c r="O84" i="3"/>
  <c r="W84" i="3"/>
  <c r="AC84" i="3"/>
  <c r="M84" i="3"/>
  <c r="W83" i="3"/>
  <c r="Y83" i="3"/>
  <c r="M83" i="3"/>
  <c r="K83" i="3"/>
  <c r="O83" i="3"/>
  <c r="Q83" i="3"/>
  <c r="S83" i="3"/>
  <c r="U83" i="3"/>
  <c r="I83" i="3"/>
  <c r="AA83" i="3"/>
  <c r="AC83" i="3"/>
  <c r="U32" i="3"/>
  <c r="O32" i="3"/>
  <c r="Q32" i="3"/>
  <c r="S32" i="3"/>
  <c r="M32" i="3"/>
  <c r="Y32" i="3"/>
  <c r="AC32" i="3"/>
  <c r="W32" i="3"/>
  <c r="K32" i="3"/>
  <c r="AA32" i="3"/>
  <c r="I32" i="3"/>
  <c r="O52" i="3"/>
  <c r="M52" i="3"/>
  <c r="U52" i="3"/>
  <c r="K52" i="3"/>
  <c r="Y52" i="3"/>
  <c r="W52" i="3"/>
  <c r="AC52" i="3"/>
  <c r="Q52" i="3"/>
  <c r="AA52" i="3"/>
  <c r="I52" i="3"/>
  <c r="S52" i="3"/>
  <c r="S25" i="3"/>
  <c r="AA25" i="3"/>
  <c r="K25" i="3"/>
  <c r="O25" i="3"/>
  <c r="I25" i="3"/>
  <c r="M25" i="3"/>
  <c r="U25" i="3"/>
  <c r="Q25" i="3"/>
  <c r="AC25" i="3"/>
  <c r="Y25" i="3"/>
  <c r="W25" i="3"/>
  <c r="U50" i="3"/>
  <c r="O50" i="3"/>
  <c r="AC50" i="3"/>
  <c r="W50" i="3"/>
  <c r="Y50" i="3"/>
  <c r="S50" i="3"/>
  <c r="M50" i="3"/>
  <c r="K50" i="3"/>
  <c r="AA50" i="3"/>
  <c r="Q50" i="3"/>
  <c r="U61" i="3"/>
  <c r="M61" i="3"/>
  <c r="I61" i="3"/>
  <c r="W61" i="3"/>
  <c r="Q61" i="3"/>
  <c r="AC61" i="3"/>
  <c r="AA61" i="3"/>
  <c r="Y61" i="3"/>
  <c r="O61" i="3"/>
  <c r="S61" i="3"/>
  <c r="K61" i="3"/>
  <c r="M47" i="3"/>
  <c r="AA47" i="3"/>
  <c r="Q47" i="3"/>
  <c r="AC47" i="3"/>
  <c r="I47" i="3"/>
  <c r="O47" i="3"/>
  <c r="W47" i="3"/>
  <c r="S47" i="3"/>
  <c r="K47" i="3"/>
  <c r="Y47" i="3"/>
  <c r="U47" i="3"/>
  <c r="AA77" i="3"/>
  <c r="S77" i="3"/>
  <c r="AC77" i="3"/>
  <c r="Y77" i="3"/>
  <c r="Q77" i="3"/>
  <c r="W77" i="3"/>
  <c r="U77" i="3"/>
  <c r="O77" i="3"/>
  <c r="M77" i="3"/>
  <c r="I77" i="3"/>
  <c r="K77" i="3"/>
  <c r="AA69" i="3"/>
  <c r="W69" i="3"/>
  <c r="U69" i="3"/>
  <c r="AC69" i="3"/>
  <c r="O69" i="3"/>
  <c r="M69" i="3"/>
  <c r="K69" i="3"/>
  <c r="S69" i="3"/>
  <c r="I69" i="3"/>
  <c r="Y69" i="3"/>
  <c r="Q69" i="3"/>
  <c r="W56" i="3"/>
  <c r="K56" i="3"/>
  <c r="S56" i="3"/>
  <c r="U56" i="3"/>
  <c r="O56" i="3"/>
  <c r="M56" i="3"/>
  <c r="AA56" i="3"/>
  <c r="I56" i="3"/>
  <c r="AC56" i="3"/>
  <c r="Q56" i="3"/>
  <c r="Y56" i="3"/>
  <c r="M44" i="3"/>
  <c r="S44" i="3"/>
  <c r="Q44" i="3"/>
  <c r="O44" i="3"/>
  <c r="AC44" i="3"/>
  <c r="W44" i="3"/>
  <c r="U44" i="3"/>
  <c r="AA44" i="3"/>
  <c r="Y44" i="3"/>
  <c r="K44" i="3"/>
  <c r="I44" i="3"/>
  <c r="K31" i="3"/>
  <c r="U31" i="3"/>
  <c r="W31" i="3"/>
  <c r="I31" i="3"/>
  <c r="AC31" i="3"/>
  <c r="Y31" i="3"/>
  <c r="O31" i="3"/>
  <c r="Q31" i="3"/>
  <c r="M31" i="3"/>
  <c r="AA31" i="3"/>
  <c r="S31" i="3"/>
  <c r="O48" i="3"/>
  <c r="U48" i="3"/>
  <c r="M48" i="3"/>
  <c r="S48" i="3"/>
  <c r="K48" i="3"/>
  <c r="AC48" i="3"/>
  <c r="W48" i="3"/>
  <c r="AA48" i="3"/>
  <c r="Q48" i="3"/>
  <c r="Y48" i="3"/>
  <c r="I48" i="3"/>
  <c r="Q36" i="3"/>
  <c r="S36" i="3"/>
  <c r="AC36" i="3"/>
  <c r="I36" i="3"/>
  <c r="O36" i="3"/>
  <c r="M36" i="3"/>
  <c r="Y36" i="3"/>
  <c r="AA36" i="3"/>
  <c r="U36" i="3"/>
  <c r="W36" i="3"/>
  <c r="K36" i="3"/>
  <c r="Q74" i="3"/>
  <c r="W74" i="3"/>
  <c r="AC74" i="3"/>
  <c r="S74" i="3"/>
  <c r="AA74" i="3"/>
  <c r="O74" i="3"/>
  <c r="M74" i="3"/>
  <c r="K74" i="3"/>
  <c r="Y74" i="3"/>
  <c r="U74" i="3"/>
  <c r="I74" i="3"/>
  <c r="Q80" i="3"/>
  <c r="I80" i="3"/>
  <c r="S80" i="3"/>
  <c r="M80" i="3"/>
  <c r="W80" i="3"/>
  <c r="AC80" i="3"/>
  <c r="AA80" i="3"/>
  <c r="K80" i="3"/>
  <c r="O80" i="3"/>
  <c r="Y80" i="3"/>
  <c r="U80" i="3"/>
  <c r="Q66" i="3"/>
  <c r="O66" i="3"/>
  <c r="I66" i="3"/>
  <c r="Y66" i="3"/>
  <c r="M66" i="3"/>
  <c r="AC66" i="3"/>
  <c r="S66" i="3"/>
  <c r="K66" i="3"/>
  <c r="W66" i="3"/>
  <c r="U66" i="3"/>
  <c r="AA66" i="3"/>
  <c r="AC55" i="3"/>
  <c r="AA55" i="3"/>
  <c r="S55" i="3"/>
  <c r="Q55" i="3"/>
  <c r="M55" i="3"/>
  <c r="K55" i="3"/>
  <c r="I55" i="3"/>
  <c r="Y55" i="3"/>
  <c r="O55" i="3"/>
  <c r="W55" i="3"/>
  <c r="U55" i="3"/>
  <c r="Q24" i="3"/>
  <c r="O24" i="3"/>
  <c r="AC24" i="3"/>
  <c r="U24" i="3"/>
  <c r="M24" i="3"/>
  <c r="S24" i="3"/>
  <c r="K24" i="3"/>
  <c r="W24" i="3"/>
  <c r="I24" i="3"/>
  <c r="Y24" i="3"/>
  <c r="AA24" i="3"/>
  <c r="I63" i="3"/>
  <c r="U63" i="3"/>
  <c r="AC63" i="3"/>
  <c r="W63" i="3"/>
  <c r="O63" i="3"/>
  <c r="M63" i="3"/>
  <c r="K63" i="3"/>
  <c r="Y63" i="3"/>
  <c r="AA63" i="3"/>
  <c r="S63" i="3"/>
  <c r="Q63" i="3"/>
  <c r="Q85" i="3"/>
  <c r="W85" i="3"/>
  <c r="M85" i="3"/>
  <c r="S85" i="3"/>
  <c r="O85" i="3"/>
  <c r="AC85" i="3"/>
  <c r="U85" i="3"/>
  <c r="AA85" i="3"/>
  <c r="Y85" i="3"/>
  <c r="O72" i="3"/>
  <c r="K72" i="3"/>
  <c r="S72" i="3"/>
  <c r="W72" i="3"/>
  <c r="Q72" i="3"/>
  <c r="U72" i="3"/>
  <c r="Y72" i="3"/>
  <c r="AA72" i="3"/>
  <c r="AC72" i="3"/>
  <c r="M72" i="3"/>
  <c r="I72" i="3"/>
  <c r="Y64" i="3"/>
  <c r="S64" i="3"/>
  <c r="AA64" i="3"/>
  <c r="M64" i="3"/>
  <c r="K64" i="3"/>
  <c r="U64" i="3"/>
  <c r="W64" i="3"/>
  <c r="O64" i="3"/>
  <c r="I64" i="3"/>
  <c r="AC64" i="3"/>
  <c r="Q64" i="3"/>
  <c r="S19" i="3"/>
  <c r="I19" i="3"/>
  <c r="U19" i="3"/>
  <c r="Q19" i="3"/>
  <c r="AA19" i="3"/>
  <c r="K19" i="3"/>
  <c r="W19" i="3"/>
  <c r="O19" i="3"/>
  <c r="AC19" i="3"/>
  <c r="M19" i="3"/>
  <c r="Y19" i="3"/>
  <c r="W60" i="3"/>
  <c r="AC60" i="3"/>
  <c r="AA60" i="3"/>
  <c r="Y60" i="3"/>
  <c r="S60" i="3"/>
  <c r="U60" i="3"/>
  <c r="Q60" i="3"/>
  <c r="I60" i="3"/>
  <c r="M60" i="3"/>
  <c r="K60" i="3"/>
  <c r="O60" i="3"/>
  <c r="W38" i="3"/>
  <c r="Q38" i="3"/>
  <c r="U38" i="3"/>
  <c r="AA38" i="3"/>
  <c r="O38" i="3"/>
  <c r="AC38" i="3"/>
  <c r="M38" i="3"/>
  <c r="K38" i="3"/>
  <c r="Y38" i="3"/>
  <c r="S38" i="3"/>
  <c r="I38" i="3"/>
  <c r="AA57" i="3"/>
  <c r="S57" i="3"/>
  <c r="I57" i="3"/>
  <c r="K57" i="3"/>
  <c r="W57" i="3"/>
  <c r="Y57" i="3"/>
  <c r="AC57" i="3"/>
  <c r="O57" i="3"/>
  <c r="M57" i="3"/>
  <c r="Q57" i="3"/>
  <c r="U57" i="3"/>
  <c r="AA35" i="3"/>
  <c r="O35" i="3"/>
  <c r="Y35" i="3"/>
  <c r="I35" i="3"/>
  <c r="M35" i="3"/>
  <c r="W35" i="3"/>
  <c r="U35" i="3"/>
  <c r="AC35" i="3"/>
  <c r="K35" i="3"/>
  <c r="Q35" i="3"/>
  <c r="S35" i="3"/>
  <c r="W68" i="3"/>
  <c r="AA68" i="3"/>
  <c r="S68" i="3"/>
  <c r="I68" i="3"/>
  <c r="AC68" i="3"/>
  <c r="M68" i="3"/>
  <c r="Q68" i="3"/>
  <c r="O68" i="3"/>
  <c r="U68" i="3"/>
  <c r="Y68" i="3"/>
  <c r="K68" i="3"/>
  <c r="S43" i="3"/>
  <c r="AA43" i="3"/>
  <c r="U43" i="3"/>
  <c r="O43" i="3"/>
  <c r="Y43" i="3"/>
  <c r="I43" i="3"/>
  <c r="M43" i="3"/>
  <c r="Q43" i="3"/>
  <c r="W43" i="3"/>
  <c r="AC43" i="3"/>
  <c r="K43" i="3"/>
  <c r="Y34" i="3"/>
  <c r="M34" i="3"/>
  <c r="U34" i="3"/>
  <c r="AA34" i="3"/>
  <c r="Q34" i="3"/>
  <c r="W34" i="3"/>
  <c r="AC34" i="3"/>
  <c r="I34" i="3"/>
  <c r="S34" i="3"/>
  <c r="O34" i="3"/>
  <c r="K34" i="3"/>
  <c r="O39" i="3"/>
  <c r="Y39" i="3"/>
  <c r="M39" i="3"/>
  <c r="S39" i="3"/>
  <c r="U39" i="3"/>
  <c r="AA39" i="3"/>
  <c r="I39" i="3"/>
  <c r="Q39" i="3"/>
  <c r="W39" i="3"/>
  <c r="AC39" i="3"/>
  <c r="K39" i="3"/>
  <c r="Q70" i="3"/>
  <c r="I70" i="3"/>
  <c r="M70" i="3"/>
  <c r="K70" i="3"/>
  <c r="AA70" i="3"/>
  <c r="Y70" i="3"/>
  <c r="O70" i="3"/>
  <c r="S70" i="3"/>
  <c r="AC70" i="3"/>
  <c r="U70" i="3"/>
  <c r="W70" i="3"/>
  <c r="AA75" i="3"/>
  <c r="W75" i="3"/>
  <c r="AC75" i="3"/>
  <c r="Y75" i="3"/>
  <c r="S75" i="3"/>
  <c r="U75" i="3"/>
  <c r="M75" i="3"/>
  <c r="I75" i="3"/>
  <c r="K75" i="3"/>
  <c r="Q75" i="3"/>
  <c r="O75" i="3"/>
  <c r="K37" i="3"/>
  <c r="S37" i="3"/>
  <c r="I37" i="3"/>
  <c r="O37" i="3"/>
  <c r="M37" i="3"/>
  <c r="AC37" i="3"/>
  <c r="AA37" i="3"/>
  <c r="Y37" i="3"/>
  <c r="Q37" i="3"/>
  <c r="U37" i="3"/>
  <c r="W37" i="3"/>
  <c r="Y67" i="3"/>
  <c r="AA67" i="3"/>
  <c r="O67" i="3"/>
  <c r="M67" i="3"/>
  <c r="S67" i="3"/>
  <c r="W67" i="3"/>
  <c r="AC67" i="3"/>
  <c r="I67" i="3"/>
  <c r="U67" i="3"/>
  <c r="K67" i="3"/>
  <c r="Q67" i="3"/>
  <c r="AA13" i="3"/>
  <c r="K13" i="3"/>
  <c r="M13" i="3"/>
  <c r="S13" i="3"/>
  <c r="Y13" i="3"/>
  <c r="Q13" i="3"/>
  <c r="AC13" i="3"/>
  <c r="O13" i="3"/>
  <c r="I13" i="3"/>
  <c r="W13" i="3"/>
  <c r="U13" i="3"/>
  <c r="O30" i="3"/>
  <c r="I30" i="3"/>
  <c r="AA30" i="3"/>
  <c r="Y30" i="3"/>
  <c r="S30" i="3"/>
  <c r="U30" i="3"/>
  <c r="K30" i="3"/>
  <c r="AC30" i="3"/>
  <c r="M30" i="3"/>
  <c r="W30" i="3"/>
  <c r="Q30" i="3"/>
  <c r="AC73" i="3"/>
  <c r="O73" i="3"/>
  <c r="AA73" i="3"/>
  <c r="Q73" i="3"/>
  <c r="U73" i="3"/>
  <c r="M73" i="3"/>
  <c r="Y73" i="3"/>
  <c r="I73" i="3"/>
  <c r="K73" i="3"/>
  <c r="S73" i="3"/>
  <c r="W73" i="3"/>
  <c r="S20" i="3"/>
  <c r="M20" i="3"/>
  <c r="AC20" i="3"/>
  <c r="U20" i="3"/>
  <c r="Q20" i="3"/>
  <c r="O20" i="3"/>
  <c r="I20" i="3"/>
  <c r="W20" i="3"/>
  <c r="Y20" i="3"/>
  <c r="K20" i="3"/>
  <c r="AA20" i="3"/>
  <c r="W23" i="3"/>
  <c r="Y23" i="3"/>
  <c r="U23" i="3"/>
  <c r="M23" i="3"/>
  <c r="S23" i="3"/>
  <c r="AC23" i="3"/>
  <c r="O23" i="3"/>
  <c r="I23" i="3"/>
  <c r="AA23" i="3"/>
  <c r="Q23" i="3"/>
  <c r="K23" i="3"/>
  <c r="AA383" i="3"/>
  <c r="AC383" i="3"/>
  <c r="O383" i="3"/>
  <c r="M383" i="3"/>
  <c r="Q383" i="3"/>
  <c r="S383" i="3"/>
  <c r="K383" i="3"/>
  <c r="W383" i="3"/>
  <c r="Y383" i="3"/>
  <c r="U383" i="3"/>
  <c r="I383" i="3"/>
  <c r="K144" i="3"/>
  <c r="I144" i="3"/>
  <c r="AA144" i="3"/>
  <c r="Y144" i="3"/>
  <c r="S144" i="3"/>
  <c r="AC144" i="3"/>
  <c r="M144" i="3"/>
  <c r="Q144" i="3"/>
  <c r="W144" i="3"/>
  <c r="U144" i="3"/>
  <c r="O144" i="3"/>
  <c r="U115" i="3"/>
  <c r="K115" i="3"/>
  <c r="AC115" i="3"/>
  <c r="M115" i="3"/>
  <c r="AA115" i="3"/>
  <c r="I115" i="3"/>
  <c r="S115" i="3"/>
  <c r="O115" i="3"/>
  <c r="Y115" i="3"/>
  <c r="Q115" i="3"/>
  <c r="W115" i="3"/>
  <c r="Q297" i="3"/>
  <c r="O297" i="3"/>
  <c r="S297" i="3"/>
  <c r="M297" i="3"/>
  <c r="W297" i="3"/>
  <c r="K297" i="3"/>
  <c r="AC297" i="3"/>
  <c r="Y297" i="3"/>
  <c r="I297" i="3"/>
  <c r="AA297" i="3"/>
  <c r="U297" i="3"/>
  <c r="K308" i="3"/>
  <c r="W308" i="3"/>
  <c r="O308" i="3"/>
  <c r="Q308" i="3"/>
  <c r="AA308" i="3"/>
  <c r="S308" i="3"/>
  <c r="U308" i="3"/>
  <c r="I308" i="3"/>
  <c r="AC308" i="3"/>
  <c r="Y308" i="3"/>
  <c r="M308" i="3"/>
  <c r="AC261" i="3"/>
  <c r="I261" i="3"/>
  <c r="AA261" i="3"/>
  <c r="K261" i="3"/>
  <c r="S261" i="3"/>
  <c r="M261" i="3"/>
  <c r="Q261" i="3"/>
  <c r="U261" i="3"/>
  <c r="O261" i="3"/>
  <c r="Y261" i="3"/>
  <c r="W261" i="3"/>
  <c r="M344" i="3"/>
  <c r="AC344" i="3"/>
  <c r="S344" i="3"/>
  <c r="W344" i="3"/>
  <c r="K344" i="3"/>
  <c r="I344" i="3"/>
  <c r="Q344" i="3"/>
  <c r="AA344" i="3"/>
  <c r="Y344" i="3"/>
  <c r="O344" i="3"/>
  <c r="U344" i="3"/>
  <c r="AC645" i="3"/>
  <c r="U645" i="3"/>
  <c r="O645" i="3"/>
  <c r="W645" i="3"/>
  <c r="AA645" i="3"/>
  <c r="S645" i="3"/>
  <c r="I645" i="3"/>
  <c r="K645" i="3"/>
  <c r="Q645" i="3"/>
  <c r="M645" i="3"/>
  <c r="Y645" i="3"/>
  <c r="W878" i="3"/>
  <c r="U878" i="3"/>
  <c r="I878" i="3"/>
  <c r="S878" i="3"/>
  <c r="Y878" i="3"/>
  <c r="AC878" i="3"/>
  <c r="M878" i="3"/>
  <c r="AA878" i="3"/>
  <c r="O878" i="3"/>
  <c r="K878" i="3"/>
  <c r="Q878" i="3"/>
  <c r="S941" i="3"/>
  <c r="I941" i="3"/>
  <c r="Q941" i="3"/>
  <c r="W941" i="3"/>
  <c r="M941" i="3"/>
  <c r="AC941" i="3"/>
  <c r="O941" i="3"/>
  <c r="AA941" i="3"/>
  <c r="Y941" i="3"/>
  <c r="K941" i="3"/>
  <c r="U941" i="3"/>
  <c r="AC105" i="3"/>
  <c r="K105" i="3"/>
  <c r="W105" i="3"/>
  <c r="S105" i="3"/>
  <c r="Y105" i="3"/>
  <c r="Q105" i="3"/>
  <c r="O105" i="3"/>
  <c r="I105" i="3"/>
  <c r="U105" i="3"/>
  <c r="M105" i="3"/>
  <c r="AA105" i="3"/>
  <c r="W694" i="3"/>
  <c r="AA694" i="3"/>
  <c r="Y694" i="3"/>
  <c r="O694" i="3"/>
  <c r="K694" i="3"/>
  <c r="AC694" i="3"/>
  <c r="M694" i="3"/>
  <c r="I694" i="3"/>
  <c r="U694" i="3"/>
  <c r="S694" i="3"/>
  <c r="Q694" i="3"/>
  <c r="U190" i="3"/>
  <c r="S190" i="3"/>
  <c r="Y190" i="3"/>
  <c r="M190" i="3"/>
  <c r="W190" i="3"/>
  <c r="I190" i="3"/>
  <c r="AC190" i="3"/>
  <c r="Q190" i="3"/>
  <c r="K190" i="3"/>
  <c r="AA190" i="3"/>
  <c r="O190" i="3"/>
  <c r="Q127" i="3"/>
  <c r="AA127" i="3"/>
  <c r="O127" i="3"/>
  <c r="U127" i="3"/>
  <c r="AC127" i="3"/>
  <c r="K127" i="3"/>
  <c r="I127" i="3"/>
  <c r="W127" i="3"/>
  <c r="Y127" i="3"/>
  <c r="S127" i="3"/>
  <c r="M127" i="3"/>
  <c r="M457" i="3"/>
  <c r="O457" i="3"/>
  <c r="W457" i="3"/>
  <c r="U457" i="3"/>
  <c r="AA457" i="3"/>
  <c r="Q457" i="3"/>
  <c r="K457" i="3"/>
  <c r="AC457" i="3"/>
  <c r="S457" i="3"/>
  <c r="I457" i="3"/>
  <c r="Y457" i="3"/>
  <c r="O931" i="3"/>
  <c r="U931" i="3"/>
  <c r="K931" i="3"/>
  <c r="AA931" i="3"/>
  <c r="M931" i="3"/>
  <c r="Q931" i="3"/>
  <c r="I931" i="3"/>
  <c r="AC931" i="3"/>
  <c r="S931" i="3"/>
  <c r="Y931" i="3"/>
  <c r="W931" i="3"/>
  <c r="U778" i="3"/>
  <c r="AA778" i="3"/>
  <c r="Y778" i="3"/>
  <c r="AC778" i="3"/>
  <c r="W778" i="3"/>
  <c r="I778" i="3"/>
  <c r="M778" i="3"/>
  <c r="S778" i="3"/>
  <c r="O778" i="3"/>
  <c r="K778" i="3"/>
  <c r="Q778" i="3"/>
  <c r="W283" i="3"/>
  <c r="S283" i="3"/>
  <c r="Y283" i="3"/>
  <c r="Q283" i="3"/>
  <c r="I283" i="3"/>
  <c r="AC283" i="3"/>
  <c r="AA283" i="3"/>
  <c r="O283" i="3"/>
  <c r="U283" i="3"/>
  <c r="K283" i="3"/>
  <c r="M283" i="3"/>
  <c r="M124" i="3"/>
  <c r="I124" i="3"/>
  <c r="Y124" i="3"/>
  <c r="S124" i="3"/>
  <c r="AA124" i="3"/>
  <c r="K124" i="3"/>
  <c r="W124" i="3"/>
  <c r="Q124" i="3"/>
  <c r="U124" i="3"/>
  <c r="AC124" i="3"/>
  <c r="O124" i="3"/>
  <c r="U143" i="3"/>
  <c r="M143" i="3"/>
  <c r="O143" i="3"/>
  <c r="AC143" i="3"/>
  <c r="K143" i="3"/>
  <c r="AA143" i="3"/>
  <c r="Q143" i="3"/>
  <c r="W143" i="3"/>
  <c r="S143" i="3"/>
  <c r="I143" i="3"/>
  <c r="Y143" i="3"/>
  <c r="Y201" i="3"/>
  <c r="Q201" i="3"/>
  <c r="U201" i="3"/>
  <c r="AA201" i="3"/>
  <c r="I201" i="3"/>
  <c r="O201" i="3"/>
  <c r="S201" i="3"/>
  <c r="AC201" i="3"/>
  <c r="K201" i="3"/>
  <c r="W201" i="3"/>
  <c r="M201" i="3"/>
  <c r="W199" i="3"/>
  <c r="Q199" i="3"/>
  <c r="S199" i="3"/>
  <c r="I199" i="3"/>
  <c r="AC199" i="3"/>
  <c r="M199" i="3"/>
  <c r="U199" i="3"/>
  <c r="AA199" i="3"/>
  <c r="K199" i="3"/>
  <c r="Y199" i="3"/>
  <c r="O199" i="3"/>
  <c r="U222" i="3"/>
  <c r="W222" i="3"/>
  <c r="K222" i="3"/>
  <c r="I222" i="3"/>
  <c r="AA222" i="3"/>
  <c r="M222" i="3"/>
  <c r="O222" i="3"/>
  <c r="AC222" i="3"/>
  <c r="S222" i="3"/>
  <c r="Q222" i="3"/>
  <c r="Y222" i="3"/>
  <c r="Y141" i="3"/>
  <c r="K141" i="3"/>
  <c r="AA141" i="3"/>
  <c r="S141" i="3"/>
  <c r="Q141" i="3"/>
  <c r="I141" i="3"/>
  <c r="AC141" i="3"/>
  <c r="W141" i="3"/>
  <c r="O141" i="3"/>
  <c r="U141" i="3"/>
  <c r="M141" i="3"/>
  <c r="AC754" i="3"/>
  <c r="W754" i="3"/>
  <c r="S754" i="3"/>
  <c r="K754" i="3"/>
  <c r="Q754" i="3"/>
  <c r="AA754" i="3"/>
  <c r="Y754" i="3"/>
  <c r="I754" i="3"/>
  <c r="M754" i="3"/>
  <c r="U754" i="3"/>
  <c r="O754" i="3"/>
  <c r="Y185" i="3"/>
  <c r="O185" i="3"/>
  <c r="K185" i="3"/>
  <c r="AC185" i="3"/>
  <c r="M185" i="3"/>
  <c r="I185" i="3"/>
  <c r="Q185" i="3"/>
  <c r="AA185" i="3"/>
  <c r="W185" i="3"/>
  <c r="U185" i="3"/>
  <c r="S185" i="3"/>
  <c r="AC667" i="3"/>
  <c r="M667" i="3"/>
  <c r="U667" i="3"/>
  <c r="W667" i="3"/>
  <c r="AA667" i="3"/>
  <c r="S667" i="3"/>
  <c r="K667" i="3"/>
  <c r="I667" i="3"/>
  <c r="O667" i="3"/>
  <c r="Y667" i="3"/>
  <c r="Q667" i="3"/>
  <c r="I156" i="3"/>
  <c r="AA156" i="3"/>
  <c r="W156" i="3"/>
  <c r="Q156" i="3"/>
  <c r="U156" i="3"/>
  <c r="AC156" i="3"/>
  <c r="S156" i="3"/>
  <c r="M156" i="3"/>
  <c r="K156" i="3"/>
  <c r="Y156" i="3"/>
  <c r="O156" i="3"/>
  <c r="M111" i="3"/>
  <c r="Q111" i="3"/>
  <c r="S111" i="3"/>
  <c r="K111" i="3"/>
  <c r="AA111" i="3"/>
  <c r="Y111" i="3"/>
  <c r="I111" i="3"/>
  <c r="AC111" i="3"/>
  <c r="W111" i="3"/>
  <c r="O111" i="3"/>
  <c r="U111" i="3"/>
  <c r="S102" i="3"/>
  <c r="Q102" i="3"/>
  <c r="W102" i="3"/>
  <c r="U102" i="3"/>
  <c r="AC102" i="3"/>
  <c r="K102" i="3"/>
  <c r="M102" i="3"/>
  <c r="O102" i="3"/>
  <c r="AA102" i="3"/>
  <c r="Y102" i="3"/>
  <c r="I102" i="3"/>
  <c r="W134" i="3"/>
  <c r="AA134" i="3"/>
  <c r="AC134" i="3"/>
  <c r="K134" i="3"/>
  <c r="M134" i="3"/>
  <c r="Q134" i="3"/>
  <c r="Y134" i="3"/>
  <c r="S134" i="3"/>
  <c r="I134" i="3"/>
  <c r="U134" i="3"/>
  <c r="O134" i="3"/>
  <c r="AC164" i="3"/>
  <c r="S164" i="3"/>
  <c r="U164" i="3"/>
  <c r="K164" i="3"/>
  <c r="Q164" i="3"/>
  <c r="M164" i="3"/>
  <c r="W164" i="3"/>
  <c r="O164" i="3"/>
  <c r="I164" i="3"/>
  <c r="AA164" i="3"/>
  <c r="Y164" i="3"/>
  <c r="I228" i="3"/>
  <c r="M228" i="3"/>
  <c r="AC228" i="3"/>
  <c r="O228" i="3"/>
  <c r="S228" i="3"/>
  <c r="AA228" i="3"/>
  <c r="K228" i="3"/>
  <c r="Q228" i="3"/>
  <c r="W228" i="3"/>
  <c r="Y228" i="3"/>
  <c r="U228" i="3"/>
  <c r="U375" i="3"/>
  <c r="S375" i="3"/>
  <c r="M375" i="3"/>
  <c r="K375" i="3"/>
  <c r="AA375" i="3"/>
  <c r="O375" i="3"/>
  <c r="AC375" i="3"/>
  <c r="I375" i="3"/>
  <c r="Q375" i="3"/>
  <c r="Y375" i="3"/>
  <c r="W375" i="3"/>
  <c r="O794" i="3"/>
  <c r="U794" i="3"/>
  <c r="Y794" i="3"/>
  <c r="S794" i="3"/>
  <c r="Q794" i="3"/>
  <c r="AC794" i="3"/>
  <c r="K794" i="3"/>
  <c r="AA794" i="3"/>
  <c r="I794" i="3"/>
  <c r="W794" i="3"/>
  <c r="M794" i="3"/>
  <c r="W203" i="3"/>
  <c r="Y203" i="3"/>
  <c r="AC203" i="3"/>
  <c r="I203" i="3"/>
  <c r="AA203" i="3"/>
  <c r="Q203" i="3"/>
  <c r="O203" i="3"/>
  <c r="U203" i="3"/>
  <c r="M203" i="3"/>
  <c r="S203" i="3"/>
  <c r="K203" i="3"/>
  <c r="AC235" i="3"/>
  <c r="U235" i="3"/>
  <c r="K235" i="3"/>
  <c r="S235" i="3"/>
  <c r="Y235" i="3"/>
  <c r="I235" i="3"/>
  <c r="AA235" i="3"/>
  <c r="W235" i="3"/>
  <c r="O235" i="3"/>
  <c r="M235" i="3"/>
  <c r="Q235" i="3"/>
  <c r="Y804" i="3"/>
  <c r="AA804" i="3"/>
  <c r="K804" i="3"/>
  <c r="W804" i="3"/>
  <c r="I804" i="3"/>
  <c r="M804" i="3"/>
  <c r="O804" i="3"/>
  <c r="AC804" i="3"/>
  <c r="U804" i="3"/>
  <c r="S804" i="3"/>
  <c r="Q804" i="3"/>
  <c r="K892" i="3"/>
  <c r="AA892" i="3"/>
  <c r="S892" i="3"/>
  <c r="O892" i="3"/>
  <c r="AC892" i="3"/>
  <c r="U892" i="3"/>
  <c r="M892" i="3"/>
  <c r="Y892" i="3"/>
  <c r="W892" i="3"/>
  <c r="I892" i="3"/>
  <c r="Q892" i="3"/>
  <c r="AC178" i="3"/>
  <c r="M178" i="3"/>
  <c r="W178" i="3"/>
  <c r="Y178" i="3"/>
  <c r="AA178" i="3"/>
  <c r="Q178" i="3"/>
  <c r="I178" i="3"/>
  <c r="S178" i="3"/>
  <c r="K178" i="3"/>
  <c r="U178" i="3"/>
  <c r="O178" i="3"/>
  <c r="O210" i="3"/>
  <c r="S210" i="3"/>
  <c r="U210" i="3"/>
  <c r="Q210" i="3"/>
  <c r="M210" i="3"/>
  <c r="K210" i="3"/>
  <c r="AA210" i="3"/>
  <c r="AC210" i="3"/>
  <c r="W210" i="3"/>
  <c r="I210" i="3"/>
  <c r="Y210" i="3"/>
  <c r="U242" i="3"/>
  <c r="Q242" i="3"/>
  <c r="I242" i="3"/>
  <c r="O242" i="3"/>
  <c r="AA242" i="3"/>
  <c r="K242" i="3"/>
  <c r="S242" i="3"/>
  <c r="Y242" i="3"/>
  <c r="AC242" i="3"/>
  <c r="W242" i="3"/>
  <c r="M242" i="3"/>
  <c r="O837" i="3"/>
  <c r="K837" i="3"/>
  <c r="S837" i="3"/>
  <c r="I837" i="3"/>
  <c r="AA837" i="3"/>
  <c r="M837" i="3"/>
  <c r="Q837" i="3"/>
  <c r="Y837" i="3"/>
  <c r="W837" i="3"/>
  <c r="U837" i="3"/>
  <c r="AC837" i="3"/>
  <c r="S181" i="3"/>
  <c r="M181" i="3"/>
  <c r="I181" i="3"/>
  <c r="U181" i="3"/>
  <c r="AA181" i="3"/>
  <c r="K181" i="3"/>
  <c r="W181" i="3"/>
  <c r="Q181" i="3"/>
  <c r="Y181" i="3"/>
  <c r="O181" i="3"/>
  <c r="AC181" i="3"/>
  <c r="I213" i="3"/>
  <c r="AC213" i="3"/>
  <c r="K213" i="3"/>
  <c r="Y213" i="3"/>
  <c r="S213" i="3"/>
  <c r="M213" i="3"/>
  <c r="O213" i="3"/>
  <c r="AA213" i="3"/>
  <c r="W213" i="3"/>
  <c r="Q213" i="3"/>
  <c r="U213" i="3"/>
  <c r="U391" i="3"/>
  <c r="Q391" i="3"/>
  <c r="AC391" i="3"/>
  <c r="M391" i="3"/>
  <c r="S391" i="3"/>
  <c r="I391" i="3"/>
  <c r="AA391" i="3"/>
  <c r="Y391" i="3"/>
  <c r="O391" i="3"/>
  <c r="W391" i="3"/>
  <c r="K391" i="3"/>
  <c r="W305" i="3"/>
  <c r="M305" i="3"/>
  <c r="S305" i="3"/>
  <c r="Q305" i="3"/>
  <c r="AA305" i="3"/>
  <c r="O305" i="3"/>
  <c r="Y305" i="3"/>
  <c r="I305" i="3"/>
  <c r="U305" i="3"/>
  <c r="K305" i="3"/>
  <c r="AC305" i="3"/>
  <c r="Q369" i="3"/>
  <c r="W369" i="3"/>
  <c r="U369" i="3"/>
  <c r="S369" i="3"/>
  <c r="Y369" i="3"/>
  <c r="I369" i="3"/>
  <c r="AC369" i="3"/>
  <c r="M369" i="3"/>
  <c r="O369" i="3"/>
  <c r="AA369" i="3"/>
  <c r="K369" i="3"/>
  <c r="I691" i="3"/>
  <c r="Q691" i="3"/>
  <c r="O691" i="3"/>
  <c r="M691" i="3"/>
  <c r="Y691" i="3"/>
  <c r="K691" i="3"/>
  <c r="AC691" i="3"/>
  <c r="S691" i="3"/>
  <c r="W691" i="3"/>
  <c r="AA691" i="3"/>
  <c r="U691" i="3"/>
  <c r="Y904" i="3"/>
  <c r="S904" i="3"/>
  <c r="K904" i="3"/>
  <c r="I904" i="3"/>
  <c r="U904" i="3"/>
  <c r="O904" i="3"/>
  <c r="AC904" i="3"/>
  <c r="AA904" i="3"/>
  <c r="Q904" i="3"/>
  <c r="W904" i="3"/>
  <c r="M904" i="3"/>
  <c r="S783" i="3"/>
  <c r="AA783" i="3"/>
  <c r="AC783" i="3"/>
  <c r="K783" i="3"/>
  <c r="Y783" i="3"/>
  <c r="U783" i="3"/>
  <c r="W783" i="3"/>
  <c r="O783" i="3"/>
  <c r="I783" i="3"/>
  <c r="Q783" i="3"/>
  <c r="M783" i="3"/>
  <c r="O842" i="3"/>
  <c r="M842" i="3"/>
  <c r="K842" i="3"/>
  <c r="Q842" i="3"/>
  <c r="AC842" i="3"/>
  <c r="Y842" i="3"/>
  <c r="W842" i="3"/>
  <c r="AA842" i="3"/>
  <c r="I842" i="3"/>
  <c r="U842" i="3"/>
  <c r="S842" i="3"/>
  <c r="K465" i="3"/>
  <c r="M465" i="3"/>
  <c r="AA465" i="3"/>
  <c r="Y465" i="3"/>
  <c r="Q465" i="3"/>
  <c r="O465" i="3"/>
  <c r="W465" i="3"/>
  <c r="I465" i="3"/>
  <c r="AC465" i="3"/>
  <c r="U465" i="3"/>
  <c r="S465" i="3"/>
  <c r="Y692" i="3"/>
  <c r="S692" i="3"/>
  <c r="AA692" i="3"/>
  <c r="I692" i="3"/>
  <c r="Q692" i="3"/>
  <c r="W692" i="3"/>
  <c r="O692" i="3"/>
  <c r="U692" i="3"/>
  <c r="K692" i="3"/>
  <c r="M692" i="3"/>
  <c r="AC692" i="3"/>
  <c r="M772" i="3"/>
  <c r="K772" i="3"/>
  <c r="O772" i="3"/>
  <c r="U772" i="3"/>
  <c r="S772" i="3"/>
  <c r="AA772" i="3"/>
  <c r="AC772" i="3"/>
  <c r="Q772" i="3"/>
  <c r="W772" i="3"/>
  <c r="I772" i="3"/>
  <c r="Y772" i="3"/>
  <c r="I839" i="3"/>
  <c r="U839" i="3"/>
  <c r="Q839" i="3"/>
  <c r="S839" i="3"/>
  <c r="W839" i="3"/>
  <c r="O839" i="3"/>
  <c r="AA839" i="3"/>
  <c r="M839" i="3"/>
  <c r="AC839" i="3"/>
  <c r="Y839" i="3"/>
  <c r="K839" i="3"/>
  <c r="S879" i="3"/>
  <c r="O879" i="3"/>
  <c r="Q879" i="3"/>
  <c r="Y879" i="3"/>
  <c r="M879" i="3"/>
  <c r="AA879" i="3"/>
  <c r="W879" i="3"/>
  <c r="U879" i="3"/>
  <c r="AC879" i="3"/>
  <c r="I879" i="3"/>
  <c r="K879" i="3"/>
  <c r="S942" i="3"/>
  <c r="AC942" i="3"/>
  <c r="K942" i="3"/>
  <c r="M942" i="3"/>
  <c r="Q942" i="3"/>
  <c r="O942" i="3"/>
  <c r="U942" i="3"/>
  <c r="I942" i="3"/>
  <c r="W942" i="3"/>
  <c r="Y942" i="3"/>
  <c r="AA942" i="3"/>
  <c r="Q657" i="3"/>
  <c r="I657" i="3"/>
  <c r="O657" i="3"/>
  <c r="M657" i="3"/>
  <c r="U657" i="3"/>
  <c r="AA657" i="3"/>
  <c r="Y657" i="3"/>
  <c r="W657" i="3"/>
  <c r="AC657" i="3"/>
  <c r="K657" i="3"/>
  <c r="S657" i="3"/>
  <c r="Q733" i="3"/>
  <c r="U733" i="3"/>
  <c r="AC733" i="3"/>
  <c r="S733" i="3"/>
  <c r="M733" i="3"/>
  <c r="Y733" i="3"/>
  <c r="I733" i="3"/>
  <c r="O733" i="3"/>
  <c r="W733" i="3"/>
  <c r="K733" i="3"/>
  <c r="AA733" i="3"/>
  <c r="W805" i="3"/>
  <c r="I805" i="3"/>
  <c r="AC805" i="3"/>
  <c r="M805" i="3"/>
  <c r="Q805" i="3"/>
  <c r="U805" i="3"/>
  <c r="O805" i="3"/>
  <c r="S805" i="3"/>
  <c r="AA805" i="3"/>
  <c r="K805" i="3"/>
  <c r="Y805" i="3"/>
  <c r="Y873" i="3"/>
  <c r="U873" i="3"/>
  <c r="W873" i="3"/>
  <c r="I873" i="3"/>
  <c r="O873" i="3"/>
  <c r="AC873" i="3"/>
  <c r="K873" i="3"/>
  <c r="AA873" i="3"/>
  <c r="S873" i="3"/>
  <c r="Q873" i="3"/>
  <c r="M873" i="3"/>
  <c r="Q647" i="3"/>
  <c r="M647" i="3"/>
  <c r="K647" i="3"/>
  <c r="AA647" i="3"/>
  <c r="S647" i="3"/>
  <c r="W647" i="3"/>
  <c r="Y647" i="3"/>
  <c r="U647" i="3"/>
  <c r="AC647" i="3"/>
  <c r="O647" i="3"/>
  <c r="I647" i="3"/>
  <c r="I679" i="3"/>
  <c r="U679" i="3"/>
  <c r="W679" i="3"/>
  <c r="Y679" i="3"/>
  <c r="Q679" i="3"/>
  <c r="K679" i="3"/>
  <c r="M679" i="3"/>
  <c r="O679" i="3"/>
  <c r="AA679" i="3"/>
  <c r="S679" i="3"/>
  <c r="AC679" i="3"/>
  <c r="M723" i="3"/>
  <c r="AA723" i="3"/>
  <c r="Q723" i="3"/>
  <c r="I723" i="3"/>
  <c r="W723" i="3"/>
  <c r="AC723" i="3"/>
  <c r="K723" i="3"/>
  <c r="O723" i="3"/>
  <c r="U723" i="3"/>
  <c r="S723" i="3"/>
  <c r="Y723" i="3"/>
  <c r="K757" i="3"/>
  <c r="U757" i="3"/>
  <c r="AA757" i="3"/>
  <c r="I757" i="3"/>
  <c r="W757" i="3"/>
  <c r="Q757" i="3"/>
  <c r="O757" i="3"/>
  <c r="M757" i="3"/>
  <c r="S757" i="3"/>
  <c r="AC757" i="3"/>
  <c r="Y757" i="3"/>
  <c r="AA792" i="3"/>
  <c r="Y792" i="3"/>
  <c r="K792" i="3"/>
  <c r="S792" i="3"/>
  <c r="AC792" i="3"/>
  <c r="Q792" i="3"/>
  <c r="M792" i="3"/>
  <c r="O792" i="3"/>
  <c r="U792" i="3"/>
  <c r="W792" i="3"/>
  <c r="I792" i="3"/>
  <c r="Y827" i="3"/>
  <c r="O827" i="3"/>
  <c r="M827" i="3"/>
  <c r="AA827" i="3"/>
  <c r="S827" i="3"/>
  <c r="K827" i="3"/>
  <c r="U827" i="3"/>
  <c r="Q827" i="3"/>
  <c r="AC827" i="3"/>
  <c r="W827" i="3"/>
  <c r="I827" i="3"/>
  <c r="S863" i="3"/>
  <c r="U863" i="3"/>
  <c r="W863" i="3"/>
  <c r="O863" i="3"/>
  <c r="I863" i="3"/>
  <c r="Q863" i="3"/>
  <c r="AC863" i="3"/>
  <c r="K863" i="3"/>
  <c r="AA863" i="3"/>
  <c r="M863" i="3"/>
  <c r="Y863" i="3"/>
  <c r="Y787" i="3"/>
  <c r="U787" i="3"/>
  <c r="AC787" i="3"/>
  <c r="Q787" i="3"/>
  <c r="S787" i="3"/>
  <c r="I787" i="3"/>
  <c r="W787" i="3"/>
  <c r="K787" i="3"/>
  <c r="AA787" i="3"/>
  <c r="O787" i="3"/>
  <c r="M787" i="3"/>
  <c r="AC819" i="3"/>
  <c r="M819" i="3"/>
  <c r="Q819" i="3"/>
  <c r="S819" i="3"/>
  <c r="Y819" i="3"/>
  <c r="K819" i="3"/>
  <c r="U819" i="3"/>
  <c r="AA819" i="3"/>
  <c r="I819" i="3"/>
  <c r="O819" i="3"/>
  <c r="W819" i="3"/>
  <c r="W883" i="3"/>
  <c r="M883" i="3"/>
  <c r="U883" i="3"/>
  <c r="O883" i="3"/>
  <c r="AA883" i="3"/>
  <c r="Q883" i="3"/>
  <c r="S883" i="3"/>
  <c r="AC883" i="3"/>
  <c r="K883" i="3"/>
  <c r="Y883" i="3"/>
  <c r="I883" i="3"/>
  <c r="AA914" i="3"/>
  <c r="U914" i="3"/>
  <c r="Q914" i="3"/>
  <c r="I914" i="3"/>
  <c r="K914" i="3"/>
  <c r="Y914" i="3"/>
  <c r="O914" i="3"/>
  <c r="M914" i="3"/>
  <c r="AC914" i="3"/>
  <c r="S914" i="3"/>
  <c r="W914" i="3"/>
  <c r="I943" i="3"/>
  <c r="Y943" i="3"/>
  <c r="Q943" i="3"/>
  <c r="AA943" i="3"/>
  <c r="K943" i="3"/>
  <c r="W943" i="3"/>
  <c r="AC943" i="3"/>
  <c r="M943" i="3"/>
  <c r="S943" i="3"/>
  <c r="O943" i="3"/>
  <c r="U943" i="3"/>
  <c r="K790" i="3"/>
  <c r="M790" i="3"/>
  <c r="O790" i="3"/>
  <c r="Q790" i="3"/>
  <c r="U790" i="3"/>
  <c r="AA790" i="3"/>
  <c r="W790" i="3"/>
  <c r="AC790" i="3"/>
  <c r="S790" i="3"/>
  <c r="I790" i="3"/>
  <c r="Y790" i="3"/>
  <c r="K822" i="3"/>
  <c r="AC822" i="3"/>
  <c r="AA822" i="3"/>
  <c r="M822" i="3"/>
  <c r="O822" i="3"/>
  <c r="W822" i="3"/>
  <c r="I822" i="3"/>
  <c r="S822" i="3"/>
  <c r="Y822" i="3"/>
  <c r="U822" i="3"/>
  <c r="Q822" i="3"/>
  <c r="M848" i="3"/>
  <c r="S848" i="3"/>
  <c r="O848" i="3"/>
  <c r="Y848" i="3"/>
  <c r="U848" i="3"/>
  <c r="W848" i="3"/>
  <c r="K848" i="3"/>
  <c r="Q848" i="3"/>
  <c r="AA848" i="3"/>
  <c r="AC848" i="3"/>
  <c r="I848" i="3"/>
  <c r="Y917" i="3"/>
  <c r="K917" i="3"/>
  <c r="S917" i="3"/>
  <c r="W917" i="3"/>
  <c r="M917" i="3"/>
  <c r="AC917" i="3"/>
  <c r="Q917" i="3"/>
  <c r="I917" i="3"/>
  <c r="U917" i="3"/>
  <c r="AA917" i="3"/>
  <c r="O917" i="3"/>
  <c r="W648" i="3"/>
  <c r="AA648" i="3"/>
  <c r="Y648" i="3"/>
  <c r="I648" i="3"/>
  <c r="U648" i="3"/>
  <c r="K648" i="3"/>
  <c r="O648" i="3"/>
  <c r="S648" i="3"/>
  <c r="AC648" i="3"/>
  <c r="Q648" i="3"/>
  <c r="M648" i="3"/>
  <c r="AA680" i="3"/>
  <c r="AC680" i="3"/>
  <c r="O680" i="3"/>
  <c r="Q680" i="3"/>
  <c r="M680" i="3"/>
  <c r="Y680" i="3"/>
  <c r="K680" i="3"/>
  <c r="I680" i="3"/>
  <c r="S680" i="3"/>
  <c r="U680" i="3"/>
  <c r="W680" i="3"/>
  <c r="U724" i="3"/>
  <c r="I724" i="3"/>
  <c r="Y724" i="3"/>
  <c r="O724" i="3"/>
  <c r="K724" i="3"/>
  <c r="W724" i="3"/>
  <c r="M724" i="3"/>
  <c r="AC724" i="3"/>
  <c r="AA724" i="3"/>
  <c r="S724" i="3"/>
  <c r="Q724" i="3"/>
  <c r="AC750" i="3"/>
  <c r="W750" i="3"/>
  <c r="M750" i="3"/>
  <c r="AA750" i="3"/>
  <c r="O750" i="3"/>
  <c r="K750" i="3"/>
  <c r="Q750" i="3"/>
  <c r="I750" i="3"/>
  <c r="U750" i="3"/>
  <c r="Y750" i="3"/>
  <c r="S750" i="3"/>
  <c r="U785" i="3"/>
  <c r="Y785" i="3"/>
  <c r="Q785" i="3"/>
  <c r="I785" i="3"/>
  <c r="AC785" i="3"/>
  <c r="M785" i="3"/>
  <c r="K785" i="3"/>
  <c r="AA785" i="3"/>
  <c r="S785" i="3"/>
  <c r="O785" i="3"/>
  <c r="W785" i="3"/>
  <c r="AC817" i="3"/>
  <c r="K817" i="3"/>
  <c r="M817" i="3"/>
  <c r="AA817" i="3"/>
  <c r="Y817" i="3"/>
  <c r="I817" i="3"/>
  <c r="U817" i="3"/>
  <c r="S817" i="3"/>
  <c r="O817" i="3"/>
  <c r="Q817" i="3"/>
  <c r="W817" i="3"/>
  <c r="O920" i="3"/>
  <c r="S920" i="3"/>
  <c r="M920" i="3"/>
  <c r="W920" i="3"/>
  <c r="Y920" i="3"/>
  <c r="AC920" i="3"/>
  <c r="K920" i="3"/>
  <c r="Q920" i="3"/>
  <c r="AA920" i="3"/>
  <c r="U920" i="3"/>
  <c r="I920" i="3"/>
  <c r="W905" i="3"/>
  <c r="K905" i="3"/>
  <c r="AC905" i="3"/>
  <c r="M905" i="3"/>
  <c r="O905" i="3"/>
  <c r="Y905" i="3"/>
  <c r="Q905" i="3"/>
  <c r="U905" i="3"/>
  <c r="AA905" i="3"/>
  <c r="I905" i="3"/>
  <c r="S905" i="3"/>
  <c r="W291" i="3"/>
  <c r="AA291" i="3"/>
  <c r="U291" i="3"/>
  <c r="S291" i="3"/>
  <c r="Q291" i="3"/>
  <c r="AC291" i="3"/>
  <c r="M291" i="3"/>
  <c r="Y291" i="3"/>
  <c r="I291" i="3"/>
  <c r="O291" i="3"/>
  <c r="K291" i="3"/>
  <c r="AC359" i="3"/>
  <c r="S359" i="3"/>
  <c r="AA359" i="3"/>
  <c r="O359" i="3"/>
  <c r="M359" i="3"/>
  <c r="K359" i="3"/>
  <c r="Q359" i="3"/>
  <c r="W359" i="3"/>
  <c r="Y359" i="3"/>
  <c r="U359" i="3"/>
  <c r="I359" i="3"/>
  <c r="K187" i="3"/>
  <c r="S187" i="3"/>
  <c r="Q187" i="3"/>
  <c r="AA187" i="3"/>
  <c r="O187" i="3"/>
  <c r="U187" i="3"/>
  <c r="AC187" i="3"/>
  <c r="M187" i="3"/>
  <c r="W187" i="3"/>
  <c r="Y187" i="3"/>
  <c r="I187" i="3"/>
  <c r="AC385" i="3"/>
  <c r="W385" i="3"/>
  <c r="Y385" i="3"/>
  <c r="M385" i="3"/>
  <c r="U385" i="3"/>
  <c r="Q385" i="3"/>
  <c r="S385" i="3"/>
  <c r="I385" i="3"/>
  <c r="AA385" i="3"/>
  <c r="K385" i="3"/>
  <c r="O385" i="3"/>
  <c r="O318" i="3"/>
  <c r="M318" i="3"/>
  <c r="K318" i="3"/>
  <c r="Y318" i="3"/>
  <c r="U318" i="3"/>
  <c r="W318" i="3"/>
  <c r="Q318" i="3"/>
  <c r="S318" i="3"/>
  <c r="AC318" i="3"/>
  <c r="AA318" i="3"/>
  <c r="I318" i="3"/>
  <c r="Y875" i="3"/>
  <c r="AA875" i="3"/>
  <c r="AC875" i="3"/>
  <c r="Q875" i="3"/>
  <c r="I875" i="3"/>
  <c r="M875" i="3"/>
  <c r="S875" i="3"/>
  <c r="W875" i="3"/>
  <c r="O875" i="3"/>
  <c r="U875" i="3"/>
  <c r="K875" i="3"/>
  <c r="S361" i="3"/>
  <c r="Q361" i="3"/>
  <c r="U361" i="3"/>
  <c r="AC361" i="3"/>
  <c r="O361" i="3"/>
  <c r="M361" i="3"/>
  <c r="W361" i="3"/>
  <c r="AA361" i="3"/>
  <c r="K361" i="3"/>
  <c r="I361" i="3"/>
  <c r="Y361" i="3"/>
  <c r="Q276" i="3"/>
  <c r="K276" i="3"/>
  <c r="O276" i="3"/>
  <c r="U276" i="3"/>
  <c r="S276" i="3"/>
  <c r="Y276" i="3"/>
  <c r="W276" i="3"/>
  <c r="I276" i="3"/>
  <c r="M276" i="3"/>
  <c r="AC276" i="3"/>
  <c r="AA276" i="3"/>
  <c r="AC372" i="3"/>
  <c r="Q372" i="3"/>
  <c r="U372" i="3"/>
  <c r="O372" i="3"/>
  <c r="M372" i="3"/>
  <c r="S372" i="3"/>
  <c r="AA372" i="3"/>
  <c r="W372" i="3"/>
  <c r="I372" i="3"/>
  <c r="Y372" i="3"/>
  <c r="K372" i="3"/>
  <c r="AA392" i="3"/>
  <c r="S392" i="3"/>
  <c r="M392" i="3"/>
  <c r="K392" i="3"/>
  <c r="U392" i="3"/>
  <c r="O392" i="3"/>
  <c r="AC392" i="3"/>
  <c r="Y392" i="3"/>
  <c r="Q392" i="3"/>
  <c r="I392" i="3"/>
  <c r="W392" i="3"/>
  <c r="W684" i="3"/>
  <c r="I684" i="3"/>
  <c r="AA684" i="3"/>
  <c r="U684" i="3"/>
  <c r="Q684" i="3"/>
  <c r="S684" i="3"/>
  <c r="AC684" i="3"/>
  <c r="O684" i="3"/>
  <c r="M684" i="3"/>
  <c r="Y684" i="3"/>
  <c r="K684" i="3"/>
  <c r="U293" i="3"/>
  <c r="Y293" i="3"/>
  <c r="O293" i="3"/>
  <c r="S293" i="3"/>
  <c r="AC293" i="3"/>
  <c r="I293" i="3"/>
  <c r="M293" i="3"/>
  <c r="AA293" i="3"/>
  <c r="W293" i="3"/>
  <c r="Q293" i="3"/>
  <c r="K293" i="3"/>
  <c r="K376" i="3"/>
  <c r="I376" i="3"/>
  <c r="M376" i="3"/>
  <c r="U376" i="3"/>
  <c r="Y376" i="3"/>
  <c r="AA376" i="3"/>
  <c r="W376" i="3"/>
  <c r="Q376" i="3"/>
  <c r="O376" i="3"/>
  <c r="S376" i="3"/>
  <c r="AC376" i="3"/>
  <c r="AC677" i="3"/>
  <c r="O677" i="3"/>
  <c r="Y677" i="3"/>
  <c r="U677" i="3"/>
  <c r="M677" i="3"/>
  <c r="W677" i="3"/>
  <c r="K677" i="3"/>
  <c r="S677" i="3"/>
  <c r="I677" i="3"/>
  <c r="AA677" i="3"/>
  <c r="Q677" i="3"/>
  <c r="M161" i="3"/>
  <c r="Y161" i="3"/>
  <c r="U161" i="3"/>
  <c r="O161" i="3"/>
  <c r="AA161" i="3"/>
  <c r="K161" i="3"/>
  <c r="I161" i="3"/>
  <c r="Q161" i="3"/>
  <c r="W161" i="3"/>
  <c r="AC161" i="3"/>
  <c r="S161" i="3"/>
  <c r="U113" i="3"/>
  <c r="Q113" i="3"/>
  <c r="O113" i="3"/>
  <c r="AC113" i="3"/>
  <c r="M113" i="3"/>
  <c r="K113" i="3"/>
  <c r="W113" i="3"/>
  <c r="AA113" i="3"/>
  <c r="I113" i="3"/>
  <c r="S113" i="3"/>
  <c r="Y113" i="3"/>
  <c r="S826" i="3"/>
  <c r="Q826" i="3"/>
  <c r="K826" i="3"/>
  <c r="AA826" i="3"/>
  <c r="I826" i="3"/>
  <c r="M826" i="3"/>
  <c r="W826" i="3"/>
  <c r="O826" i="3"/>
  <c r="AC826" i="3"/>
  <c r="U826" i="3"/>
  <c r="Y826" i="3"/>
  <c r="K233" i="3"/>
  <c r="I233" i="3"/>
  <c r="W233" i="3"/>
  <c r="U233" i="3"/>
  <c r="M233" i="3"/>
  <c r="O233" i="3"/>
  <c r="AA233" i="3"/>
  <c r="Q233" i="3"/>
  <c r="Y233" i="3"/>
  <c r="S233" i="3"/>
  <c r="AC233" i="3"/>
  <c r="M255" i="3"/>
  <c r="U255" i="3"/>
  <c r="I255" i="3"/>
  <c r="K255" i="3"/>
  <c r="O255" i="3"/>
  <c r="Q255" i="3"/>
  <c r="AC255" i="3"/>
  <c r="AA255" i="3"/>
  <c r="W255" i="3"/>
  <c r="S255" i="3"/>
  <c r="Y255" i="3"/>
  <c r="I463" i="3"/>
  <c r="AC463" i="3"/>
  <c r="Y463" i="3"/>
  <c r="M463" i="3"/>
  <c r="AA463" i="3"/>
  <c r="W463" i="3"/>
  <c r="Q463" i="3"/>
  <c r="S463" i="3"/>
  <c r="O463" i="3"/>
  <c r="K463" i="3"/>
  <c r="U463" i="3"/>
  <c r="I99" i="3"/>
  <c r="U99" i="3"/>
  <c r="AA99" i="3"/>
  <c r="K99" i="3"/>
  <c r="Q99" i="3"/>
  <c r="W99" i="3"/>
  <c r="AC99" i="3"/>
  <c r="S99" i="3"/>
  <c r="Y99" i="3"/>
  <c r="O99" i="3"/>
  <c r="M99" i="3"/>
  <c r="Y122" i="3"/>
  <c r="K122" i="3"/>
  <c r="O122" i="3"/>
  <c r="I122" i="3"/>
  <c r="AC122" i="3"/>
  <c r="S122" i="3"/>
  <c r="M122" i="3"/>
  <c r="U122" i="3"/>
  <c r="W122" i="3"/>
  <c r="AA122" i="3"/>
  <c r="Q122" i="3"/>
  <c r="W154" i="3"/>
  <c r="M154" i="3"/>
  <c r="K154" i="3"/>
  <c r="O154" i="3"/>
  <c r="Q154" i="3"/>
  <c r="U154" i="3"/>
  <c r="I154" i="3"/>
  <c r="AC154" i="3"/>
  <c r="S154" i="3"/>
  <c r="AA154" i="3"/>
  <c r="Y154" i="3"/>
  <c r="O343" i="3"/>
  <c r="K343" i="3"/>
  <c r="Y343" i="3"/>
  <c r="M343" i="3"/>
  <c r="U343" i="3"/>
  <c r="S343" i="3"/>
  <c r="I343" i="3"/>
  <c r="AC343" i="3"/>
  <c r="AA343" i="3"/>
  <c r="W343" i="3"/>
  <c r="Q343" i="3"/>
  <c r="W140" i="3"/>
  <c r="S140" i="3"/>
  <c r="Y140" i="3"/>
  <c r="Q140" i="3"/>
  <c r="AA140" i="3"/>
  <c r="I140" i="3"/>
  <c r="AC140" i="3"/>
  <c r="M140" i="3"/>
  <c r="U140" i="3"/>
  <c r="O140" i="3"/>
  <c r="K140" i="3"/>
  <c r="AA198" i="3"/>
  <c r="AC198" i="3"/>
  <c r="I198" i="3"/>
  <c r="U198" i="3"/>
  <c r="Y198" i="3"/>
  <c r="Q198" i="3"/>
  <c r="M198" i="3"/>
  <c r="K198" i="3"/>
  <c r="O198" i="3"/>
  <c r="S198" i="3"/>
  <c r="W198" i="3"/>
  <c r="M335" i="3"/>
  <c r="U335" i="3"/>
  <c r="AC335" i="3"/>
  <c r="Y335" i="3"/>
  <c r="K335" i="3"/>
  <c r="O335" i="3"/>
  <c r="S335" i="3"/>
  <c r="I335" i="3"/>
  <c r="AA335" i="3"/>
  <c r="W335" i="3"/>
  <c r="Q335" i="3"/>
  <c r="K217" i="3"/>
  <c r="U217" i="3"/>
  <c r="S217" i="3"/>
  <c r="I217" i="3"/>
  <c r="AC217" i="3"/>
  <c r="M217" i="3"/>
  <c r="AA217" i="3"/>
  <c r="Q217" i="3"/>
  <c r="Y217" i="3"/>
  <c r="W217" i="3"/>
  <c r="O217" i="3"/>
  <c r="AA206" i="3"/>
  <c r="Y206" i="3"/>
  <c r="O206" i="3"/>
  <c r="K206" i="3"/>
  <c r="I206" i="3"/>
  <c r="S206" i="3"/>
  <c r="W206" i="3"/>
  <c r="AC206" i="3"/>
  <c r="U206" i="3"/>
  <c r="M206" i="3"/>
  <c r="Q206" i="3"/>
  <c r="S944" i="3"/>
  <c r="W944" i="3"/>
  <c r="I944" i="3"/>
  <c r="U944" i="3"/>
  <c r="Y944" i="3"/>
  <c r="O944" i="3"/>
  <c r="M944" i="3"/>
  <c r="Q944" i="3"/>
  <c r="AC944" i="3"/>
  <c r="K944" i="3"/>
  <c r="AA944" i="3"/>
  <c r="AA120" i="3"/>
  <c r="K120" i="3"/>
  <c r="M120" i="3"/>
  <c r="I120" i="3"/>
  <c r="S120" i="3"/>
  <c r="O120" i="3"/>
  <c r="U120" i="3"/>
  <c r="W120" i="3"/>
  <c r="Q120" i="3"/>
  <c r="AC120" i="3"/>
  <c r="Y120" i="3"/>
  <c r="I152" i="3"/>
  <c r="K152" i="3"/>
  <c r="M152" i="3"/>
  <c r="AA152" i="3"/>
  <c r="Y152" i="3"/>
  <c r="AC152" i="3"/>
  <c r="U152" i="3"/>
  <c r="S152" i="3"/>
  <c r="O152" i="3"/>
  <c r="Q152" i="3"/>
  <c r="W152" i="3"/>
  <c r="Q207" i="3"/>
  <c r="O207" i="3"/>
  <c r="U207" i="3"/>
  <c r="W207" i="3"/>
  <c r="S207" i="3"/>
  <c r="AA207" i="3"/>
  <c r="K207" i="3"/>
  <c r="Y207" i="3"/>
  <c r="I207" i="3"/>
  <c r="AC207" i="3"/>
  <c r="M207" i="3"/>
  <c r="I327" i="3"/>
  <c r="U327" i="3"/>
  <c r="O327" i="3"/>
  <c r="M327" i="3"/>
  <c r="S327" i="3"/>
  <c r="Q327" i="3"/>
  <c r="Y327" i="3"/>
  <c r="AC327" i="3"/>
  <c r="W327" i="3"/>
  <c r="K327" i="3"/>
  <c r="AA327" i="3"/>
  <c r="I238" i="3"/>
  <c r="S238" i="3"/>
  <c r="Y238" i="3"/>
  <c r="Q238" i="3"/>
  <c r="AA238" i="3"/>
  <c r="K238" i="3"/>
  <c r="O238" i="3"/>
  <c r="M238" i="3"/>
  <c r="AC238" i="3"/>
  <c r="W238" i="3"/>
  <c r="U238" i="3"/>
  <c r="M149" i="3"/>
  <c r="AC149" i="3"/>
  <c r="Q149" i="3"/>
  <c r="W149" i="3"/>
  <c r="Y149" i="3"/>
  <c r="I149" i="3"/>
  <c r="U149" i="3"/>
  <c r="O149" i="3"/>
  <c r="K149" i="3"/>
  <c r="AA149" i="3"/>
  <c r="S149" i="3"/>
  <c r="Q389" i="3"/>
  <c r="O389" i="3"/>
  <c r="U389" i="3"/>
  <c r="M389" i="3"/>
  <c r="W389" i="3"/>
  <c r="Y389" i="3"/>
  <c r="AC389" i="3"/>
  <c r="AA389" i="3"/>
  <c r="S389" i="3"/>
  <c r="I389" i="3"/>
  <c r="K389" i="3"/>
  <c r="AA97" i="3"/>
  <c r="U97" i="3"/>
  <c r="I97" i="3"/>
  <c r="K97" i="3"/>
  <c r="AC97" i="3"/>
  <c r="S97" i="3"/>
  <c r="W97" i="3"/>
  <c r="Y97" i="3"/>
  <c r="Q97" i="3"/>
  <c r="O97" i="3"/>
  <c r="M97" i="3"/>
  <c r="AC123" i="3"/>
  <c r="AA123" i="3"/>
  <c r="Y123" i="3"/>
  <c r="K123" i="3"/>
  <c r="I123" i="3"/>
  <c r="M123" i="3"/>
  <c r="U123" i="3"/>
  <c r="S123" i="3"/>
  <c r="W123" i="3"/>
  <c r="O123" i="3"/>
  <c r="Q123" i="3"/>
  <c r="S155" i="3"/>
  <c r="AC155" i="3"/>
  <c r="K155" i="3"/>
  <c r="I155" i="3"/>
  <c r="U155" i="3"/>
  <c r="Y155" i="3"/>
  <c r="W155" i="3"/>
  <c r="O155" i="3"/>
  <c r="AA155" i="3"/>
  <c r="M155" i="3"/>
  <c r="Q155" i="3"/>
  <c r="I287" i="3"/>
  <c r="K287" i="3"/>
  <c r="U287" i="3"/>
  <c r="O287" i="3"/>
  <c r="AC287" i="3"/>
  <c r="Q287" i="3"/>
  <c r="Y287" i="3"/>
  <c r="AA287" i="3"/>
  <c r="S287" i="3"/>
  <c r="M287" i="3"/>
  <c r="W287" i="3"/>
  <c r="W699" i="3"/>
  <c r="U699" i="3"/>
  <c r="O699" i="3"/>
  <c r="AC699" i="3"/>
  <c r="S699" i="3"/>
  <c r="M699" i="3"/>
  <c r="K699" i="3"/>
  <c r="Q699" i="3"/>
  <c r="AA699" i="3"/>
  <c r="Y699" i="3"/>
  <c r="I699" i="3"/>
  <c r="AC271" i="3"/>
  <c r="U271" i="3"/>
  <c r="K271" i="3"/>
  <c r="O271" i="3"/>
  <c r="W271" i="3"/>
  <c r="I271" i="3"/>
  <c r="Y271" i="3"/>
  <c r="M271" i="3"/>
  <c r="AA271" i="3"/>
  <c r="S271" i="3"/>
  <c r="Q271" i="3"/>
  <c r="AC209" i="3"/>
  <c r="K209" i="3"/>
  <c r="M209" i="3"/>
  <c r="Y209" i="3"/>
  <c r="Q209" i="3"/>
  <c r="W209" i="3"/>
  <c r="U209" i="3"/>
  <c r="S209" i="3"/>
  <c r="O209" i="3"/>
  <c r="AA209" i="3"/>
  <c r="I209" i="3"/>
  <c r="I236" i="3"/>
  <c r="S236" i="3"/>
  <c r="AA236" i="3"/>
  <c r="K236" i="3"/>
  <c r="Q236" i="3"/>
  <c r="AC236" i="3"/>
  <c r="Y236" i="3"/>
  <c r="W236" i="3"/>
  <c r="M236" i="3"/>
  <c r="O236" i="3"/>
  <c r="U236" i="3"/>
  <c r="AA449" i="3"/>
  <c r="AC449" i="3"/>
  <c r="O449" i="3"/>
  <c r="M449" i="3"/>
  <c r="K449" i="3"/>
  <c r="S449" i="3"/>
  <c r="Q449" i="3"/>
  <c r="U449" i="3"/>
  <c r="Y449" i="3"/>
  <c r="I449" i="3"/>
  <c r="W449" i="3"/>
  <c r="AC262" i="3"/>
  <c r="Q262" i="3"/>
  <c r="O262" i="3"/>
  <c r="K262" i="3"/>
  <c r="M262" i="3"/>
  <c r="U262" i="3"/>
  <c r="S262" i="3"/>
  <c r="W262" i="3"/>
  <c r="Y262" i="3"/>
  <c r="AA262" i="3"/>
  <c r="I262" i="3"/>
  <c r="Y294" i="3"/>
  <c r="Q294" i="3"/>
  <c r="AA294" i="3"/>
  <c r="M294" i="3"/>
  <c r="AC294" i="3"/>
  <c r="O294" i="3"/>
  <c r="K294" i="3"/>
  <c r="S294" i="3"/>
  <c r="U294" i="3"/>
  <c r="I294" i="3"/>
  <c r="W294" i="3"/>
  <c r="K326" i="3"/>
  <c r="I326" i="3"/>
  <c r="AC326" i="3"/>
  <c r="M326" i="3"/>
  <c r="S326" i="3"/>
  <c r="AA326" i="3"/>
  <c r="O326" i="3"/>
  <c r="Y326" i="3"/>
  <c r="W326" i="3"/>
  <c r="U326" i="3"/>
  <c r="Q326" i="3"/>
  <c r="AC358" i="3"/>
  <c r="M358" i="3"/>
  <c r="U358" i="3"/>
  <c r="S358" i="3"/>
  <c r="AA358" i="3"/>
  <c r="I358" i="3"/>
  <c r="K358" i="3"/>
  <c r="Q358" i="3"/>
  <c r="W358" i="3"/>
  <c r="O358" i="3"/>
  <c r="Y358" i="3"/>
  <c r="AA452" i="3"/>
  <c r="AC452" i="3"/>
  <c r="K452" i="3"/>
  <c r="S452" i="3"/>
  <c r="U452" i="3"/>
  <c r="W452" i="3"/>
  <c r="I452" i="3"/>
  <c r="Q452" i="3"/>
  <c r="M452" i="3"/>
  <c r="O452" i="3"/>
  <c r="Y452" i="3"/>
  <c r="K670" i="3"/>
  <c r="Q670" i="3"/>
  <c r="AA670" i="3"/>
  <c r="U670" i="3"/>
  <c r="S670" i="3"/>
  <c r="W670" i="3"/>
  <c r="I670" i="3"/>
  <c r="O670" i="3"/>
  <c r="AC670" i="3"/>
  <c r="M670" i="3"/>
  <c r="Y670" i="3"/>
  <c r="AA746" i="3"/>
  <c r="AC746" i="3"/>
  <c r="Y746" i="3"/>
  <c r="I746" i="3"/>
  <c r="U746" i="3"/>
  <c r="M746" i="3"/>
  <c r="K746" i="3"/>
  <c r="O746" i="3"/>
  <c r="Q746" i="3"/>
  <c r="W746" i="3"/>
  <c r="S746" i="3"/>
  <c r="K249" i="3"/>
  <c r="S249" i="3"/>
  <c r="O249" i="3"/>
  <c r="Q249" i="3"/>
  <c r="U249" i="3"/>
  <c r="M249" i="3"/>
  <c r="AC249" i="3"/>
  <c r="AA249" i="3"/>
  <c r="I249" i="3"/>
  <c r="Y249" i="3"/>
  <c r="W249" i="3"/>
  <c r="W313" i="3"/>
  <c r="S313" i="3"/>
  <c r="U313" i="3"/>
  <c r="Q313" i="3"/>
  <c r="M313" i="3"/>
  <c r="Y313" i="3"/>
  <c r="I313" i="3"/>
  <c r="AC313" i="3"/>
  <c r="O313" i="3"/>
  <c r="K313" i="3"/>
  <c r="AA313" i="3"/>
  <c r="Y377" i="3"/>
  <c r="I377" i="3"/>
  <c r="AC377" i="3"/>
  <c r="W377" i="3"/>
  <c r="Q377" i="3"/>
  <c r="M377" i="3"/>
  <c r="U377" i="3"/>
  <c r="AA377" i="3"/>
  <c r="S377" i="3"/>
  <c r="O377" i="3"/>
  <c r="K377" i="3"/>
  <c r="K719" i="3"/>
  <c r="S719" i="3"/>
  <c r="AA719" i="3"/>
  <c r="I719" i="3"/>
  <c r="O719" i="3"/>
  <c r="U719" i="3"/>
  <c r="Q719" i="3"/>
  <c r="W719" i="3"/>
  <c r="AC719" i="3"/>
  <c r="M719" i="3"/>
  <c r="Y719" i="3"/>
  <c r="W184" i="3"/>
  <c r="U184" i="3"/>
  <c r="Y184" i="3"/>
  <c r="I184" i="3"/>
  <c r="AC184" i="3"/>
  <c r="M184" i="3"/>
  <c r="O184" i="3"/>
  <c r="S184" i="3"/>
  <c r="K184" i="3"/>
  <c r="Q184" i="3"/>
  <c r="AA184" i="3"/>
  <c r="M216" i="3"/>
  <c r="Y216" i="3"/>
  <c r="AA216" i="3"/>
  <c r="I216" i="3"/>
  <c r="Q216" i="3"/>
  <c r="O216" i="3"/>
  <c r="K216" i="3"/>
  <c r="AC216" i="3"/>
  <c r="W216" i="3"/>
  <c r="U216" i="3"/>
  <c r="S216" i="3"/>
  <c r="U908" i="3"/>
  <c r="M908" i="3"/>
  <c r="O908" i="3"/>
  <c r="W908" i="3"/>
  <c r="I908" i="3"/>
  <c r="Y908" i="3"/>
  <c r="Q908" i="3"/>
  <c r="S908" i="3"/>
  <c r="AA908" i="3"/>
  <c r="AC908" i="3"/>
  <c r="K908" i="3"/>
  <c r="AC252" i="3"/>
  <c r="Q252" i="3"/>
  <c r="AA252" i="3"/>
  <c r="O252" i="3"/>
  <c r="K252" i="3"/>
  <c r="I252" i="3"/>
  <c r="M252" i="3"/>
  <c r="W252" i="3"/>
  <c r="S252" i="3"/>
  <c r="Y252" i="3"/>
  <c r="U252" i="3"/>
  <c r="O284" i="3"/>
  <c r="Y284" i="3"/>
  <c r="M284" i="3"/>
  <c r="Q284" i="3"/>
  <c r="I284" i="3"/>
  <c r="W284" i="3"/>
  <c r="S284" i="3"/>
  <c r="AC284" i="3"/>
  <c r="U284" i="3"/>
  <c r="K284" i="3"/>
  <c r="AA284" i="3"/>
  <c r="U316" i="3"/>
  <c r="S316" i="3"/>
  <c r="AA316" i="3"/>
  <c r="O316" i="3"/>
  <c r="Q316" i="3"/>
  <c r="W316" i="3"/>
  <c r="AC316" i="3"/>
  <c r="K316" i="3"/>
  <c r="M316" i="3"/>
  <c r="I316" i="3"/>
  <c r="Y316" i="3"/>
  <c r="O348" i="3"/>
  <c r="Y348" i="3"/>
  <c r="I348" i="3"/>
  <c r="AC348" i="3"/>
  <c r="W348" i="3"/>
  <c r="M348" i="3"/>
  <c r="U348" i="3"/>
  <c r="Q348" i="3"/>
  <c r="AA348" i="3"/>
  <c r="K348" i="3"/>
  <c r="S348" i="3"/>
  <c r="S380" i="3"/>
  <c r="M380" i="3"/>
  <c r="Q380" i="3"/>
  <c r="O380" i="3"/>
  <c r="AC380" i="3"/>
  <c r="I380" i="3"/>
  <c r="U380" i="3"/>
  <c r="Y380" i="3"/>
  <c r="W380" i="3"/>
  <c r="K380" i="3"/>
  <c r="AA380" i="3"/>
  <c r="AA791" i="3"/>
  <c r="I791" i="3"/>
  <c r="Y791" i="3"/>
  <c r="W791" i="3"/>
  <c r="O791" i="3"/>
  <c r="K791" i="3"/>
  <c r="AC791" i="3"/>
  <c r="Q791" i="3"/>
  <c r="S791" i="3"/>
  <c r="U791" i="3"/>
  <c r="M791" i="3"/>
  <c r="S913" i="3"/>
  <c r="U913" i="3"/>
  <c r="Y913" i="3"/>
  <c r="I913" i="3"/>
  <c r="M913" i="3"/>
  <c r="W913" i="3"/>
  <c r="Q913" i="3"/>
  <c r="O913" i="3"/>
  <c r="AC913" i="3"/>
  <c r="AA913" i="3"/>
  <c r="K913" i="3"/>
  <c r="M250" i="3"/>
  <c r="O250" i="3"/>
  <c r="S250" i="3"/>
  <c r="AC250" i="3"/>
  <c r="I250" i="3"/>
  <c r="K250" i="3"/>
  <c r="U250" i="3"/>
  <c r="Y250" i="3"/>
  <c r="W250" i="3"/>
  <c r="Q250" i="3"/>
  <c r="AA250" i="3"/>
  <c r="Y282" i="3"/>
  <c r="U282" i="3"/>
  <c r="Q282" i="3"/>
  <c r="M282" i="3"/>
  <c r="S282" i="3"/>
  <c r="O282" i="3"/>
  <c r="W282" i="3"/>
  <c r="AA282" i="3"/>
  <c r="I282" i="3"/>
  <c r="K282" i="3"/>
  <c r="AC282" i="3"/>
  <c r="Q314" i="3"/>
  <c r="M314" i="3"/>
  <c r="S314" i="3"/>
  <c r="O314" i="3"/>
  <c r="AA314" i="3"/>
  <c r="Y314" i="3"/>
  <c r="W314" i="3"/>
  <c r="I314" i="3"/>
  <c r="K314" i="3"/>
  <c r="U314" i="3"/>
  <c r="AC314" i="3"/>
  <c r="O346" i="3"/>
  <c r="AC346" i="3"/>
  <c r="Q346" i="3"/>
  <c r="K346" i="3"/>
  <c r="M346" i="3"/>
  <c r="S346" i="3"/>
  <c r="AA346" i="3"/>
  <c r="I346" i="3"/>
  <c r="Y346" i="3"/>
  <c r="W346" i="3"/>
  <c r="U346" i="3"/>
  <c r="Q378" i="3"/>
  <c r="AC378" i="3"/>
  <c r="O378" i="3"/>
  <c r="I378" i="3"/>
  <c r="AA378" i="3"/>
  <c r="K378" i="3"/>
  <c r="S378" i="3"/>
  <c r="Y378" i="3"/>
  <c r="U378" i="3"/>
  <c r="W378" i="3"/>
  <c r="M378" i="3"/>
  <c r="O617" i="3"/>
  <c r="M617" i="3"/>
  <c r="U617" i="3"/>
  <c r="W617" i="3"/>
  <c r="I617" i="3"/>
  <c r="AA617" i="3"/>
  <c r="Q617" i="3"/>
  <c r="K617" i="3"/>
  <c r="AC617" i="3"/>
  <c r="Y617" i="3"/>
  <c r="S617" i="3"/>
  <c r="U700" i="3"/>
  <c r="O700" i="3"/>
  <c r="AC700" i="3"/>
  <c r="M700" i="3"/>
  <c r="W700" i="3"/>
  <c r="Q700" i="3"/>
  <c r="AA700" i="3"/>
  <c r="S700" i="3"/>
  <c r="I700" i="3"/>
  <c r="Y700" i="3"/>
  <c r="O847" i="3"/>
  <c r="S847" i="3"/>
  <c r="I847" i="3"/>
  <c r="AC847" i="3"/>
  <c r="Y847" i="3"/>
  <c r="M847" i="3"/>
  <c r="AA847" i="3"/>
  <c r="U847" i="3"/>
  <c r="Q847" i="3"/>
  <c r="W847" i="3"/>
  <c r="K847" i="3"/>
  <c r="W890" i="3"/>
  <c r="Q890" i="3"/>
  <c r="S890" i="3"/>
  <c r="U890" i="3"/>
  <c r="AC890" i="3"/>
  <c r="K890" i="3"/>
  <c r="Y890" i="3"/>
  <c r="M890" i="3"/>
  <c r="O890" i="3"/>
  <c r="I890" i="3"/>
  <c r="AA890" i="3"/>
  <c r="Q387" i="3"/>
  <c r="AC387" i="3"/>
  <c r="AA387" i="3"/>
  <c r="M387" i="3"/>
  <c r="I387" i="3"/>
  <c r="S387" i="3"/>
  <c r="K387" i="3"/>
  <c r="Y387" i="3"/>
  <c r="U387" i="3"/>
  <c r="W387" i="3"/>
  <c r="O387" i="3"/>
  <c r="U269" i="3"/>
  <c r="Q269" i="3"/>
  <c r="O269" i="3"/>
  <c r="AC269" i="3"/>
  <c r="S269" i="3"/>
  <c r="M269" i="3"/>
  <c r="Y269" i="3"/>
  <c r="I269" i="3"/>
  <c r="W269" i="3"/>
  <c r="AA269" i="3"/>
  <c r="K269" i="3"/>
  <c r="U301" i="3"/>
  <c r="W301" i="3"/>
  <c r="M301" i="3"/>
  <c r="I301" i="3"/>
  <c r="AA301" i="3"/>
  <c r="K301" i="3"/>
  <c r="Y301" i="3"/>
  <c r="Q301" i="3"/>
  <c r="AC301" i="3"/>
  <c r="S301" i="3"/>
  <c r="O301" i="3"/>
  <c r="U333" i="3"/>
  <c r="K333" i="3"/>
  <c r="AC333" i="3"/>
  <c r="AA333" i="3"/>
  <c r="Q333" i="3"/>
  <c r="I333" i="3"/>
  <c r="M333" i="3"/>
  <c r="Y333" i="3"/>
  <c r="O333" i="3"/>
  <c r="S333" i="3"/>
  <c r="W333" i="3"/>
  <c r="AA365" i="3"/>
  <c r="Y365" i="3"/>
  <c r="W365" i="3"/>
  <c r="I365" i="3"/>
  <c r="O365" i="3"/>
  <c r="Q365" i="3"/>
  <c r="K365" i="3"/>
  <c r="AC365" i="3"/>
  <c r="M365" i="3"/>
  <c r="U365" i="3"/>
  <c r="S365" i="3"/>
  <c r="AC459" i="3"/>
  <c r="W459" i="3"/>
  <c r="I459" i="3"/>
  <c r="AA459" i="3"/>
  <c r="O459" i="3"/>
  <c r="Y459" i="3"/>
  <c r="M459" i="3"/>
  <c r="Q459" i="3"/>
  <c r="S459" i="3"/>
  <c r="K459" i="3"/>
  <c r="U459" i="3"/>
  <c r="O753" i="3"/>
  <c r="S753" i="3"/>
  <c r="U753" i="3"/>
  <c r="Y753" i="3"/>
  <c r="K753" i="3"/>
  <c r="I753" i="3"/>
  <c r="Q753" i="3"/>
  <c r="AC753" i="3"/>
  <c r="M753" i="3"/>
  <c r="AA753" i="3"/>
  <c r="W753" i="3"/>
  <c r="Q887" i="3"/>
  <c r="S887" i="3"/>
  <c r="Y887" i="3"/>
  <c r="O887" i="3"/>
  <c r="AC887" i="3"/>
  <c r="K887" i="3"/>
  <c r="AA887" i="3"/>
  <c r="I887" i="3"/>
  <c r="W887" i="3"/>
  <c r="U887" i="3"/>
  <c r="M887" i="3"/>
  <c r="I256" i="3"/>
  <c r="K256" i="3"/>
  <c r="AA256" i="3"/>
  <c r="Q256" i="3"/>
  <c r="S256" i="3"/>
  <c r="U256" i="3"/>
  <c r="O256" i="3"/>
  <c r="AC256" i="3"/>
  <c r="M256" i="3"/>
  <c r="Y256" i="3"/>
  <c r="W256" i="3"/>
  <c r="S288" i="3"/>
  <c r="W288" i="3"/>
  <c r="M288" i="3"/>
  <c r="O288" i="3"/>
  <c r="Q288" i="3"/>
  <c r="Y288" i="3"/>
  <c r="AA288" i="3"/>
  <c r="K288" i="3"/>
  <c r="AC288" i="3"/>
  <c r="I288" i="3"/>
  <c r="U288" i="3"/>
  <c r="U320" i="3"/>
  <c r="AA320" i="3"/>
  <c r="W320" i="3"/>
  <c r="O320" i="3"/>
  <c r="Q320" i="3"/>
  <c r="I320" i="3"/>
  <c r="K320" i="3"/>
  <c r="S320" i="3"/>
  <c r="M320" i="3"/>
  <c r="AC320" i="3"/>
  <c r="Y320" i="3"/>
  <c r="Y352" i="3"/>
  <c r="M352" i="3"/>
  <c r="O352" i="3"/>
  <c r="W352" i="3"/>
  <c r="AA352" i="3"/>
  <c r="AC352" i="3"/>
  <c r="I352" i="3"/>
  <c r="U352" i="3"/>
  <c r="S352" i="3"/>
  <c r="K352" i="3"/>
  <c r="Q352" i="3"/>
  <c r="Q446" i="3"/>
  <c r="I446" i="3"/>
  <c r="W446" i="3"/>
  <c r="Y446" i="3"/>
  <c r="AA446" i="3"/>
  <c r="O446" i="3"/>
  <c r="AC446" i="3"/>
  <c r="M446" i="3"/>
  <c r="K446" i="3"/>
  <c r="S446" i="3"/>
  <c r="U446" i="3"/>
  <c r="M665" i="3"/>
  <c r="AA665" i="3"/>
  <c r="W665" i="3"/>
  <c r="U665" i="3"/>
  <c r="AC665" i="3"/>
  <c r="Q665" i="3"/>
  <c r="O665" i="3"/>
  <c r="Y665" i="3"/>
  <c r="I665" i="3"/>
  <c r="S665" i="3"/>
  <c r="K665" i="3"/>
  <c r="AC741" i="3"/>
  <c r="AA741" i="3"/>
  <c r="S741" i="3"/>
  <c r="W741" i="3"/>
  <c r="Y741" i="3"/>
  <c r="U741" i="3"/>
  <c r="M741" i="3"/>
  <c r="Q741" i="3"/>
  <c r="I741" i="3"/>
  <c r="O741" i="3"/>
  <c r="K741" i="3"/>
  <c r="M813" i="3"/>
  <c r="I813" i="3"/>
  <c r="O813" i="3"/>
  <c r="Y813" i="3"/>
  <c r="AC813" i="3"/>
  <c r="U813" i="3"/>
  <c r="S813" i="3"/>
  <c r="AA813" i="3"/>
  <c r="K813" i="3"/>
  <c r="Q813" i="3"/>
  <c r="W813" i="3"/>
  <c r="U877" i="3"/>
  <c r="M877" i="3"/>
  <c r="K877" i="3"/>
  <c r="AA877" i="3"/>
  <c r="Q877" i="3"/>
  <c r="O877" i="3"/>
  <c r="Y877" i="3"/>
  <c r="W877" i="3"/>
  <c r="AC877" i="3"/>
  <c r="I877" i="3"/>
  <c r="S877" i="3"/>
  <c r="U935" i="3"/>
  <c r="AC935" i="3"/>
  <c r="S935" i="3"/>
  <c r="AA935" i="3"/>
  <c r="K935" i="3"/>
  <c r="W935" i="3"/>
  <c r="Y935" i="3"/>
  <c r="I935" i="3"/>
  <c r="Q935" i="3"/>
  <c r="M935" i="3"/>
  <c r="O935" i="3"/>
  <c r="AA832" i="3"/>
  <c r="M832" i="3"/>
  <c r="S832" i="3"/>
  <c r="Y832" i="3"/>
  <c r="K832" i="3"/>
  <c r="O832" i="3"/>
  <c r="U832" i="3"/>
  <c r="W832" i="3"/>
  <c r="AC832" i="3"/>
  <c r="Q832" i="3"/>
  <c r="I832" i="3"/>
  <c r="AC909" i="3"/>
  <c r="K909" i="3"/>
  <c r="O909" i="3"/>
  <c r="Y909" i="3"/>
  <c r="I909" i="3"/>
  <c r="W909" i="3"/>
  <c r="Q909" i="3"/>
  <c r="U909" i="3"/>
  <c r="AA909" i="3"/>
  <c r="M909" i="3"/>
  <c r="S909" i="3"/>
  <c r="AA650" i="3"/>
  <c r="K650" i="3"/>
  <c r="AC650" i="3"/>
  <c r="Q650" i="3"/>
  <c r="M650" i="3"/>
  <c r="O650" i="3"/>
  <c r="W650" i="3"/>
  <c r="S650" i="3"/>
  <c r="Y650" i="3"/>
  <c r="I650" i="3"/>
  <c r="U650" i="3"/>
  <c r="AC682" i="3"/>
  <c r="W682" i="3"/>
  <c r="S682" i="3"/>
  <c r="AA682" i="3"/>
  <c r="Q682" i="3"/>
  <c r="Y682" i="3"/>
  <c r="I682" i="3"/>
  <c r="O682" i="3"/>
  <c r="K682" i="3"/>
  <c r="M682" i="3"/>
  <c r="U682" i="3"/>
  <c r="AA726" i="3"/>
  <c r="M726" i="3"/>
  <c r="U726" i="3"/>
  <c r="Y726" i="3"/>
  <c r="K726" i="3"/>
  <c r="W726" i="3"/>
  <c r="AC726" i="3"/>
  <c r="S726" i="3"/>
  <c r="I726" i="3"/>
  <c r="Q726" i="3"/>
  <c r="O726" i="3"/>
  <c r="K760" i="3"/>
  <c r="AA760" i="3"/>
  <c r="Y760" i="3"/>
  <c r="Q760" i="3"/>
  <c r="W760" i="3"/>
  <c r="I760" i="3"/>
  <c r="O760" i="3"/>
  <c r="AC760" i="3"/>
  <c r="U760" i="3"/>
  <c r="M760" i="3"/>
  <c r="S760" i="3"/>
  <c r="AA853" i="3"/>
  <c r="U853" i="3"/>
  <c r="AC853" i="3"/>
  <c r="M853" i="3"/>
  <c r="S853" i="3"/>
  <c r="Y853" i="3"/>
  <c r="O853" i="3"/>
  <c r="K853" i="3"/>
  <c r="I853" i="3"/>
  <c r="W853" i="3"/>
  <c r="Q853" i="3"/>
  <c r="I948" i="3"/>
  <c r="AA948" i="3"/>
  <c r="W948" i="3"/>
  <c r="M948" i="3"/>
  <c r="Y948" i="3"/>
  <c r="AC948" i="3"/>
  <c r="U948" i="3"/>
  <c r="Q948" i="3"/>
  <c r="S948" i="3"/>
  <c r="K948" i="3"/>
  <c r="O948" i="3"/>
  <c r="AC653" i="3"/>
  <c r="U653" i="3"/>
  <c r="O653" i="3"/>
  <c r="Y653" i="3"/>
  <c r="W653" i="3"/>
  <c r="S653" i="3"/>
  <c r="K653" i="3"/>
  <c r="M653" i="3"/>
  <c r="AA653" i="3"/>
  <c r="I653" i="3"/>
  <c r="Q653" i="3"/>
  <c r="S685" i="3"/>
  <c r="O685" i="3"/>
  <c r="U685" i="3"/>
  <c r="AA685" i="3"/>
  <c r="K685" i="3"/>
  <c r="AC685" i="3"/>
  <c r="Y685" i="3"/>
  <c r="M685" i="3"/>
  <c r="Q685" i="3"/>
  <c r="I685" i="3"/>
  <c r="W685" i="3"/>
  <c r="Q729" i="3"/>
  <c r="AA729" i="3"/>
  <c r="K729" i="3"/>
  <c r="I729" i="3"/>
  <c r="S729" i="3"/>
  <c r="U729" i="3"/>
  <c r="M729" i="3"/>
  <c r="W729" i="3"/>
  <c r="O729" i="3"/>
  <c r="Y729" i="3"/>
  <c r="AC729" i="3"/>
  <c r="S763" i="3"/>
  <c r="Y763" i="3"/>
  <c r="AA763" i="3"/>
  <c r="O763" i="3"/>
  <c r="M763" i="3"/>
  <c r="K763" i="3"/>
  <c r="W763" i="3"/>
  <c r="U763" i="3"/>
  <c r="AC763" i="3"/>
  <c r="Q763" i="3"/>
  <c r="I763" i="3"/>
  <c r="S825" i="3"/>
  <c r="AC825" i="3"/>
  <c r="U825" i="3"/>
  <c r="W825" i="3"/>
  <c r="Y825" i="3"/>
  <c r="O825" i="3"/>
  <c r="AA825" i="3"/>
  <c r="I825" i="3"/>
  <c r="Q825" i="3"/>
  <c r="M825" i="3"/>
  <c r="K825" i="3"/>
  <c r="S886" i="3"/>
  <c r="AA886" i="3"/>
  <c r="O886" i="3"/>
  <c r="U886" i="3"/>
  <c r="I886" i="3"/>
  <c r="AC886" i="3"/>
  <c r="K886" i="3"/>
  <c r="M886" i="3"/>
  <c r="W886" i="3"/>
  <c r="Q886" i="3"/>
  <c r="Y886" i="3"/>
  <c r="U950" i="3"/>
  <c r="S950" i="3"/>
  <c r="K950" i="3"/>
  <c r="M950" i="3"/>
  <c r="AA950" i="3"/>
  <c r="W950" i="3"/>
  <c r="I950" i="3"/>
  <c r="Y950" i="3"/>
  <c r="AC950" i="3"/>
  <c r="Q950" i="3"/>
  <c r="O950" i="3"/>
  <c r="AC859" i="3"/>
  <c r="O859" i="3"/>
  <c r="Q859" i="3"/>
  <c r="S859" i="3"/>
  <c r="AA859" i="3"/>
  <c r="K859" i="3"/>
  <c r="U859" i="3"/>
  <c r="W859" i="3"/>
  <c r="M859" i="3"/>
  <c r="I859" i="3"/>
  <c r="Y859" i="3"/>
  <c r="Y925" i="3"/>
  <c r="I925" i="3"/>
  <c r="K925" i="3"/>
  <c r="S925" i="3"/>
  <c r="AA925" i="3"/>
  <c r="U925" i="3"/>
  <c r="Q925" i="3"/>
  <c r="W925" i="3"/>
  <c r="M925" i="3"/>
  <c r="AC925" i="3"/>
  <c r="O925" i="3"/>
  <c r="Y114" i="3"/>
  <c r="I114" i="3"/>
  <c r="U114" i="3"/>
  <c r="M114" i="3"/>
  <c r="AA114" i="3"/>
  <c r="W114" i="3"/>
  <c r="S114" i="3"/>
  <c r="Q114" i="3"/>
  <c r="O114" i="3"/>
  <c r="K114" i="3"/>
  <c r="AC114" i="3"/>
  <c r="K148" i="3"/>
  <c r="U148" i="3"/>
  <c r="AC148" i="3"/>
  <c r="W148" i="3"/>
  <c r="M148" i="3"/>
  <c r="O148" i="3"/>
  <c r="AA148" i="3"/>
  <c r="S148" i="3"/>
  <c r="I148" i="3"/>
  <c r="Y148" i="3"/>
  <c r="Q148" i="3"/>
  <c r="Q112" i="3"/>
  <c r="O112" i="3"/>
  <c r="U112" i="3"/>
  <c r="S112" i="3"/>
  <c r="AC112" i="3"/>
  <c r="K112" i="3"/>
  <c r="I112" i="3"/>
  <c r="M112" i="3"/>
  <c r="Y112" i="3"/>
  <c r="AA112" i="3"/>
  <c r="W112" i="3"/>
  <c r="AC133" i="3"/>
  <c r="K133" i="3"/>
  <c r="M133" i="3"/>
  <c r="Q133" i="3"/>
  <c r="Y133" i="3"/>
  <c r="AA133" i="3"/>
  <c r="I133" i="3"/>
  <c r="O133" i="3"/>
  <c r="U133" i="3"/>
  <c r="S133" i="3"/>
  <c r="W133" i="3"/>
  <c r="Q147" i="3"/>
  <c r="M147" i="3"/>
  <c r="K147" i="3"/>
  <c r="AC147" i="3"/>
  <c r="O147" i="3"/>
  <c r="I147" i="3"/>
  <c r="Y147" i="3"/>
  <c r="U147" i="3"/>
  <c r="W147" i="3"/>
  <c r="AA147" i="3"/>
  <c r="S147" i="3"/>
  <c r="I220" i="3"/>
  <c r="O220" i="3"/>
  <c r="W220" i="3"/>
  <c r="AC220" i="3"/>
  <c r="U220" i="3"/>
  <c r="S220" i="3"/>
  <c r="M220" i="3"/>
  <c r="AA220" i="3"/>
  <c r="Y220" i="3"/>
  <c r="Q220" i="3"/>
  <c r="K220" i="3"/>
  <c r="M286" i="3"/>
  <c r="K286" i="3"/>
  <c r="Y286" i="3"/>
  <c r="U286" i="3"/>
  <c r="AC286" i="3"/>
  <c r="AA286" i="3"/>
  <c r="I286" i="3"/>
  <c r="S286" i="3"/>
  <c r="O286" i="3"/>
  <c r="Q286" i="3"/>
  <c r="W286" i="3"/>
  <c r="I730" i="3"/>
  <c r="AC730" i="3"/>
  <c r="Y730" i="3"/>
  <c r="S730" i="3"/>
  <c r="K730" i="3"/>
  <c r="U730" i="3"/>
  <c r="M730" i="3"/>
  <c r="O730" i="3"/>
  <c r="Q730" i="3"/>
  <c r="AA730" i="3"/>
  <c r="W730" i="3"/>
  <c r="U176" i="3"/>
  <c r="S176" i="3"/>
  <c r="Y176" i="3"/>
  <c r="AA176" i="3"/>
  <c r="O176" i="3"/>
  <c r="I176" i="3"/>
  <c r="M176" i="3"/>
  <c r="AC176" i="3"/>
  <c r="W176" i="3"/>
  <c r="K176" i="3"/>
  <c r="Q176" i="3"/>
  <c r="I306" i="3"/>
  <c r="AC306" i="3"/>
  <c r="K306" i="3"/>
  <c r="M306" i="3"/>
  <c r="W306" i="3"/>
  <c r="U306" i="3"/>
  <c r="AA306" i="3"/>
  <c r="Q306" i="3"/>
  <c r="Y306" i="3"/>
  <c r="S306" i="3"/>
  <c r="O306" i="3"/>
  <c r="Q451" i="3"/>
  <c r="AA451" i="3"/>
  <c r="O451" i="3"/>
  <c r="AC451" i="3"/>
  <c r="M451" i="3"/>
  <c r="W451" i="3"/>
  <c r="I451" i="3"/>
  <c r="K451" i="3"/>
  <c r="U451" i="3"/>
  <c r="S451" i="3"/>
  <c r="Y451" i="3"/>
  <c r="K248" i="3"/>
  <c r="O248" i="3"/>
  <c r="S248" i="3"/>
  <c r="U248" i="3"/>
  <c r="Q248" i="3"/>
  <c r="AA248" i="3"/>
  <c r="M248" i="3"/>
  <c r="I248" i="3"/>
  <c r="AC248" i="3"/>
  <c r="Y248" i="3"/>
  <c r="W248" i="3"/>
  <c r="K725" i="3"/>
  <c r="M725" i="3"/>
  <c r="Q725" i="3"/>
  <c r="W725" i="3"/>
  <c r="S725" i="3"/>
  <c r="AC725" i="3"/>
  <c r="O725" i="3"/>
  <c r="U725" i="3"/>
  <c r="I725" i="3"/>
  <c r="Y725" i="3"/>
  <c r="AA725" i="3"/>
  <c r="W936" i="3"/>
  <c r="S936" i="3"/>
  <c r="Q936" i="3"/>
  <c r="O936" i="3"/>
  <c r="K936" i="3"/>
  <c r="Y936" i="3"/>
  <c r="AA936" i="3"/>
  <c r="AC936" i="3"/>
  <c r="M936" i="3"/>
  <c r="I936" i="3"/>
  <c r="U936" i="3"/>
  <c r="AC642" i="3"/>
  <c r="Q642" i="3"/>
  <c r="I642" i="3"/>
  <c r="O642" i="3"/>
  <c r="U642" i="3"/>
  <c r="S642" i="3"/>
  <c r="Y642" i="3"/>
  <c r="W642" i="3"/>
  <c r="M642" i="3"/>
  <c r="K642" i="3"/>
  <c r="AA642" i="3"/>
  <c r="K845" i="3"/>
  <c r="I845" i="3"/>
  <c r="Y845" i="3"/>
  <c r="U845" i="3"/>
  <c r="Q845" i="3"/>
  <c r="M845" i="3"/>
  <c r="AC845" i="3"/>
  <c r="O845" i="3"/>
  <c r="AA845" i="3"/>
  <c r="S845" i="3"/>
  <c r="W845" i="3"/>
  <c r="I721" i="3"/>
  <c r="AC721" i="3"/>
  <c r="O721" i="3"/>
  <c r="S721" i="3"/>
  <c r="AA721" i="3"/>
  <c r="K721" i="3"/>
  <c r="Y721" i="3"/>
  <c r="Q721" i="3"/>
  <c r="M721" i="3"/>
  <c r="W721" i="3"/>
  <c r="U721" i="3"/>
  <c r="K121" i="3"/>
  <c r="U121" i="3"/>
  <c r="O121" i="3"/>
  <c r="I121" i="3"/>
  <c r="S121" i="3"/>
  <c r="Q121" i="3"/>
  <c r="Y121" i="3"/>
  <c r="AA121" i="3"/>
  <c r="W121" i="3"/>
  <c r="M121" i="3"/>
  <c r="AC121" i="3"/>
  <c r="S179" i="3"/>
  <c r="M179" i="3"/>
  <c r="U179" i="3"/>
  <c r="O179" i="3"/>
  <c r="AA179" i="3"/>
  <c r="K179" i="3"/>
  <c r="I179" i="3"/>
  <c r="Y179" i="3"/>
  <c r="W179" i="3"/>
  <c r="AC179" i="3"/>
  <c r="Q179" i="3"/>
  <c r="M267" i="3"/>
  <c r="O267" i="3"/>
  <c r="W267" i="3"/>
  <c r="U267" i="3"/>
  <c r="Y267" i="3"/>
  <c r="I267" i="3"/>
  <c r="AC267" i="3"/>
  <c r="K267" i="3"/>
  <c r="Q267" i="3"/>
  <c r="AA267" i="3"/>
  <c r="S267" i="3"/>
  <c r="W651" i="3"/>
  <c r="AC651" i="3"/>
  <c r="S651" i="3"/>
  <c r="U651" i="3"/>
  <c r="M651" i="3"/>
  <c r="I651" i="3"/>
  <c r="Q651" i="3"/>
  <c r="AA651" i="3"/>
  <c r="O651" i="3"/>
  <c r="Y651" i="3"/>
  <c r="K651" i="3"/>
  <c r="AA355" i="3"/>
  <c r="Y355" i="3"/>
  <c r="U355" i="3"/>
  <c r="Q355" i="3"/>
  <c r="S355" i="3"/>
  <c r="W355" i="3"/>
  <c r="K355" i="3"/>
  <c r="O355" i="3"/>
  <c r="I355" i="3"/>
  <c r="M355" i="3"/>
  <c r="AC355" i="3"/>
  <c r="W810" i="3"/>
  <c r="K810" i="3"/>
  <c r="I810" i="3"/>
  <c r="U810" i="3"/>
  <c r="Q810" i="3"/>
  <c r="O810" i="3"/>
  <c r="Y810" i="3"/>
  <c r="AC810" i="3"/>
  <c r="M810" i="3"/>
  <c r="AA810" i="3"/>
  <c r="S810" i="3"/>
  <c r="U151" i="3"/>
  <c r="S151" i="3"/>
  <c r="I151" i="3"/>
  <c r="Q151" i="3"/>
  <c r="K151" i="3"/>
  <c r="Y151" i="3"/>
  <c r="AA151" i="3"/>
  <c r="O151" i="3"/>
  <c r="M151" i="3"/>
  <c r="W151" i="3"/>
  <c r="AC151" i="3"/>
  <c r="K92" i="3"/>
  <c r="M92" i="3"/>
  <c r="AA92" i="3"/>
  <c r="U92" i="3"/>
  <c r="AC92" i="3"/>
  <c r="O92" i="3"/>
  <c r="I92" i="3"/>
  <c r="S92" i="3"/>
  <c r="W92" i="3"/>
  <c r="Q92" i="3"/>
  <c r="Y92" i="3"/>
  <c r="U662" i="3"/>
  <c r="AA662" i="3"/>
  <c r="AC662" i="3"/>
  <c r="K662" i="3"/>
  <c r="S662" i="3"/>
  <c r="W662" i="3"/>
  <c r="O662" i="3"/>
  <c r="I662" i="3"/>
  <c r="M662" i="3"/>
  <c r="Y662" i="3"/>
  <c r="Q662" i="3"/>
  <c r="S243" i="3"/>
  <c r="U243" i="3"/>
  <c r="Y243" i="3"/>
  <c r="AC243" i="3"/>
  <c r="K243" i="3"/>
  <c r="I243" i="3"/>
  <c r="W243" i="3"/>
  <c r="M243" i="3"/>
  <c r="Q243" i="3"/>
  <c r="AA243" i="3"/>
  <c r="O243" i="3"/>
  <c r="W214" i="3"/>
  <c r="Q214" i="3"/>
  <c r="U214" i="3"/>
  <c r="M214" i="3"/>
  <c r="K214" i="3"/>
  <c r="AC214" i="3"/>
  <c r="O214" i="3"/>
  <c r="I214" i="3"/>
  <c r="S214" i="3"/>
  <c r="Y214" i="3"/>
  <c r="AA214" i="3"/>
  <c r="Q215" i="3"/>
  <c r="Y215" i="3"/>
  <c r="I215" i="3"/>
  <c r="AC215" i="3"/>
  <c r="W215" i="3"/>
  <c r="M215" i="3"/>
  <c r="U215" i="3"/>
  <c r="O215" i="3"/>
  <c r="K215" i="3"/>
  <c r="AA215" i="3"/>
  <c r="S215" i="3"/>
  <c r="K339" i="3"/>
  <c r="U339" i="3"/>
  <c r="W339" i="3"/>
  <c r="O339" i="3"/>
  <c r="AA339" i="3"/>
  <c r="M339" i="3"/>
  <c r="AC339" i="3"/>
  <c r="I339" i="3"/>
  <c r="S339" i="3"/>
  <c r="Y339" i="3"/>
  <c r="Q339" i="3"/>
  <c r="Q157" i="3"/>
  <c r="M157" i="3"/>
  <c r="AC157" i="3"/>
  <c r="W157" i="3"/>
  <c r="Y157" i="3"/>
  <c r="I157" i="3"/>
  <c r="U157" i="3"/>
  <c r="AA157" i="3"/>
  <c r="S157" i="3"/>
  <c r="O157" i="3"/>
  <c r="K157" i="3"/>
  <c r="K303" i="3"/>
  <c r="U303" i="3"/>
  <c r="W303" i="3"/>
  <c r="O303" i="3"/>
  <c r="Q303" i="3"/>
  <c r="AC303" i="3"/>
  <c r="I303" i="3"/>
  <c r="M303" i="3"/>
  <c r="AA303" i="3"/>
  <c r="S303" i="3"/>
  <c r="Y303" i="3"/>
  <c r="Q299" i="3"/>
  <c r="K299" i="3"/>
  <c r="Y299" i="3"/>
  <c r="AA299" i="3"/>
  <c r="I299" i="3"/>
  <c r="S299" i="3"/>
  <c r="U299" i="3"/>
  <c r="AC299" i="3"/>
  <c r="O299" i="3"/>
  <c r="W299" i="3"/>
  <c r="M299" i="3"/>
  <c r="M467" i="3"/>
  <c r="W467" i="3"/>
  <c r="I467" i="3"/>
  <c r="K467" i="3"/>
  <c r="S467" i="3"/>
  <c r="Y467" i="3"/>
  <c r="Q467" i="3"/>
  <c r="U467" i="3"/>
  <c r="O467" i="3"/>
  <c r="AA467" i="3"/>
  <c r="AC467" i="3"/>
  <c r="O225" i="3"/>
  <c r="W225" i="3"/>
  <c r="K225" i="3"/>
  <c r="Q225" i="3"/>
  <c r="I225" i="3"/>
  <c r="S225" i="3"/>
  <c r="U225" i="3"/>
  <c r="AA225" i="3"/>
  <c r="Y225" i="3"/>
  <c r="AC225" i="3"/>
  <c r="M225" i="3"/>
  <c r="Y110" i="3"/>
  <c r="Q110" i="3"/>
  <c r="O110" i="3"/>
  <c r="I110" i="3"/>
  <c r="M110" i="3"/>
  <c r="S110" i="3"/>
  <c r="AA110" i="3"/>
  <c r="K110" i="3"/>
  <c r="W110" i="3"/>
  <c r="AC110" i="3"/>
  <c r="U110" i="3"/>
  <c r="U142" i="3"/>
  <c r="AA142" i="3"/>
  <c r="I142" i="3"/>
  <c r="K142" i="3"/>
  <c r="O142" i="3"/>
  <c r="S142" i="3"/>
  <c r="M142" i="3"/>
  <c r="AC142" i="3"/>
  <c r="W142" i="3"/>
  <c r="Q142" i="3"/>
  <c r="Y142" i="3"/>
  <c r="I182" i="3"/>
  <c r="AC182" i="3"/>
  <c r="K182" i="3"/>
  <c r="AA182" i="3"/>
  <c r="S182" i="3"/>
  <c r="M182" i="3"/>
  <c r="Y182" i="3"/>
  <c r="U182" i="3"/>
  <c r="Q182" i="3"/>
  <c r="W182" i="3"/>
  <c r="O182" i="3"/>
  <c r="Q247" i="3"/>
  <c r="AA247" i="3"/>
  <c r="U247" i="3"/>
  <c r="W247" i="3"/>
  <c r="M247" i="3"/>
  <c r="O247" i="3"/>
  <c r="I247" i="3"/>
  <c r="K247" i="3"/>
  <c r="AC247" i="3"/>
  <c r="S247" i="3"/>
  <c r="Y247" i="3"/>
  <c r="O211" i="3"/>
  <c r="K211" i="3"/>
  <c r="W211" i="3"/>
  <c r="M211" i="3"/>
  <c r="I211" i="3"/>
  <c r="AA211" i="3"/>
  <c r="AC211" i="3"/>
  <c r="U211" i="3"/>
  <c r="S211" i="3"/>
  <c r="Q211" i="3"/>
  <c r="Y211" i="3"/>
  <c r="U384" i="3"/>
  <c r="I384" i="3"/>
  <c r="K384" i="3"/>
  <c r="S384" i="3"/>
  <c r="Y384" i="3"/>
  <c r="AC384" i="3"/>
  <c r="AA384" i="3"/>
  <c r="M384" i="3"/>
  <c r="O384" i="3"/>
  <c r="W384" i="3"/>
  <c r="Q384" i="3"/>
  <c r="AA762" i="3"/>
  <c r="K762" i="3"/>
  <c r="I762" i="3"/>
  <c r="O762" i="3"/>
  <c r="Y762" i="3"/>
  <c r="W762" i="3"/>
  <c r="AC762" i="3"/>
  <c r="M762" i="3"/>
  <c r="Q762" i="3"/>
  <c r="U762" i="3"/>
  <c r="S762" i="3"/>
  <c r="I906" i="3"/>
  <c r="S906" i="3"/>
  <c r="Y906" i="3"/>
  <c r="W906" i="3"/>
  <c r="Q906" i="3"/>
  <c r="AA906" i="3"/>
  <c r="O906" i="3"/>
  <c r="M906" i="3"/>
  <c r="AC906" i="3"/>
  <c r="U906" i="3"/>
  <c r="K906" i="3"/>
  <c r="K186" i="3"/>
  <c r="I186" i="3"/>
  <c r="O186" i="3"/>
  <c r="AA186" i="3"/>
  <c r="AC186" i="3"/>
  <c r="M186" i="3"/>
  <c r="S186" i="3"/>
  <c r="U186" i="3"/>
  <c r="Q186" i="3"/>
  <c r="W186" i="3"/>
  <c r="Y186" i="3"/>
  <c r="U218" i="3"/>
  <c r="S218" i="3"/>
  <c r="Q218" i="3"/>
  <c r="AC218" i="3"/>
  <c r="M218" i="3"/>
  <c r="K218" i="3"/>
  <c r="AA218" i="3"/>
  <c r="O218" i="3"/>
  <c r="Y218" i="3"/>
  <c r="I218" i="3"/>
  <c r="W218" i="3"/>
  <c r="M928" i="3"/>
  <c r="U928" i="3"/>
  <c r="W928" i="3"/>
  <c r="AA928" i="3"/>
  <c r="S928" i="3"/>
  <c r="Y928" i="3"/>
  <c r="O928" i="3"/>
  <c r="AC928" i="3"/>
  <c r="K928" i="3"/>
  <c r="Q928" i="3"/>
  <c r="I928" i="3"/>
  <c r="AC189" i="3"/>
  <c r="S189" i="3"/>
  <c r="AA189" i="3"/>
  <c r="M189" i="3"/>
  <c r="I189" i="3"/>
  <c r="K189" i="3"/>
  <c r="O189" i="3"/>
  <c r="Q189" i="3"/>
  <c r="Y189" i="3"/>
  <c r="U189" i="3"/>
  <c r="W189" i="3"/>
  <c r="K221" i="3"/>
  <c r="I221" i="3"/>
  <c r="Q221" i="3"/>
  <c r="AA221" i="3"/>
  <c r="O221" i="3"/>
  <c r="S221" i="3"/>
  <c r="AC221" i="3"/>
  <c r="Y221" i="3"/>
  <c r="M221" i="3"/>
  <c r="W221" i="3"/>
  <c r="U221" i="3"/>
  <c r="U257" i="3"/>
  <c r="I257" i="3"/>
  <c r="AC257" i="3"/>
  <c r="K257" i="3"/>
  <c r="S257" i="3"/>
  <c r="AA257" i="3"/>
  <c r="M257" i="3"/>
  <c r="O257" i="3"/>
  <c r="Q257" i="3"/>
  <c r="W257" i="3"/>
  <c r="Y257" i="3"/>
  <c r="Y321" i="3"/>
  <c r="I321" i="3"/>
  <c r="M321" i="3"/>
  <c r="U321" i="3"/>
  <c r="Q321" i="3"/>
  <c r="S321" i="3"/>
  <c r="W321" i="3"/>
  <c r="O321" i="3"/>
  <c r="AA321" i="3"/>
  <c r="AC321" i="3"/>
  <c r="K321" i="3"/>
  <c r="U447" i="3"/>
  <c r="I447" i="3"/>
  <c r="AC447" i="3"/>
  <c r="K447" i="3"/>
  <c r="Y447" i="3"/>
  <c r="W447" i="3"/>
  <c r="M447" i="3"/>
  <c r="Q447" i="3"/>
  <c r="S447" i="3"/>
  <c r="O447" i="3"/>
  <c r="AA447" i="3"/>
  <c r="AA735" i="3"/>
  <c r="K735" i="3"/>
  <c r="U735" i="3"/>
  <c r="Y735" i="3"/>
  <c r="W735" i="3"/>
  <c r="O735" i="3"/>
  <c r="AC735" i="3"/>
  <c r="S735" i="3"/>
  <c r="Q735" i="3"/>
  <c r="M735" i="3"/>
  <c r="I735" i="3"/>
  <c r="U923" i="3"/>
  <c r="AC923" i="3"/>
  <c r="M923" i="3"/>
  <c r="O923" i="3"/>
  <c r="Q923" i="3"/>
  <c r="I923" i="3"/>
  <c r="K923" i="3"/>
  <c r="S923" i="3"/>
  <c r="Y923" i="3"/>
  <c r="AA923" i="3"/>
  <c r="W923" i="3"/>
  <c r="AA929" i="3"/>
  <c r="Q929" i="3"/>
  <c r="M929" i="3"/>
  <c r="AC929" i="3"/>
  <c r="Y929" i="3"/>
  <c r="I929" i="3"/>
  <c r="O929" i="3"/>
  <c r="U929" i="3"/>
  <c r="S929" i="3"/>
  <c r="W929" i="3"/>
  <c r="K929" i="3"/>
  <c r="W799" i="3"/>
  <c r="Y799" i="3"/>
  <c r="AA799" i="3"/>
  <c r="I799" i="3"/>
  <c r="U799" i="3"/>
  <c r="K799" i="3"/>
  <c r="AC799" i="3"/>
  <c r="Q799" i="3"/>
  <c r="M799" i="3"/>
  <c r="S799" i="3"/>
  <c r="O799" i="3"/>
  <c r="O921" i="3"/>
  <c r="AC921" i="3"/>
  <c r="W921" i="3"/>
  <c r="I921" i="3"/>
  <c r="U921" i="3"/>
  <c r="Y921" i="3"/>
  <c r="S921" i="3"/>
  <c r="Q921" i="3"/>
  <c r="M921" i="3"/>
  <c r="K921" i="3"/>
  <c r="AA921" i="3"/>
  <c r="M644" i="3"/>
  <c r="S644" i="3"/>
  <c r="Q644" i="3"/>
  <c r="U644" i="3"/>
  <c r="O644" i="3"/>
  <c r="I644" i="3"/>
  <c r="Y644" i="3"/>
  <c r="W644" i="3"/>
  <c r="K644" i="3"/>
  <c r="AC644" i="3"/>
  <c r="AA644" i="3"/>
  <c r="O720" i="3"/>
  <c r="U720" i="3"/>
  <c r="AC720" i="3"/>
  <c r="Q720" i="3"/>
  <c r="Y720" i="3"/>
  <c r="I720" i="3"/>
  <c r="AA720" i="3"/>
  <c r="W720" i="3"/>
  <c r="K720" i="3"/>
  <c r="M720" i="3"/>
  <c r="S720" i="3"/>
  <c r="Y855" i="3"/>
  <c r="I855" i="3"/>
  <c r="M855" i="3"/>
  <c r="U855" i="3"/>
  <c r="W855" i="3"/>
  <c r="K855" i="3"/>
  <c r="S855" i="3"/>
  <c r="AC855" i="3"/>
  <c r="Q855" i="3"/>
  <c r="O855" i="3"/>
  <c r="AA855" i="3"/>
  <c r="U898" i="3"/>
  <c r="I898" i="3"/>
  <c r="AC898" i="3"/>
  <c r="M898" i="3"/>
  <c r="AA898" i="3"/>
  <c r="W898" i="3"/>
  <c r="K898" i="3"/>
  <c r="S898" i="3"/>
  <c r="Q898" i="3"/>
  <c r="Y898" i="3"/>
  <c r="O898" i="3"/>
  <c r="K462" i="3"/>
  <c r="AC462" i="3"/>
  <c r="Q462" i="3"/>
  <c r="O462" i="3"/>
  <c r="S462" i="3"/>
  <c r="Y462" i="3"/>
  <c r="M462" i="3"/>
  <c r="I462" i="3"/>
  <c r="W462" i="3"/>
  <c r="U462" i="3"/>
  <c r="AA462" i="3"/>
  <c r="I761" i="3"/>
  <c r="AC761" i="3"/>
  <c r="U761" i="3"/>
  <c r="Q761" i="3"/>
  <c r="M761" i="3"/>
  <c r="W761" i="3"/>
  <c r="S761" i="3"/>
  <c r="Y761" i="3"/>
  <c r="O761" i="3"/>
  <c r="K761" i="3"/>
  <c r="AA761" i="3"/>
  <c r="Y949" i="3"/>
  <c r="AC949" i="3"/>
  <c r="U949" i="3"/>
  <c r="Q949" i="3"/>
  <c r="K949" i="3"/>
  <c r="I949" i="3"/>
  <c r="S949" i="3"/>
  <c r="W949" i="3"/>
  <c r="O949" i="3"/>
  <c r="AA949" i="3"/>
  <c r="M949" i="3"/>
  <c r="O673" i="3"/>
  <c r="S673" i="3"/>
  <c r="AA673" i="3"/>
  <c r="K673" i="3"/>
  <c r="AC673" i="3"/>
  <c r="W673" i="3"/>
  <c r="I673" i="3"/>
  <c r="M673" i="3"/>
  <c r="Q673" i="3"/>
  <c r="U673" i="3"/>
  <c r="Y673" i="3"/>
  <c r="M749" i="3"/>
  <c r="Y749" i="3"/>
  <c r="W749" i="3"/>
  <c r="S749" i="3"/>
  <c r="K749" i="3"/>
  <c r="AA749" i="3"/>
  <c r="O749" i="3"/>
  <c r="AC749" i="3"/>
  <c r="U749" i="3"/>
  <c r="I749" i="3"/>
  <c r="Q749" i="3"/>
  <c r="Y821" i="3"/>
  <c r="M821" i="3"/>
  <c r="I821" i="3"/>
  <c r="AC821" i="3"/>
  <c r="O821" i="3"/>
  <c r="AA821" i="3"/>
  <c r="W821" i="3"/>
  <c r="K821" i="3"/>
  <c r="Q821" i="3"/>
  <c r="U821" i="3"/>
  <c r="S821" i="3"/>
  <c r="AA884" i="3"/>
  <c r="M884" i="3"/>
  <c r="K884" i="3"/>
  <c r="Y884" i="3"/>
  <c r="W884" i="3"/>
  <c r="O884" i="3"/>
  <c r="U884" i="3"/>
  <c r="I884" i="3"/>
  <c r="S884" i="3"/>
  <c r="AC884" i="3"/>
  <c r="Q884" i="3"/>
  <c r="AA939" i="3"/>
  <c r="U939" i="3"/>
  <c r="AC939" i="3"/>
  <c r="S939" i="3"/>
  <c r="Y939" i="3"/>
  <c r="O939" i="3"/>
  <c r="W939" i="3"/>
  <c r="K939" i="3"/>
  <c r="I939" i="3"/>
  <c r="Q939" i="3"/>
  <c r="M939" i="3"/>
  <c r="O655" i="3"/>
  <c r="AA655" i="3"/>
  <c r="W655" i="3"/>
  <c r="Q655" i="3"/>
  <c r="AC655" i="3"/>
  <c r="S655" i="3"/>
  <c r="I655" i="3"/>
  <c r="Y655" i="3"/>
  <c r="K655" i="3"/>
  <c r="M655" i="3"/>
  <c r="U655" i="3"/>
  <c r="U687" i="3"/>
  <c r="AA687" i="3"/>
  <c r="Y687" i="3"/>
  <c r="O687" i="3"/>
  <c r="W687" i="3"/>
  <c r="AC687" i="3"/>
  <c r="M687" i="3"/>
  <c r="K687" i="3"/>
  <c r="I687" i="3"/>
  <c r="Q687" i="3"/>
  <c r="S687" i="3"/>
  <c r="O731" i="3"/>
  <c r="AA731" i="3"/>
  <c r="I731" i="3"/>
  <c r="M731" i="3"/>
  <c r="Q731" i="3"/>
  <c r="W731" i="3"/>
  <c r="S731" i="3"/>
  <c r="K731" i="3"/>
  <c r="AC731" i="3"/>
  <c r="U731" i="3"/>
  <c r="Y731" i="3"/>
  <c r="Y765" i="3"/>
  <c r="AC765" i="3"/>
  <c r="S765" i="3"/>
  <c r="K765" i="3"/>
  <c r="U765" i="3"/>
  <c r="AA765" i="3"/>
  <c r="Q765" i="3"/>
  <c r="I765" i="3"/>
  <c r="M765" i="3"/>
  <c r="O765" i="3"/>
  <c r="W765" i="3"/>
  <c r="U800" i="3"/>
  <c r="S800" i="3"/>
  <c r="K800" i="3"/>
  <c r="O800" i="3"/>
  <c r="AA800" i="3"/>
  <c r="Q800" i="3"/>
  <c r="AC800" i="3"/>
  <c r="M800" i="3"/>
  <c r="W800" i="3"/>
  <c r="Y800" i="3"/>
  <c r="I800" i="3"/>
  <c r="K876" i="3"/>
  <c r="AC876" i="3"/>
  <c r="U876" i="3"/>
  <c r="M876" i="3"/>
  <c r="S876" i="3"/>
  <c r="Q876" i="3"/>
  <c r="O876" i="3"/>
  <c r="Y876" i="3"/>
  <c r="I876" i="3"/>
  <c r="W876" i="3"/>
  <c r="AA876" i="3"/>
  <c r="M945" i="3"/>
  <c r="AC945" i="3"/>
  <c r="Y945" i="3"/>
  <c r="U945" i="3"/>
  <c r="Q945" i="3"/>
  <c r="S945" i="3"/>
  <c r="AA945" i="3"/>
  <c r="I945" i="3"/>
  <c r="O945" i="3"/>
  <c r="K945" i="3"/>
  <c r="W945" i="3"/>
  <c r="Q795" i="3"/>
  <c r="I795" i="3"/>
  <c r="M795" i="3"/>
  <c r="K795" i="3"/>
  <c r="AC795" i="3"/>
  <c r="S795" i="3"/>
  <c r="Y795" i="3"/>
  <c r="AA795" i="3"/>
  <c r="O795" i="3"/>
  <c r="U795" i="3"/>
  <c r="W795" i="3"/>
  <c r="AA888" i="3"/>
  <c r="I888" i="3"/>
  <c r="Y888" i="3"/>
  <c r="W888" i="3"/>
  <c r="K888" i="3"/>
  <c r="AC888" i="3"/>
  <c r="U888" i="3"/>
  <c r="Q888" i="3"/>
  <c r="S888" i="3"/>
  <c r="M888" i="3"/>
  <c r="O888" i="3"/>
  <c r="AA922" i="3"/>
  <c r="M922" i="3"/>
  <c r="AC922" i="3"/>
  <c r="Q922" i="3"/>
  <c r="O922" i="3"/>
  <c r="W922" i="3"/>
  <c r="S922" i="3"/>
  <c r="U922" i="3"/>
  <c r="K922" i="3"/>
  <c r="Y922" i="3"/>
  <c r="I922" i="3"/>
  <c r="AA798" i="3"/>
  <c r="AC798" i="3"/>
  <c r="U798" i="3"/>
  <c r="Y798" i="3"/>
  <c r="K798" i="3"/>
  <c r="S798" i="3"/>
  <c r="Q798" i="3"/>
  <c r="M798" i="3"/>
  <c r="W798" i="3"/>
  <c r="O798" i="3"/>
  <c r="I798" i="3"/>
  <c r="O856" i="3"/>
  <c r="M856" i="3"/>
  <c r="AC856" i="3"/>
  <c r="Q856" i="3"/>
  <c r="U856" i="3"/>
  <c r="W856" i="3"/>
  <c r="Y856" i="3"/>
  <c r="I856" i="3"/>
  <c r="S856" i="3"/>
  <c r="K856" i="3"/>
  <c r="AA856" i="3"/>
  <c r="W891" i="3"/>
  <c r="I891" i="3"/>
  <c r="M891" i="3"/>
  <c r="AC891" i="3"/>
  <c r="O891" i="3"/>
  <c r="AA891" i="3"/>
  <c r="K891" i="3"/>
  <c r="U891" i="3"/>
  <c r="S891" i="3"/>
  <c r="Q891" i="3"/>
  <c r="Y891" i="3"/>
  <c r="M461" i="3"/>
  <c r="O461" i="3"/>
  <c r="AA461" i="3"/>
  <c r="W461" i="3"/>
  <c r="K461" i="3"/>
  <c r="U461" i="3"/>
  <c r="S461" i="3"/>
  <c r="AC461" i="3"/>
  <c r="I461" i="3"/>
  <c r="Y461" i="3"/>
  <c r="Q461" i="3"/>
  <c r="I656" i="3"/>
  <c r="U656" i="3"/>
  <c r="O656" i="3"/>
  <c r="S656" i="3"/>
  <c r="AC656" i="3"/>
  <c r="AA656" i="3"/>
  <c r="M656" i="3"/>
  <c r="W656" i="3"/>
  <c r="Q656" i="3"/>
  <c r="Y656" i="3"/>
  <c r="K656" i="3"/>
  <c r="W688" i="3"/>
  <c r="U688" i="3"/>
  <c r="M688" i="3"/>
  <c r="AA688" i="3"/>
  <c r="AC688" i="3"/>
  <c r="Q688" i="3"/>
  <c r="I688" i="3"/>
  <c r="K688" i="3"/>
  <c r="Y688" i="3"/>
  <c r="S688" i="3"/>
  <c r="O688" i="3"/>
  <c r="I732" i="3"/>
  <c r="W732" i="3"/>
  <c r="M732" i="3"/>
  <c r="Q732" i="3"/>
  <c r="Y732" i="3"/>
  <c r="U732" i="3"/>
  <c r="S732" i="3"/>
  <c r="AA732" i="3"/>
  <c r="O732" i="3"/>
  <c r="K732" i="3"/>
  <c r="AC732" i="3"/>
  <c r="Q758" i="3"/>
  <c r="Y758" i="3"/>
  <c r="O758" i="3"/>
  <c r="AC758" i="3"/>
  <c r="M758" i="3"/>
  <c r="W758" i="3"/>
  <c r="K758" i="3"/>
  <c r="I758" i="3"/>
  <c r="S758" i="3"/>
  <c r="AA758" i="3"/>
  <c r="U758" i="3"/>
  <c r="U793" i="3"/>
  <c r="K793" i="3"/>
  <c r="Y793" i="3"/>
  <c r="AC793" i="3"/>
  <c r="I793" i="3"/>
  <c r="O793" i="3"/>
  <c r="S793" i="3"/>
  <c r="W793" i="3"/>
  <c r="Q793" i="3"/>
  <c r="AA793" i="3"/>
  <c r="M793" i="3"/>
  <c r="Q828" i="3"/>
  <c r="K828" i="3"/>
  <c r="M828" i="3"/>
  <c r="AA828" i="3"/>
  <c r="AC828" i="3"/>
  <c r="Y828" i="3"/>
  <c r="I828" i="3"/>
  <c r="W828" i="3"/>
  <c r="U828" i="3"/>
  <c r="O828" i="3"/>
  <c r="S828" i="3"/>
  <c r="AC894" i="3"/>
  <c r="U894" i="3"/>
  <c r="M894" i="3"/>
  <c r="W894" i="3"/>
  <c r="I894" i="3"/>
  <c r="O894" i="3"/>
  <c r="S894" i="3"/>
  <c r="K894" i="3"/>
  <c r="Q894" i="3"/>
  <c r="Y894" i="3"/>
  <c r="AA894" i="3"/>
  <c r="O169" i="3"/>
  <c r="W169" i="3"/>
  <c r="M169" i="3"/>
  <c r="I169" i="3"/>
  <c r="S169" i="3"/>
  <c r="Q169" i="3"/>
  <c r="U169" i="3"/>
  <c r="AA169" i="3"/>
  <c r="K169" i="3"/>
  <c r="Y169" i="3"/>
  <c r="AC169" i="3"/>
  <c r="S382" i="3"/>
  <c r="Y382" i="3"/>
  <c r="Q382" i="3"/>
  <c r="U382" i="3"/>
  <c r="W382" i="3"/>
  <c r="M382" i="3"/>
  <c r="AA382" i="3"/>
  <c r="K382" i="3"/>
  <c r="O382" i="3"/>
  <c r="AC382" i="3"/>
  <c r="I382" i="3"/>
  <c r="I208" i="3"/>
  <c r="K208" i="3"/>
  <c r="Q208" i="3"/>
  <c r="M208" i="3"/>
  <c r="AC208" i="3"/>
  <c r="Y208" i="3"/>
  <c r="AA208" i="3"/>
  <c r="U208" i="3"/>
  <c r="W208" i="3"/>
  <c r="O208" i="3"/>
  <c r="S208" i="3"/>
  <c r="M244" i="3"/>
  <c r="W244" i="3"/>
  <c r="O244" i="3"/>
  <c r="S244" i="3"/>
  <c r="AC244" i="3"/>
  <c r="AA244" i="3"/>
  <c r="Q244" i="3"/>
  <c r="K244" i="3"/>
  <c r="Y244" i="3"/>
  <c r="I244" i="3"/>
  <c r="U244" i="3"/>
  <c r="S775" i="3"/>
  <c r="Y775" i="3"/>
  <c r="Q775" i="3"/>
  <c r="AC775" i="3"/>
  <c r="O775" i="3"/>
  <c r="AA775" i="3"/>
  <c r="K775" i="3"/>
  <c r="I775" i="3"/>
  <c r="U775" i="3"/>
  <c r="W775" i="3"/>
  <c r="M775" i="3"/>
  <c r="Q370" i="3"/>
  <c r="K370" i="3"/>
  <c r="O370" i="3"/>
  <c r="AA370" i="3"/>
  <c r="Y370" i="3"/>
  <c r="AC370" i="3"/>
  <c r="S370" i="3"/>
  <c r="M370" i="3"/>
  <c r="I370" i="3"/>
  <c r="U370" i="3"/>
  <c r="W370" i="3"/>
  <c r="Y280" i="3"/>
  <c r="W280" i="3"/>
  <c r="M280" i="3"/>
  <c r="S280" i="3"/>
  <c r="U280" i="3"/>
  <c r="AC280" i="3"/>
  <c r="I280" i="3"/>
  <c r="Q280" i="3"/>
  <c r="K280" i="3"/>
  <c r="AA280" i="3"/>
  <c r="O280" i="3"/>
  <c r="Q864" i="3"/>
  <c r="U864" i="3"/>
  <c r="O864" i="3"/>
  <c r="I864" i="3"/>
  <c r="AA864" i="3"/>
  <c r="K864" i="3"/>
  <c r="AC864" i="3"/>
  <c r="M864" i="3"/>
  <c r="Y864" i="3"/>
  <c r="S864" i="3"/>
  <c r="W864" i="3"/>
  <c r="K674" i="3"/>
  <c r="AC674" i="3"/>
  <c r="Q674" i="3"/>
  <c r="Y674" i="3"/>
  <c r="W674" i="3"/>
  <c r="U674" i="3"/>
  <c r="S674" i="3"/>
  <c r="O674" i="3"/>
  <c r="AA674" i="3"/>
  <c r="M674" i="3"/>
  <c r="I674" i="3"/>
  <c r="Y881" i="3"/>
  <c r="I881" i="3"/>
  <c r="M881" i="3"/>
  <c r="U881" i="3"/>
  <c r="K881" i="3"/>
  <c r="W881" i="3"/>
  <c r="S881" i="3"/>
  <c r="AC881" i="3"/>
  <c r="O881" i="3"/>
  <c r="AA881" i="3"/>
  <c r="Q881" i="3"/>
  <c r="U193" i="3"/>
  <c r="Y193" i="3"/>
  <c r="AA193" i="3"/>
  <c r="S193" i="3"/>
  <c r="W193" i="3"/>
  <c r="Q193" i="3"/>
  <c r="K193" i="3"/>
  <c r="O193" i="3"/>
  <c r="I193" i="3"/>
  <c r="M193" i="3"/>
  <c r="AC193" i="3"/>
  <c r="M88" i="3"/>
  <c r="U88" i="3"/>
  <c r="AC88" i="3"/>
  <c r="AA88" i="3"/>
  <c r="O88" i="3"/>
  <c r="I88" i="3"/>
  <c r="S88" i="3"/>
  <c r="Y88" i="3"/>
  <c r="K88" i="3"/>
  <c r="W88" i="3"/>
  <c r="Q88" i="3"/>
  <c r="M145" i="3"/>
  <c r="K145" i="3"/>
  <c r="Q145" i="3"/>
  <c r="O145" i="3"/>
  <c r="Y145" i="3"/>
  <c r="AA145" i="3"/>
  <c r="S145" i="3"/>
  <c r="U145" i="3"/>
  <c r="I145" i="3"/>
  <c r="W145" i="3"/>
  <c r="AC145" i="3"/>
  <c r="Y371" i="3"/>
  <c r="AA371" i="3"/>
  <c r="I371" i="3"/>
  <c r="AC371" i="3"/>
  <c r="U371" i="3"/>
  <c r="W371" i="3"/>
  <c r="M371" i="3"/>
  <c r="Q371" i="3"/>
  <c r="S371" i="3"/>
  <c r="O371" i="3"/>
  <c r="K371" i="3"/>
  <c r="O683" i="3"/>
  <c r="M683" i="3"/>
  <c r="Q683" i="3"/>
  <c r="U683" i="3"/>
  <c r="AA683" i="3"/>
  <c r="I683" i="3"/>
  <c r="K683" i="3"/>
  <c r="S683" i="3"/>
  <c r="W683" i="3"/>
  <c r="AC683" i="3"/>
  <c r="Y683" i="3"/>
  <c r="S89" i="3"/>
  <c r="K89" i="3"/>
  <c r="U89" i="3"/>
  <c r="Q89" i="3"/>
  <c r="AA89" i="3"/>
  <c r="O89" i="3"/>
  <c r="W89" i="3"/>
  <c r="AC89" i="3"/>
  <c r="I89" i="3"/>
  <c r="M89" i="3"/>
  <c r="Y89" i="3"/>
  <c r="O130" i="3"/>
  <c r="S130" i="3"/>
  <c r="M130" i="3"/>
  <c r="K130" i="3"/>
  <c r="U130" i="3"/>
  <c r="Y130" i="3"/>
  <c r="I130" i="3"/>
  <c r="AA130" i="3"/>
  <c r="Q130" i="3"/>
  <c r="W130" i="3"/>
  <c r="AC130" i="3"/>
  <c r="O166" i="3"/>
  <c r="Q166" i="3"/>
  <c r="Y166" i="3"/>
  <c r="AC166" i="3"/>
  <c r="M166" i="3"/>
  <c r="K166" i="3"/>
  <c r="AA166" i="3"/>
  <c r="W166" i="3"/>
  <c r="I166" i="3"/>
  <c r="U166" i="3"/>
  <c r="S166" i="3"/>
  <c r="W841" i="3"/>
  <c r="O841" i="3"/>
  <c r="Q841" i="3"/>
  <c r="I841" i="3"/>
  <c r="U841" i="3"/>
  <c r="AA841" i="3"/>
  <c r="S841" i="3"/>
  <c r="K841" i="3"/>
  <c r="M841" i="3"/>
  <c r="AC841" i="3"/>
  <c r="Y841" i="3"/>
  <c r="S172" i="3"/>
  <c r="Q172" i="3"/>
  <c r="AA172" i="3"/>
  <c r="U172" i="3"/>
  <c r="W172" i="3"/>
  <c r="AC172" i="3"/>
  <c r="M172" i="3"/>
  <c r="Y172" i="3"/>
  <c r="I172" i="3"/>
  <c r="O172" i="3"/>
  <c r="K172" i="3"/>
  <c r="M163" i="3"/>
  <c r="K163" i="3"/>
  <c r="AC163" i="3"/>
  <c r="I163" i="3"/>
  <c r="S163" i="3"/>
  <c r="U163" i="3"/>
  <c r="Q163" i="3"/>
  <c r="W163" i="3"/>
  <c r="Y163" i="3"/>
  <c r="O163" i="3"/>
  <c r="AA163" i="3"/>
  <c r="I770" i="3"/>
  <c r="AC770" i="3"/>
  <c r="S770" i="3"/>
  <c r="W770" i="3"/>
  <c r="M770" i="3"/>
  <c r="Q770" i="3"/>
  <c r="O770" i="3"/>
  <c r="Y770" i="3"/>
  <c r="AA770" i="3"/>
  <c r="U770" i="3"/>
  <c r="K770" i="3"/>
  <c r="Q307" i="3"/>
  <c r="U307" i="3"/>
  <c r="AA307" i="3"/>
  <c r="S307" i="3"/>
  <c r="I307" i="3"/>
  <c r="K307" i="3"/>
  <c r="AC307" i="3"/>
  <c r="W307" i="3"/>
  <c r="M307" i="3"/>
  <c r="Y307" i="3"/>
  <c r="O307" i="3"/>
  <c r="S230" i="3"/>
  <c r="Y230" i="3"/>
  <c r="Q230" i="3"/>
  <c r="AC230" i="3"/>
  <c r="AA230" i="3"/>
  <c r="I230" i="3"/>
  <c r="K230" i="3"/>
  <c r="M230" i="3"/>
  <c r="W230" i="3"/>
  <c r="O230" i="3"/>
  <c r="U230" i="3"/>
  <c r="AC96" i="3"/>
  <c r="O96" i="3"/>
  <c r="S96" i="3"/>
  <c r="Q96" i="3"/>
  <c r="Y96" i="3"/>
  <c r="K96" i="3"/>
  <c r="I96" i="3"/>
  <c r="U96" i="3"/>
  <c r="AA96" i="3"/>
  <c r="M96" i="3"/>
  <c r="W96" i="3"/>
  <c r="W128" i="3"/>
  <c r="K128" i="3"/>
  <c r="Y128" i="3"/>
  <c r="M128" i="3"/>
  <c r="I128" i="3"/>
  <c r="AA128" i="3"/>
  <c r="U128" i="3"/>
  <c r="O128" i="3"/>
  <c r="S128" i="3"/>
  <c r="Q128" i="3"/>
  <c r="AC128" i="3"/>
  <c r="I160" i="3"/>
  <c r="S160" i="3"/>
  <c r="AC160" i="3"/>
  <c r="K160" i="3"/>
  <c r="O160" i="3"/>
  <c r="M160" i="3"/>
  <c r="U160" i="3"/>
  <c r="Y160" i="3"/>
  <c r="AA160" i="3"/>
  <c r="Q160" i="3"/>
  <c r="W160" i="3"/>
  <c r="Y223" i="3"/>
  <c r="W223" i="3"/>
  <c r="I223" i="3"/>
  <c r="Q223" i="3"/>
  <c r="S223" i="3"/>
  <c r="U223" i="3"/>
  <c r="M223" i="3"/>
  <c r="AC223" i="3"/>
  <c r="O223" i="3"/>
  <c r="AA223" i="3"/>
  <c r="K223" i="3"/>
  <c r="U93" i="3"/>
  <c r="I93" i="3"/>
  <c r="W93" i="3"/>
  <c r="Y93" i="3"/>
  <c r="M93" i="3"/>
  <c r="O93" i="3"/>
  <c r="AA93" i="3"/>
  <c r="S93" i="3"/>
  <c r="AC93" i="3"/>
  <c r="K93" i="3"/>
  <c r="Q93" i="3"/>
  <c r="Y90" i="3"/>
  <c r="AC90" i="3"/>
  <c r="AA90" i="3"/>
  <c r="M90" i="3"/>
  <c r="Q90" i="3"/>
  <c r="O90" i="3"/>
  <c r="U90" i="3"/>
  <c r="K90" i="3"/>
  <c r="I90" i="3"/>
  <c r="S90" i="3"/>
  <c r="W90" i="3"/>
  <c r="M131" i="3"/>
  <c r="AC131" i="3"/>
  <c r="W131" i="3"/>
  <c r="U131" i="3"/>
  <c r="Y131" i="3"/>
  <c r="S131" i="3"/>
  <c r="AA131" i="3"/>
  <c r="I131" i="3"/>
  <c r="K131" i="3"/>
  <c r="Q131" i="3"/>
  <c r="O131" i="3"/>
  <c r="W780" i="3"/>
  <c r="Y780" i="3"/>
  <c r="U780" i="3"/>
  <c r="M780" i="3"/>
  <c r="AC780" i="3"/>
  <c r="K780" i="3"/>
  <c r="O780" i="3"/>
  <c r="S780" i="3"/>
  <c r="I780" i="3"/>
  <c r="Q780" i="3"/>
  <c r="AA780" i="3"/>
  <c r="M738" i="3"/>
  <c r="AA738" i="3"/>
  <c r="U738" i="3"/>
  <c r="Q738" i="3"/>
  <c r="Y738" i="3"/>
  <c r="W738" i="3"/>
  <c r="I738" i="3"/>
  <c r="O738" i="3"/>
  <c r="AC738" i="3"/>
  <c r="S738" i="3"/>
  <c r="K738" i="3"/>
  <c r="AC259" i="3"/>
  <c r="S259" i="3"/>
  <c r="M259" i="3"/>
  <c r="O259" i="3"/>
  <c r="Q259" i="3"/>
  <c r="I259" i="3"/>
  <c r="U259" i="3"/>
  <c r="Y259" i="3"/>
  <c r="AA259" i="3"/>
  <c r="K259" i="3"/>
  <c r="W259" i="3"/>
  <c r="I831" i="3"/>
  <c r="Q831" i="3"/>
  <c r="Y831" i="3"/>
  <c r="M831" i="3"/>
  <c r="O831" i="3"/>
  <c r="AC831" i="3"/>
  <c r="K831" i="3"/>
  <c r="W831" i="3"/>
  <c r="AA831" i="3"/>
  <c r="U831" i="3"/>
  <c r="S831" i="3"/>
  <c r="AA388" i="3"/>
  <c r="S388" i="3"/>
  <c r="W388" i="3"/>
  <c r="U388" i="3"/>
  <c r="M388" i="3"/>
  <c r="Y388" i="3"/>
  <c r="I388" i="3"/>
  <c r="Q388" i="3"/>
  <c r="K388" i="3"/>
  <c r="AC388" i="3"/>
  <c r="O388" i="3"/>
  <c r="Q270" i="3"/>
  <c r="AC270" i="3"/>
  <c r="S270" i="3"/>
  <c r="M270" i="3"/>
  <c r="U270" i="3"/>
  <c r="O270" i="3"/>
  <c r="K270" i="3"/>
  <c r="AA270" i="3"/>
  <c r="I270" i="3"/>
  <c r="W270" i="3"/>
  <c r="Y270" i="3"/>
  <c r="O302" i="3"/>
  <c r="S302" i="3"/>
  <c r="Q302" i="3"/>
  <c r="M302" i="3"/>
  <c r="AA302" i="3"/>
  <c r="Y302" i="3"/>
  <c r="AC302" i="3"/>
  <c r="U302" i="3"/>
  <c r="I302" i="3"/>
  <c r="W302" i="3"/>
  <c r="K302" i="3"/>
  <c r="W334" i="3"/>
  <c r="S334" i="3"/>
  <c r="U334" i="3"/>
  <c r="O334" i="3"/>
  <c r="Q334" i="3"/>
  <c r="Y334" i="3"/>
  <c r="AC334" i="3"/>
  <c r="K334" i="3"/>
  <c r="I334" i="3"/>
  <c r="M334" i="3"/>
  <c r="AA334" i="3"/>
  <c r="I366" i="3"/>
  <c r="S366" i="3"/>
  <c r="Q366" i="3"/>
  <c r="U366" i="3"/>
  <c r="AA366" i="3"/>
  <c r="K366" i="3"/>
  <c r="O366" i="3"/>
  <c r="Y366" i="3"/>
  <c r="W366" i="3"/>
  <c r="M366" i="3"/>
  <c r="AC366" i="3"/>
  <c r="S460" i="3"/>
  <c r="U460" i="3"/>
  <c r="K460" i="3"/>
  <c r="W460" i="3"/>
  <c r="AC460" i="3"/>
  <c r="Q460" i="3"/>
  <c r="M460" i="3"/>
  <c r="Y460" i="3"/>
  <c r="AA460" i="3"/>
  <c r="I460" i="3"/>
  <c r="O460" i="3"/>
  <c r="Y686" i="3"/>
  <c r="AA686" i="3"/>
  <c r="W686" i="3"/>
  <c r="Q686" i="3"/>
  <c r="I686" i="3"/>
  <c r="K686" i="3"/>
  <c r="U686" i="3"/>
  <c r="M686" i="3"/>
  <c r="S686" i="3"/>
  <c r="O686" i="3"/>
  <c r="AC686" i="3"/>
  <c r="AA820" i="3"/>
  <c r="I820" i="3"/>
  <c r="K820" i="3"/>
  <c r="S820" i="3"/>
  <c r="Y820" i="3"/>
  <c r="W820" i="3"/>
  <c r="Q820" i="3"/>
  <c r="O820" i="3"/>
  <c r="U820" i="3"/>
  <c r="M820" i="3"/>
  <c r="AC820" i="3"/>
  <c r="Y940" i="3"/>
  <c r="Q940" i="3"/>
  <c r="O940" i="3"/>
  <c r="AC940" i="3"/>
  <c r="AA940" i="3"/>
  <c r="M940" i="3"/>
  <c r="I940" i="3"/>
  <c r="U940" i="3"/>
  <c r="W940" i="3"/>
  <c r="K940" i="3"/>
  <c r="S940" i="3"/>
  <c r="Q265" i="3"/>
  <c r="K265" i="3"/>
  <c r="O265" i="3"/>
  <c r="AC265" i="3"/>
  <c r="AA265" i="3"/>
  <c r="I265" i="3"/>
  <c r="S265" i="3"/>
  <c r="M265" i="3"/>
  <c r="Y265" i="3"/>
  <c r="U265" i="3"/>
  <c r="W265" i="3"/>
  <c r="I329" i="3"/>
  <c r="U329" i="3"/>
  <c r="Q329" i="3"/>
  <c r="W329" i="3"/>
  <c r="S329" i="3"/>
  <c r="O329" i="3"/>
  <c r="Y329" i="3"/>
  <c r="K329" i="3"/>
  <c r="AC329" i="3"/>
  <c r="AA329" i="3"/>
  <c r="M329" i="3"/>
  <c r="W455" i="3"/>
  <c r="Q455" i="3"/>
  <c r="S455" i="3"/>
  <c r="K455" i="3"/>
  <c r="U455" i="3"/>
  <c r="I455" i="3"/>
  <c r="O455" i="3"/>
  <c r="Y455" i="3"/>
  <c r="AC455" i="3"/>
  <c r="M455" i="3"/>
  <c r="AA455" i="3"/>
  <c r="I192" i="3"/>
  <c r="W192" i="3"/>
  <c r="Q192" i="3"/>
  <c r="Y192" i="3"/>
  <c r="K192" i="3"/>
  <c r="O192" i="3"/>
  <c r="M192" i="3"/>
  <c r="U192" i="3"/>
  <c r="S192" i="3"/>
  <c r="AC192" i="3"/>
  <c r="AA192" i="3"/>
  <c r="M224" i="3"/>
  <c r="U224" i="3"/>
  <c r="K224" i="3"/>
  <c r="Y224" i="3"/>
  <c r="I224" i="3"/>
  <c r="Q224" i="3"/>
  <c r="AA224" i="3"/>
  <c r="S224" i="3"/>
  <c r="W224" i="3"/>
  <c r="O224" i="3"/>
  <c r="AC224" i="3"/>
  <c r="U829" i="3"/>
  <c r="AA829" i="3"/>
  <c r="O829" i="3"/>
  <c r="M829" i="3"/>
  <c r="AC829" i="3"/>
  <c r="W829" i="3"/>
  <c r="S829" i="3"/>
  <c r="I829" i="3"/>
  <c r="Q829" i="3"/>
  <c r="K829" i="3"/>
  <c r="Y829" i="3"/>
  <c r="K937" i="3"/>
  <c r="S937" i="3"/>
  <c r="I937" i="3"/>
  <c r="AA937" i="3"/>
  <c r="AC937" i="3"/>
  <c r="Q937" i="3"/>
  <c r="Y937" i="3"/>
  <c r="W937" i="3"/>
  <c r="M937" i="3"/>
  <c r="U937" i="3"/>
  <c r="O937" i="3"/>
  <c r="S260" i="3"/>
  <c r="Q260" i="3"/>
  <c r="O260" i="3"/>
  <c r="K260" i="3"/>
  <c r="M260" i="3"/>
  <c r="I260" i="3"/>
  <c r="AC260" i="3"/>
  <c r="AA260" i="3"/>
  <c r="U260" i="3"/>
  <c r="W260" i="3"/>
  <c r="Y260" i="3"/>
  <c r="AA292" i="3"/>
  <c r="O292" i="3"/>
  <c r="I292" i="3"/>
  <c r="M292" i="3"/>
  <c r="Q292" i="3"/>
  <c r="Y292" i="3"/>
  <c r="U292" i="3"/>
  <c r="K292" i="3"/>
  <c r="AC292" i="3"/>
  <c r="W292" i="3"/>
  <c r="S292" i="3"/>
  <c r="U324" i="3"/>
  <c r="S324" i="3"/>
  <c r="O324" i="3"/>
  <c r="Q324" i="3"/>
  <c r="W324" i="3"/>
  <c r="Y324" i="3"/>
  <c r="I324" i="3"/>
  <c r="K324" i="3"/>
  <c r="M324" i="3"/>
  <c r="AC324" i="3"/>
  <c r="AA324" i="3"/>
  <c r="I356" i="3"/>
  <c r="O356" i="3"/>
  <c r="AC356" i="3"/>
  <c r="Q356" i="3"/>
  <c r="K356" i="3"/>
  <c r="AA356" i="3"/>
  <c r="S356" i="3"/>
  <c r="Y356" i="3"/>
  <c r="U356" i="3"/>
  <c r="M356" i="3"/>
  <c r="W356" i="3"/>
  <c r="S450" i="3"/>
  <c r="AA450" i="3"/>
  <c r="K450" i="3"/>
  <c r="O450" i="3"/>
  <c r="Y450" i="3"/>
  <c r="Q450" i="3"/>
  <c r="I450" i="3"/>
  <c r="M450" i="3"/>
  <c r="U450" i="3"/>
  <c r="AC450" i="3"/>
  <c r="W450" i="3"/>
  <c r="U743" i="3"/>
  <c r="S743" i="3"/>
  <c r="W743" i="3"/>
  <c r="Q743" i="3"/>
  <c r="Y743" i="3"/>
  <c r="K743" i="3"/>
  <c r="O743" i="3"/>
  <c r="AC743" i="3"/>
  <c r="M743" i="3"/>
  <c r="I743" i="3"/>
  <c r="AA743" i="3"/>
  <c r="W807" i="3"/>
  <c r="O807" i="3"/>
  <c r="AC807" i="3"/>
  <c r="Y807" i="3"/>
  <c r="K807" i="3"/>
  <c r="U807" i="3"/>
  <c r="M807" i="3"/>
  <c r="Q807" i="3"/>
  <c r="S807" i="3"/>
  <c r="I807" i="3"/>
  <c r="AA807" i="3"/>
  <c r="K862" i="3"/>
  <c r="Q862" i="3"/>
  <c r="AA862" i="3"/>
  <c r="O862" i="3"/>
  <c r="AC862" i="3"/>
  <c r="W862" i="3"/>
  <c r="I862" i="3"/>
  <c r="Y862" i="3"/>
  <c r="U862" i="3"/>
  <c r="M862" i="3"/>
  <c r="S862" i="3"/>
  <c r="AA258" i="3"/>
  <c r="U258" i="3"/>
  <c r="S258" i="3"/>
  <c r="O258" i="3"/>
  <c r="K258" i="3"/>
  <c r="AC258" i="3"/>
  <c r="M258" i="3"/>
  <c r="W258" i="3"/>
  <c r="I258" i="3"/>
  <c r="Q258" i="3"/>
  <c r="Y258" i="3"/>
  <c r="S290" i="3"/>
  <c r="M290" i="3"/>
  <c r="Y290" i="3"/>
  <c r="AC290" i="3"/>
  <c r="K290" i="3"/>
  <c r="W290" i="3"/>
  <c r="U290" i="3"/>
  <c r="O290" i="3"/>
  <c r="Q290" i="3"/>
  <c r="I290" i="3"/>
  <c r="AA290" i="3"/>
  <c r="AC322" i="3"/>
  <c r="W322" i="3"/>
  <c r="S322" i="3"/>
  <c r="O322" i="3"/>
  <c r="M322" i="3"/>
  <c r="K322" i="3"/>
  <c r="AA322" i="3"/>
  <c r="Y322" i="3"/>
  <c r="I322" i="3"/>
  <c r="Q322" i="3"/>
  <c r="U322" i="3"/>
  <c r="AC354" i="3"/>
  <c r="K354" i="3"/>
  <c r="O354" i="3"/>
  <c r="Q354" i="3"/>
  <c r="S354" i="3"/>
  <c r="AA354" i="3"/>
  <c r="U354" i="3"/>
  <c r="I354" i="3"/>
  <c r="Y354" i="3"/>
  <c r="W354" i="3"/>
  <c r="M354" i="3"/>
  <c r="AC448" i="3"/>
  <c r="U448" i="3"/>
  <c r="Y448" i="3"/>
  <c r="M448" i="3"/>
  <c r="S448" i="3"/>
  <c r="W448" i="3"/>
  <c r="K448" i="3"/>
  <c r="I448" i="3"/>
  <c r="AA448" i="3"/>
  <c r="Q448" i="3"/>
  <c r="O448" i="3"/>
  <c r="AC652" i="3"/>
  <c r="O652" i="3"/>
  <c r="M652" i="3"/>
  <c r="I652" i="3"/>
  <c r="Q652" i="3"/>
  <c r="U652" i="3"/>
  <c r="K652" i="3"/>
  <c r="S652" i="3"/>
  <c r="Y652" i="3"/>
  <c r="AA652" i="3"/>
  <c r="W652" i="3"/>
  <c r="U728" i="3"/>
  <c r="M728" i="3"/>
  <c r="Y728" i="3"/>
  <c r="Q728" i="3"/>
  <c r="AA728" i="3"/>
  <c r="O728" i="3"/>
  <c r="S728" i="3"/>
  <c r="K728" i="3"/>
  <c r="W728" i="3"/>
  <c r="I728" i="3"/>
  <c r="AC728" i="3"/>
  <c r="AC245" i="3"/>
  <c r="K245" i="3"/>
  <c r="AA245" i="3"/>
  <c r="M245" i="3"/>
  <c r="I245" i="3"/>
  <c r="Q245" i="3"/>
  <c r="S245" i="3"/>
  <c r="U245" i="3"/>
  <c r="O245" i="3"/>
  <c r="W245" i="3"/>
  <c r="Y245" i="3"/>
  <c r="Y277" i="3"/>
  <c r="S277" i="3"/>
  <c r="AC277" i="3"/>
  <c r="U277" i="3"/>
  <c r="Q277" i="3"/>
  <c r="I277" i="3"/>
  <c r="O277" i="3"/>
  <c r="M277" i="3"/>
  <c r="K277" i="3"/>
  <c r="AA277" i="3"/>
  <c r="W277" i="3"/>
  <c r="K309" i="3"/>
  <c r="I309" i="3"/>
  <c r="AC309" i="3"/>
  <c r="S309" i="3"/>
  <c r="O309" i="3"/>
  <c r="Y309" i="3"/>
  <c r="Q309" i="3"/>
  <c r="M309" i="3"/>
  <c r="AA309" i="3"/>
  <c r="U309" i="3"/>
  <c r="W309" i="3"/>
  <c r="Q341" i="3"/>
  <c r="I341" i="3"/>
  <c r="M341" i="3"/>
  <c r="AA341" i="3"/>
  <c r="K341" i="3"/>
  <c r="AC341" i="3"/>
  <c r="U341" i="3"/>
  <c r="O341" i="3"/>
  <c r="Y341" i="3"/>
  <c r="S341" i="3"/>
  <c r="W341" i="3"/>
  <c r="K373" i="3"/>
  <c r="AA373" i="3"/>
  <c r="O373" i="3"/>
  <c r="M373" i="3"/>
  <c r="I373" i="3"/>
  <c r="W373" i="3"/>
  <c r="S373" i="3"/>
  <c r="Y373" i="3"/>
  <c r="Q373" i="3"/>
  <c r="AC373" i="3"/>
  <c r="U373" i="3"/>
  <c r="M769" i="3"/>
  <c r="S769" i="3"/>
  <c r="U769" i="3"/>
  <c r="I769" i="3"/>
  <c r="AC769" i="3"/>
  <c r="AA769" i="3"/>
  <c r="K769" i="3"/>
  <c r="O769" i="3"/>
  <c r="W769" i="3"/>
  <c r="Y769" i="3"/>
  <c r="Q769" i="3"/>
  <c r="U952" i="3"/>
  <c r="U951" i="3" s="1"/>
  <c r="O952" i="3"/>
  <c r="O951" i="3" s="1"/>
  <c r="M952" i="3"/>
  <c r="M951" i="3" s="1"/>
  <c r="AA952" i="3"/>
  <c r="AA951" i="3" s="1"/>
  <c r="I952" i="3"/>
  <c r="I951" i="3" s="1"/>
  <c r="AC952" i="3"/>
  <c r="AC951" i="3" s="1"/>
  <c r="Q952" i="3"/>
  <c r="Q951" i="3" s="1"/>
  <c r="W952" i="3"/>
  <c r="W951" i="3" s="1"/>
  <c r="Y952" i="3"/>
  <c r="Y951" i="3" s="1"/>
  <c r="K952" i="3"/>
  <c r="K951" i="3" s="1"/>
  <c r="S952" i="3"/>
  <c r="S951" i="3" s="1"/>
  <c r="O264" i="3"/>
  <c r="K264" i="3"/>
  <c r="Q264" i="3"/>
  <c r="AA264" i="3"/>
  <c r="S264" i="3"/>
  <c r="U264" i="3"/>
  <c r="I264" i="3"/>
  <c r="AC264" i="3"/>
  <c r="M264" i="3"/>
  <c r="Y264" i="3"/>
  <c r="W264" i="3"/>
  <c r="K296" i="3"/>
  <c r="W296" i="3"/>
  <c r="M296" i="3"/>
  <c r="S296" i="3"/>
  <c r="Y296" i="3"/>
  <c r="O296" i="3"/>
  <c r="AA296" i="3"/>
  <c r="I296" i="3"/>
  <c r="U296" i="3"/>
  <c r="Q296" i="3"/>
  <c r="AC296" i="3"/>
  <c r="W328" i="3"/>
  <c r="K328" i="3"/>
  <c r="M328" i="3"/>
  <c r="S328" i="3"/>
  <c r="AC328" i="3"/>
  <c r="I328" i="3"/>
  <c r="U328" i="3"/>
  <c r="Y328" i="3"/>
  <c r="Q328" i="3"/>
  <c r="AA328" i="3"/>
  <c r="O328" i="3"/>
  <c r="I360" i="3"/>
  <c r="Y360" i="3"/>
  <c r="W360" i="3"/>
  <c r="AC360" i="3"/>
  <c r="S360" i="3"/>
  <c r="U360" i="3"/>
  <c r="AA360" i="3"/>
  <c r="M360" i="3"/>
  <c r="Q360" i="3"/>
  <c r="K360" i="3"/>
  <c r="O360" i="3"/>
  <c r="U454" i="3"/>
  <c r="M454" i="3"/>
  <c r="S454" i="3"/>
  <c r="AC454" i="3"/>
  <c r="Q454" i="3"/>
  <c r="K454" i="3"/>
  <c r="Y454" i="3"/>
  <c r="I454" i="3"/>
  <c r="AA454" i="3"/>
  <c r="W454" i="3"/>
  <c r="O454" i="3"/>
  <c r="W681" i="3"/>
  <c r="U681" i="3"/>
  <c r="O681" i="3"/>
  <c r="M681" i="3"/>
  <c r="Y681" i="3"/>
  <c r="I681" i="3"/>
  <c r="AA681" i="3"/>
  <c r="Q681" i="3"/>
  <c r="K681" i="3"/>
  <c r="S681" i="3"/>
  <c r="AC681" i="3"/>
  <c r="Q895" i="3"/>
  <c r="U895" i="3"/>
  <c r="O895" i="3"/>
  <c r="S895" i="3"/>
  <c r="M895" i="3"/>
  <c r="I895" i="3"/>
  <c r="AA895" i="3"/>
  <c r="Y895" i="3"/>
  <c r="AC895" i="3"/>
  <c r="W895" i="3"/>
  <c r="K895" i="3"/>
  <c r="K880" i="3"/>
  <c r="AC880" i="3"/>
  <c r="I880" i="3"/>
  <c r="M880" i="3"/>
  <c r="Y880" i="3"/>
  <c r="S880" i="3"/>
  <c r="AA880" i="3"/>
  <c r="W880" i="3"/>
  <c r="O880" i="3"/>
  <c r="U880" i="3"/>
  <c r="Q880" i="3"/>
  <c r="Y919" i="3"/>
  <c r="S919" i="3"/>
  <c r="M919" i="3"/>
  <c r="O919" i="3"/>
  <c r="I919" i="3"/>
  <c r="AA919" i="3"/>
  <c r="K919" i="3"/>
  <c r="AC919" i="3"/>
  <c r="Q919" i="3"/>
  <c r="U919" i="3"/>
  <c r="W919" i="3"/>
  <c r="I658" i="3"/>
  <c r="Q658" i="3"/>
  <c r="K658" i="3"/>
  <c r="S658" i="3"/>
  <c r="Y658" i="3"/>
  <c r="AC658" i="3"/>
  <c r="U658" i="3"/>
  <c r="O658" i="3"/>
  <c r="W658" i="3"/>
  <c r="AA658" i="3"/>
  <c r="M658" i="3"/>
  <c r="W690" i="3"/>
  <c r="M690" i="3"/>
  <c r="S690" i="3"/>
  <c r="Y690" i="3"/>
  <c r="I690" i="3"/>
  <c r="K690" i="3"/>
  <c r="Q690" i="3"/>
  <c r="AA690" i="3"/>
  <c r="AC690" i="3"/>
  <c r="U690" i="3"/>
  <c r="O690" i="3"/>
  <c r="K734" i="3"/>
  <c r="AC734" i="3"/>
  <c r="Q734" i="3"/>
  <c r="I734" i="3"/>
  <c r="O734" i="3"/>
  <c r="Y734" i="3"/>
  <c r="M734" i="3"/>
  <c r="AA734" i="3"/>
  <c r="S734" i="3"/>
  <c r="W734" i="3"/>
  <c r="U734" i="3"/>
  <c r="I768" i="3"/>
  <c r="O768" i="3"/>
  <c r="W768" i="3"/>
  <c r="Q768" i="3"/>
  <c r="AA768" i="3"/>
  <c r="U768" i="3"/>
  <c r="AC768" i="3"/>
  <c r="M768" i="3"/>
  <c r="K768" i="3"/>
  <c r="Y768" i="3"/>
  <c r="S768" i="3"/>
  <c r="U861" i="3"/>
  <c r="W861" i="3"/>
  <c r="O861" i="3"/>
  <c r="Y861" i="3"/>
  <c r="I861" i="3"/>
  <c r="AA861" i="3"/>
  <c r="K861" i="3"/>
  <c r="S861" i="3"/>
  <c r="M861" i="3"/>
  <c r="Q861" i="3"/>
  <c r="AC861" i="3"/>
  <c r="AC927" i="3"/>
  <c r="Q927" i="3"/>
  <c r="U927" i="3"/>
  <c r="M927" i="3"/>
  <c r="I927" i="3"/>
  <c r="AA927" i="3"/>
  <c r="Y927" i="3"/>
  <c r="K927" i="3"/>
  <c r="S927" i="3"/>
  <c r="W927" i="3"/>
  <c r="O927" i="3"/>
  <c r="I466" i="3"/>
  <c r="Q466" i="3"/>
  <c r="U466" i="3"/>
  <c r="AC466" i="3"/>
  <c r="M466" i="3"/>
  <c r="Y466" i="3"/>
  <c r="W466" i="3"/>
  <c r="AA466" i="3"/>
  <c r="S466" i="3"/>
  <c r="O466" i="3"/>
  <c r="K466" i="3"/>
  <c r="AA661" i="3"/>
  <c r="Y661" i="3"/>
  <c r="O661" i="3"/>
  <c r="AC661" i="3"/>
  <c r="U661" i="3"/>
  <c r="W661" i="3"/>
  <c r="S661" i="3"/>
  <c r="M661" i="3"/>
  <c r="K661" i="3"/>
  <c r="Q661" i="3"/>
  <c r="I661" i="3"/>
  <c r="K693" i="3"/>
  <c r="O693" i="3"/>
  <c r="Y693" i="3"/>
  <c r="U693" i="3"/>
  <c r="I693" i="3"/>
  <c r="W693" i="3"/>
  <c r="AA693" i="3"/>
  <c r="Q693" i="3"/>
  <c r="AC693" i="3"/>
  <c r="M693" i="3"/>
  <c r="S693" i="3"/>
  <c r="U771" i="3"/>
  <c r="O771" i="3"/>
  <c r="Y771" i="3"/>
  <c r="M771" i="3"/>
  <c r="W771" i="3"/>
  <c r="S771" i="3"/>
  <c r="AC771" i="3"/>
  <c r="I771" i="3"/>
  <c r="Q771" i="3"/>
  <c r="K771" i="3"/>
  <c r="AA771" i="3"/>
  <c r="AA830" i="3"/>
  <c r="Y830" i="3"/>
  <c r="S830" i="3"/>
  <c r="K830" i="3"/>
  <c r="O830" i="3"/>
  <c r="Q830" i="3"/>
  <c r="M830" i="3"/>
  <c r="W830" i="3"/>
  <c r="AC830" i="3"/>
  <c r="I830" i="3"/>
  <c r="U830" i="3"/>
  <c r="K833" i="3"/>
  <c r="Y833" i="3"/>
  <c r="S833" i="3"/>
  <c r="AA833" i="3"/>
  <c r="Q833" i="3"/>
  <c r="O833" i="3"/>
  <c r="M833" i="3"/>
  <c r="I833" i="3"/>
  <c r="AC833" i="3"/>
  <c r="U833" i="3"/>
  <c r="W833" i="3"/>
  <c r="K930" i="3"/>
  <c r="O930" i="3"/>
  <c r="AA930" i="3"/>
  <c r="W930" i="3"/>
  <c r="AC930" i="3"/>
  <c r="M930" i="3"/>
  <c r="S930" i="3"/>
  <c r="Y930" i="3"/>
  <c r="I930" i="3"/>
  <c r="U930" i="3"/>
  <c r="Q930" i="3"/>
  <c r="W188" i="3"/>
  <c r="M188" i="3"/>
  <c r="AA188" i="3"/>
  <c r="K188" i="3"/>
  <c r="I188" i="3"/>
  <c r="Y188" i="3"/>
  <c r="Q188" i="3"/>
  <c r="AC188" i="3"/>
  <c r="O188" i="3"/>
  <c r="U188" i="3"/>
  <c r="S188" i="3"/>
  <c r="M722" i="3"/>
  <c r="O722" i="3"/>
  <c r="U722" i="3"/>
  <c r="K722" i="3"/>
  <c r="Y722" i="3"/>
  <c r="I722" i="3"/>
  <c r="S722" i="3"/>
  <c r="AC722" i="3"/>
  <c r="Q722" i="3"/>
  <c r="AA722" i="3"/>
  <c r="W722" i="3"/>
  <c r="W616" i="3"/>
  <c r="O616" i="3"/>
  <c r="Y616" i="3"/>
  <c r="U616" i="3"/>
  <c r="Q616" i="3"/>
  <c r="S616" i="3"/>
  <c r="M616" i="3"/>
  <c r="AC616" i="3"/>
  <c r="K616" i="3"/>
  <c r="AA616" i="3"/>
  <c r="I616" i="3"/>
  <c r="AC254" i="3"/>
  <c r="K254" i="3"/>
  <c r="U254" i="3"/>
  <c r="M254" i="3"/>
  <c r="O254" i="3"/>
  <c r="I254" i="3"/>
  <c r="Q254" i="3"/>
  <c r="S254" i="3"/>
  <c r="W254" i="3"/>
  <c r="Y254" i="3"/>
  <c r="AA254" i="3"/>
  <c r="AA654" i="3"/>
  <c r="K654" i="3"/>
  <c r="W654" i="3"/>
  <c r="O654" i="3"/>
  <c r="Y654" i="3"/>
  <c r="S654" i="3"/>
  <c r="U654" i="3"/>
  <c r="AC654" i="3"/>
  <c r="I654" i="3"/>
  <c r="Q654" i="3"/>
  <c r="M654" i="3"/>
  <c r="Y889" i="3"/>
  <c r="O889" i="3"/>
  <c r="S889" i="3"/>
  <c r="AC889" i="3"/>
  <c r="AA889" i="3"/>
  <c r="Q889" i="3"/>
  <c r="W889" i="3"/>
  <c r="U889" i="3"/>
  <c r="K889" i="3"/>
  <c r="M889" i="3"/>
  <c r="I889" i="3"/>
  <c r="O340" i="3"/>
  <c r="AA340" i="3"/>
  <c r="W340" i="3"/>
  <c r="K340" i="3"/>
  <c r="Y340" i="3"/>
  <c r="S340" i="3"/>
  <c r="I340" i="3"/>
  <c r="U340" i="3"/>
  <c r="AC340" i="3"/>
  <c r="M340" i="3"/>
  <c r="Q340" i="3"/>
  <c r="Q834" i="3"/>
  <c r="S834" i="3"/>
  <c r="AA834" i="3"/>
  <c r="Y834" i="3"/>
  <c r="W834" i="3"/>
  <c r="O834" i="3"/>
  <c r="K834" i="3"/>
  <c r="U834" i="3"/>
  <c r="I834" i="3"/>
  <c r="AC834" i="3"/>
  <c r="M834" i="3"/>
  <c r="Q338" i="3"/>
  <c r="O338" i="3"/>
  <c r="K338" i="3"/>
  <c r="S338" i="3"/>
  <c r="Y338" i="3"/>
  <c r="W338" i="3"/>
  <c r="I338" i="3"/>
  <c r="M338" i="3"/>
  <c r="U338" i="3"/>
  <c r="AC338" i="3"/>
  <c r="AA338" i="3"/>
  <c r="I824" i="3"/>
  <c r="AA824" i="3"/>
  <c r="Q824" i="3"/>
  <c r="U824" i="3"/>
  <c r="S824" i="3"/>
  <c r="O824" i="3"/>
  <c r="K824" i="3"/>
  <c r="W824" i="3"/>
  <c r="M824" i="3"/>
  <c r="Y824" i="3"/>
  <c r="AC824" i="3"/>
  <c r="AA357" i="3"/>
  <c r="Y357" i="3"/>
  <c r="W357" i="3"/>
  <c r="I357" i="3"/>
  <c r="O357" i="3"/>
  <c r="M357" i="3"/>
  <c r="Q357" i="3"/>
  <c r="AC357" i="3"/>
  <c r="U357" i="3"/>
  <c r="S357" i="3"/>
  <c r="K357" i="3"/>
  <c r="AA649" i="3"/>
  <c r="Q649" i="3"/>
  <c r="S649" i="3"/>
  <c r="I649" i="3"/>
  <c r="M649" i="3"/>
  <c r="U649" i="3"/>
  <c r="Y649" i="3"/>
  <c r="AC649" i="3"/>
  <c r="O649" i="3"/>
  <c r="W649" i="3"/>
  <c r="K649" i="3"/>
  <c r="Q752" i="3"/>
  <c r="U752" i="3"/>
  <c r="I752" i="3"/>
  <c r="O752" i="3"/>
  <c r="AC752" i="3"/>
  <c r="M752" i="3"/>
  <c r="W752" i="3"/>
  <c r="AA752" i="3"/>
  <c r="S752" i="3"/>
  <c r="Y752" i="3"/>
  <c r="K752" i="3"/>
  <c r="Q755" i="3"/>
  <c r="M755" i="3"/>
  <c r="I755" i="3"/>
  <c r="Y755" i="3"/>
  <c r="AC755" i="3"/>
  <c r="W755" i="3"/>
  <c r="AA755" i="3"/>
  <c r="K755" i="3"/>
  <c r="U755" i="3"/>
  <c r="O755" i="3"/>
  <c r="S755" i="3"/>
  <c r="I851" i="3"/>
  <c r="K851" i="3"/>
  <c r="U851" i="3"/>
  <c r="M851" i="3"/>
  <c r="W851" i="3"/>
  <c r="Y851" i="3"/>
  <c r="S851" i="3"/>
  <c r="Q851" i="3"/>
  <c r="AC851" i="3"/>
  <c r="O851" i="3"/>
  <c r="AA851" i="3"/>
  <c r="S100" i="3"/>
  <c r="AC100" i="3"/>
  <c r="K100" i="3"/>
  <c r="Y100" i="3"/>
  <c r="M100" i="3"/>
  <c r="W100" i="3"/>
  <c r="I100" i="3"/>
  <c r="AA100" i="3"/>
  <c r="O100" i="3"/>
  <c r="Q100" i="3"/>
  <c r="U100" i="3"/>
  <c r="AA129" i="3"/>
  <c r="U129" i="3"/>
  <c r="I129" i="3"/>
  <c r="Q129" i="3"/>
  <c r="S129" i="3"/>
  <c r="O129" i="3"/>
  <c r="K129" i="3"/>
  <c r="Y129" i="3"/>
  <c r="M129" i="3"/>
  <c r="W129" i="3"/>
  <c r="AC129" i="3"/>
  <c r="M116" i="3"/>
  <c r="O116" i="3"/>
  <c r="S116" i="3"/>
  <c r="K116" i="3"/>
  <c r="AC116" i="3"/>
  <c r="U116" i="3"/>
  <c r="W116" i="3"/>
  <c r="AA116" i="3"/>
  <c r="I116" i="3"/>
  <c r="Y116" i="3"/>
  <c r="Q116" i="3"/>
  <c r="S319" i="3"/>
  <c r="AC319" i="3"/>
  <c r="O319" i="3"/>
  <c r="U319" i="3"/>
  <c r="M319" i="3"/>
  <c r="Q319" i="3"/>
  <c r="Y319" i="3"/>
  <c r="I319" i="3"/>
  <c r="K319" i="3"/>
  <c r="W319" i="3"/>
  <c r="AA319" i="3"/>
  <c r="Y727" i="3"/>
  <c r="AA727" i="3"/>
  <c r="U727" i="3"/>
  <c r="I727" i="3"/>
  <c r="O727" i="3"/>
  <c r="S727" i="3"/>
  <c r="K727" i="3"/>
  <c r="AC727" i="3"/>
  <c r="M727" i="3"/>
  <c r="W727" i="3"/>
  <c r="Q727" i="3"/>
  <c r="Y159" i="3"/>
  <c r="Q159" i="3"/>
  <c r="U159" i="3"/>
  <c r="AA159" i="3"/>
  <c r="S159" i="3"/>
  <c r="O159" i="3"/>
  <c r="K159" i="3"/>
  <c r="I159" i="3"/>
  <c r="W159" i="3"/>
  <c r="M159" i="3"/>
  <c r="AC159" i="3"/>
  <c r="Q251" i="3"/>
  <c r="M251" i="3"/>
  <c r="U251" i="3"/>
  <c r="O251" i="3"/>
  <c r="I251" i="3"/>
  <c r="AC251" i="3"/>
  <c r="AA251" i="3"/>
  <c r="W251" i="3"/>
  <c r="K251" i="3"/>
  <c r="Y251" i="3"/>
  <c r="S251" i="3"/>
  <c r="Q315" i="3"/>
  <c r="W315" i="3"/>
  <c r="U315" i="3"/>
  <c r="O315" i="3"/>
  <c r="AC315" i="3"/>
  <c r="M315" i="3"/>
  <c r="I315" i="3"/>
  <c r="Y315" i="3"/>
  <c r="S315" i="3"/>
  <c r="AA315" i="3"/>
  <c r="K315" i="3"/>
  <c r="K231" i="3"/>
  <c r="M231" i="3"/>
  <c r="S231" i="3"/>
  <c r="AA231" i="3"/>
  <c r="Q231" i="3"/>
  <c r="U231" i="3"/>
  <c r="O231" i="3"/>
  <c r="AC231" i="3"/>
  <c r="I231" i="3"/>
  <c r="W231" i="3"/>
  <c r="Y231" i="3"/>
  <c r="O453" i="3"/>
  <c r="S453" i="3"/>
  <c r="AA453" i="3"/>
  <c r="W453" i="3"/>
  <c r="Q453" i="3"/>
  <c r="K453" i="3"/>
  <c r="U453" i="3"/>
  <c r="Y453" i="3"/>
  <c r="M453" i="3"/>
  <c r="AC453" i="3"/>
  <c r="I453" i="3"/>
  <c r="U109" i="3"/>
  <c r="Y109" i="3"/>
  <c r="I109" i="3"/>
  <c r="AC109" i="3"/>
  <c r="O109" i="3"/>
  <c r="W109" i="3"/>
  <c r="Q109" i="3"/>
  <c r="AA109" i="3"/>
  <c r="M109" i="3"/>
  <c r="S109" i="3"/>
  <c r="K109" i="3"/>
  <c r="S379" i="3"/>
  <c r="K379" i="3"/>
  <c r="I379" i="3"/>
  <c r="O379" i="3"/>
  <c r="U379" i="3"/>
  <c r="AC379" i="3"/>
  <c r="M379" i="3"/>
  <c r="AA379" i="3"/>
  <c r="Q379" i="3"/>
  <c r="Y379" i="3"/>
  <c r="W379" i="3"/>
  <c r="Q167" i="3"/>
  <c r="U167" i="3"/>
  <c r="S167" i="3"/>
  <c r="K167" i="3"/>
  <c r="O167" i="3"/>
  <c r="AA167" i="3"/>
  <c r="I167" i="3"/>
  <c r="Y167" i="3"/>
  <c r="AC167" i="3"/>
  <c r="W167" i="3"/>
  <c r="M167" i="3"/>
  <c r="Y351" i="3"/>
  <c r="Q351" i="3"/>
  <c r="M351" i="3"/>
  <c r="O351" i="3"/>
  <c r="I351" i="3"/>
  <c r="AC351" i="3"/>
  <c r="U351" i="3"/>
  <c r="S351" i="3"/>
  <c r="W351" i="3"/>
  <c r="K351" i="3"/>
  <c r="AA351" i="3"/>
  <c r="Y812" i="3"/>
  <c r="I812" i="3"/>
  <c r="AA812" i="3"/>
  <c r="Q812" i="3"/>
  <c r="K812" i="3"/>
  <c r="M812" i="3"/>
  <c r="O812" i="3"/>
  <c r="AC812" i="3"/>
  <c r="S812" i="3"/>
  <c r="W812" i="3"/>
  <c r="U812" i="3"/>
  <c r="K91" i="3"/>
  <c r="Q91" i="3"/>
  <c r="U91" i="3"/>
  <c r="I91" i="3"/>
  <c r="AA91" i="3"/>
  <c r="M91" i="3"/>
  <c r="S91" i="3"/>
  <c r="AC91" i="3"/>
  <c r="O91" i="3"/>
  <c r="W91" i="3"/>
  <c r="Y91" i="3"/>
  <c r="Q135" i="3"/>
  <c r="U135" i="3"/>
  <c r="O135" i="3"/>
  <c r="M135" i="3"/>
  <c r="AA135" i="3"/>
  <c r="K135" i="3"/>
  <c r="W135" i="3"/>
  <c r="I135" i="3"/>
  <c r="S135" i="3"/>
  <c r="Y135" i="3"/>
  <c r="AC135" i="3"/>
  <c r="Q118" i="3"/>
  <c r="AC118" i="3"/>
  <c r="W118" i="3"/>
  <c r="Y118" i="3"/>
  <c r="I118" i="3"/>
  <c r="U118" i="3"/>
  <c r="K118" i="3"/>
  <c r="M118" i="3"/>
  <c r="AA118" i="3"/>
  <c r="O118" i="3"/>
  <c r="S118" i="3"/>
  <c r="O150" i="3"/>
  <c r="Q150" i="3"/>
  <c r="Y150" i="3"/>
  <c r="U150" i="3"/>
  <c r="AC150" i="3"/>
  <c r="M150" i="3"/>
  <c r="AA150" i="3"/>
  <c r="I150" i="3"/>
  <c r="S150" i="3"/>
  <c r="K150" i="3"/>
  <c r="W150" i="3"/>
  <c r="U196" i="3"/>
  <c r="O196" i="3"/>
  <c r="S196" i="3"/>
  <c r="AC196" i="3"/>
  <c r="Q196" i="3"/>
  <c r="W196" i="3"/>
  <c r="M196" i="3"/>
  <c r="I196" i="3"/>
  <c r="AA196" i="3"/>
  <c r="Y196" i="3"/>
  <c r="K196" i="3"/>
  <c r="Y871" i="3"/>
  <c r="U871" i="3"/>
  <c r="Q871" i="3"/>
  <c r="S871" i="3"/>
  <c r="O871" i="3"/>
  <c r="I871" i="3"/>
  <c r="M871" i="3"/>
  <c r="W871" i="3"/>
  <c r="AA871" i="3"/>
  <c r="K871" i="3"/>
  <c r="AC871" i="3"/>
  <c r="Y219" i="3"/>
  <c r="M219" i="3"/>
  <c r="K219" i="3"/>
  <c r="I219" i="3"/>
  <c r="W219" i="3"/>
  <c r="O219" i="3"/>
  <c r="AA219" i="3"/>
  <c r="U219" i="3"/>
  <c r="S219" i="3"/>
  <c r="Q219" i="3"/>
  <c r="AC219" i="3"/>
  <c r="AC162" i="3"/>
  <c r="W162" i="3"/>
  <c r="M162" i="3"/>
  <c r="Y162" i="3"/>
  <c r="Q162" i="3"/>
  <c r="AA162" i="3"/>
  <c r="S162" i="3"/>
  <c r="K162" i="3"/>
  <c r="O162" i="3"/>
  <c r="U162" i="3"/>
  <c r="I162" i="3"/>
  <c r="K194" i="3"/>
  <c r="M194" i="3"/>
  <c r="S194" i="3"/>
  <c r="AC194" i="3"/>
  <c r="O194" i="3"/>
  <c r="I194" i="3"/>
  <c r="U194" i="3"/>
  <c r="AA194" i="3"/>
  <c r="Q194" i="3"/>
  <c r="W194" i="3"/>
  <c r="Y194" i="3"/>
  <c r="U226" i="3"/>
  <c r="I226" i="3"/>
  <c r="K226" i="3"/>
  <c r="O226" i="3"/>
  <c r="Q226" i="3"/>
  <c r="AA226" i="3"/>
  <c r="Y226" i="3"/>
  <c r="S226" i="3"/>
  <c r="M226" i="3"/>
  <c r="W226" i="3"/>
  <c r="AC226" i="3"/>
  <c r="I165" i="3"/>
  <c r="U165" i="3"/>
  <c r="S165" i="3"/>
  <c r="O165" i="3"/>
  <c r="AA165" i="3"/>
  <c r="AC165" i="3"/>
  <c r="M165" i="3"/>
  <c r="K165" i="3"/>
  <c r="Y165" i="3"/>
  <c r="Q165" i="3"/>
  <c r="W165" i="3"/>
  <c r="I197" i="3"/>
  <c r="AC197" i="3"/>
  <c r="Q197" i="3"/>
  <c r="AA197" i="3"/>
  <c r="O197" i="3"/>
  <c r="Y197" i="3"/>
  <c r="M197" i="3"/>
  <c r="S197" i="3"/>
  <c r="U197" i="3"/>
  <c r="K197" i="3"/>
  <c r="W197" i="3"/>
  <c r="AA229" i="3"/>
  <c r="W229" i="3"/>
  <c r="K229" i="3"/>
  <c r="S229" i="3"/>
  <c r="Y229" i="3"/>
  <c r="O229" i="3"/>
  <c r="I229" i="3"/>
  <c r="Q229" i="3"/>
  <c r="M229" i="3"/>
  <c r="U229" i="3"/>
  <c r="AC229" i="3"/>
  <c r="Q273" i="3"/>
  <c r="M273" i="3"/>
  <c r="O273" i="3"/>
  <c r="AC273" i="3"/>
  <c r="U273" i="3"/>
  <c r="S273" i="3"/>
  <c r="K273" i="3"/>
  <c r="I273" i="3"/>
  <c r="AA273" i="3"/>
  <c r="Y273" i="3"/>
  <c r="W273" i="3"/>
  <c r="I337" i="3"/>
  <c r="M337" i="3"/>
  <c r="U337" i="3"/>
  <c r="O337" i="3"/>
  <c r="Y337" i="3"/>
  <c r="AA337" i="3"/>
  <c r="Q337" i="3"/>
  <c r="K337" i="3"/>
  <c r="AC337" i="3"/>
  <c r="W337" i="3"/>
  <c r="S337" i="3"/>
  <c r="O464" i="3"/>
  <c r="S464" i="3"/>
  <c r="Q464" i="3"/>
  <c r="M464" i="3"/>
  <c r="I464" i="3"/>
  <c r="AC464" i="3"/>
  <c r="Y464" i="3"/>
  <c r="W464" i="3"/>
  <c r="U464" i="3"/>
  <c r="AA464" i="3"/>
  <c r="K464" i="3"/>
  <c r="K854" i="3"/>
  <c r="M854" i="3"/>
  <c r="I854" i="3"/>
  <c r="W854" i="3"/>
  <c r="AC854" i="3"/>
  <c r="U854" i="3"/>
  <c r="S854" i="3"/>
  <c r="Q854" i="3"/>
  <c r="O854" i="3"/>
  <c r="AA854" i="3"/>
  <c r="Y854" i="3"/>
  <c r="U740" i="3"/>
  <c r="AC740" i="3"/>
  <c r="Q740" i="3"/>
  <c r="W740" i="3"/>
  <c r="I740" i="3"/>
  <c r="K740" i="3"/>
  <c r="Y740" i="3"/>
  <c r="S740" i="3"/>
  <c r="AA740" i="3"/>
  <c r="M740" i="3"/>
  <c r="O740" i="3"/>
  <c r="AC947" i="3"/>
  <c r="K947" i="3"/>
  <c r="M947" i="3"/>
  <c r="AA947" i="3"/>
  <c r="I947" i="3"/>
  <c r="O947" i="3"/>
  <c r="U947" i="3"/>
  <c r="S947" i="3"/>
  <c r="W947" i="3"/>
  <c r="Y947" i="3"/>
  <c r="Q947" i="3"/>
  <c r="K751" i="3"/>
  <c r="AC751" i="3"/>
  <c r="S751" i="3"/>
  <c r="U751" i="3"/>
  <c r="Y751" i="3"/>
  <c r="I751" i="3"/>
  <c r="Q751" i="3"/>
  <c r="W751" i="3"/>
  <c r="M751" i="3"/>
  <c r="O751" i="3"/>
  <c r="AA751" i="3"/>
  <c r="Y815" i="3"/>
  <c r="S815" i="3"/>
  <c r="Q815" i="3"/>
  <c r="I815" i="3"/>
  <c r="AA815" i="3"/>
  <c r="O815" i="3"/>
  <c r="AC815" i="3"/>
  <c r="M815" i="3"/>
  <c r="W815" i="3"/>
  <c r="U815" i="3"/>
  <c r="K815" i="3"/>
  <c r="S660" i="3"/>
  <c r="Q660" i="3"/>
  <c r="Y660" i="3"/>
  <c r="AA660" i="3"/>
  <c r="U660" i="3"/>
  <c r="W660" i="3"/>
  <c r="M660" i="3"/>
  <c r="K660" i="3"/>
  <c r="AC660" i="3"/>
  <c r="O660" i="3"/>
  <c r="I660" i="3"/>
  <c r="U736" i="3"/>
  <c r="Q736" i="3"/>
  <c r="O736" i="3"/>
  <c r="K736" i="3"/>
  <c r="AC736" i="3"/>
  <c r="M736" i="3"/>
  <c r="W736" i="3"/>
  <c r="I736" i="3"/>
  <c r="Y736" i="3"/>
  <c r="S736" i="3"/>
  <c r="AA736" i="3"/>
  <c r="W918" i="3"/>
  <c r="AA918" i="3"/>
  <c r="K918" i="3"/>
  <c r="S918" i="3"/>
  <c r="AC918" i="3"/>
  <c r="O918" i="3"/>
  <c r="M918" i="3"/>
  <c r="Y918" i="3"/>
  <c r="U918" i="3"/>
  <c r="I918" i="3"/>
  <c r="Q918" i="3"/>
  <c r="O911" i="3"/>
  <c r="I911" i="3"/>
  <c r="Q911" i="3"/>
  <c r="AC911" i="3"/>
  <c r="M911" i="3"/>
  <c r="K911" i="3"/>
  <c r="AA911" i="3"/>
  <c r="Y911" i="3"/>
  <c r="W911" i="3"/>
  <c r="S911" i="3"/>
  <c r="U911" i="3"/>
  <c r="Q689" i="3"/>
  <c r="M689" i="3"/>
  <c r="Y689" i="3"/>
  <c r="W689" i="3"/>
  <c r="O689" i="3"/>
  <c r="I689" i="3"/>
  <c r="AA689" i="3"/>
  <c r="K689" i="3"/>
  <c r="S689" i="3"/>
  <c r="AC689" i="3"/>
  <c r="U689" i="3"/>
  <c r="I844" i="3"/>
  <c r="M844" i="3"/>
  <c r="U844" i="3"/>
  <c r="Y844" i="3"/>
  <c r="S844" i="3"/>
  <c r="Q844" i="3"/>
  <c r="AC844" i="3"/>
  <c r="O844" i="3"/>
  <c r="W844" i="3"/>
  <c r="AA844" i="3"/>
  <c r="K844" i="3"/>
  <c r="AC903" i="3"/>
  <c r="Q903" i="3"/>
  <c r="K903" i="3"/>
  <c r="S903" i="3"/>
  <c r="I903" i="3"/>
  <c r="O903" i="3"/>
  <c r="Y903" i="3"/>
  <c r="W903" i="3"/>
  <c r="U903" i="3"/>
  <c r="M903" i="3"/>
  <c r="AA903" i="3"/>
  <c r="AA612" i="3"/>
  <c r="W612" i="3"/>
  <c r="S612" i="3"/>
  <c r="Q612" i="3"/>
  <c r="M612" i="3"/>
  <c r="I612" i="3"/>
  <c r="Y612" i="3"/>
  <c r="AC612" i="3"/>
  <c r="K612" i="3"/>
  <c r="U612" i="3"/>
  <c r="O612" i="3"/>
  <c r="Q663" i="3"/>
  <c r="K663" i="3"/>
  <c r="I663" i="3"/>
  <c r="AC663" i="3"/>
  <c r="U663" i="3"/>
  <c r="M663" i="3"/>
  <c r="Y663" i="3"/>
  <c r="W663" i="3"/>
  <c r="AA663" i="3"/>
  <c r="O663" i="3"/>
  <c r="S663" i="3"/>
  <c r="M695" i="3"/>
  <c r="O695" i="3"/>
  <c r="I695" i="3"/>
  <c r="Q695" i="3"/>
  <c r="Y695" i="3"/>
  <c r="S695" i="3"/>
  <c r="AC695" i="3"/>
  <c r="AA695" i="3"/>
  <c r="U695" i="3"/>
  <c r="K695" i="3"/>
  <c r="W695" i="3"/>
  <c r="Q776" i="3"/>
  <c r="W776" i="3"/>
  <c r="O776" i="3"/>
  <c r="Y776" i="3"/>
  <c r="K776" i="3"/>
  <c r="AA776" i="3"/>
  <c r="AC776" i="3"/>
  <c r="M776" i="3"/>
  <c r="U776" i="3"/>
  <c r="S776" i="3"/>
  <c r="I776" i="3"/>
  <c r="AC808" i="3"/>
  <c r="Q808" i="3"/>
  <c r="I808" i="3"/>
  <c r="O808" i="3"/>
  <c r="AA808" i="3"/>
  <c r="U808" i="3"/>
  <c r="K808" i="3"/>
  <c r="S808" i="3"/>
  <c r="W808" i="3"/>
  <c r="Y808" i="3"/>
  <c r="M808" i="3"/>
  <c r="O850" i="3"/>
  <c r="Q850" i="3"/>
  <c r="AC850" i="3"/>
  <c r="AA850" i="3"/>
  <c r="M850" i="3"/>
  <c r="U850" i="3"/>
  <c r="Y850" i="3"/>
  <c r="K850" i="3"/>
  <c r="S850" i="3"/>
  <c r="I850" i="3"/>
  <c r="W850" i="3"/>
  <c r="I739" i="3"/>
  <c r="O739" i="3"/>
  <c r="S739" i="3"/>
  <c r="K739" i="3"/>
  <c r="M739" i="3"/>
  <c r="W739" i="3"/>
  <c r="Q739" i="3"/>
  <c r="AA739" i="3"/>
  <c r="U739" i="3"/>
  <c r="Y739" i="3"/>
  <c r="AC739" i="3"/>
  <c r="O803" i="3"/>
  <c r="Q803" i="3"/>
  <c r="Y803" i="3"/>
  <c r="AA803" i="3"/>
  <c r="S803" i="3"/>
  <c r="M803" i="3"/>
  <c r="K803" i="3"/>
  <c r="I803" i="3"/>
  <c r="W803" i="3"/>
  <c r="AC803" i="3"/>
  <c r="U803" i="3"/>
  <c r="AC896" i="3"/>
  <c r="O896" i="3"/>
  <c r="M896" i="3"/>
  <c r="I896" i="3"/>
  <c r="S896" i="3"/>
  <c r="Y896" i="3"/>
  <c r="AA896" i="3"/>
  <c r="U896" i="3"/>
  <c r="Q896" i="3"/>
  <c r="W896" i="3"/>
  <c r="K896" i="3"/>
  <c r="W742" i="3"/>
  <c r="AA742" i="3"/>
  <c r="I742" i="3"/>
  <c r="Q742" i="3"/>
  <c r="Y742" i="3"/>
  <c r="M742" i="3"/>
  <c r="AC742" i="3"/>
  <c r="O742" i="3"/>
  <c r="K742" i="3"/>
  <c r="S742" i="3"/>
  <c r="U742" i="3"/>
  <c r="AA774" i="3"/>
  <c r="I774" i="3"/>
  <c r="Y774" i="3"/>
  <c r="AC774" i="3"/>
  <c r="W774" i="3"/>
  <c r="S774" i="3"/>
  <c r="M774" i="3"/>
  <c r="Q774" i="3"/>
  <c r="K774" i="3"/>
  <c r="U774" i="3"/>
  <c r="O774" i="3"/>
  <c r="I806" i="3"/>
  <c r="O806" i="3"/>
  <c r="U806" i="3"/>
  <c r="Q806" i="3"/>
  <c r="W806" i="3"/>
  <c r="K806" i="3"/>
  <c r="AA806" i="3"/>
  <c r="Y806" i="3"/>
  <c r="AC806" i="3"/>
  <c r="S806" i="3"/>
  <c r="M806" i="3"/>
  <c r="Y866" i="3"/>
  <c r="W866" i="3"/>
  <c r="M866" i="3"/>
  <c r="I866" i="3"/>
  <c r="AA866" i="3"/>
  <c r="O866" i="3"/>
  <c r="AC866" i="3"/>
  <c r="Q866" i="3"/>
  <c r="U866" i="3"/>
  <c r="K866" i="3"/>
  <c r="S866" i="3"/>
  <c r="S902" i="3"/>
  <c r="W902" i="3"/>
  <c r="O902" i="3"/>
  <c r="AA902" i="3"/>
  <c r="I902" i="3"/>
  <c r="K902" i="3"/>
  <c r="U902" i="3"/>
  <c r="Y902" i="3"/>
  <c r="Q902" i="3"/>
  <c r="AC902" i="3"/>
  <c r="M902" i="3"/>
  <c r="U613" i="3"/>
  <c r="O613" i="3"/>
  <c r="M613" i="3"/>
  <c r="S613" i="3"/>
  <c r="I613" i="3"/>
  <c r="AC613" i="3"/>
  <c r="Y613" i="3"/>
  <c r="Q613" i="3"/>
  <c r="W613" i="3"/>
  <c r="K613" i="3"/>
  <c r="AA613" i="3"/>
  <c r="U664" i="3"/>
  <c r="W664" i="3"/>
  <c r="Y664" i="3"/>
  <c r="K664" i="3"/>
  <c r="O664" i="3"/>
  <c r="S664" i="3"/>
  <c r="I664" i="3"/>
  <c r="M664" i="3"/>
  <c r="AC664" i="3"/>
  <c r="AA664" i="3"/>
  <c r="Q664" i="3"/>
  <c r="M696" i="3"/>
  <c r="O696" i="3"/>
  <c r="AA696" i="3"/>
  <c r="K696" i="3"/>
  <c r="S696" i="3"/>
  <c r="U696" i="3"/>
  <c r="AC696" i="3"/>
  <c r="W696" i="3"/>
  <c r="I696" i="3"/>
  <c r="Q696" i="3"/>
  <c r="Y696" i="3"/>
  <c r="AA737" i="3"/>
  <c r="AC737" i="3"/>
  <c r="O737" i="3"/>
  <c r="S737" i="3"/>
  <c r="W737" i="3"/>
  <c r="K737" i="3"/>
  <c r="Y737" i="3"/>
  <c r="I737" i="3"/>
  <c r="Q737" i="3"/>
  <c r="U737" i="3"/>
  <c r="M737" i="3"/>
  <c r="AA766" i="3"/>
  <c r="U766" i="3"/>
  <c r="Y766" i="3"/>
  <c r="W766" i="3"/>
  <c r="I766" i="3"/>
  <c r="K766" i="3"/>
  <c r="Q766" i="3"/>
  <c r="AC766" i="3"/>
  <c r="M766" i="3"/>
  <c r="O766" i="3"/>
  <c r="S766" i="3"/>
  <c r="AA801" i="3"/>
  <c r="M801" i="3"/>
  <c r="O801" i="3"/>
  <c r="AC801" i="3"/>
  <c r="Y801" i="3"/>
  <c r="I801" i="3"/>
  <c r="S801" i="3"/>
  <c r="Q801" i="3"/>
  <c r="W801" i="3"/>
  <c r="U801" i="3"/>
  <c r="K801" i="3"/>
  <c r="Y872" i="3"/>
  <c r="M872" i="3"/>
  <c r="I872" i="3"/>
  <c r="K872" i="3"/>
  <c r="AC872" i="3"/>
  <c r="U872" i="3"/>
  <c r="W872" i="3"/>
  <c r="AA872" i="3"/>
  <c r="Q872" i="3"/>
  <c r="S872" i="3"/>
  <c r="O872" i="3"/>
  <c r="K932" i="3"/>
  <c r="W932" i="3"/>
  <c r="I932" i="3"/>
  <c r="Q932" i="3"/>
  <c r="Y932" i="3"/>
  <c r="AA932" i="3"/>
  <c r="AC932" i="3"/>
  <c r="M932" i="3"/>
  <c r="U932" i="3"/>
  <c r="S932" i="3"/>
  <c r="O932" i="3"/>
  <c r="Q119" i="3"/>
  <c r="U119" i="3"/>
  <c r="O119" i="3"/>
  <c r="S119" i="3"/>
  <c r="AC119" i="3"/>
  <c r="M119" i="3"/>
  <c r="W119" i="3"/>
  <c r="Y119" i="3"/>
  <c r="K119" i="3"/>
  <c r="AA119" i="3"/>
  <c r="I119" i="3"/>
  <c r="I146" i="3"/>
  <c r="AA146" i="3"/>
  <c r="K146" i="3"/>
  <c r="M146" i="3"/>
  <c r="AC146" i="3"/>
  <c r="O146" i="3"/>
  <c r="Y146" i="3"/>
  <c r="U146" i="3"/>
  <c r="S146" i="3"/>
  <c r="W146" i="3"/>
  <c r="Q146" i="3"/>
  <c r="U108" i="3"/>
  <c r="Y108" i="3"/>
  <c r="S108" i="3"/>
  <c r="M108" i="3"/>
  <c r="K108" i="3"/>
  <c r="AA108" i="3"/>
  <c r="O108" i="3"/>
  <c r="I108" i="3"/>
  <c r="Q108" i="3"/>
  <c r="AC108" i="3"/>
  <c r="W108" i="3"/>
  <c r="I195" i="3"/>
  <c r="M195" i="3"/>
  <c r="W195" i="3"/>
  <c r="Y195" i="3"/>
  <c r="U195" i="3"/>
  <c r="K195" i="3"/>
  <c r="AC195" i="3"/>
  <c r="S195" i="3"/>
  <c r="O195" i="3"/>
  <c r="Q195" i="3"/>
  <c r="AA195" i="3"/>
  <c r="W275" i="3"/>
  <c r="Y275" i="3"/>
  <c r="AC275" i="3"/>
  <c r="K275" i="3"/>
  <c r="O275" i="3"/>
  <c r="I275" i="3"/>
  <c r="Q275" i="3"/>
  <c r="U275" i="3"/>
  <c r="M275" i="3"/>
  <c r="AA275" i="3"/>
  <c r="S275" i="3"/>
  <c r="K350" i="3"/>
  <c r="U350" i="3"/>
  <c r="I350" i="3"/>
  <c r="AC350" i="3"/>
  <c r="M350" i="3"/>
  <c r="AA350" i="3"/>
  <c r="Q350" i="3"/>
  <c r="Y350" i="3"/>
  <c r="W350" i="3"/>
  <c r="O350" i="3"/>
  <c r="S350" i="3"/>
  <c r="AC882" i="3"/>
  <c r="M882" i="3"/>
  <c r="AA882" i="3"/>
  <c r="S882" i="3"/>
  <c r="K882" i="3"/>
  <c r="O882" i="3"/>
  <c r="W882" i="3"/>
  <c r="I882" i="3"/>
  <c r="Q882" i="3"/>
  <c r="U882" i="3"/>
  <c r="Y882" i="3"/>
  <c r="S818" i="3"/>
  <c r="M818" i="3"/>
  <c r="AC818" i="3"/>
  <c r="AA818" i="3"/>
  <c r="K818" i="3"/>
  <c r="W818" i="3"/>
  <c r="I818" i="3"/>
  <c r="Q818" i="3"/>
  <c r="U818" i="3"/>
  <c r="O818" i="3"/>
  <c r="Y818" i="3"/>
  <c r="W675" i="3"/>
  <c r="I675" i="3"/>
  <c r="M675" i="3"/>
  <c r="AC675" i="3"/>
  <c r="K675" i="3"/>
  <c r="AA675" i="3"/>
  <c r="S675" i="3"/>
  <c r="O675" i="3"/>
  <c r="U675" i="3"/>
  <c r="Q675" i="3"/>
  <c r="Y675" i="3"/>
  <c r="Q240" i="3"/>
  <c r="M240" i="3"/>
  <c r="O240" i="3"/>
  <c r="AC240" i="3"/>
  <c r="Y240" i="3"/>
  <c r="K240" i="3"/>
  <c r="U240" i="3"/>
  <c r="W240" i="3"/>
  <c r="I240" i="3"/>
  <c r="S240" i="3"/>
  <c r="AA240" i="3"/>
  <c r="Y900" i="3"/>
  <c r="S900" i="3"/>
  <c r="Q900" i="3"/>
  <c r="K900" i="3"/>
  <c r="I900" i="3"/>
  <c r="W900" i="3"/>
  <c r="M900" i="3"/>
  <c r="AC900" i="3"/>
  <c r="U900" i="3"/>
  <c r="AA900" i="3"/>
  <c r="O900" i="3"/>
  <c r="I274" i="3"/>
  <c r="K274" i="3"/>
  <c r="W274" i="3"/>
  <c r="AC274" i="3"/>
  <c r="M274" i="3"/>
  <c r="Y274" i="3"/>
  <c r="S274" i="3"/>
  <c r="O274" i="3"/>
  <c r="U274" i="3"/>
  <c r="AA274" i="3"/>
  <c r="Q274" i="3"/>
  <c r="AC764" i="3"/>
  <c r="S764" i="3"/>
  <c r="Y764" i="3"/>
  <c r="Q764" i="3"/>
  <c r="O764" i="3"/>
  <c r="K764" i="3"/>
  <c r="AA764" i="3"/>
  <c r="U764" i="3"/>
  <c r="W764" i="3"/>
  <c r="M764" i="3"/>
  <c r="I764" i="3"/>
  <c r="Y325" i="3"/>
  <c r="Q325" i="3"/>
  <c r="O325" i="3"/>
  <c r="M325" i="3"/>
  <c r="K325" i="3"/>
  <c r="AA325" i="3"/>
  <c r="U325" i="3"/>
  <c r="I325" i="3"/>
  <c r="S325" i="3"/>
  <c r="W325" i="3"/>
  <c r="AC325" i="3"/>
  <c r="O312" i="3"/>
  <c r="W312" i="3"/>
  <c r="I312" i="3"/>
  <c r="K312" i="3"/>
  <c r="M312" i="3"/>
  <c r="Q312" i="3"/>
  <c r="AC312" i="3"/>
  <c r="Y312" i="3"/>
  <c r="U312" i="3"/>
  <c r="AA312" i="3"/>
  <c r="S312" i="3"/>
  <c r="U797" i="3"/>
  <c r="Q797" i="3"/>
  <c r="AC797" i="3"/>
  <c r="O797" i="3"/>
  <c r="W797" i="3"/>
  <c r="M797" i="3"/>
  <c r="Y797" i="3"/>
  <c r="S797" i="3"/>
  <c r="I797" i="3"/>
  <c r="AA797" i="3"/>
  <c r="K797" i="3"/>
  <c r="AC718" i="3"/>
  <c r="I718" i="3"/>
  <c r="W718" i="3"/>
  <c r="AA718" i="3"/>
  <c r="K718" i="3"/>
  <c r="Q718" i="3"/>
  <c r="S718" i="3"/>
  <c r="M718" i="3"/>
  <c r="Y718" i="3"/>
  <c r="U718" i="3"/>
  <c r="O718" i="3"/>
  <c r="AC175" i="3"/>
  <c r="I175" i="3"/>
  <c r="K175" i="3"/>
  <c r="Q175" i="3"/>
  <c r="O175" i="3"/>
  <c r="S175" i="3"/>
  <c r="M175" i="3"/>
  <c r="AA175" i="3"/>
  <c r="U175" i="3"/>
  <c r="Y175" i="3"/>
  <c r="W175" i="3"/>
  <c r="Q95" i="3"/>
  <c r="W95" i="3"/>
  <c r="AA95" i="3"/>
  <c r="S95" i="3"/>
  <c r="M95" i="3"/>
  <c r="U95" i="3"/>
  <c r="O95" i="3"/>
  <c r="I95" i="3"/>
  <c r="K95" i="3"/>
  <c r="AC95" i="3"/>
  <c r="Y95" i="3"/>
  <c r="K331" i="3"/>
  <c r="O331" i="3"/>
  <c r="I331" i="3"/>
  <c r="Y331" i="3"/>
  <c r="U331" i="3"/>
  <c r="AC331" i="3"/>
  <c r="M331" i="3"/>
  <c r="AA331" i="3"/>
  <c r="W331" i="3"/>
  <c r="Q331" i="3"/>
  <c r="S331" i="3"/>
  <c r="W106" i="3"/>
  <c r="Y106" i="3"/>
  <c r="Q106" i="3"/>
  <c r="K106" i="3"/>
  <c r="U106" i="3"/>
  <c r="O106" i="3"/>
  <c r="AA106" i="3"/>
  <c r="AC106" i="3"/>
  <c r="I106" i="3"/>
  <c r="S106" i="3"/>
  <c r="M106" i="3"/>
  <c r="Y138" i="3"/>
  <c r="O138" i="3"/>
  <c r="AC138" i="3"/>
  <c r="I138" i="3"/>
  <c r="M138" i="3"/>
  <c r="K138" i="3"/>
  <c r="U138" i="3"/>
  <c r="S138" i="3"/>
  <c r="Q138" i="3"/>
  <c r="W138" i="3"/>
  <c r="AA138" i="3"/>
  <c r="I180" i="3"/>
  <c r="W180" i="3"/>
  <c r="K180" i="3"/>
  <c r="AA180" i="3"/>
  <c r="O180" i="3"/>
  <c r="M180" i="3"/>
  <c r="Q180" i="3"/>
  <c r="AC180" i="3"/>
  <c r="U180" i="3"/>
  <c r="Y180" i="3"/>
  <c r="S180" i="3"/>
  <c r="Q916" i="3"/>
  <c r="AA916" i="3"/>
  <c r="S916" i="3"/>
  <c r="M916" i="3"/>
  <c r="K916" i="3"/>
  <c r="O916" i="3"/>
  <c r="I916" i="3"/>
  <c r="Y916" i="3"/>
  <c r="U916" i="3"/>
  <c r="AC916" i="3"/>
  <c r="W916" i="3"/>
  <c r="Y241" i="3"/>
  <c r="AA241" i="3"/>
  <c r="K241" i="3"/>
  <c r="O241" i="3"/>
  <c r="W241" i="3"/>
  <c r="S241" i="3"/>
  <c r="U241" i="3"/>
  <c r="AC241" i="3"/>
  <c r="M241" i="3"/>
  <c r="Q241" i="3"/>
  <c r="I241" i="3"/>
  <c r="U885" i="3"/>
  <c r="K885" i="3"/>
  <c r="Q885" i="3"/>
  <c r="AA885" i="3"/>
  <c r="M885" i="3"/>
  <c r="I885" i="3"/>
  <c r="Y885" i="3"/>
  <c r="AC885" i="3"/>
  <c r="S885" i="3"/>
  <c r="W885" i="3"/>
  <c r="O885" i="3"/>
  <c r="O177" i="3"/>
  <c r="AC177" i="3"/>
  <c r="I177" i="3"/>
  <c r="Y177" i="3"/>
  <c r="M177" i="3"/>
  <c r="K177" i="3"/>
  <c r="AA177" i="3"/>
  <c r="Q177" i="3"/>
  <c r="W177" i="3"/>
  <c r="S177" i="3"/>
  <c r="U177" i="3"/>
  <c r="M367" i="3"/>
  <c r="K367" i="3"/>
  <c r="AC367" i="3"/>
  <c r="AA367" i="3"/>
  <c r="S367" i="3"/>
  <c r="Q367" i="3"/>
  <c r="O367" i="3"/>
  <c r="U367" i="3"/>
  <c r="I367" i="3"/>
  <c r="Y367" i="3"/>
  <c r="W367" i="3"/>
  <c r="W104" i="3"/>
  <c r="M104" i="3"/>
  <c r="S104" i="3"/>
  <c r="Y104" i="3"/>
  <c r="Q104" i="3"/>
  <c r="AA104" i="3"/>
  <c r="I104" i="3"/>
  <c r="U104" i="3"/>
  <c r="AC104" i="3"/>
  <c r="O104" i="3"/>
  <c r="K104" i="3"/>
  <c r="Y136" i="3"/>
  <c r="O136" i="3"/>
  <c r="W136" i="3"/>
  <c r="Q136" i="3"/>
  <c r="AC136" i="3"/>
  <c r="U136" i="3"/>
  <c r="M136" i="3"/>
  <c r="K136" i="3"/>
  <c r="AA136" i="3"/>
  <c r="I136" i="3"/>
  <c r="S136" i="3"/>
  <c r="AA174" i="3"/>
  <c r="O174" i="3"/>
  <c r="AC174" i="3"/>
  <c r="M174" i="3"/>
  <c r="I174" i="3"/>
  <c r="U174" i="3"/>
  <c r="S174" i="3"/>
  <c r="W174" i="3"/>
  <c r="Q174" i="3"/>
  <c r="K174" i="3"/>
  <c r="Y174" i="3"/>
  <c r="AA239" i="3"/>
  <c r="AC239" i="3"/>
  <c r="W239" i="3"/>
  <c r="M239" i="3"/>
  <c r="U239" i="3"/>
  <c r="S239" i="3"/>
  <c r="Q239" i="3"/>
  <c r="Y239" i="3"/>
  <c r="I239" i="3"/>
  <c r="O239" i="3"/>
  <c r="K239" i="3"/>
  <c r="Y117" i="3"/>
  <c r="M117" i="3"/>
  <c r="O117" i="3"/>
  <c r="AC117" i="3"/>
  <c r="U117" i="3"/>
  <c r="AA117" i="3"/>
  <c r="Q117" i="3"/>
  <c r="I117" i="3"/>
  <c r="W117" i="3"/>
  <c r="K117" i="3"/>
  <c r="S117" i="3"/>
  <c r="AC191" i="3"/>
  <c r="O191" i="3"/>
  <c r="W191" i="3"/>
  <c r="U191" i="3"/>
  <c r="M191" i="3"/>
  <c r="AA191" i="3"/>
  <c r="S191" i="3"/>
  <c r="K191" i="3"/>
  <c r="Q191" i="3"/>
  <c r="Y191" i="3"/>
  <c r="I191" i="3"/>
  <c r="W646" i="3"/>
  <c r="Q646" i="3"/>
  <c r="U646" i="3"/>
  <c r="S646" i="3"/>
  <c r="O646" i="3"/>
  <c r="Y646" i="3"/>
  <c r="I646" i="3"/>
  <c r="AC646" i="3"/>
  <c r="M646" i="3"/>
  <c r="AA646" i="3"/>
  <c r="K646" i="3"/>
  <c r="M107" i="3"/>
  <c r="K107" i="3"/>
  <c r="U107" i="3"/>
  <c r="S107" i="3"/>
  <c r="Q107" i="3"/>
  <c r="O107" i="3"/>
  <c r="Y107" i="3"/>
  <c r="I107" i="3"/>
  <c r="AA107" i="3"/>
  <c r="W107" i="3"/>
  <c r="AC107" i="3"/>
  <c r="U139" i="3"/>
  <c r="Y139" i="3"/>
  <c r="W139" i="3"/>
  <c r="AC139" i="3"/>
  <c r="AA139" i="3"/>
  <c r="M139" i="3"/>
  <c r="Q139" i="3"/>
  <c r="I139" i="3"/>
  <c r="O139" i="3"/>
  <c r="S139" i="3"/>
  <c r="K139" i="3"/>
  <c r="I171" i="3"/>
  <c r="AC171" i="3"/>
  <c r="O171" i="3"/>
  <c r="M171" i="3"/>
  <c r="U171" i="3"/>
  <c r="Q171" i="3"/>
  <c r="Y171" i="3"/>
  <c r="K171" i="3"/>
  <c r="AA171" i="3"/>
  <c r="S171" i="3"/>
  <c r="W171" i="3"/>
  <c r="AA363" i="3"/>
  <c r="AC363" i="3"/>
  <c r="K363" i="3"/>
  <c r="M363" i="3"/>
  <c r="I363" i="3"/>
  <c r="W363" i="3"/>
  <c r="Q363" i="3"/>
  <c r="U363" i="3"/>
  <c r="Y363" i="3"/>
  <c r="O363" i="3"/>
  <c r="S363" i="3"/>
  <c r="Y846" i="3"/>
  <c r="W846" i="3"/>
  <c r="AC846" i="3"/>
  <c r="M846" i="3"/>
  <c r="U846" i="3"/>
  <c r="I846" i="3"/>
  <c r="O846" i="3"/>
  <c r="AA846" i="3"/>
  <c r="Q846" i="3"/>
  <c r="K846" i="3"/>
  <c r="S846" i="3"/>
  <c r="U204" i="3"/>
  <c r="I204" i="3"/>
  <c r="Q204" i="3"/>
  <c r="W204" i="3"/>
  <c r="M204" i="3"/>
  <c r="Y204" i="3"/>
  <c r="AC204" i="3"/>
  <c r="S204" i="3"/>
  <c r="K204" i="3"/>
  <c r="AA204" i="3"/>
  <c r="O204" i="3"/>
  <c r="U311" i="3"/>
  <c r="Y311" i="3"/>
  <c r="S311" i="3"/>
  <c r="Q311" i="3"/>
  <c r="O311" i="3"/>
  <c r="M311" i="3"/>
  <c r="AC311" i="3"/>
  <c r="I311" i="3"/>
  <c r="W311" i="3"/>
  <c r="AA311" i="3"/>
  <c r="K311" i="3"/>
  <c r="U246" i="3"/>
  <c r="Q246" i="3"/>
  <c r="AC246" i="3"/>
  <c r="O246" i="3"/>
  <c r="M246" i="3"/>
  <c r="K246" i="3"/>
  <c r="AA246" i="3"/>
  <c r="I246" i="3"/>
  <c r="W246" i="3"/>
  <c r="S246" i="3"/>
  <c r="Y246" i="3"/>
  <c r="S278" i="3"/>
  <c r="K278" i="3"/>
  <c r="W278" i="3"/>
  <c r="AC278" i="3"/>
  <c r="U278" i="3"/>
  <c r="M278" i="3"/>
  <c r="O278" i="3"/>
  <c r="I278" i="3"/>
  <c r="AA278" i="3"/>
  <c r="Q278" i="3"/>
  <c r="Y278" i="3"/>
  <c r="W310" i="3"/>
  <c r="AA310" i="3"/>
  <c r="U310" i="3"/>
  <c r="AC310" i="3"/>
  <c r="K310" i="3"/>
  <c r="M310" i="3"/>
  <c r="S310" i="3"/>
  <c r="I310" i="3"/>
  <c r="Y310" i="3"/>
  <c r="O310" i="3"/>
  <c r="Q310" i="3"/>
  <c r="I342" i="3"/>
  <c r="AA342" i="3"/>
  <c r="U342" i="3"/>
  <c r="K342" i="3"/>
  <c r="S342" i="3"/>
  <c r="O342" i="3"/>
  <c r="AC342" i="3"/>
  <c r="M342" i="3"/>
  <c r="Q342" i="3"/>
  <c r="Y342" i="3"/>
  <c r="W342" i="3"/>
  <c r="Y374" i="3"/>
  <c r="O374" i="3"/>
  <c r="Q374" i="3"/>
  <c r="U374" i="3"/>
  <c r="AC374" i="3"/>
  <c r="M374" i="3"/>
  <c r="S374" i="3"/>
  <c r="AA374" i="3"/>
  <c r="W374" i="3"/>
  <c r="I374" i="3"/>
  <c r="K374" i="3"/>
  <c r="M619" i="3"/>
  <c r="AC619" i="3"/>
  <c r="I619" i="3"/>
  <c r="Q619" i="3"/>
  <c r="W619" i="3"/>
  <c r="S619" i="3"/>
  <c r="K619" i="3"/>
  <c r="U619" i="3"/>
  <c r="Y619" i="3"/>
  <c r="O619" i="3"/>
  <c r="AA619" i="3"/>
  <c r="AC714" i="3"/>
  <c r="M714" i="3"/>
  <c r="I714" i="3"/>
  <c r="O714" i="3"/>
  <c r="U714" i="3"/>
  <c r="Y714" i="3"/>
  <c r="AA714" i="3"/>
  <c r="K714" i="3"/>
  <c r="S714" i="3"/>
  <c r="Q714" i="3"/>
  <c r="W714" i="3"/>
  <c r="M788" i="3"/>
  <c r="O788" i="3"/>
  <c r="K788" i="3"/>
  <c r="U788" i="3"/>
  <c r="Y788" i="3"/>
  <c r="S788" i="3"/>
  <c r="I788" i="3"/>
  <c r="AC788" i="3"/>
  <c r="W788" i="3"/>
  <c r="Q788" i="3"/>
  <c r="AA788" i="3"/>
  <c r="W849" i="3"/>
  <c r="Y849" i="3"/>
  <c r="Q849" i="3"/>
  <c r="AC849" i="3"/>
  <c r="K849" i="3"/>
  <c r="U849" i="3"/>
  <c r="AA849" i="3"/>
  <c r="M849" i="3"/>
  <c r="S849" i="3"/>
  <c r="O849" i="3"/>
  <c r="I849" i="3"/>
  <c r="W857" i="3"/>
  <c r="Y857" i="3"/>
  <c r="Q857" i="3"/>
  <c r="AC857" i="3"/>
  <c r="O857" i="3"/>
  <c r="AA857" i="3"/>
  <c r="U857" i="3"/>
  <c r="S857" i="3"/>
  <c r="I857" i="3"/>
  <c r="M857" i="3"/>
  <c r="K857" i="3"/>
  <c r="I786" i="3"/>
  <c r="AC786" i="3"/>
  <c r="M786" i="3"/>
  <c r="W786" i="3"/>
  <c r="U786" i="3"/>
  <c r="AA786" i="3"/>
  <c r="Y786" i="3"/>
  <c r="Q786" i="3"/>
  <c r="O786" i="3"/>
  <c r="S786" i="3"/>
  <c r="K786" i="3"/>
  <c r="O281" i="3"/>
  <c r="AA281" i="3"/>
  <c r="Q281" i="3"/>
  <c r="I281" i="3"/>
  <c r="K281" i="3"/>
  <c r="W281" i="3"/>
  <c r="U281" i="3"/>
  <c r="AC281" i="3"/>
  <c r="M281" i="3"/>
  <c r="Y281" i="3"/>
  <c r="S281" i="3"/>
  <c r="Q345" i="3"/>
  <c r="Y345" i="3"/>
  <c r="AC345" i="3"/>
  <c r="I345" i="3"/>
  <c r="M345" i="3"/>
  <c r="W345" i="3"/>
  <c r="U345" i="3"/>
  <c r="AA345" i="3"/>
  <c r="K345" i="3"/>
  <c r="O345" i="3"/>
  <c r="S345" i="3"/>
  <c r="W643" i="3"/>
  <c r="AC643" i="3"/>
  <c r="M643" i="3"/>
  <c r="I643" i="3"/>
  <c r="Q643" i="3"/>
  <c r="AA643" i="3"/>
  <c r="S643" i="3"/>
  <c r="U643" i="3"/>
  <c r="O643" i="3"/>
  <c r="Y643" i="3"/>
  <c r="K643" i="3"/>
  <c r="AA168" i="3"/>
  <c r="S168" i="3"/>
  <c r="O168" i="3"/>
  <c r="Y168" i="3"/>
  <c r="M168" i="3"/>
  <c r="K168" i="3"/>
  <c r="AC168" i="3"/>
  <c r="W168" i="3"/>
  <c r="U168" i="3"/>
  <c r="I168" i="3"/>
  <c r="Q168" i="3"/>
  <c r="K200" i="3"/>
  <c r="M200" i="3"/>
  <c r="Q200" i="3"/>
  <c r="I200" i="3"/>
  <c r="AC200" i="3"/>
  <c r="O200" i="3"/>
  <c r="AA200" i="3"/>
  <c r="Y200" i="3"/>
  <c r="S200" i="3"/>
  <c r="W200" i="3"/>
  <c r="U200" i="3"/>
  <c r="Q232" i="3"/>
  <c r="U232" i="3"/>
  <c r="O232" i="3"/>
  <c r="Y232" i="3"/>
  <c r="M232" i="3"/>
  <c r="W232" i="3"/>
  <c r="AA232" i="3"/>
  <c r="AC232" i="3"/>
  <c r="S232" i="3"/>
  <c r="I232" i="3"/>
  <c r="K232" i="3"/>
  <c r="S386" i="3"/>
  <c r="W386" i="3"/>
  <c r="Q386" i="3"/>
  <c r="AA386" i="3"/>
  <c r="I386" i="3"/>
  <c r="U386" i="3"/>
  <c r="AC386" i="3"/>
  <c r="O386" i="3"/>
  <c r="M386" i="3"/>
  <c r="K386" i="3"/>
  <c r="Y386" i="3"/>
  <c r="Q268" i="3"/>
  <c r="K268" i="3"/>
  <c r="W268" i="3"/>
  <c r="AC268" i="3"/>
  <c r="O268" i="3"/>
  <c r="I268" i="3"/>
  <c r="U268" i="3"/>
  <c r="Y268" i="3"/>
  <c r="S268" i="3"/>
  <c r="AA268" i="3"/>
  <c r="M268" i="3"/>
  <c r="I300" i="3"/>
  <c r="K300" i="3"/>
  <c r="Y300" i="3"/>
  <c r="O300" i="3"/>
  <c r="Q300" i="3"/>
  <c r="AC300" i="3"/>
  <c r="U300" i="3"/>
  <c r="M300" i="3"/>
  <c r="AA300" i="3"/>
  <c r="W300" i="3"/>
  <c r="S300" i="3"/>
  <c r="K332" i="3"/>
  <c r="W332" i="3"/>
  <c r="AC332" i="3"/>
  <c r="U332" i="3"/>
  <c r="M332" i="3"/>
  <c r="O332" i="3"/>
  <c r="Y332" i="3"/>
  <c r="I332" i="3"/>
  <c r="S332" i="3"/>
  <c r="AA332" i="3"/>
  <c r="Q332" i="3"/>
  <c r="Q364" i="3"/>
  <c r="AC364" i="3"/>
  <c r="U364" i="3"/>
  <c r="M364" i="3"/>
  <c r="S364" i="3"/>
  <c r="O364" i="3"/>
  <c r="K364" i="3"/>
  <c r="AA364" i="3"/>
  <c r="I364" i="3"/>
  <c r="Y364" i="3"/>
  <c r="W364" i="3"/>
  <c r="I458" i="3"/>
  <c r="O458" i="3"/>
  <c r="S458" i="3"/>
  <c r="Q458" i="3"/>
  <c r="AC458" i="3"/>
  <c r="W458" i="3"/>
  <c r="M458" i="3"/>
  <c r="U458" i="3"/>
  <c r="Y458" i="3"/>
  <c r="AA458" i="3"/>
  <c r="K458" i="3"/>
  <c r="K759" i="3"/>
  <c r="O759" i="3"/>
  <c r="AC759" i="3"/>
  <c r="M759" i="3"/>
  <c r="Q759" i="3"/>
  <c r="U759" i="3"/>
  <c r="I759" i="3"/>
  <c r="AA759" i="3"/>
  <c r="S759" i="3"/>
  <c r="W759" i="3"/>
  <c r="Y759" i="3"/>
  <c r="I266" i="3"/>
  <c r="Y266" i="3"/>
  <c r="U266" i="3"/>
  <c r="M266" i="3"/>
  <c r="W266" i="3"/>
  <c r="AC266" i="3"/>
  <c r="K266" i="3"/>
  <c r="S266" i="3"/>
  <c r="Q266" i="3"/>
  <c r="O266" i="3"/>
  <c r="AA266" i="3"/>
  <c r="W298" i="3"/>
  <c r="K298" i="3"/>
  <c r="I298" i="3"/>
  <c r="Y298" i="3"/>
  <c r="U298" i="3"/>
  <c r="AC298" i="3"/>
  <c r="Q298" i="3"/>
  <c r="S298" i="3"/>
  <c r="AA298" i="3"/>
  <c r="M298" i="3"/>
  <c r="O298" i="3"/>
  <c r="Q330" i="3"/>
  <c r="AC330" i="3"/>
  <c r="K330" i="3"/>
  <c r="AA330" i="3"/>
  <c r="Y330" i="3"/>
  <c r="I330" i="3"/>
  <c r="S330" i="3"/>
  <c r="O330" i="3"/>
  <c r="W330" i="3"/>
  <c r="U330" i="3"/>
  <c r="M330" i="3"/>
  <c r="O362" i="3"/>
  <c r="M362" i="3"/>
  <c r="K362" i="3"/>
  <c r="AC362" i="3"/>
  <c r="I362" i="3"/>
  <c r="Y362" i="3"/>
  <c r="AA362" i="3"/>
  <c r="Q362" i="3"/>
  <c r="W362" i="3"/>
  <c r="U362" i="3"/>
  <c r="S362" i="3"/>
  <c r="S456" i="3"/>
  <c r="Y456" i="3"/>
  <c r="Q456" i="3"/>
  <c r="W456" i="3"/>
  <c r="AA456" i="3"/>
  <c r="AC456" i="3"/>
  <c r="I456" i="3"/>
  <c r="M456" i="3"/>
  <c r="U456" i="3"/>
  <c r="K456" i="3"/>
  <c r="O456" i="3"/>
  <c r="AC668" i="3"/>
  <c r="Y668" i="3"/>
  <c r="AA668" i="3"/>
  <c r="M668" i="3"/>
  <c r="I668" i="3"/>
  <c r="U668" i="3"/>
  <c r="K668" i="3"/>
  <c r="Q668" i="3"/>
  <c r="O668" i="3"/>
  <c r="W668" i="3"/>
  <c r="S668" i="3"/>
  <c r="O869" i="3"/>
  <c r="S869" i="3"/>
  <c r="U869" i="3"/>
  <c r="Q869" i="3"/>
  <c r="K869" i="3"/>
  <c r="M869" i="3"/>
  <c r="Y869" i="3"/>
  <c r="AC869" i="3"/>
  <c r="AA869" i="3"/>
  <c r="W869" i="3"/>
  <c r="I869" i="3"/>
  <c r="AC253" i="3"/>
  <c r="S253" i="3"/>
  <c r="K253" i="3"/>
  <c r="M253" i="3"/>
  <c r="I253" i="3"/>
  <c r="Y253" i="3"/>
  <c r="U253" i="3"/>
  <c r="AA253" i="3"/>
  <c r="Q253" i="3"/>
  <c r="O253" i="3"/>
  <c r="W253" i="3"/>
  <c r="U285" i="3"/>
  <c r="AA285" i="3"/>
  <c r="I285" i="3"/>
  <c r="S285" i="3"/>
  <c r="W285" i="3"/>
  <c r="O285" i="3"/>
  <c r="AC285" i="3"/>
  <c r="K285" i="3"/>
  <c r="M285" i="3"/>
  <c r="Q285" i="3"/>
  <c r="Y285" i="3"/>
  <c r="I317" i="3"/>
  <c r="AA317" i="3"/>
  <c r="O317" i="3"/>
  <c r="U317" i="3"/>
  <c r="M317" i="3"/>
  <c r="AC317" i="3"/>
  <c r="K317" i="3"/>
  <c r="S317" i="3"/>
  <c r="W317" i="3"/>
  <c r="Q317" i="3"/>
  <c r="Y317" i="3"/>
  <c r="Q349" i="3"/>
  <c r="AC349" i="3"/>
  <c r="K349" i="3"/>
  <c r="I349" i="3"/>
  <c r="O349" i="3"/>
  <c r="M349" i="3"/>
  <c r="U349" i="3"/>
  <c r="Y349" i="3"/>
  <c r="S349" i="3"/>
  <c r="W349" i="3"/>
  <c r="AA349" i="3"/>
  <c r="AA381" i="3"/>
  <c r="Y381" i="3"/>
  <c r="W381" i="3"/>
  <c r="I381" i="3"/>
  <c r="AC381" i="3"/>
  <c r="Q381" i="3"/>
  <c r="O381" i="3"/>
  <c r="U381" i="3"/>
  <c r="M381" i="3"/>
  <c r="S381" i="3"/>
  <c r="K381" i="3"/>
  <c r="S915" i="3"/>
  <c r="Y915" i="3"/>
  <c r="Q915" i="3"/>
  <c r="K915" i="3"/>
  <c r="O915" i="3"/>
  <c r="I915" i="3"/>
  <c r="U915" i="3"/>
  <c r="AC915" i="3"/>
  <c r="M915" i="3"/>
  <c r="AA915" i="3"/>
  <c r="W915" i="3"/>
  <c r="AC390" i="3"/>
  <c r="AA390" i="3"/>
  <c r="U390" i="3"/>
  <c r="M390" i="3"/>
  <c r="Y390" i="3"/>
  <c r="W390" i="3"/>
  <c r="S390" i="3"/>
  <c r="O390" i="3"/>
  <c r="K390" i="3"/>
  <c r="I390" i="3"/>
  <c r="Q390" i="3"/>
  <c r="S272" i="3"/>
  <c r="W272" i="3"/>
  <c r="U272" i="3"/>
  <c r="AC272" i="3"/>
  <c r="Y272" i="3"/>
  <c r="M272" i="3"/>
  <c r="Q272" i="3"/>
  <c r="AA272" i="3"/>
  <c r="I272" i="3"/>
  <c r="K272" i="3"/>
  <c r="O272" i="3"/>
  <c r="S304" i="3"/>
  <c r="Q304" i="3"/>
  <c r="I304" i="3"/>
  <c r="Y304" i="3"/>
  <c r="U304" i="3"/>
  <c r="M304" i="3"/>
  <c r="W304" i="3"/>
  <c r="O304" i="3"/>
  <c r="AA304" i="3"/>
  <c r="AC304" i="3"/>
  <c r="K304" i="3"/>
  <c r="S336" i="3"/>
  <c r="M336" i="3"/>
  <c r="W336" i="3"/>
  <c r="U336" i="3"/>
  <c r="AA336" i="3"/>
  <c r="K336" i="3"/>
  <c r="O336" i="3"/>
  <c r="Q336" i="3"/>
  <c r="AC336" i="3"/>
  <c r="I336" i="3"/>
  <c r="Y336" i="3"/>
  <c r="AC368" i="3"/>
  <c r="AA368" i="3"/>
  <c r="W368" i="3"/>
  <c r="Y368" i="3"/>
  <c r="I368" i="3"/>
  <c r="K368" i="3"/>
  <c r="O368" i="3"/>
  <c r="S368" i="3"/>
  <c r="U368" i="3"/>
  <c r="Q368" i="3"/>
  <c r="M368" i="3"/>
  <c r="Y614" i="3"/>
  <c r="O614" i="3"/>
  <c r="S614" i="3"/>
  <c r="AC614" i="3"/>
  <c r="K614" i="3"/>
  <c r="U614" i="3"/>
  <c r="I614" i="3"/>
  <c r="AA614" i="3"/>
  <c r="W614" i="3"/>
  <c r="M614" i="3"/>
  <c r="Q614" i="3"/>
  <c r="AC697" i="3"/>
  <c r="U697" i="3"/>
  <c r="M697" i="3"/>
  <c r="Q697" i="3"/>
  <c r="AA697" i="3"/>
  <c r="K697" i="3"/>
  <c r="O697" i="3"/>
  <c r="W697" i="3"/>
  <c r="Y697" i="3"/>
  <c r="S697" i="3"/>
  <c r="I697" i="3"/>
  <c r="W781" i="3"/>
  <c r="M781" i="3"/>
  <c r="AC781" i="3"/>
  <c r="Y781" i="3"/>
  <c r="Q781" i="3"/>
  <c r="O781" i="3"/>
  <c r="AA781" i="3"/>
  <c r="K781" i="3"/>
  <c r="I781" i="3"/>
  <c r="U781" i="3"/>
  <c r="S781" i="3"/>
  <c r="Y852" i="3"/>
  <c r="M852" i="3"/>
  <c r="O852" i="3"/>
  <c r="W852" i="3"/>
  <c r="AA852" i="3"/>
  <c r="Q852" i="3"/>
  <c r="U852" i="3"/>
  <c r="S852" i="3"/>
  <c r="K852" i="3"/>
  <c r="I852" i="3"/>
  <c r="AC852" i="3"/>
  <c r="W744" i="3"/>
  <c r="S744" i="3"/>
  <c r="O744" i="3"/>
  <c r="Q744" i="3"/>
  <c r="Y744" i="3"/>
  <c r="M744" i="3"/>
  <c r="K744" i="3"/>
  <c r="U744" i="3"/>
  <c r="I744" i="3"/>
  <c r="AA744" i="3"/>
  <c r="AC744" i="3"/>
  <c r="AC924" i="3"/>
  <c r="U924" i="3"/>
  <c r="M924" i="3"/>
  <c r="Q924" i="3"/>
  <c r="AA924" i="3"/>
  <c r="W924" i="3"/>
  <c r="O924" i="3"/>
  <c r="Y924" i="3"/>
  <c r="I924" i="3"/>
  <c r="S924" i="3"/>
  <c r="K924" i="3"/>
  <c r="AA615" i="3"/>
  <c r="I615" i="3"/>
  <c r="Y615" i="3"/>
  <c r="S615" i="3"/>
  <c r="M615" i="3"/>
  <c r="AC615" i="3"/>
  <c r="Q615" i="3"/>
  <c r="U615" i="3"/>
  <c r="W615" i="3"/>
  <c r="O615" i="3"/>
  <c r="K615" i="3"/>
  <c r="S666" i="3"/>
  <c r="AA666" i="3"/>
  <c r="Y666" i="3"/>
  <c r="K666" i="3"/>
  <c r="W666" i="3"/>
  <c r="Q666" i="3"/>
  <c r="U666" i="3"/>
  <c r="AC666" i="3"/>
  <c r="O666" i="3"/>
  <c r="M666" i="3"/>
  <c r="I666" i="3"/>
  <c r="Q698" i="3"/>
  <c r="W698" i="3"/>
  <c r="K698" i="3"/>
  <c r="AA698" i="3"/>
  <c r="S698" i="3"/>
  <c r="M698" i="3"/>
  <c r="U698" i="3"/>
  <c r="O698" i="3"/>
  <c r="I698" i="3"/>
  <c r="Y698" i="3"/>
  <c r="AC698" i="3"/>
  <c r="Q899" i="3"/>
  <c r="W899" i="3"/>
  <c r="K899" i="3"/>
  <c r="AA899" i="3"/>
  <c r="U899" i="3"/>
  <c r="M899" i="3"/>
  <c r="AC899" i="3"/>
  <c r="I899" i="3"/>
  <c r="Y899" i="3"/>
  <c r="O899" i="3"/>
  <c r="S899" i="3"/>
  <c r="U618" i="3"/>
  <c r="S618" i="3"/>
  <c r="O618" i="3"/>
  <c r="I618" i="3"/>
  <c r="K618" i="3"/>
  <c r="Q618" i="3"/>
  <c r="Y618" i="3"/>
  <c r="AA618" i="3"/>
  <c r="M618" i="3"/>
  <c r="W618" i="3"/>
  <c r="AC618" i="3"/>
  <c r="O669" i="3"/>
  <c r="U669" i="3"/>
  <c r="S669" i="3"/>
  <c r="AC669" i="3"/>
  <c r="M669" i="3"/>
  <c r="K669" i="3"/>
  <c r="AA669" i="3"/>
  <c r="W669" i="3"/>
  <c r="Y669" i="3"/>
  <c r="I669" i="3"/>
  <c r="Q669" i="3"/>
  <c r="M713" i="3"/>
  <c r="AC713" i="3"/>
  <c r="K713" i="3"/>
  <c r="S713" i="3"/>
  <c r="I713" i="3"/>
  <c r="W713" i="3"/>
  <c r="AA713" i="3"/>
  <c r="O713" i="3"/>
  <c r="U713" i="3"/>
  <c r="Y713" i="3"/>
  <c r="Q713" i="3"/>
  <c r="Y835" i="3"/>
  <c r="I835" i="3"/>
  <c r="K835" i="3"/>
  <c r="M835" i="3"/>
  <c r="O835" i="3"/>
  <c r="W835" i="3"/>
  <c r="AC835" i="3"/>
  <c r="Q835" i="3"/>
  <c r="S835" i="3"/>
  <c r="AA835" i="3"/>
  <c r="U835" i="3"/>
  <c r="W870" i="3"/>
  <c r="Y870" i="3"/>
  <c r="AA870" i="3"/>
  <c r="S870" i="3"/>
  <c r="U870" i="3"/>
  <c r="K870" i="3"/>
  <c r="Q870" i="3"/>
  <c r="I870" i="3"/>
  <c r="AC870" i="3"/>
  <c r="O870" i="3"/>
  <c r="M870" i="3"/>
  <c r="U907" i="3"/>
  <c r="K907" i="3"/>
  <c r="W907" i="3"/>
  <c r="M907" i="3"/>
  <c r="Y907" i="3"/>
  <c r="AA907" i="3"/>
  <c r="O907" i="3"/>
  <c r="I907" i="3"/>
  <c r="S907" i="3"/>
  <c r="AC907" i="3"/>
  <c r="Q907" i="3"/>
  <c r="I933" i="3"/>
  <c r="S933" i="3"/>
  <c r="U933" i="3"/>
  <c r="AA933" i="3"/>
  <c r="Q933" i="3"/>
  <c r="K933" i="3"/>
  <c r="O933" i="3"/>
  <c r="Y933" i="3"/>
  <c r="W933" i="3"/>
  <c r="M933" i="3"/>
  <c r="AC933" i="3"/>
  <c r="W843" i="3"/>
  <c r="Y843" i="3"/>
  <c r="I843" i="3"/>
  <c r="M843" i="3"/>
  <c r="U843" i="3"/>
  <c r="AC843" i="3"/>
  <c r="S843" i="3"/>
  <c r="Q843" i="3"/>
  <c r="K843" i="3"/>
  <c r="O843" i="3"/>
  <c r="AA843" i="3"/>
  <c r="Q910" i="3"/>
  <c r="Y910" i="3"/>
  <c r="K910" i="3"/>
  <c r="W910" i="3"/>
  <c r="I910" i="3"/>
  <c r="U910" i="3"/>
  <c r="AC910" i="3"/>
  <c r="M910" i="3"/>
  <c r="S910" i="3"/>
  <c r="O910" i="3"/>
  <c r="AA910" i="3"/>
  <c r="O137" i="3"/>
  <c r="Q137" i="3"/>
  <c r="I137" i="3"/>
  <c r="S137" i="3"/>
  <c r="Y137" i="3"/>
  <c r="U137" i="3"/>
  <c r="M137" i="3"/>
  <c r="AC137" i="3"/>
  <c r="K137" i="3"/>
  <c r="AA137" i="3"/>
  <c r="W137" i="3"/>
  <c r="U153" i="3"/>
  <c r="S153" i="3"/>
  <c r="O153" i="3"/>
  <c r="Y153" i="3"/>
  <c r="AA153" i="3"/>
  <c r="M153" i="3"/>
  <c r="W153" i="3"/>
  <c r="K153" i="3"/>
  <c r="AC153" i="3"/>
  <c r="I153" i="3"/>
  <c r="Q153" i="3"/>
  <c r="U347" i="3"/>
  <c r="Y347" i="3"/>
  <c r="M347" i="3"/>
  <c r="W347" i="3"/>
  <c r="I347" i="3"/>
  <c r="AA347" i="3"/>
  <c r="K347" i="3"/>
  <c r="AC347" i="3"/>
  <c r="S347" i="3"/>
  <c r="Q347" i="3"/>
  <c r="O347" i="3"/>
  <c r="Y103" i="3"/>
  <c r="K103" i="3"/>
  <c r="M103" i="3"/>
  <c r="O103" i="3"/>
  <c r="AA103" i="3"/>
  <c r="U103" i="3"/>
  <c r="AC103" i="3"/>
  <c r="S103" i="3"/>
  <c r="W103" i="3"/>
  <c r="I103" i="3"/>
  <c r="Q103" i="3"/>
  <c r="S796" i="3"/>
  <c r="AA796" i="3"/>
  <c r="AC796" i="3"/>
  <c r="W796" i="3"/>
  <c r="Q796" i="3"/>
  <c r="I796" i="3"/>
  <c r="M796" i="3"/>
  <c r="O796" i="3"/>
  <c r="Y796" i="3"/>
  <c r="U796" i="3"/>
  <c r="K796" i="3"/>
  <c r="M279" i="3"/>
  <c r="U279" i="3"/>
  <c r="Q279" i="3"/>
  <c r="O279" i="3"/>
  <c r="W279" i="3"/>
  <c r="S279" i="3"/>
  <c r="AA279" i="3"/>
  <c r="K279" i="3"/>
  <c r="I279" i="3"/>
  <c r="Y279" i="3"/>
  <c r="AC279" i="3"/>
  <c r="AC98" i="3"/>
  <c r="W98" i="3"/>
  <c r="AA98" i="3"/>
  <c r="M98" i="3"/>
  <c r="O98" i="3"/>
  <c r="S98" i="3"/>
  <c r="K98" i="3"/>
  <c r="I98" i="3"/>
  <c r="Q98" i="3"/>
  <c r="U98" i="3"/>
  <c r="Y98" i="3"/>
  <c r="Y295" i="3"/>
  <c r="O295" i="3"/>
  <c r="AA295" i="3"/>
  <c r="S295" i="3"/>
  <c r="W295" i="3"/>
  <c r="U295" i="3"/>
  <c r="M295" i="3"/>
  <c r="K295" i="3"/>
  <c r="Q295" i="3"/>
  <c r="AC295" i="3"/>
  <c r="I295" i="3"/>
  <c r="Q748" i="3"/>
  <c r="O748" i="3"/>
  <c r="M748" i="3"/>
  <c r="AA748" i="3"/>
  <c r="AC748" i="3"/>
  <c r="S748" i="3"/>
  <c r="U748" i="3"/>
  <c r="K748" i="3"/>
  <c r="Y748" i="3"/>
  <c r="W748" i="3"/>
  <c r="I748" i="3"/>
  <c r="Q132" i="3"/>
  <c r="W132" i="3"/>
  <c r="K132" i="3"/>
  <c r="Y132" i="3"/>
  <c r="O132" i="3"/>
  <c r="I132" i="3"/>
  <c r="U132" i="3"/>
  <c r="AC132" i="3"/>
  <c r="M132" i="3"/>
  <c r="S132" i="3"/>
  <c r="AA132" i="3"/>
  <c r="AA183" i="3"/>
  <c r="S183" i="3"/>
  <c r="U183" i="3"/>
  <c r="Q183" i="3"/>
  <c r="I183" i="3"/>
  <c r="AC183" i="3"/>
  <c r="M183" i="3"/>
  <c r="W183" i="3"/>
  <c r="K183" i="3"/>
  <c r="Y183" i="3"/>
  <c r="O183" i="3"/>
  <c r="AA263" i="3"/>
  <c r="I263" i="3"/>
  <c r="W263" i="3"/>
  <c r="AC263" i="3"/>
  <c r="M263" i="3"/>
  <c r="O263" i="3"/>
  <c r="Q263" i="3"/>
  <c r="K263" i="3"/>
  <c r="U263" i="3"/>
  <c r="S263" i="3"/>
  <c r="Y263" i="3"/>
  <c r="AA125" i="3"/>
  <c r="S125" i="3"/>
  <c r="Q125" i="3"/>
  <c r="U125" i="3"/>
  <c r="AC125" i="3"/>
  <c r="I125" i="3"/>
  <c r="W125" i="3"/>
  <c r="O125" i="3"/>
  <c r="Y125" i="3"/>
  <c r="M125" i="3"/>
  <c r="K125" i="3"/>
  <c r="W678" i="3"/>
  <c r="AC678" i="3"/>
  <c r="I678" i="3"/>
  <c r="M678" i="3"/>
  <c r="AA678" i="3"/>
  <c r="S678" i="3"/>
  <c r="K678" i="3"/>
  <c r="O678" i="3"/>
  <c r="Y678" i="3"/>
  <c r="U678" i="3"/>
  <c r="Q678" i="3"/>
  <c r="AA94" i="3"/>
  <c r="M94" i="3"/>
  <c r="Q94" i="3"/>
  <c r="S94" i="3"/>
  <c r="U94" i="3"/>
  <c r="W94" i="3"/>
  <c r="O94" i="3"/>
  <c r="I94" i="3"/>
  <c r="K94" i="3"/>
  <c r="AC94" i="3"/>
  <c r="Y94" i="3"/>
  <c r="AA126" i="3"/>
  <c r="O126" i="3"/>
  <c r="K126" i="3"/>
  <c r="S126" i="3"/>
  <c r="AC126" i="3"/>
  <c r="W126" i="3"/>
  <c r="Y126" i="3"/>
  <c r="Q126" i="3"/>
  <c r="I126" i="3"/>
  <c r="M126" i="3"/>
  <c r="U126" i="3"/>
  <c r="O158" i="3"/>
  <c r="Q158" i="3"/>
  <c r="K158" i="3"/>
  <c r="U158" i="3"/>
  <c r="Y158" i="3"/>
  <c r="AC158" i="3"/>
  <c r="W158" i="3"/>
  <c r="M158" i="3"/>
  <c r="AA158" i="3"/>
  <c r="S158" i="3"/>
  <c r="I158" i="3"/>
  <c r="M212" i="3"/>
  <c r="S212" i="3"/>
  <c r="AA212" i="3"/>
  <c r="I212" i="3"/>
  <c r="K212" i="3"/>
  <c r="Y212" i="3"/>
  <c r="W212" i="3"/>
  <c r="Q212" i="3"/>
  <c r="O212" i="3"/>
  <c r="AC212" i="3"/>
  <c r="U212" i="3"/>
  <c r="S323" i="3"/>
  <c r="W323" i="3"/>
  <c r="Y323" i="3"/>
  <c r="AA323" i="3"/>
  <c r="U323" i="3"/>
  <c r="Q323" i="3"/>
  <c r="AC323" i="3"/>
  <c r="I323" i="3"/>
  <c r="O323" i="3"/>
  <c r="M323" i="3"/>
  <c r="K323" i="3"/>
  <c r="AC227" i="3"/>
  <c r="Y227" i="3"/>
  <c r="AA227" i="3"/>
  <c r="O227" i="3"/>
  <c r="M227" i="3"/>
  <c r="S227" i="3"/>
  <c r="K227" i="3"/>
  <c r="I227" i="3"/>
  <c r="U227" i="3"/>
  <c r="W227" i="3"/>
  <c r="Q227" i="3"/>
  <c r="S868" i="3"/>
  <c r="Q868" i="3"/>
  <c r="O868" i="3"/>
  <c r="K868" i="3"/>
  <c r="W868" i="3"/>
  <c r="I868" i="3"/>
  <c r="U868" i="3"/>
  <c r="M868" i="3"/>
  <c r="AC868" i="3"/>
  <c r="Y868" i="3"/>
  <c r="AA868" i="3"/>
  <c r="Y170" i="3"/>
  <c r="W170" i="3"/>
  <c r="O170" i="3"/>
  <c r="S170" i="3"/>
  <c r="I170" i="3"/>
  <c r="AA170" i="3"/>
  <c r="AC170" i="3"/>
  <c r="K170" i="3"/>
  <c r="M170" i="3"/>
  <c r="Q170" i="3"/>
  <c r="U170" i="3"/>
  <c r="S202" i="3"/>
  <c r="Q202" i="3"/>
  <c r="O202" i="3"/>
  <c r="M202" i="3"/>
  <c r="Y202" i="3"/>
  <c r="U202" i="3"/>
  <c r="I202" i="3"/>
  <c r="K202" i="3"/>
  <c r="AC202" i="3"/>
  <c r="AA202" i="3"/>
  <c r="W202" i="3"/>
  <c r="O234" i="3"/>
  <c r="AA234" i="3"/>
  <c r="Q234" i="3"/>
  <c r="I234" i="3"/>
  <c r="S234" i="3"/>
  <c r="Y234" i="3"/>
  <c r="U234" i="3"/>
  <c r="K234" i="3"/>
  <c r="M234" i="3"/>
  <c r="AC234" i="3"/>
  <c r="W234" i="3"/>
  <c r="Y802" i="3"/>
  <c r="K802" i="3"/>
  <c r="Q802" i="3"/>
  <c r="W802" i="3"/>
  <c r="M802" i="3"/>
  <c r="I802" i="3"/>
  <c r="AA802" i="3"/>
  <c r="U802" i="3"/>
  <c r="AC802" i="3"/>
  <c r="S802" i="3"/>
  <c r="O802" i="3"/>
  <c r="O173" i="3"/>
  <c r="AC173" i="3"/>
  <c r="Q173" i="3"/>
  <c r="AA173" i="3"/>
  <c r="M173" i="3"/>
  <c r="U173" i="3"/>
  <c r="K173" i="3"/>
  <c r="W173" i="3"/>
  <c r="S173" i="3"/>
  <c r="I173" i="3"/>
  <c r="Y173" i="3"/>
  <c r="S205" i="3"/>
  <c r="K205" i="3"/>
  <c r="AC205" i="3"/>
  <c r="O205" i="3"/>
  <c r="AA205" i="3"/>
  <c r="M205" i="3"/>
  <c r="Q205" i="3"/>
  <c r="W205" i="3"/>
  <c r="I205" i="3"/>
  <c r="Y205" i="3"/>
  <c r="U205" i="3"/>
  <c r="W237" i="3"/>
  <c r="S237" i="3"/>
  <c r="O237" i="3"/>
  <c r="Q237" i="3"/>
  <c r="Y237" i="3"/>
  <c r="I237" i="3"/>
  <c r="U237" i="3"/>
  <c r="AC237" i="3"/>
  <c r="AA237" i="3"/>
  <c r="K237" i="3"/>
  <c r="M237" i="3"/>
  <c r="M289" i="3"/>
  <c r="Y289" i="3"/>
  <c r="Q289" i="3"/>
  <c r="O289" i="3"/>
  <c r="W289" i="3"/>
  <c r="K289" i="3"/>
  <c r="S289" i="3"/>
  <c r="U289" i="3"/>
  <c r="AA289" i="3"/>
  <c r="I289" i="3"/>
  <c r="AC289" i="3"/>
  <c r="Q353" i="3"/>
  <c r="S353" i="3"/>
  <c r="I353" i="3"/>
  <c r="M353" i="3"/>
  <c r="AA353" i="3"/>
  <c r="K353" i="3"/>
  <c r="Y353" i="3"/>
  <c r="O353" i="3"/>
  <c r="W353" i="3"/>
  <c r="AC353" i="3"/>
  <c r="U353" i="3"/>
  <c r="W659" i="3"/>
  <c r="O659" i="3"/>
  <c r="I659" i="3"/>
  <c r="S659" i="3"/>
  <c r="AC659" i="3"/>
  <c r="M659" i="3"/>
  <c r="Y659" i="3"/>
  <c r="K659" i="3"/>
  <c r="U659" i="3"/>
  <c r="Q659" i="3"/>
  <c r="AA659" i="3"/>
  <c r="I865" i="3"/>
  <c r="K865" i="3"/>
  <c r="Y865" i="3"/>
  <c r="AA865" i="3"/>
  <c r="M865" i="3"/>
  <c r="U865" i="3"/>
  <c r="AC865" i="3"/>
  <c r="S865" i="3"/>
  <c r="Q865" i="3"/>
  <c r="O865" i="3"/>
  <c r="W865" i="3"/>
  <c r="S767" i="3"/>
  <c r="U767" i="3"/>
  <c r="I767" i="3"/>
  <c r="K767" i="3"/>
  <c r="M767" i="3"/>
  <c r="AC767" i="3"/>
  <c r="Y767" i="3"/>
  <c r="AA767" i="3"/>
  <c r="O767" i="3"/>
  <c r="Q767" i="3"/>
  <c r="W767" i="3"/>
  <c r="K901" i="3"/>
  <c r="AC901" i="3"/>
  <c r="O901" i="3"/>
  <c r="I901" i="3"/>
  <c r="W901" i="3"/>
  <c r="AA901" i="3"/>
  <c r="M901" i="3"/>
  <c r="Y901" i="3"/>
  <c r="S901" i="3"/>
  <c r="Q901" i="3"/>
  <c r="U901" i="3"/>
  <c r="U676" i="3"/>
  <c r="AA676" i="3"/>
  <c r="O676" i="3"/>
  <c r="AC676" i="3"/>
  <c r="S676" i="3"/>
  <c r="W676" i="3"/>
  <c r="M676" i="3"/>
  <c r="K676" i="3"/>
  <c r="I676" i="3"/>
  <c r="Q676" i="3"/>
  <c r="Y676" i="3"/>
  <c r="M756" i="3"/>
  <c r="AC756" i="3"/>
  <c r="AA756" i="3"/>
  <c r="O756" i="3"/>
  <c r="U756" i="3"/>
  <c r="Y756" i="3"/>
  <c r="S756" i="3"/>
  <c r="K756" i="3"/>
  <c r="I756" i="3"/>
  <c r="W756" i="3"/>
  <c r="Q756" i="3"/>
  <c r="O867" i="3"/>
  <c r="AC867" i="3"/>
  <c r="K867" i="3"/>
  <c r="Y867" i="3"/>
  <c r="I867" i="3"/>
  <c r="AA867" i="3"/>
  <c r="Q867" i="3"/>
  <c r="M867" i="3"/>
  <c r="S867" i="3"/>
  <c r="U867" i="3"/>
  <c r="W867" i="3"/>
  <c r="AC926" i="3"/>
  <c r="AA926" i="3"/>
  <c r="O926" i="3"/>
  <c r="U926" i="3"/>
  <c r="S926" i="3"/>
  <c r="M926" i="3"/>
  <c r="Y926" i="3"/>
  <c r="W926" i="3"/>
  <c r="K926" i="3"/>
  <c r="I926" i="3"/>
  <c r="Q926" i="3"/>
  <c r="S641" i="3"/>
  <c r="AA641" i="3"/>
  <c r="AC641" i="3"/>
  <c r="M641" i="3"/>
  <c r="O641" i="3"/>
  <c r="Q641" i="3"/>
  <c r="W641" i="3"/>
  <c r="K641" i="3"/>
  <c r="U641" i="3"/>
  <c r="I641" i="3"/>
  <c r="Y641" i="3"/>
  <c r="M717" i="3"/>
  <c r="K717" i="3"/>
  <c r="W717" i="3"/>
  <c r="Y717" i="3"/>
  <c r="O717" i="3"/>
  <c r="I717" i="3"/>
  <c r="S717" i="3"/>
  <c r="AA717" i="3"/>
  <c r="U717" i="3"/>
  <c r="AC717" i="3"/>
  <c r="Q717" i="3"/>
  <c r="O789" i="3"/>
  <c r="M789" i="3"/>
  <c r="AA789" i="3"/>
  <c r="AC789" i="3"/>
  <c r="K789" i="3"/>
  <c r="U789" i="3"/>
  <c r="Y789" i="3"/>
  <c r="W789" i="3"/>
  <c r="I789" i="3"/>
  <c r="Q789" i="3"/>
  <c r="S789" i="3"/>
  <c r="AA860" i="3"/>
  <c r="AC860" i="3"/>
  <c r="O860" i="3"/>
  <c r="W860" i="3"/>
  <c r="K860" i="3"/>
  <c r="M860" i="3"/>
  <c r="S860" i="3"/>
  <c r="Q860" i="3"/>
  <c r="Y860" i="3"/>
  <c r="U860" i="3"/>
  <c r="I860" i="3"/>
  <c r="I639" i="3"/>
  <c r="K639" i="3"/>
  <c r="M639" i="3"/>
  <c r="AA639" i="3"/>
  <c r="AC639" i="3"/>
  <c r="Q639" i="3"/>
  <c r="U639" i="3"/>
  <c r="Y639" i="3"/>
  <c r="S639" i="3"/>
  <c r="O639" i="3"/>
  <c r="W639" i="3"/>
  <c r="I671" i="3"/>
  <c r="AC671" i="3"/>
  <c r="U671" i="3"/>
  <c r="M671" i="3"/>
  <c r="AA671" i="3"/>
  <c r="S671" i="3"/>
  <c r="Y671" i="3"/>
  <c r="W671" i="3"/>
  <c r="K671" i="3"/>
  <c r="Q671" i="3"/>
  <c r="O671" i="3"/>
  <c r="AA715" i="3"/>
  <c r="M715" i="3"/>
  <c r="Y715" i="3"/>
  <c r="AC715" i="3"/>
  <c r="I715" i="3"/>
  <c r="K715" i="3"/>
  <c r="Q715" i="3"/>
  <c r="S715" i="3"/>
  <c r="U715" i="3"/>
  <c r="W715" i="3"/>
  <c r="O715" i="3"/>
  <c r="O784" i="3"/>
  <c r="Y784" i="3"/>
  <c r="W784" i="3"/>
  <c r="Q784" i="3"/>
  <c r="U784" i="3"/>
  <c r="AA784" i="3"/>
  <c r="AC784" i="3"/>
  <c r="S784" i="3"/>
  <c r="M784" i="3"/>
  <c r="K784" i="3"/>
  <c r="I784" i="3"/>
  <c r="U816" i="3"/>
  <c r="AA816" i="3"/>
  <c r="K816" i="3"/>
  <c r="S816" i="3"/>
  <c r="AC816" i="3"/>
  <c r="O816" i="3"/>
  <c r="Q816" i="3"/>
  <c r="M816" i="3"/>
  <c r="I816" i="3"/>
  <c r="Y816" i="3"/>
  <c r="W816" i="3"/>
  <c r="Q858" i="3"/>
  <c r="U858" i="3"/>
  <c r="W858" i="3"/>
  <c r="O858" i="3"/>
  <c r="K858" i="3"/>
  <c r="I858" i="3"/>
  <c r="S858" i="3"/>
  <c r="Y858" i="3"/>
  <c r="AC858" i="3"/>
  <c r="M858" i="3"/>
  <c r="AA858" i="3"/>
  <c r="U893" i="3"/>
  <c r="AC893" i="3"/>
  <c r="Y893" i="3"/>
  <c r="I893" i="3"/>
  <c r="Q893" i="3"/>
  <c r="O893" i="3"/>
  <c r="S893" i="3"/>
  <c r="AA893" i="3"/>
  <c r="K893" i="3"/>
  <c r="W893" i="3"/>
  <c r="M893" i="3"/>
  <c r="Q747" i="3"/>
  <c r="O747" i="3"/>
  <c r="U747" i="3"/>
  <c r="W747" i="3"/>
  <c r="S747" i="3"/>
  <c r="I747" i="3"/>
  <c r="K747" i="3"/>
  <c r="AA747" i="3"/>
  <c r="Y747" i="3"/>
  <c r="M747" i="3"/>
  <c r="AC747" i="3"/>
  <c r="O779" i="3"/>
  <c r="U779" i="3"/>
  <c r="S779" i="3"/>
  <c r="I779" i="3"/>
  <c r="M779" i="3"/>
  <c r="Q779" i="3"/>
  <c r="Y779" i="3"/>
  <c r="AC779" i="3"/>
  <c r="W779" i="3"/>
  <c r="K779" i="3"/>
  <c r="AA779" i="3"/>
  <c r="M811" i="3"/>
  <c r="AC811" i="3"/>
  <c r="Q811" i="3"/>
  <c r="U811" i="3"/>
  <c r="W811" i="3"/>
  <c r="K811" i="3"/>
  <c r="O811" i="3"/>
  <c r="S811" i="3"/>
  <c r="Y811" i="3"/>
  <c r="I811" i="3"/>
  <c r="AA811" i="3"/>
  <c r="S840" i="3"/>
  <c r="W840" i="3"/>
  <c r="Y840" i="3"/>
  <c r="AC840" i="3"/>
  <c r="K840" i="3"/>
  <c r="O840" i="3"/>
  <c r="M840" i="3"/>
  <c r="Q840" i="3"/>
  <c r="AA840" i="3"/>
  <c r="U840" i="3"/>
  <c r="I840" i="3"/>
  <c r="Q874" i="3"/>
  <c r="S874" i="3"/>
  <c r="K874" i="3"/>
  <c r="AC874" i="3"/>
  <c r="W874" i="3"/>
  <c r="AA874" i="3"/>
  <c r="Y874" i="3"/>
  <c r="I874" i="3"/>
  <c r="O874" i="3"/>
  <c r="U874" i="3"/>
  <c r="M874" i="3"/>
  <c r="K938" i="3"/>
  <c r="W938" i="3"/>
  <c r="Q938" i="3"/>
  <c r="Y938" i="3"/>
  <c r="I938" i="3"/>
  <c r="O938" i="3"/>
  <c r="U938" i="3"/>
  <c r="M938" i="3"/>
  <c r="AC938" i="3"/>
  <c r="AA938" i="3"/>
  <c r="S938" i="3"/>
  <c r="S782" i="3"/>
  <c r="W782" i="3"/>
  <c r="O782" i="3"/>
  <c r="M782" i="3"/>
  <c r="AC782" i="3"/>
  <c r="K782" i="3"/>
  <c r="Q782" i="3"/>
  <c r="AA782" i="3"/>
  <c r="Y782" i="3"/>
  <c r="I782" i="3"/>
  <c r="U782" i="3"/>
  <c r="M814" i="3"/>
  <c r="AA814" i="3"/>
  <c r="Y814" i="3"/>
  <c r="Q814" i="3"/>
  <c r="S814" i="3"/>
  <c r="W814" i="3"/>
  <c r="K814" i="3"/>
  <c r="O814" i="3"/>
  <c r="AC814" i="3"/>
  <c r="U814" i="3"/>
  <c r="I814" i="3"/>
  <c r="M838" i="3"/>
  <c r="W838" i="3"/>
  <c r="AA838" i="3"/>
  <c r="U838" i="3"/>
  <c r="Q838" i="3"/>
  <c r="AC838" i="3"/>
  <c r="Y838" i="3"/>
  <c r="S838" i="3"/>
  <c r="O838" i="3"/>
  <c r="I838" i="3"/>
  <c r="K838" i="3"/>
  <c r="M934" i="3"/>
  <c r="S934" i="3"/>
  <c r="K934" i="3"/>
  <c r="AC934" i="3"/>
  <c r="O934" i="3"/>
  <c r="Q934" i="3"/>
  <c r="AA934" i="3"/>
  <c r="W934" i="3"/>
  <c r="U934" i="3"/>
  <c r="Y934" i="3"/>
  <c r="I934" i="3"/>
  <c r="U640" i="3"/>
  <c r="M640" i="3"/>
  <c r="AC640" i="3"/>
  <c r="I640" i="3"/>
  <c r="Y640" i="3"/>
  <c r="S640" i="3"/>
  <c r="W640" i="3"/>
  <c r="O640" i="3"/>
  <c r="AA640" i="3"/>
  <c r="Q640" i="3"/>
  <c r="K640" i="3"/>
  <c r="S672" i="3"/>
  <c r="U672" i="3"/>
  <c r="AA672" i="3"/>
  <c r="AC672" i="3"/>
  <c r="K672" i="3"/>
  <c r="Y672" i="3"/>
  <c r="O672" i="3"/>
  <c r="Q672" i="3"/>
  <c r="W672" i="3"/>
  <c r="I672" i="3"/>
  <c r="M672" i="3"/>
  <c r="AA716" i="3"/>
  <c r="I716" i="3"/>
  <c r="AC716" i="3"/>
  <c r="U716" i="3"/>
  <c r="Q716" i="3"/>
  <c r="S716" i="3"/>
  <c r="O716" i="3"/>
  <c r="W716" i="3"/>
  <c r="Y716" i="3"/>
  <c r="M716" i="3"/>
  <c r="K716" i="3"/>
  <c r="U745" i="3"/>
  <c r="AA745" i="3"/>
  <c r="AC745" i="3"/>
  <c r="M745" i="3"/>
  <c r="Y745" i="3"/>
  <c r="O745" i="3"/>
  <c r="Q745" i="3"/>
  <c r="I745" i="3"/>
  <c r="K745" i="3"/>
  <c r="W745" i="3"/>
  <c r="S745" i="3"/>
  <c r="O777" i="3"/>
  <c r="S777" i="3"/>
  <c r="I777" i="3"/>
  <c r="AA777" i="3"/>
  <c r="K777" i="3"/>
  <c r="Y777" i="3"/>
  <c r="U777" i="3"/>
  <c r="M777" i="3"/>
  <c r="W777" i="3"/>
  <c r="AC777" i="3"/>
  <c r="Q777" i="3"/>
  <c r="Y809" i="3"/>
  <c r="M809" i="3"/>
  <c r="O809" i="3"/>
  <c r="S809" i="3"/>
  <c r="K809" i="3"/>
  <c r="AA809" i="3"/>
  <c r="Q809" i="3"/>
  <c r="U809" i="3"/>
  <c r="I809" i="3"/>
  <c r="W809" i="3"/>
  <c r="AC809" i="3"/>
  <c r="Y912" i="3"/>
  <c r="K912" i="3"/>
  <c r="S912" i="3"/>
  <c r="M912" i="3"/>
  <c r="Q912" i="3"/>
  <c r="AC912" i="3"/>
  <c r="U912" i="3"/>
  <c r="O912" i="3"/>
  <c r="I912" i="3"/>
  <c r="W912" i="3"/>
  <c r="AA912" i="3"/>
  <c r="O946" i="3"/>
  <c r="Y946" i="3"/>
  <c r="I946" i="3"/>
  <c r="AC946" i="3"/>
  <c r="M946" i="3"/>
  <c r="U946" i="3"/>
  <c r="W946" i="3"/>
  <c r="K946" i="3"/>
  <c r="Q946" i="3"/>
  <c r="AA946" i="3"/>
  <c r="S946" i="3"/>
  <c r="U484" i="3"/>
  <c r="S484" i="3"/>
  <c r="AC484" i="3"/>
  <c r="AA484" i="3"/>
  <c r="K484" i="3"/>
  <c r="Q484" i="3"/>
  <c r="O484" i="3"/>
  <c r="Y484" i="3"/>
  <c r="M484" i="3"/>
  <c r="W484" i="3"/>
  <c r="I484" i="3"/>
  <c r="Y541" i="3"/>
  <c r="U541" i="3"/>
  <c r="K541" i="3"/>
  <c r="AC541" i="3"/>
  <c r="S541" i="3"/>
  <c r="Q541" i="3"/>
  <c r="M541" i="3"/>
  <c r="O541" i="3"/>
  <c r="W541" i="3"/>
  <c r="AA541" i="3"/>
  <c r="I541" i="3"/>
  <c r="S422" i="3"/>
  <c r="U422" i="3"/>
  <c r="M422" i="3"/>
  <c r="AC422" i="3"/>
  <c r="W422" i="3"/>
  <c r="AA422" i="3"/>
  <c r="Y422" i="3"/>
  <c r="Q422" i="3"/>
  <c r="K422" i="3"/>
  <c r="O422" i="3"/>
  <c r="I422" i="3"/>
  <c r="K445" i="3"/>
  <c r="S445" i="3"/>
  <c r="Q445" i="3"/>
  <c r="O445" i="3"/>
  <c r="AA445" i="3"/>
  <c r="M445" i="3"/>
  <c r="W445" i="3"/>
  <c r="AC445" i="3"/>
  <c r="U445" i="3"/>
  <c r="Y445" i="3"/>
  <c r="I445" i="3"/>
  <c r="K524" i="3"/>
  <c r="Q524" i="3"/>
  <c r="O524" i="3"/>
  <c r="AA524" i="3"/>
  <c r="M524" i="3"/>
  <c r="Y524" i="3"/>
  <c r="U524" i="3"/>
  <c r="AC524" i="3"/>
  <c r="W524" i="3"/>
  <c r="S524" i="3"/>
  <c r="I524" i="3"/>
  <c r="K587" i="3"/>
  <c r="AC587" i="3"/>
  <c r="O587" i="3"/>
  <c r="Q587" i="3"/>
  <c r="M587" i="3"/>
  <c r="S587" i="3"/>
  <c r="W587" i="3"/>
  <c r="Y587" i="3"/>
  <c r="U587" i="3"/>
  <c r="AA587" i="3"/>
  <c r="I587" i="3"/>
  <c r="S476" i="3"/>
  <c r="U476" i="3"/>
  <c r="M476" i="3"/>
  <c r="AC476" i="3"/>
  <c r="Y476" i="3"/>
  <c r="O476" i="3"/>
  <c r="W476" i="3"/>
  <c r="Q476" i="3"/>
  <c r="K476" i="3"/>
  <c r="AA476" i="3"/>
  <c r="I476" i="3"/>
  <c r="O402" i="3"/>
  <c r="Q402" i="3"/>
  <c r="AA402" i="3"/>
  <c r="Y402" i="3"/>
  <c r="S402" i="3"/>
  <c r="AC402" i="3"/>
  <c r="W402" i="3"/>
  <c r="U402" i="3"/>
  <c r="M402" i="3"/>
  <c r="K402" i="3"/>
  <c r="I402" i="3"/>
  <c r="U621" i="3"/>
  <c r="S621" i="3"/>
  <c r="K621" i="3"/>
  <c r="AC621" i="3"/>
  <c r="Q621" i="3"/>
  <c r="O621" i="3"/>
  <c r="AA621" i="3"/>
  <c r="M621" i="3"/>
  <c r="W621" i="3"/>
  <c r="Y621" i="3"/>
  <c r="I621" i="3"/>
  <c r="AC403" i="3"/>
  <c r="W403" i="3"/>
  <c r="K403" i="3"/>
  <c r="AA403" i="3"/>
  <c r="M403" i="3"/>
  <c r="Q403" i="3"/>
  <c r="O403" i="3"/>
  <c r="U403" i="3"/>
  <c r="Y403" i="3"/>
  <c r="S403" i="3"/>
  <c r="I403" i="3"/>
  <c r="O543" i="3"/>
  <c r="Q543" i="3"/>
  <c r="U543" i="3"/>
  <c r="S543" i="3"/>
  <c r="K543" i="3"/>
  <c r="Y543" i="3"/>
  <c r="AC543" i="3"/>
  <c r="AA543" i="3"/>
  <c r="M543" i="3"/>
  <c r="W543" i="3"/>
  <c r="I543" i="3"/>
  <c r="AC606" i="3"/>
  <c r="AA606" i="3"/>
  <c r="O606" i="3"/>
  <c r="K606" i="3"/>
  <c r="Y606" i="3"/>
  <c r="S606" i="3"/>
  <c r="U606" i="3"/>
  <c r="W606" i="3"/>
  <c r="Q606" i="3"/>
  <c r="M606" i="3"/>
  <c r="I606" i="3"/>
  <c r="O533" i="3"/>
  <c r="AA533" i="3"/>
  <c r="M533" i="3"/>
  <c r="W533" i="3"/>
  <c r="Y533" i="3"/>
  <c r="U533" i="3"/>
  <c r="Q533" i="3"/>
  <c r="K533" i="3"/>
  <c r="AC533" i="3"/>
  <c r="S533" i="3"/>
  <c r="I533" i="3"/>
  <c r="M431" i="3"/>
  <c r="AC431" i="3"/>
  <c r="Q431" i="3"/>
  <c r="Y431" i="3"/>
  <c r="U431" i="3"/>
  <c r="W431" i="3"/>
  <c r="S431" i="3"/>
  <c r="O431" i="3"/>
  <c r="K431" i="3"/>
  <c r="AA431" i="3"/>
  <c r="I431" i="3"/>
  <c r="Y425" i="3"/>
  <c r="AC425" i="3"/>
  <c r="S425" i="3"/>
  <c r="AA425" i="3"/>
  <c r="U425" i="3"/>
  <c r="W425" i="3"/>
  <c r="Q425" i="3"/>
  <c r="K425" i="3"/>
  <c r="O425" i="3"/>
  <c r="M425" i="3"/>
  <c r="I425" i="3"/>
  <c r="AC504" i="3"/>
  <c r="S504" i="3"/>
  <c r="AA504" i="3"/>
  <c r="M504" i="3"/>
  <c r="W504" i="3"/>
  <c r="Y504" i="3"/>
  <c r="O504" i="3"/>
  <c r="Q504" i="3"/>
  <c r="U504" i="3"/>
  <c r="I504" i="3"/>
  <c r="K504" i="3"/>
  <c r="U567" i="3"/>
  <c r="M567" i="3"/>
  <c r="AC567" i="3"/>
  <c r="S567" i="3"/>
  <c r="W567" i="3"/>
  <c r="AA567" i="3"/>
  <c r="K567" i="3"/>
  <c r="Q567" i="3"/>
  <c r="Y567" i="3"/>
  <c r="O567" i="3"/>
  <c r="I567" i="3"/>
  <c r="W439" i="3"/>
  <c r="S439" i="3"/>
  <c r="K439" i="3"/>
  <c r="AA439" i="3"/>
  <c r="U439" i="3"/>
  <c r="AC439" i="3"/>
  <c r="Q439" i="3"/>
  <c r="M439" i="3"/>
  <c r="O439" i="3"/>
  <c r="Y439" i="3"/>
  <c r="I439" i="3"/>
  <c r="W404" i="3"/>
  <c r="M404" i="3"/>
  <c r="O404" i="3"/>
  <c r="Y404" i="3"/>
  <c r="S404" i="3"/>
  <c r="AA404" i="3"/>
  <c r="Q404" i="3"/>
  <c r="K404" i="3"/>
  <c r="AC404" i="3"/>
  <c r="U404" i="3"/>
  <c r="I404" i="3"/>
  <c r="W545" i="3"/>
  <c r="Q545" i="3"/>
  <c r="AC545" i="3"/>
  <c r="K545" i="3"/>
  <c r="U545" i="3"/>
  <c r="Y545" i="3"/>
  <c r="S545" i="3"/>
  <c r="AA545" i="3"/>
  <c r="M545" i="3"/>
  <c r="O545" i="3"/>
  <c r="I545" i="3"/>
  <c r="AA608" i="3"/>
  <c r="W608" i="3"/>
  <c r="O608" i="3"/>
  <c r="K608" i="3"/>
  <c r="Q608" i="3"/>
  <c r="AC608" i="3"/>
  <c r="Y608" i="3"/>
  <c r="S608" i="3"/>
  <c r="U608" i="3"/>
  <c r="I608" i="3"/>
  <c r="M608" i="3"/>
  <c r="W473" i="3"/>
  <c r="AA473" i="3"/>
  <c r="S473" i="3"/>
  <c r="M473" i="3"/>
  <c r="AC473" i="3"/>
  <c r="U473" i="3"/>
  <c r="K473" i="3"/>
  <c r="Y473" i="3"/>
  <c r="O473" i="3"/>
  <c r="Q473" i="3"/>
  <c r="I473" i="3"/>
  <c r="M530" i="3"/>
  <c r="W530" i="3"/>
  <c r="Q530" i="3"/>
  <c r="U530" i="3"/>
  <c r="K530" i="3"/>
  <c r="AA530" i="3"/>
  <c r="S530" i="3"/>
  <c r="O530" i="3"/>
  <c r="AC530" i="3"/>
  <c r="Y530" i="3"/>
  <c r="I530" i="3"/>
  <c r="AC593" i="3"/>
  <c r="K593" i="3"/>
  <c r="U593" i="3"/>
  <c r="M593" i="3"/>
  <c r="S593" i="3"/>
  <c r="Y593" i="3"/>
  <c r="O593" i="3"/>
  <c r="AA593" i="3"/>
  <c r="W593" i="3"/>
  <c r="I593" i="3"/>
  <c r="Q593" i="3"/>
  <c r="O436" i="3"/>
  <c r="I436" i="3"/>
  <c r="Y436" i="3"/>
  <c r="W436" i="3"/>
  <c r="AA436" i="3"/>
  <c r="S436" i="3"/>
  <c r="K436" i="3"/>
  <c r="AC436" i="3"/>
  <c r="U436" i="3"/>
  <c r="Q436" i="3"/>
  <c r="M436" i="3"/>
  <c r="Y523" i="3"/>
  <c r="M523" i="3"/>
  <c r="I523" i="3"/>
  <c r="U523" i="3"/>
  <c r="S523" i="3"/>
  <c r="AA523" i="3"/>
  <c r="AC523" i="3"/>
  <c r="O523" i="3"/>
  <c r="K523" i="3"/>
  <c r="W523" i="3"/>
  <c r="Q523" i="3"/>
  <c r="U586" i="3"/>
  <c r="M586" i="3"/>
  <c r="I586" i="3"/>
  <c r="S586" i="3"/>
  <c r="Q586" i="3"/>
  <c r="Y586" i="3"/>
  <c r="K586" i="3"/>
  <c r="AC586" i="3"/>
  <c r="W586" i="3"/>
  <c r="AA586" i="3"/>
  <c r="O586" i="3"/>
  <c r="W475" i="3"/>
  <c r="Y475" i="3"/>
  <c r="U475" i="3"/>
  <c r="S475" i="3"/>
  <c r="K475" i="3"/>
  <c r="AC475" i="3"/>
  <c r="Q475" i="3"/>
  <c r="AA475" i="3"/>
  <c r="M475" i="3"/>
  <c r="O475" i="3"/>
  <c r="I475" i="3"/>
  <c r="S532" i="3"/>
  <c r="U532" i="3"/>
  <c r="W532" i="3"/>
  <c r="AC532" i="3"/>
  <c r="Q532" i="3"/>
  <c r="K532" i="3"/>
  <c r="O532" i="3"/>
  <c r="AA532" i="3"/>
  <c r="Y532" i="3"/>
  <c r="M532" i="3"/>
  <c r="I532" i="3"/>
  <c r="S595" i="3"/>
  <c r="AA595" i="3"/>
  <c r="Y595" i="3"/>
  <c r="AC595" i="3"/>
  <c r="O595" i="3"/>
  <c r="K595" i="3"/>
  <c r="M595" i="3"/>
  <c r="Q595" i="3"/>
  <c r="W595" i="3"/>
  <c r="U595" i="3"/>
  <c r="I595" i="3"/>
  <c r="O501" i="3"/>
  <c r="AA501" i="3"/>
  <c r="M501" i="3"/>
  <c r="W501" i="3"/>
  <c r="Y501" i="3"/>
  <c r="U501" i="3"/>
  <c r="S501" i="3"/>
  <c r="Q501" i="3"/>
  <c r="K501" i="3"/>
  <c r="AC501" i="3"/>
  <c r="I501" i="3"/>
  <c r="Y423" i="3"/>
  <c r="U423" i="3"/>
  <c r="K423" i="3"/>
  <c r="S423" i="3"/>
  <c r="Q423" i="3"/>
  <c r="M423" i="3"/>
  <c r="AC423" i="3"/>
  <c r="W423" i="3"/>
  <c r="AA423" i="3"/>
  <c r="O423" i="3"/>
  <c r="I423" i="3"/>
  <c r="W637" i="3"/>
  <c r="AC637" i="3"/>
  <c r="Q637" i="3"/>
  <c r="K637" i="3"/>
  <c r="AA637" i="3"/>
  <c r="U637" i="3"/>
  <c r="O637" i="3"/>
  <c r="M637" i="3"/>
  <c r="S637" i="3"/>
  <c r="Y637" i="3"/>
  <c r="I637" i="3"/>
  <c r="U410" i="3"/>
  <c r="Q410" i="3"/>
  <c r="W410" i="3"/>
  <c r="AA410" i="3"/>
  <c r="S410" i="3"/>
  <c r="K410" i="3"/>
  <c r="AC410" i="3"/>
  <c r="Y410" i="3"/>
  <c r="M410" i="3"/>
  <c r="O410" i="3"/>
  <c r="I410" i="3"/>
  <c r="Q487" i="3"/>
  <c r="Y487" i="3"/>
  <c r="AC487" i="3"/>
  <c r="M487" i="3"/>
  <c r="U487" i="3"/>
  <c r="O487" i="3"/>
  <c r="W487" i="3"/>
  <c r="AA487" i="3"/>
  <c r="S487" i="3"/>
  <c r="K487" i="3"/>
  <c r="I487" i="3"/>
  <c r="M550" i="3"/>
  <c r="U550" i="3"/>
  <c r="AA550" i="3"/>
  <c r="Y550" i="3"/>
  <c r="Q550" i="3"/>
  <c r="S550" i="3"/>
  <c r="AC550" i="3"/>
  <c r="O550" i="3"/>
  <c r="W550" i="3"/>
  <c r="K550" i="3"/>
  <c r="I550" i="3"/>
  <c r="S622" i="3"/>
  <c r="U622" i="3"/>
  <c r="M622" i="3"/>
  <c r="Y622" i="3"/>
  <c r="Q622" i="3"/>
  <c r="O622" i="3"/>
  <c r="K622" i="3"/>
  <c r="W622" i="3"/>
  <c r="AA622" i="3"/>
  <c r="I622" i="3"/>
  <c r="AC622" i="3"/>
  <c r="W556" i="3"/>
  <c r="S556" i="3"/>
  <c r="M556" i="3"/>
  <c r="Y556" i="3"/>
  <c r="AA556" i="3"/>
  <c r="Q556" i="3"/>
  <c r="O556" i="3"/>
  <c r="K556" i="3"/>
  <c r="AC556" i="3"/>
  <c r="U556" i="3"/>
  <c r="I556" i="3"/>
  <c r="W477" i="3"/>
  <c r="M477" i="3"/>
  <c r="AC477" i="3"/>
  <c r="Q477" i="3"/>
  <c r="Y477" i="3"/>
  <c r="O477" i="3"/>
  <c r="U477" i="3"/>
  <c r="AA477" i="3"/>
  <c r="S477" i="3"/>
  <c r="K477" i="3"/>
  <c r="I477" i="3"/>
  <c r="W433" i="3"/>
  <c r="AC433" i="3"/>
  <c r="Q433" i="3"/>
  <c r="K433" i="3"/>
  <c r="M433" i="3"/>
  <c r="U433" i="3"/>
  <c r="Y433" i="3"/>
  <c r="O433" i="3"/>
  <c r="AA433" i="3"/>
  <c r="S433" i="3"/>
  <c r="I433" i="3"/>
  <c r="W512" i="3"/>
  <c r="U512" i="3"/>
  <c r="O512" i="3"/>
  <c r="K512" i="3"/>
  <c r="Q512" i="3"/>
  <c r="S512" i="3"/>
  <c r="AA512" i="3"/>
  <c r="M512" i="3"/>
  <c r="Y512" i="3"/>
  <c r="AC512" i="3"/>
  <c r="I512" i="3"/>
  <c r="U575" i="3"/>
  <c r="O575" i="3"/>
  <c r="W575" i="3"/>
  <c r="K575" i="3"/>
  <c r="Q575" i="3"/>
  <c r="M575" i="3"/>
  <c r="AC575" i="3"/>
  <c r="Y575" i="3"/>
  <c r="S575" i="3"/>
  <c r="AA575" i="3"/>
  <c r="I575" i="3"/>
  <c r="W708" i="3"/>
  <c r="Y708" i="3"/>
  <c r="U708" i="3"/>
  <c r="K708" i="3"/>
  <c r="S708" i="3"/>
  <c r="AC708" i="3"/>
  <c r="Q708" i="3"/>
  <c r="AA708" i="3"/>
  <c r="O708" i="3"/>
  <c r="M708" i="3"/>
  <c r="I708" i="3"/>
  <c r="S412" i="3"/>
  <c r="U412" i="3"/>
  <c r="Q412" i="3"/>
  <c r="K412" i="3"/>
  <c r="AC412" i="3"/>
  <c r="M412" i="3"/>
  <c r="O412" i="3"/>
  <c r="W412" i="3"/>
  <c r="Y412" i="3"/>
  <c r="AA412" i="3"/>
  <c r="I412" i="3"/>
  <c r="AC489" i="3"/>
  <c r="S489" i="3"/>
  <c r="Y489" i="3"/>
  <c r="M489" i="3"/>
  <c r="AA489" i="3"/>
  <c r="O489" i="3"/>
  <c r="W489" i="3"/>
  <c r="K489" i="3"/>
  <c r="Q489" i="3"/>
  <c r="U489" i="3"/>
  <c r="I489" i="3"/>
  <c r="AC552" i="3"/>
  <c r="Y552" i="3"/>
  <c r="U552" i="3"/>
  <c r="S552" i="3"/>
  <c r="M552" i="3"/>
  <c r="AA552" i="3"/>
  <c r="W552" i="3"/>
  <c r="O552" i="3"/>
  <c r="Q552" i="3"/>
  <c r="K552" i="3"/>
  <c r="I552" i="3"/>
  <c r="AC624" i="3"/>
  <c r="Y624" i="3"/>
  <c r="U624" i="3"/>
  <c r="S624" i="3"/>
  <c r="M624" i="3"/>
  <c r="AA624" i="3"/>
  <c r="W624" i="3"/>
  <c r="K624" i="3"/>
  <c r="O624" i="3"/>
  <c r="Q624" i="3"/>
  <c r="I624" i="3"/>
  <c r="AA398" i="3"/>
  <c r="Y398" i="3"/>
  <c r="K398" i="3"/>
  <c r="S398" i="3"/>
  <c r="AC398" i="3"/>
  <c r="U398" i="3"/>
  <c r="W398" i="3"/>
  <c r="Q398" i="3"/>
  <c r="M398" i="3"/>
  <c r="O398" i="3"/>
  <c r="I398" i="3"/>
  <c r="O481" i="3"/>
  <c r="K481" i="3"/>
  <c r="AC481" i="3"/>
  <c r="Y481" i="3"/>
  <c r="M481" i="3"/>
  <c r="W481" i="3"/>
  <c r="S481" i="3"/>
  <c r="AA481" i="3"/>
  <c r="Q481" i="3"/>
  <c r="U481" i="3"/>
  <c r="I481" i="3"/>
  <c r="K538" i="3"/>
  <c r="AC538" i="3"/>
  <c r="O538" i="3"/>
  <c r="M538" i="3"/>
  <c r="W538" i="3"/>
  <c r="S538" i="3"/>
  <c r="AA538" i="3"/>
  <c r="Y538" i="3"/>
  <c r="U538" i="3"/>
  <c r="I538" i="3"/>
  <c r="Q538" i="3"/>
  <c r="AC601" i="3"/>
  <c r="AA601" i="3"/>
  <c r="W601" i="3"/>
  <c r="U601" i="3"/>
  <c r="Q601" i="3"/>
  <c r="K601" i="3"/>
  <c r="O601" i="3"/>
  <c r="S601" i="3"/>
  <c r="Y601" i="3"/>
  <c r="M601" i="3"/>
  <c r="I601" i="3"/>
  <c r="O572" i="3"/>
  <c r="M572" i="3"/>
  <c r="S572" i="3"/>
  <c r="Y572" i="3"/>
  <c r="U572" i="3"/>
  <c r="W572" i="3"/>
  <c r="AA572" i="3"/>
  <c r="Q572" i="3"/>
  <c r="K572" i="3"/>
  <c r="AC572" i="3"/>
  <c r="I572" i="3"/>
  <c r="AC444" i="3"/>
  <c r="W444" i="3"/>
  <c r="K444" i="3"/>
  <c r="Q444" i="3"/>
  <c r="I444" i="3"/>
  <c r="AA444" i="3"/>
  <c r="O444" i="3"/>
  <c r="M444" i="3"/>
  <c r="Y444" i="3"/>
  <c r="U444" i="3"/>
  <c r="S444" i="3"/>
  <c r="O531" i="3"/>
  <c r="K531" i="3"/>
  <c r="Q531" i="3"/>
  <c r="I531" i="3"/>
  <c r="U531" i="3"/>
  <c r="W531" i="3"/>
  <c r="M531" i="3"/>
  <c r="AA531" i="3"/>
  <c r="S531" i="3"/>
  <c r="Y531" i="3"/>
  <c r="AC531" i="3"/>
  <c r="S594" i="3"/>
  <c r="K594" i="3"/>
  <c r="AC594" i="3"/>
  <c r="I594" i="3"/>
  <c r="O594" i="3"/>
  <c r="U594" i="3"/>
  <c r="Y594" i="3"/>
  <c r="W594" i="3"/>
  <c r="M594" i="3"/>
  <c r="Q594" i="3"/>
  <c r="AA594" i="3"/>
  <c r="M418" i="3"/>
  <c r="O418" i="3"/>
  <c r="Y418" i="3"/>
  <c r="W418" i="3"/>
  <c r="Q418" i="3"/>
  <c r="AC418" i="3"/>
  <c r="U418" i="3"/>
  <c r="S418" i="3"/>
  <c r="AA418" i="3"/>
  <c r="K418" i="3"/>
  <c r="I418" i="3"/>
  <c r="Y495" i="3"/>
  <c r="U495" i="3"/>
  <c r="W495" i="3"/>
  <c r="K495" i="3"/>
  <c r="AA495" i="3"/>
  <c r="S495" i="3"/>
  <c r="O495" i="3"/>
  <c r="M495" i="3"/>
  <c r="Q495" i="3"/>
  <c r="AC495" i="3"/>
  <c r="I495" i="3"/>
  <c r="S558" i="3"/>
  <c r="O558" i="3"/>
  <c r="Y558" i="3"/>
  <c r="K558" i="3"/>
  <c r="W558" i="3"/>
  <c r="AA558" i="3"/>
  <c r="AC558" i="3"/>
  <c r="M558" i="3"/>
  <c r="Q558" i="3"/>
  <c r="U558" i="3"/>
  <c r="I558" i="3"/>
  <c r="Y630" i="3"/>
  <c r="U630" i="3"/>
  <c r="K630" i="3"/>
  <c r="S630" i="3"/>
  <c r="AC630" i="3"/>
  <c r="Q630" i="3"/>
  <c r="AA630" i="3"/>
  <c r="W630" i="3"/>
  <c r="O630" i="3"/>
  <c r="M630" i="3"/>
  <c r="I630" i="3"/>
  <c r="W580" i="3"/>
  <c r="AA580" i="3"/>
  <c r="K580" i="3"/>
  <c r="AC580" i="3"/>
  <c r="U580" i="3"/>
  <c r="Q580" i="3"/>
  <c r="O580" i="3"/>
  <c r="M580" i="3"/>
  <c r="S580" i="3"/>
  <c r="Y580" i="3"/>
  <c r="I580" i="3"/>
  <c r="W494" i="3"/>
  <c r="K494" i="3"/>
  <c r="M494" i="3"/>
  <c r="U494" i="3"/>
  <c r="AC494" i="3"/>
  <c r="O494" i="3"/>
  <c r="Y494" i="3"/>
  <c r="AA494" i="3"/>
  <c r="S494" i="3"/>
  <c r="Q494" i="3"/>
  <c r="I494" i="3"/>
  <c r="AC441" i="3"/>
  <c r="S441" i="3"/>
  <c r="Y441" i="3"/>
  <c r="O441" i="3"/>
  <c r="AA441" i="3"/>
  <c r="M441" i="3"/>
  <c r="W441" i="3"/>
  <c r="K441" i="3"/>
  <c r="Q441" i="3"/>
  <c r="U441" i="3"/>
  <c r="I441" i="3"/>
  <c r="U520" i="3"/>
  <c r="AC520" i="3"/>
  <c r="S520" i="3"/>
  <c r="AA520" i="3"/>
  <c r="M520" i="3"/>
  <c r="W520" i="3"/>
  <c r="O520" i="3"/>
  <c r="Y520" i="3"/>
  <c r="Q520" i="3"/>
  <c r="K520" i="3"/>
  <c r="I520" i="3"/>
  <c r="M583" i="3"/>
  <c r="AA583" i="3"/>
  <c r="AC583" i="3"/>
  <c r="U583" i="3"/>
  <c r="O583" i="3"/>
  <c r="S583" i="3"/>
  <c r="K583" i="3"/>
  <c r="Y583" i="3"/>
  <c r="Q583" i="3"/>
  <c r="W583" i="3"/>
  <c r="I583" i="3"/>
  <c r="Y493" i="3"/>
  <c r="U493" i="3"/>
  <c r="K493" i="3"/>
  <c r="AC493" i="3"/>
  <c r="S493" i="3"/>
  <c r="Q493" i="3"/>
  <c r="O493" i="3"/>
  <c r="AA493" i="3"/>
  <c r="M493" i="3"/>
  <c r="W493" i="3"/>
  <c r="I493" i="3"/>
  <c r="U502" i="3"/>
  <c r="S502" i="3"/>
  <c r="AC502" i="3"/>
  <c r="K502" i="3"/>
  <c r="W502" i="3"/>
  <c r="AA502" i="3"/>
  <c r="O502" i="3"/>
  <c r="Y502" i="3"/>
  <c r="Q502" i="3"/>
  <c r="M502" i="3"/>
  <c r="I502" i="3"/>
  <c r="O419" i="3"/>
  <c r="Q419" i="3"/>
  <c r="AA419" i="3"/>
  <c r="U419" i="3"/>
  <c r="S419" i="3"/>
  <c r="M419" i="3"/>
  <c r="K419" i="3"/>
  <c r="AC419" i="3"/>
  <c r="Y419" i="3"/>
  <c r="I419" i="3"/>
  <c r="W419" i="3"/>
  <c r="W497" i="3"/>
  <c r="AC497" i="3"/>
  <c r="U497" i="3"/>
  <c r="K497" i="3"/>
  <c r="Q497" i="3"/>
  <c r="M497" i="3"/>
  <c r="Y497" i="3"/>
  <c r="AA497" i="3"/>
  <c r="O497" i="3"/>
  <c r="S497" i="3"/>
  <c r="I497" i="3"/>
  <c r="W560" i="3"/>
  <c r="O560" i="3"/>
  <c r="K560" i="3"/>
  <c r="Y560" i="3"/>
  <c r="U560" i="3"/>
  <c r="AA560" i="3"/>
  <c r="Q560" i="3"/>
  <c r="M560" i="3"/>
  <c r="AC560" i="3"/>
  <c r="S560" i="3"/>
  <c r="I560" i="3"/>
  <c r="O632" i="3"/>
  <c r="Y632" i="3"/>
  <c r="U632" i="3"/>
  <c r="K632" i="3"/>
  <c r="Q632" i="3"/>
  <c r="W632" i="3"/>
  <c r="AC632" i="3"/>
  <c r="S632" i="3"/>
  <c r="AA632" i="3"/>
  <c r="M632" i="3"/>
  <c r="I632" i="3"/>
  <c r="Q405" i="3"/>
  <c r="O405" i="3"/>
  <c r="W405" i="3"/>
  <c r="Y405" i="3"/>
  <c r="AC405" i="3"/>
  <c r="AA405" i="3"/>
  <c r="S405" i="3"/>
  <c r="U405" i="3"/>
  <c r="K405" i="3"/>
  <c r="M405" i="3"/>
  <c r="I405" i="3"/>
  <c r="U546" i="3"/>
  <c r="Q546" i="3"/>
  <c r="O546" i="3"/>
  <c r="M546" i="3"/>
  <c r="AC546" i="3"/>
  <c r="S546" i="3"/>
  <c r="AA546" i="3"/>
  <c r="K546" i="3"/>
  <c r="Y546" i="3"/>
  <c r="W546" i="3"/>
  <c r="I546" i="3"/>
  <c r="K609" i="3"/>
  <c r="S609" i="3"/>
  <c r="Y609" i="3"/>
  <c r="AA609" i="3"/>
  <c r="W609" i="3"/>
  <c r="O609" i="3"/>
  <c r="AC609" i="3"/>
  <c r="Q609" i="3"/>
  <c r="U609" i="3"/>
  <c r="M609" i="3"/>
  <c r="I609" i="3"/>
  <c r="O588" i="3"/>
  <c r="M588" i="3"/>
  <c r="S588" i="3"/>
  <c r="Y588" i="3"/>
  <c r="U588" i="3"/>
  <c r="W588" i="3"/>
  <c r="AC588" i="3"/>
  <c r="Q588" i="3"/>
  <c r="AA588" i="3"/>
  <c r="K588" i="3"/>
  <c r="I588" i="3"/>
  <c r="Y474" i="3"/>
  <c r="AA474" i="3"/>
  <c r="S474" i="3"/>
  <c r="I474" i="3"/>
  <c r="U474" i="3"/>
  <c r="AC474" i="3"/>
  <c r="W474" i="3"/>
  <c r="K474" i="3"/>
  <c r="Q474" i="3"/>
  <c r="M474" i="3"/>
  <c r="O474" i="3"/>
  <c r="W539" i="3"/>
  <c r="M539" i="3"/>
  <c r="S539" i="3"/>
  <c r="AA539" i="3"/>
  <c r="I539" i="3"/>
  <c r="O539" i="3"/>
  <c r="AC539" i="3"/>
  <c r="Y539" i="3"/>
  <c r="K539" i="3"/>
  <c r="Q539" i="3"/>
  <c r="U539" i="3"/>
  <c r="U602" i="3"/>
  <c r="Y602" i="3"/>
  <c r="Q602" i="3"/>
  <c r="I602" i="3"/>
  <c r="W602" i="3"/>
  <c r="S602" i="3"/>
  <c r="K602" i="3"/>
  <c r="O602" i="3"/>
  <c r="AC602" i="3"/>
  <c r="AA602" i="3"/>
  <c r="M602" i="3"/>
  <c r="AA426" i="3"/>
  <c r="Q426" i="3"/>
  <c r="Y426" i="3"/>
  <c r="K426" i="3"/>
  <c r="AC426" i="3"/>
  <c r="S426" i="3"/>
  <c r="O426" i="3"/>
  <c r="W426" i="3"/>
  <c r="U426" i="3"/>
  <c r="M426" i="3"/>
  <c r="I426" i="3"/>
  <c r="Y505" i="3"/>
  <c r="M505" i="3"/>
  <c r="AC505" i="3"/>
  <c r="O505" i="3"/>
  <c r="AA505" i="3"/>
  <c r="S505" i="3"/>
  <c r="W505" i="3"/>
  <c r="Q505" i="3"/>
  <c r="U505" i="3"/>
  <c r="K505" i="3"/>
  <c r="I505" i="3"/>
  <c r="AC568" i="3"/>
  <c r="U568" i="3"/>
  <c r="Y568" i="3"/>
  <c r="S568" i="3"/>
  <c r="M568" i="3"/>
  <c r="AA568" i="3"/>
  <c r="W568" i="3"/>
  <c r="O568" i="3"/>
  <c r="Q568" i="3"/>
  <c r="K568" i="3"/>
  <c r="I568" i="3"/>
  <c r="AC709" i="3"/>
  <c r="U709" i="3"/>
  <c r="M709" i="3"/>
  <c r="W709" i="3"/>
  <c r="S709" i="3"/>
  <c r="Y709" i="3"/>
  <c r="AA709" i="3"/>
  <c r="O709" i="3"/>
  <c r="Q709" i="3"/>
  <c r="I709" i="3"/>
  <c r="K709" i="3"/>
  <c r="Y413" i="3"/>
  <c r="K413" i="3"/>
  <c r="AC413" i="3"/>
  <c r="U413" i="3"/>
  <c r="Q413" i="3"/>
  <c r="S413" i="3"/>
  <c r="O413" i="3"/>
  <c r="M413" i="3"/>
  <c r="AA413" i="3"/>
  <c r="W413" i="3"/>
  <c r="I413" i="3"/>
  <c r="W490" i="3"/>
  <c r="K490" i="3"/>
  <c r="AC490" i="3"/>
  <c r="S490" i="3"/>
  <c r="Y490" i="3"/>
  <c r="U490" i="3"/>
  <c r="Q490" i="3"/>
  <c r="AA490" i="3"/>
  <c r="O490" i="3"/>
  <c r="M490" i="3"/>
  <c r="I490" i="3"/>
  <c r="K553" i="3"/>
  <c r="U553" i="3"/>
  <c r="AC553" i="3"/>
  <c r="S553" i="3"/>
  <c r="M553" i="3"/>
  <c r="O553" i="3"/>
  <c r="Y553" i="3"/>
  <c r="AA553" i="3"/>
  <c r="W553" i="3"/>
  <c r="Q553" i="3"/>
  <c r="I553" i="3"/>
  <c r="K625" i="3"/>
  <c r="S625" i="3"/>
  <c r="U625" i="3"/>
  <c r="AC625" i="3"/>
  <c r="M625" i="3"/>
  <c r="Y625" i="3"/>
  <c r="O625" i="3"/>
  <c r="AA625" i="3"/>
  <c r="W625" i="3"/>
  <c r="Q625" i="3"/>
  <c r="I625" i="3"/>
  <c r="AA705" i="3"/>
  <c r="S705" i="3"/>
  <c r="Y705" i="3"/>
  <c r="K705" i="3"/>
  <c r="AC705" i="3"/>
  <c r="O705" i="3"/>
  <c r="M705" i="3"/>
  <c r="U705" i="3"/>
  <c r="W705" i="3"/>
  <c r="Q705" i="3"/>
  <c r="I705" i="3"/>
  <c r="AC482" i="3"/>
  <c r="AA482" i="3"/>
  <c r="K482" i="3"/>
  <c r="U482" i="3"/>
  <c r="Q482" i="3"/>
  <c r="M482" i="3"/>
  <c r="I482" i="3"/>
  <c r="O482" i="3"/>
  <c r="Y482" i="3"/>
  <c r="W482" i="3"/>
  <c r="S482" i="3"/>
  <c r="W547" i="3"/>
  <c r="K547" i="3"/>
  <c r="O547" i="3"/>
  <c r="AA547" i="3"/>
  <c r="M547" i="3"/>
  <c r="I547" i="3"/>
  <c r="Q547" i="3"/>
  <c r="Y547" i="3"/>
  <c r="AC547" i="3"/>
  <c r="U547" i="3"/>
  <c r="S547" i="3"/>
  <c r="Y610" i="3"/>
  <c r="K610" i="3"/>
  <c r="AC610" i="3"/>
  <c r="W610" i="3"/>
  <c r="O610" i="3"/>
  <c r="M610" i="3"/>
  <c r="I610" i="3"/>
  <c r="AA610" i="3"/>
  <c r="U610" i="3"/>
  <c r="Q610" i="3"/>
  <c r="S610" i="3"/>
  <c r="U554" i="3"/>
  <c r="M554" i="3"/>
  <c r="Q554" i="3"/>
  <c r="W554" i="3"/>
  <c r="AA554" i="3"/>
  <c r="I554" i="3"/>
  <c r="K554" i="3"/>
  <c r="AC554" i="3"/>
  <c r="Y554" i="3"/>
  <c r="S554" i="3"/>
  <c r="O554" i="3"/>
  <c r="U626" i="3"/>
  <c r="S626" i="3"/>
  <c r="Q626" i="3"/>
  <c r="W626" i="3"/>
  <c r="AA626" i="3"/>
  <c r="I626" i="3"/>
  <c r="K626" i="3"/>
  <c r="Y626" i="3"/>
  <c r="M626" i="3"/>
  <c r="AC626" i="3"/>
  <c r="O626" i="3"/>
  <c r="W401" i="3"/>
  <c r="Q401" i="3"/>
  <c r="U401" i="3"/>
  <c r="K401" i="3"/>
  <c r="AC401" i="3"/>
  <c r="Y401" i="3"/>
  <c r="O401" i="3"/>
  <c r="AA401" i="3"/>
  <c r="M401" i="3"/>
  <c r="S401" i="3"/>
  <c r="I401" i="3"/>
  <c r="W416" i="3"/>
  <c r="Y416" i="3"/>
  <c r="Q416" i="3"/>
  <c r="S416" i="3"/>
  <c r="K416" i="3"/>
  <c r="M416" i="3"/>
  <c r="AA416" i="3"/>
  <c r="U416" i="3"/>
  <c r="AC416" i="3"/>
  <c r="O416" i="3"/>
  <c r="I416" i="3"/>
  <c r="U407" i="3"/>
  <c r="W407" i="3"/>
  <c r="AA407" i="3"/>
  <c r="S407" i="3"/>
  <c r="K407" i="3"/>
  <c r="Q407" i="3"/>
  <c r="Y407" i="3"/>
  <c r="AC407" i="3"/>
  <c r="O407" i="3"/>
  <c r="M407" i="3"/>
  <c r="I407" i="3"/>
  <c r="Y548" i="3"/>
  <c r="U548" i="3"/>
  <c r="S548" i="3"/>
  <c r="AC548" i="3"/>
  <c r="AA548" i="3"/>
  <c r="K548" i="3"/>
  <c r="Q548" i="3"/>
  <c r="W548" i="3"/>
  <c r="M548" i="3"/>
  <c r="O548" i="3"/>
  <c r="I548" i="3"/>
  <c r="S611" i="3"/>
  <c r="Y611" i="3"/>
  <c r="U611" i="3"/>
  <c r="AC611" i="3"/>
  <c r="W611" i="3"/>
  <c r="K611" i="3"/>
  <c r="O611" i="3"/>
  <c r="AA611" i="3"/>
  <c r="M611" i="3"/>
  <c r="Q611" i="3"/>
  <c r="I611" i="3"/>
  <c r="Y486" i="3"/>
  <c r="O486" i="3"/>
  <c r="AA486" i="3"/>
  <c r="K486" i="3"/>
  <c r="U486" i="3"/>
  <c r="AC486" i="3"/>
  <c r="W486" i="3"/>
  <c r="M486" i="3"/>
  <c r="S486" i="3"/>
  <c r="Q486" i="3"/>
  <c r="I486" i="3"/>
  <c r="S424" i="3"/>
  <c r="K424" i="3"/>
  <c r="Y424" i="3"/>
  <c r="AC424" i="3"/>
  <c r="M424" i="3"/>
  <c r="O424" i="3"/>
  <c r="AA424" i="3"/>
  <c r="W424" i="3"/>
  <c r="Q424" i="3"/>
  <c r="U424" i="3"/>
  <c r="I424" i="3"/>
  <c r="S503" i="3"/>
  <c r="Q503" i="3"/>
  <c r="AC503" i="3"/>
  <c r="M503" i="3"/>
  <c r="W503" i="3"/>
  <c r="AA503" i="3"/>
  <c r="Y503" i="3"/>
  <c r="U503" i="3"/>
  <c r="K503" i="3"/>
  <c r="O503" i="3"/>
  <c r="I503" i="3"/>
  <c r="Y566" i="3"/>
  <c r="Q566" i="3"/>
  <c r="U566" i="3"/>
  <c r="M566" i="3"/>
  <c r="AC566" i="3"/>
  <c r="W566" i="3"/>
  <c r="O566" i="3"/>
  <c r="S566" i="3"/>
  <c r="K566" i="3"/>
  <c r="AA566" i="3"/>
  <c r="I566" i="3"/>
  <c r="AC638" i="3"/>
  <c r="O638" i="3"/>
  <c r="AA638" i="3"/>
  <c r="M638" i="3"/>
  <c r="W638" i="3"/>
  <c r="Y638" i="3"/>
  <c r="U638" i="3"/>
  <c r="Q638" i="3"/>
  <c r="S638" i="3"/>
  <c r="K638" i="3"/>
  <c r="I638" i="3"/>
  <c r="U596" i="3"/>
  <c r="W596" i="3"/>
  <c r="K596" i="3"/>
  <c r="AC596" i="3"/>
  <c r="Q596" i="3"/>
  <c r="O596" i="3"/>
  <c r="AA596" i="3"/>
  <c r="M596" i="3"/>
  <c r="Y596" i="3"/>
  <c r="S596" i="3"/>
  <c r="I596" i="3"/>
  <c r="W518" i="3"/>
  <c r="S518" i="3"/>
  <c r="K518" i="3"/>
  <c r="M518" i="3"/>
  <c r="Y518" i="3"/>
  <c r="U518" i="3"/>
  <c r="Q518" i="3"/>
  <c r="AA518" i="3"/>
  <c r="O518" i="3"/>
  <c r="AC518" i="3"/>
  <c r="I518" i="3"/>
  <c r="W471" i="3"/>
  <c r="Q471" i="3"/>
  <c r="U471" i="3"/>
  <c r="K471" i="3"/>
  <c r="AC471" i="3"/>
  <c r="M471" i="3"/>
  <c r="Y471" i="3"/>
  <c r="AA471" i="3"/>
  <c r="O471" i="3"/>
  <c r="S471" i="3"/>
  <c r="I471" i="3"/>
  <c r="O528" i="3"/>
  <c r="Q528" i="3"/>
  <c r="Y528" i="3"/>
  <c r="K528" i="3"/>
  <c r="S528" i="3"/>
  <c r="AC528" i="3"/>
  <c r="W528" i="3"/>
  <c r="U528" i="3"/>
  <c r="M528" i="3"/>
  <c r="AA528" i="3"/>
  <c r="I528" i="3"/>
  <c r="O591" i="3"/>
  <c r="AA591" i="3"/>
  <c r="Q591" i="3"/>
  <c r="K591" i="3"/>
  <c r="S591" i="3"/>
  <c r="Y591" i="3"/>
  <c r="AC591" i="3"/>
  <c r="W591" i="3"/>
  <c r="U591" i="3"/>
  <c r="M591" i="3"/>
  <c r="I591" i="3"/>
  <c r="S636" i="3"/>
  <c r="Q636" i="3"/>
  <c r="Y636" i="3"/>
  <c r="U636" i="3"/>
  <c r="W636" i="3"/>
  <c r="AA636" i="3"/>
  <c r="AC636" i="3"/>
  <c r="O636" i="3"/>
  <c r="M636" i="3"/>
  <c r="K636" i="3"/>
  <c r="I636" i="3"/>
  <c r="Y526" i="3"/>
  <c r="U526" i="3"/>
  <c r="Q526" i="3"/>
  <c r="W526" i="3"/>
  <c r="O526" i="3"/>
  <c r="AA526" i="3"/>
  <c r="AC526" i="3"/>
  <c r="S526" i="3"/>
  <c r="M526" i="3"/>
  <c r="K526" i="3"/>
  <c r="I526" i="3"/>
  <c r="K393" i="3"/>
  <c r="O393" i="3"/>
  <c r="Y393" i="3"/>
  <c r="AC393" i="3"/>
  <c r="M393" i="3"/>
  <c r="AA393" i="3"/>
  <c r="S393" i="3"/>
  <c r="W393" i="3"/>
  <c r="Q393" i="3"/>
  <c r="U393" i="3"/>
  <c r="I393" i="3"/>
  <c r="K408" i="3"/>
  <c r="S408" i="3"/>
  <c r="Y408" i="3"/>
  <c r="M408" i="3"/>
  <c r="AC408" i="3"/>
  <c r="O408" i="3"/>
  <c r="AA408" i="3"/>
  <c r="W408" i="3"/>
  <c r="Q408" i="3"/>
  <c r="U408" i="3"/>
  <c r="I408" i="3"/>
  <c r="W421" i="3"/>
  <c r="Y421" i="3"/>
  <c r="U421" i="3"/>
  <c r="S421" i="3"/>
  <c r="K421" i="3"/>
  <c r="AC421" i="3"/>
  <c r="Q421" i="3"/>
  <c r="AA421" i="3"/>
  <c r="M421" i="3"/>
  <c r="O421" i="3"/>
  <c r="I421" i="3"/>
  <c r="S500" i="3"/>
  <c r="W500" i="3"/>
  <c r="AA500" i="3"/>
  <c r="AC500" i="3"/>
  <c r="Q500" i="3"/>
  <c r="K500" i="3"/>
  <c r="U500" i="3"/>
  <c r="Y500" i="3"/>
  <c r="M500" i="3"/>
  <c r="O500" i="3"/>
  <c r="I500" i="3"/>
  <c r="S563" i="3"/>
  <c r="U563" i="3"/>
  <c r="W563" i="3"/>
  <c r="AC563" i="3"/>
  <c r="O563" i="3"/>
  <c r="K563" i="3"/>
  <c r="AA563" i="3"/>
  <c r="M563" i="3"/>
  <c r="Y563" i="3"/>
  <c r="Q563" i="3"/>
  <c r="I563" i="3"/>
  <c r="AA635" i="3"/>
  <c r="Y635" i="3"/>
  <c r="Q635" i="3"/>
  <c r="K635" i="3"/>
  <c r="AC635" i="3"/>
  <c r="O635" i="3"/>
  <c r="W635" i="3"/>
  <c r="S635" i="3"/>
  <c r="U635" i="3"/>
  <c r="M635" i="3"/>
  <c r="I635" i="3"/>
  <c r="M604" i="3"/>
  <c r="O604" i="3"/>
  <c r="S604" i="3"/>
  <c r="Y604" i="3"/>
  <c r="W604" i="3"/>
  <c r="AA604" i="3"/>
  <c r="K604" i="3"/>
  <c r="AC604" i="3"/>
  <c r="U604" i="3"/>
  <c r="Q604" i="3"/>
  <c r="I604" i="3"/>
  <c r="O534" i="3"/>
  <c r="W534" i="3"/>
  <c r="K534" i="3"/>
  <c r="AA534" i="3"/>
  <c r="Q534" i="3"/>
  <c r="M534" i="3"/>
  <c r="U534" i="3"/>
  <c r="S534" i="3"/>
  <c r="Y534" i="3"/>
  <c r="AC534" i="3"/>
  <c r="I534" i="3"/>
  <c r="AA440" i="3"/>
  <c r="M440" i="3"/>
  <c r="W440" i="3"/>
  <c r="Y440" i="3"/>
  <c r="Q440" i="3"/>
  <c r="K440" i="3"/>
  <c r="U440" i="3"/>
  <c r="AC440" i="3"/>
  <c r="S440" i="3"/>
  <c r="O440" i="3"/>
  <c r="I440" i="3"/>
  <c r="AC519" i="3"/>
  <c r="AA519" i="3"/>
  <c r="O519" i="3"/>
  <c r="Y519" i="3"/>
  <c r="Q519" i="3"/>
  <c r="W519" i="3"/>
  <c r="K519" i="3"/>
  <c r="S519" i="3"/>
  <c r="U519" i="3"/>
  <c r="M519" i="3"/>
  <c r="I519" i="3"/>
  <c r="U582" i="3"/>
  <c r="M582" i="3"/>
  <c r="AA582" i="3"/>
  <c r="AC582" i="3"/>
  <c r="O582" i="3"/>
  <c r="Q582" i="3"/>
  <c r="S582" i="3"/>
  <c r="K582" i="3"/>
  <c r="Y582" i="3"/>
  <c r="W582" i="3"/>
  <c r="I582" i="3"/>
  <c r="O485" i="3"/>
  <c r="AA485" i="3"/>
  <c r="M485" i="3"/>
  <c r="W485" i="3"/>
  <c r="Y485" i="3"/>
  <c r="U485" i="3"/>
  <c r="AC485" i="3"/>
  <c r="S485" i="3"/>
  <c r="Q485" i="3"/>
  <c r="K485" i="3"/>
  <c r="I485" i="3"/>
  <c r="U565" i="3"/>
  <c r="K565" i="3"/>
  <c r="AC565" i="3"/>
  <c r="Q565" i="3"/>
  <c r="S565" i="3"/>
  <c r="O565" i="3"/>
  <c r="AA565" i="3"/>
  <c r="M565" i="3"/>
  <c r="W565" i="3"/>
  <c r="Y565" i="3"/>
  <c r="I565" i="3"/>
  <c r="AA544" i="3"/>
  <c r="W544" i="3"/>
  <c r="O544" i="3"/>
  <c r="K544" i="3"/>
  <c r="Q544" i="3"/>
  <c r="Y544" i="3"/>
  <c r="M544" i="3"/>
  <c r="U544" i="3"/>
  <c r="AC544" i="3"/>
  <c r="I544" i="3"/>
  <c r="S544" i="3"/>
  <c r="S607" i="3"/>
  <c r="Q607" i="3"/>
  <c r="U607" i="3"/>
  <c r="K607" i="3"/>
  <c r="W607" i="3"/>
  <c r="M607" i="3"/>
  <c r="AC607" i="3"/>
  <c r="AA607" i="3"/>
  <c r="O607" i="3"/>
  <c r="Y607" i="3"/>
  <c r="I607" i="3"/>
  <c r="S589" i="3"/>
  <c r="AA589" i="3"/>
  <c r="M589" i="3"/>
  <c r="W589" i="3"/>
  <c r="Y589" i="3"/>
  <c r="U589" i="3"/>
  <c r="AC589" i="3"/>
  <c r="Q589" i="3"/>
  <c r="O589" i="3"/>
  <c r="K589" i="3"/>
  <c r="I589" i="3"/>
  <c r="Q442" i="3"/>
  <c r="Y442" i="3"/>
  <c r="AC442" i="3"/>
  <c r="S442" i="3"/>
  <c r="K442" i="3"/>
  <c r="W442" i="3"/>
  <c r="AA442" i="3"/>
  <c r="U442" i="3"/>
  <c r="O442" i="3"/>
  <c r="M442" i="3"/>
  <c r="I442" i="3"/>
  <c r="AC521" i="3"/>
  <c r="S521" i="3"/>
  <c r="Y521" i="3"/>
  <c r="M521" i="3"/>
  <c r="AA521" i="3"/>
  <c r="O521" i="3"/>
  <c r="W521" i="3"/>
  <c r="Q521" i="3"/>
  <c r="U521" i="3"/>
  <c r="K521" i="3"/>
  <c r="I521" i="3"/>
  <c r="AC584" i="3"/>
  <c r="U584" i="3"/>
  <c r="S584" i="3"/>
  <c r="M584" i="3"/>
  <c r="AA584" i="3"/>
  <c r="W584" i="3"/>
  <c r="Q584" i="3"/>
  <c r="K584" i="3"/>
  <c r="O584" i="3"/>
  <c r="I584" i="3"/>
  <c r="Y584" i="3"/>
  <c r="AC427" i="3"/>
  <c r="U427" i="3"/>
  <c r="K427" i="3"/>
  <c r="M427" i="3"/>
  <c r="Q427" i="3"/>
  <c r="W427" i="3"/>
  <c r="AA427" i="3"/>
  <c r="O427" i="3"/>
  <c r="Y427" i="3"/>
  <c r="I427" i="3"/>
  <c r="S427" i="3"/>
  <c r="Q506" i="3"/>
  <c r="K506" i="3"/>
  <c r="AC506" i="3"/>
  <c r="S506" i="3"/>
  <c r="O506" i="3"/>
  <c r="U506" i="3"/>
  <c r="AA506" i="3"/>
  <c r="Y506" i="3"/>
  <c r="M506" i="3"/>
  <c r="W506" i="3"/>
  <c r="I506" i="3"/>
  <c r="AC569" i="3"/>
  <c r="U569" i="3"/>
  <c r="AA569" i="3"/>
  <c r="W569" i="3"/>
  <c r="Q569" i="3"/>
  <c r="S569" i="3"/>
  <c r="K569" i="3"/>
  <c r="M569" i="3"/>
  <c r="O569" i="3"/>
  <c r="I569" i="3"/>
  <c r="Y569" i="3"/>
  <c r="Q702" i="3"/>
  <c r="K702" i="3"/>
  <c r="Y702" i="3"/>
  <c r="I702" i="3"/>
  <c r="AA702" i="3"/>
  <c r="U702" i="3"/>
  <c r="S702" i="3"/>
  <c r="M702" i="3"/>
  <c r="AC702" i="3"/>
  <c r="W702" i="3"/>
  <c r="O702" i="3"/>
  <c r="S406" i="3"/>
  <c r="K406" i="3"/>
  <c r="Q406" i="3"/>
  <c r="O406" i="3"/>
  <c r="U406" i="3"/>
  <c r="AA406" i="3"/>
  <c r="Y406" i="3"/>
  <c r="M406" i="3"/>
  <c r="W406" i="3"/>
  <c r="I406" i="3"/>
  <c r="AC406" i="3"/>
  <c r="AC499" i="3"/>
  <c r="O499" i="3"/>
  <c r="K499" i="3"/>
  <c r="Y499" i="3"/>
  <c r="AA499" i="3"/>
  <c r="Q499" i="3"/>
  <c r="U499" i="3"/>
  <c r="M499" i="3"/>
  <c r="I499" i="3"/>
  <c r="S499" i="3"/>
  <c r="W499" i="3"/>
  <c r="K562" i="3"/>
  <c r="AC562" i="3"/>
  <c r="O562" i="3"/>
  <c r="M562" i="3"/>
  <c r="S562" i="3"/>
  <c r="U562" i="3"/>
  <c r="W562" i="3"/>
  <c r="Y562" i="3"/>
  <c r="I562" i="3"/>
  <c r="Q562" i="3"/>
  <c r="AA562" i="3"/>
  <c r="U634" i="3"/>
  <c r="K634" i="3"/>
  <c r="Q634" i="3"/>
  <c r="AC634" i="3"/>
  <c r="M634" i="3"/>
  <c r="Y634" i="3"/>
  <c r="O634" i="3"/>
  <c r="W634" i="3"/>
  <c r="I634" i="3"/>
  <c r="AA634" i="3"/>
  <c r="S634" i="3"/>
  <c r="K400" i="3"/>
  <c r="S400" i="3"/>
  <c r="U400" i="3"/>
  <c r="M400" i="3"/>
  <c r="AC400" i="3"/>
  <c r="O400" i="3"/>
  <c r="AA400" i="3"/>
  <c r="W400" i="3"/>
  <c r="Y400" i="3"/>
  <c r="Q400" i="3"/>
  <c r="I400" i="3"/>
  <c r="K540" i="3"/>
  <c r="U540" i="3"/>
  <c r="Q540" i="3"/>
  <c r="M540" i="3"/>
  <c r="Y540" i="3"/>
  <c r="O540" i="3"/>
  <c r="W540" i="3"/>
  <c r="AC540" i="3"/>
  <c r="AA540" i="3"/>
  <c r="S540" i="3"/>
  <c r="I540" i="3"/>
  <c r="K603" i="3"/>
  <c r="Y603" i="3"/>
  <c r="AC603" i="3"/>
  <c r="Q603" i="3"/>
  <c r="U603" i="3"/>
  <c r="S603" i="3"/>
  <c r="M603" i="3"/>
  <c r="W603" i="3"/>
  <c r="O603" i="3"/>
  <c r="AA603" i="3"/>
  <c r="I603" i="3"/>
  <c r="Y525" i="3"/>
  <c r="U525" i="3"/>
  <c r="K525" i="3"/>
  <c r="AC525" i="3"/>
  <c r="S525" i="3"/>
  <c r="Q525" i="3"/>
  <c r="O525" i="3"/>
  <c r="AA525" i="3"/>
  <c r="M525" i="3"/>
  <c r="W525" i="3"/>
  <c r="I525" i="3"/>
  <c r="Y469" i="3"/>
  <c r="K469" i="3"/>
  <c r="S469" i="3"/>
  <c r="M469" i="3"/>
  <c r="Q469" i="3"/>
  <c r="AC469" i="3"/>
  <c r="W469" i="3"/>
  <c r="O469" i="3"/>
  <c r="AA469" i="3"/>
  <c r="U469" i="3"/>
  <c r="I469" i="3"/>
  <c r="AA468" i="3"/>
  <c r="AC468" i="3"/>
  <c r="K468" i="3"/>
  <c r="Q468" i="3"/>
  <c r="Y468" i="3"/>
  <c r="U468" i="3"/>
  <c r="M468" i="3"/>
  <c r="S468" i="3"/>
  <c r="O468" i="3"/>
  <c r="W468" i="3"/>
  <c r="I468" i="3"/>
  <c r="K415" i="3"/>
  <c r="S415" i="3"/>
  <c r="Q415" i="3"/>
  <c r="M415" i="3"/>
  <c r="AC415" i="3"/>
  <c r="O415" i="3"/>
  <c r="U415" i="3"/>
  <c r="Y415" i="3"/>
  <c r="AA415" i="3"/>
  <c r="W415" i="3"/>
  <c r="I415" i="3"/>
  <c r="K492" i="3"/>
  <c r="AC492" i="3"/>
  <c r="O492" i="3"/>
  <c r="U492" i="3"/>
  <c r="W492" i="3"/>
  <c r="M492" i="3"/>
  <c r="Y492" i="3"/>
  <c r="AA492" i="3"/>
  <c r="Q492" i="3"/>
  <c r="S492" i="3"/>
  <c r="I492" i="3"/>
  <c r="K555" i="3"/>
  <c r="AC555" i="3"/>
  <c r="S555" i="3"/>
  <c r="Q555" i="3"/>
  <c r="M555" i="3"/>
  <c r="W555" i="3"/>
  <c r="Y555" i="3"/>
  <c r="AA555" i="3"/>
  <c r="O555" i="3"/>
  <c r="U555" i="3"/>
  <c r="I555" i="3"/>
  <c r="K627" i="3"/>
  <c r="O627" i="3"/>
  <c r="AC627" i="3"/>
  <c r="Y627" i="3"/>
  <c r="Q627" i="3"/>
  <c r="S627" i="3"/>
  <c r="M627" i="3"/>
  <c r="W627" i="3"/>
  <c r="U627" i="3"/>
  <c r="AA627" i="3"/>
  <c r="I627" i="3"/>
  <c r="W564" i="3"/>
  <c r="AC564" i="3"/>
  <c r="AA564" i="3"/>
  <c r="K564" i="3"/>
  <c r="Q564" i="3"/>
  <c r="U564" i="3"/>
  <c r="O564" i="3"/>
  <c r="S564" i="3"/>
  <c r="M564" i="3"/>
  <c r="Y564" i="3"/>
  <c r="I564" i="3"/>
  <c r="K510" i="3"/>
  <c r="U510" i="3"/>
  <c r="W510" i="3"/>
  <c r="S510" i="3"/>
  <c r="AC510" i="3"/>
  <c r="Y510" i="3"/>
  <c r="O510" i="3"/>
  <c r="AA510" i="3"/>
  <c r="Q510" i="3"/>
  <c r="M510" i="3"/>
  <c r="I510" i="3"/>
  <c r="U432" i="3"/>
  <c r="Q432" i="3"/>
  <c r="K432" i="3"/>
  <c r="S432" i="3"/>
  <c r="AC432" i="3"/>
  <c r="M432" i="3"/>
  <c r="AA432" i="3"/>
  <c r="W432" i="3"/>
  <c r="O432" i="3"/>
  <c r="Y432" i="3"/>
  <c r="I432" i="3"/>
  <c r="U511" i="3"/>
  <c r="O511" i="3"/>
  <c r="W511" i="3"/>
  <c r="K511" i="3"/>
  <c r="S511" i="3"/>
  <c r="AA511" i="3"/>
  <c r="M511" i="3"/>
  <c r="Q511" i="3"/>
  <c r="Y511" i="3"/>
  <c r="AC511" i="3"/>
  <c r="I511" i="3"/>
  <c r="Y574" i="3"/>
  <c r="O574" i="3"/>
  <c r="AA574" i="3"/>
  <c r="K574" i="3"/>
  <c r="AC574" i="3"/>
  <c r="W574" i="3"/>
  <c r="M574" i="3"/>
  <c r="Q574" i="3"/>
  <c r="U574" i="3"/>
  <c r="S574" i="3"/>
  <c r="I574" i="3"/>
  <c r="S707" i="3"/>
  <c r="Y707" i="3"/>
  <c r="U707" i="3"/>
  <c r="K707" i="3"/>
  <c r="AC707" i="3"/>
  <c r="W707" i="3"/>
  <c r="Q707" i="3"/>
  <c r="AA707" i="3"/>
  <c r="O707" i="3"/>
  <c r="M707" i="3"/>
  <c r="I707" i="3"/>
  <c r="U620" i="3"/>
  <c r="AA620" i="3"/>
  <c r="K620" i="3"/>
  <c r="AC620" i="3"/>
  <c r="Q620" i="3"/>
  <c r="W620" i="3"/>
  <c r="O620" i="3"/>
  <c r="M620" i="3"/>
  <c r="S620" i="3"/>
  <c r="Y620" i="3"/>
  <c r="I620" i="3"/>
  <c r="U542" i="3"/>
  <c r="S542" i="3"/>
  <c r="Q542" i="3"/>
  <c r="W542" i="3"/>
  <c r="AA542" i="3"/>
  <c r="O542" i="3"/>
  <c r="AC542" i="3"/>
  <c r="K542" i="3"/>
  <c r="Y542" i="3"/>
  <c r="M542" i="3"/>
  <c r="I542" i="3"/>
  <c r="Y479" i="3"/>
  <c r="O479" i="3"/>
  <c r="AC479" i="3"/>
  <c r="M479" i="3"/>
  <c r="AA479" i="3"/>
  <c r="S479" i="3"/>
  <c r="W479" i="3"/>
  <c r="U479" i="3"/>
  <c r="K479" i="3"/>
  <c r="Q479" i="3"/>
  <c r="I479" i="3"/>
  <c r="AC536" i="3"/>
  <c r="S536" i="3"/>
  <c r="AA536" i="3"/>
  <c r="M536" i="3"/>
  <c r="W536" i="3"/>
  <c r="Y536" i="3"/>
  <c r="U536" i="3"/>
  <c r="Q536" i="3"/>
  <c r="K536" i="3"/>
  <c r="O536" i="3"/>
  <c r="I536" i="3"/>
  <c r="AA599" i="3"/>
  <c r="M599" i="3"/>
  <c r="AC599" i="3"/>
  <c r="W599" i="3"/>
  <c r="S599" i="3"/>
  <c r="Y599" i="3"/>
  <c r="O599" i="3"/>
  <c r="U599" i="3"/>
  <c r="K599" i="3"/>
  <c r="Q599" i="3"/>
  <c r="I599" i="3"/>
  <c r="U549" i="3"/>
  <c r="S549" i="3"/>
  <c r="K549" i="3"/>
  <c r="AC549" i="3"/>
  <c r="Q549" i="3"/>
  <c r="O549" i="3"/>
  <c r="AA549" i="3"/>
  <c r="M549" i="3"/>
  <c r="W549" i="3"/>
  <c r="Y549" i="3"/>
  <c r="I549" i="3"/>
  <c r="Y434" i="3"/>
  <c r="O434" i="3"/>
  <c r="M434" i="3"/>
  <c r="U434" i="3"/>
  <c r="Q434" i="3"/>
  <c r="K434" i="3"/>
  <c r="AC434" i="3"/>
  <c r="W434" i="3"/>
  <c r="AA434" i="3"/>
  <c r="S434" i="3"/>
  <c r="I434" i="3"/>
  <c r="W513" i="3"/>
  <c r="Q513" i="3"/>
  <c r="AC513" i="3"/>
  <c r="K513" i="3"/>
  <c r="U513" i="3"/>
  <c r="O513" i="3"/>
  <c r="Y513" i="3"/>
  <c r="AA513" i="3"/>
  <c r="M513" i="3"/>
  <c r="S513" i="3"/>
  <c r="I513" i="3"/>
  <c r="AA576" i="3"/>
  <c r="W576" i="3"/>
  <c r="U576" i="3"/>
  <c r="K576" i="3"/>
  <c r="O576" i="3"/>
  <c r="Q576" i="3"/>
  <c r="M576" i="3"/>
  <c r="Y576" i="3"/>
  <c r="AC576" i="3"/>
  <c r="S576" i="3"/>
  <c r="I576" i="3"/>
  <c r="U597" i="3"/>
  <c r="K597" i="3"/>
  <c r="S597" i="3"/>
  <c r="AC597" i="3"/>
  <c r="Q597" i="3"/>
  <c r="O597" i="3"/>
  <c r="AA597" i="3"/>
  <c r="M597" i="3"/>
  <c r="W597" i="3"/>
  <c r="Y597" i="3"/>
  <c r="I597" i="3"/>
  <c r="O420" i="3"/>
  <c r="S420" i="3"/>
  <c r="W420" i="3"/>
  <c r="Y420" i="3"/>
  <c r="K420" i="3"/>
  <c r="AA420" i="3"/>
  <c r="Q420" i="3"/>
  <c r="M420" i="3"/>
  <c r="I420" i="3"/>
  <c r="AC420" i="3"/>
  <c r="U420" i="3"/>
  <c r="Y498" i="3"/>
  <c r="Q498" i="3"/>
  <c r="AA498" i="3"/>
  <c r="O498" i="3"/>
  <c r="AC498" i="3"/>
  <c r="M498" i="3"/>
  <c r="W498" i="3"/>
  <c r="U498" i="3"/>
  <c r="I498" i="3"/>
  <c r="K498" i="3"/>
  <c r="S498" i="3"/>
  <c r="U561" i="3"/>
  <c r="Q561" i="3"/>
  <c r="K561" i="3"/>
  <c r="O561" i="3"/>
  <c r="Y561" i="3"/>
  <c r="M561" i="3"/>
  <c r="AC561" i="3"/>
  <c r="AA561" i="3"/>
  <c r="W561" i="3"/>
  <c r="I561" i="3"/>
  <c r="S561" i="3"/>
  <c r="AC633" i="3"/>
  <c r="M633" i="3"/>
  <c r="I633" i="3"/>
  <c r="S633" i="3"/>
  <c r="W633" i="3"/>
  <c r="O633" i="3"/>
  <c r="K633" i="3"/>
  <c r="Y633" i="3"/>
  <c r="AA633" i="3"/>
  <c r="U633" i="3"/>
  <c r="Q633" i="3"/>
  <c r="O573" i="3"/>
  <c r="M573" i="3"/>
  <c r="AA573" i="3"/>
  <c r="W573" i="3"/>
  <c r="Y573" i="3"/>
  <c r="U573" i="3"/>
  <c r="S573" i="3"/>
  <c r="Q573" i="3"/>
  <c r="K573" i="3"/>
  <c r="AC573" i="3"/>
  <c r="I573" i="3"/>
  <c r="AC399" i="3"/>
  <c r="O399" i="3"/>
  <c r="U399" i="3"/>
  <c r="AA399" i="3"/>
  <c r="S399" i="3"/>
  <c r="W399" i="3"/>
  <c r="I399" i="3"/>
  <c r="K399" i="3"/>
  <c r="Q399" i="3"/>
  <c r="Y399" i="3"/>
  <c r="M399" i="3"/>
  <c r="W491" i="3"/>
  <c r="M491" i="3"/>
  <c r="AA491" i="3"/>
  <c r="S491" i="3"/>
  <c r="U491" i="3"/>
  <c r="O491" i="3"/>
  <c r="I491" i="3"/>
  <c r="K491" i="3"/>
  <c r="AC491" i="3"/>
  <c r="Y491" i="3"/>
  <c r="Q491" i="3"/>
  <c r="AA430" i="3"/>
  <c r="Q430" i="3"/>
  <c r="K430" i="3"/>
  <c r="O430" i="3"/>
  <c r="W430" i="3"/>
  <c r="U430" i="3"/>
  <c r="S430" i="3"/>
  <c r="M430" i="3"/>
  <c r="AC430" i="3"/>
  <c r="Y430" i="3"/>
  <c r="I430" i="3"/>
  <c r="K429" i="3"/>
  <c r="AC429" i="3"/>
  <c r="S429" i="3"/>
  <c r="Q429" i="3"/>
  <c r="O429" i="3"/>
  <c r="M429" i="3"/>
  <c r="AA429" i="3"/>
  <c r="W429" i="3"/>
  <c r="U429" i="3"/>
  <c r="Y429" i="3"/>
  <c r="I429" i="3"/>
  <c r="K508" i="3"/>
  <c r="AA508" i="3"/>
  <c r="Q508" i="3"/>
  <c r="O508" i="3"/>
  <c r="M508" i="3"/>
  <c r="Y508" i="3"/>
  <c r="S508" i="3"/>
  <c r="AC508" i="3"/>
  <c r="W508" i="3"/>
  <c r="U508" i="3"/>
  <c r="I508" i="3"/>
  <c r="K571" i="3"/>
  <c r="Q571" i="3"/>
  <c r="S571" i="3"/>
  <c r="M571" i="3"/>
  <c r="AA571" i="3"/>
  <c r="Y571" i="3"/>
  <c r="U571" i="3"/>
  <c r="AC571" i="3"/>
  <c r="W571" i="3"/>
  <c r="O571" i="3"/>
  <c r="I571" i="3"/>
  <c r="K704" i="3"/>
  <c r="S704" i="3"/>
  <c r="AA704" i="3"/>
  <c r="M704" i="3"/>
  <c r="O704" i="3"/>
  <c r="Y704" i="3"/>
  <c r="U704" i="3"/>
  <c r="AC704" i="3"/>
  <c r="W704" i="3"/>
  <c r="Q704" i="3"/>
  <c r="I704" i="3"/>
  <c r="O557" i="3"/>
  <c r="AA557" i="3"/>
  <c r="M557" i="3"/>
  <c r="W557" i="3"/>
  <c r="Y557" i="3"/>
  <c r="U557" i="3"/>
  <c r="K557" i="3"/>
  <c r="AC557" i="3"/>
  <c r="S557" i="3"/>
  <c r="Q557" i="3"/>
  <c r="I557" i="3"/>
  <c r="U470" i="3"/>
  <c r="AC470" i="3"/>
  <c r="M470" i="3"/>
  <c r="AA470" i="3"/>
  <c r="O470" i="3"/>
  <c r="W470" i="3"/>
  <c r="Q470" i="3"/>
  <c r="Y470" i="3"/>
  <c r="S470" i="3"/>
  <c r="K470" i="3"/>
  <c r="I470" i="3"/>
  <c r="Q527" i="3"/>
  <c r="K527" i="3"/>
  <c r="Y527" i="3"/>
  <c r="S527" i="3"/>
  <c r="AC527" i="3"/>
  <c r="M527" i="3"/>
  <c r="U527" i="3"/>
  <c r="W527" i="3"/>
  <c r="O527" i="3"/>
  <c r="AA527" i="3"/>
  <c r="I527" i="3"/>
  <c r="O590" i="3"/>
  <c r="AC590" i="3"/>
  <c r="AA590" i="3"/>
  <c r="K590" i="3"/>
  <c r="S590" i="3"/>
  <c r="Y590" i="3"/>
  <c r="Q590" i="3"/>
  <c r="U590" i="3"/>
  <c r="M590" i="3"/>
  <c r="W590" i="3"/>
  <c r="I590" i="3"/>
  <c r="Y509" i="3"/>
  <c r="U509" i="3"/>
  <c r="K509" i="3"/>
  <c r="AC509" i="3"/>
  <c r="S509" i="3"/>
  <c r="Q509" i="3"/>
  <c r="O509" i="3"/>
  <c r="M509" i="3"/>
  <c r="W509" i="3"/>
  <c r="AA509" i="3"/>
  <c r="I509" i="3"/>
  <c r="M605" i="3"/>
  <c r="O605" i="3"/>
  <c r="AA605" i="3"/>
  <c r="W605" i="3"/>
  <c r="Y605" i="3"/>
  <c r="U605" i="3"/>
  <c r="K605" i="3"/>
  <c r="AC605" i="3"/>
  <c r="S605" i="3"/>
  <c r="Q605" i="3"/>
  <c r="I605" i="3"/>
  <c r="Q396" i="3"/>
  <c r="Y396" i="3"/>
  <c r="M396" i="3"/>
  <c r="U396" i="3"/>
  <c r="O396" i="3"/>
  <c r="W396" i="3"/>
  <c r="K396" i="3"/>
  <c r="AC396" i="3"/>
  <c r="AA396" i="3"/>
  <c r="S396" i="3"/>
  <c r="I396" i="3"/>
  <c r="Y488" i="3"/>
  <c r="AC488" i="3"/>
  <c r="U488" i="3"/>
  <c r="AA488" i="3"/>
  <c r="M488" i="3"/>
  <c r="W488" i="3"/>
  <c r="O488" i="3"/>
  <c r="Q488" i="3"/>
  <c r="S488" i="3"/>
  <c r="K488" i="3"/>
  <c r="I488" i="3"/>
  <c r="S551" i="3"/>
  <c r="M551" i="3"/>
  <c r="AC551" i="3"/>
  <c r="Y551" i="3"/>
  <c r="U551" i="3"/>
  <c r="O551" i="3"/>
  <c r="Q551" i="3"/>
  <c r="K551" i="3"/>
  <c r="W551" i="3"/>
  <c r="AA551" i="3"/>
  <c r="I551" i="3"/>
  <c r="S623" i="3"/>
  <c r="AC623" i="3"/>
  <c r="M623" i="3"/>
  <c r="Y623" i="3"/>
  <c r="U623" i="3"/>
  <c r="O623" i="3"/>
  <c r="W623" i="3"/>
  <c r="AA623" i="3"/>
  <c r="Q623" i="3"/>
  <c r="K623" i="3"/>
  <c r="I623" i="3"/>
  <c r="U394" i="3"/>
  <c r="W394" i="3"/>
  <c r="AC394" i="3"/>
  <c r="S394" i="3"/>
  <c r="K394" i="3"/>
  <c r="AA394" i="3"/>
  <c r="M394" i="3"/>
  <c r="Q394" i="3"/>
  <c r="O394" i="3"/>
  <c r="Y394" i="3"/>
  <c r="I394" i="3"/>
  <c r="U629" i="3"/>
  <c r="M629" i="3"/>
  <c r="S629" i="3"/>
  <c r="Y629" i="3"/>
  <c r="AA629" i="3"/>
  <c r="Q629" i="3"/>
  <c r="K629" i="3"/>
  <c r="W629" i="3"/>
  <c r="O629" i="3"/>
  <c r="AC629" i="3"/>
  <c r="I629" i="3"/>
  <c r="W472" i="3"/>
  <c r="Q472" i="3"/>
  <c r="AA472" i="3"/>
  <c r="K472" i="3"/>
  <c r="Y472" i="3"/>
  <c r="M472" i="3"/>
  <c r="AC472" i="3"/>
  <c r="U472" i="3"/>
  <c r="S472" i="3"/>
  <c r="O472" i="3"/>
  <c r="I472" i="3"/>
  <c r="Q529" i="3"/>
  <c r="U529" i="3"/>
  <c r="K529" i="3"/>
  <c r="M529" i="3"/>
  <c r="Y529" i="3"/>
  <c r="O529" i="3"/>
  <c r="AA529" i="3"/>
  <c r="W529" i="3"/>
  <c r="S529" i="3"/>
  <c r="AC529" i="3"/>
  <c r="I529" i="3"/>
  <c r="W592" i="3"/>
  <c r="O592" i="3"/>
  <c r="Q592" i="3"/>
  <c r="K592" i="3"/>
  <c r="Y592" i="3"/>
  <c r="AC592" i="3"/>
  <c r="U592" i="3"/>
  <c r="M592" i="3"/>
  <c r="S592" i="3"/>
  <c r="AA592" i="3"/>
  <c r="I592" i="3"/>
  <c r="M435" i="3"/>
  <c r="W435" i="3"/>
  <c r="AA435" i="3"/>
  <c r="Q435" i="3"/>
  <c r="AC435" i="3"/>
  <c r="K435" i="3"/>
  <c r="S435" i="3"/>
  <c r="Y435" i="3"/>
  <c r="O435" i="3"/>
  <c r="I435" i="3"/>
  <c r="U435" i="3"/>
  <c r="O514" i="3"/>
  <c r="U514" i="3"/>
  <c r="Q514" i="3"/>
  <c r="K514" i="3"/>
  <c r="W514" i="3"/>
  <c r="AA514" i="3"/>
  <c r="S514" i="3"/>
  <c r="Y514" i="3"/>
  <c r="M514" i="3"/>
  <c r="AC514" i="3"/>
  <c r="I514" i="3"/>
  <c r="AC577" i="3"/>
  <c r="K577" i="3"/>
  <c r="S577" i="3"/>
  <c r="O577" i="3"/>
  <c r="Y577" i="3"/>
  <c r="M577" i="3"/>
  <c r="U577" i="3"/>
  <c r="AA577" i="3"/>
  <c r="W577" i="3"/>
  <c r="Q577" i="3"/>
  <c r="I577" i="3"/>
  <c r="M710" i="3"/>
  <c r="AC710" i="3"/>
  <c r="Y710" i="3"/>
  <c r="I710" i="3"/>
  <c r="U710" i="3"/>
  <c r="O710" i="3"/>
  <c r="K710" i="3"/>
  <c r="W710" i="3"/>
  <c r="Q710" i="3"/>
  <c r="AA710" i="3"/>
  <c r="S710" i="3"/>
  <c r="U414" i="3"/>
  <c r="S414" i="3"/>
  <c r="Y414" i="3"/>
  <c r="W414" i="3"/>
  <c r="O414" i="3"/>
  <c r="AC414" i="3"/>
  <c r="K414" i="3"/>
  <c r="AA414" i="3"/>
  <c r="Q414" i="3"/>
  <c r="M414" i="3"/>
  <c r="I414" i="3"/>
  <c r="Q507" i="3"/>
  <c r="Y507" i="3"/>
  <c r="S507" i="3"/>
  <c r="U507" i="3"/>
  <c r="AC507" i="3"/>
  <c r="O507" i="3"/>
  <c r="K507" i="3"/>
  <c r="W507" i="3"/>
  <c r="M507" i="3"/>
  <c r="I507" i="3"/>
  <c r="AA507" i="3"/>
  <c r="W570" i="3"/>
  <c r="AA570" i="3"/>
  <c r="Q570" i="3"/>
  <c r="S570" i="3"/>
  <c r="K570" i="3"/>
  <c r="AC570" i="3"/>
  <c r="Y570" i="3"/>
  <c r="O570" i="3"/>
  <c r="U570" i="3"/>
  <c r="M570" i="3"/>
  <c r="I570" i="3"/>
  <c r="AC703" i="3"/>
  <c r="M703" i="3"/>
  <c r="S703" i="3"/>
  <c r="W703" i="3"/>
  <c r="O703" i="3"/>
  <c r="K703" i="3"/>
  <c r="AA703" i="3"/>
  <c r="Q703" i="3"/>
  <c r="U703" i="3"/>
  <c r="I703" i="3"/>
  <c r="Y703" i="3"/>
  <c r="W437" i="3"/>
  <c r="Y437" i="3"/>
  <c r="U437" i="3"/>
  <c r="K437" i="3"/>
  <c r="AC437" i="3"/>
  <c r="S437" i="3"/>
  <c r="Q437" i="3"/>
  <c r="AA437" i="3"/>
  <c r="M437" i="3"/>
  <c r="O437" i="3"/>
  <c r="I437" i="3"/>
  <c r="Y516" i="3"/>
  <c r="W516" i="3"/>
  <c r="AA516" i="3"/>
  <c r="S516" i="3"/>
  <c r="K516" i="3"/>
  <c r="AC516" i="3"/>
  <c r="U516" i="3"/>
  <c r="Q516" i="3"/>
  <c r="M516" i="3"/>
  <c r="O516" i="3"/>
  <c r="I516" i="3"/>
  <c r="S579" i="3"/>
  <c r="W579" i="3"/>
  <c r="AA579" i="3"/>
  <c r="Y579" i="3"/>
  <c r="K579" i="3"/>
  <c r="AC579" i="3"/>
  <c r="O579" i="3"/>
  <c r="U579" i="3"/>
  <c r="M579" i="3"/>
  <c r="Q579" i="3"/>
  <c r="I579" i="3"/>
  <c r="W712" i="3"/>
  <c r="Q712" i="3"/>
  <c r="AA712" i="3"/>
  <c r="AC712" i="3"/>
  <c r="K712" i="3"/>
  <c r="S712" i="3"/>
  <c r="O712" i="3"/>
  <c r="Y712" i="3"/>
  <c r="U712" i="3"/>
  <c r="M712" i="3"/>
  <c r="I712" i="3"/>
  <c r="U581" i="3"/>
  <c r="Q581" i="3"/>
  <c r="K581" i="3"/>
  <c r="S581" i="3"/>
  <c r="AC581" i="3"/>
  <c r="O581" i="3"/>
  <c r="AA581" i="3"/>
  <c r="M581" i="3"/>
  <c r="W581" i="3"/>
  <c r="Y581" i="3"/>
  <c r="I581" i="3"/>
  <c r="W395" i="3"/>
  <c r="S395" i="3"/>
  <c r="AA395" i="3"/>
  <c r="K395" i="3"/>
  <c r="AC395" i="3"/>
  <c r="Y395" i="3"/>
  <c r="M395" i="3"/>
  <c r="U395" i="3"/>
  <c r="O395" i="3"/>
  <c r="Q395" i="3"/>
  <c r="I395" i="3"/>
  <c r="O478" i="3"/>
  <c r="AC478" i="3"/>
  <c r="M478" i="3"/>
  <c r="AA478" i="3"/>
  <c r="W478" i="3"/>
  <c r="Y478" i="3"/>
  <c r="U478" i="3"/>
  <c r="Q478" i="3"/>
  <c r="S478" i="3"/>
  <c r="K478" i="3"/>
  <c r="I478" i="3"/>
  <c r="AC535" i="3"/>
  <c r="Y535" i="3"/>
  <c r="O535" i="3"/>
  <c r="U535" i="3"/>
  <c r="Q535" i="3"/>
  <c r="K535" i="3"/>
  <c r="AA535" i="3"/>
  <c r="S535" i="3"/>
  <c r="M535" i="3"/>
  <c r="W535" i="3"/>
  <c r="I535" i="3"/>
  <c r="AA598" i="3"/>
  <c r="Q598" i="3"/>
  <c r="U598" i="3"/>
  <c r="M598" i="3"/>
  <c r="AC598" i="3"/>
  <c r="S598" i="3"/>
  <c r="K598" i="3"/>
  <c r="Y598" i="3"/>
  <c r="W598" i="3"/>
  <c r="O598" i="3"/>
  <c r="I598" i="3"/>
  <c r="O517" i="3"/>
  <c r="AA517" i="3"/>
  <c r="M517" i="3"/>
  <c r="W517" i="3"/>
  <c r="Y517" i="3"/>
  <c r="U517" i="3"/>
  <c r="S517" i="3"/>
  <c r="Q517" i="3"/>
  <c r="K517" i="3"/>
  <c r="AC517" i="3"/>
  <c r="I517" i="3"/>
  <c r="Q409" i="3"/>
  <c r="K409" i="3"/>
  <c r="AC409" i="3"/>
  <c r="Y409" i="3"/>
  <c r="S409" i="3"/>
  <c r="M409" i="3"/>
  <c r="AA409" i="3"/>
  <c r="W409" i="3"/>
  <c r="U409" i="3"/>
  <c r="O409" i="3"/>
  <c r="I409" i="3"/>
  <c r="Q706" i="3"/>
  <c r="S706" i="3"/>
  <c r="M706" i="3"/>
  <c r="Y706" i="3"/>
  <c r="U706" i="3"/>
  <c r="AC706" i="3"/>
  <c r="O706" i="3"/>
  <c r="W706" i="3"/>
  <c r="K706" i="3"/>
  <c r="AA706" i="3"/>
  <c r="I706" i="3"/>
  <c r="W411" i="3"/>
  <c r="AA411" i="3"/>
  <c r="S411" i="3"/>
  <c r="K411" i="3"/>
  <c r="AC411" i="3"/>
  <c r="M411" i="3"/>
  <c r="Q411" i="3"/>
  <c r="O411" i="3"/>
  <c r="Y411" i="3"/>
  <c r="U411" i="3"/>
  <c r="I411" i="3"/>
  <c r="O496" i="3"/>
  <c r="Y496" i="3"/>
  <c r="U496" i="3"/>
  <c r="K496" i="3"/>
  <c r="Q496" i="3"/>
  <c r="AC496" i="3"/>
  <c r="AA496" i="3"/>
  <c r="W496" i="3"/>
  <c r="S496" i="3"/>
  <c r="M496" i="3"/>
  <c r="I496" i="3"/>
  <c r="O559" i="3"/>
  <c r="Y559" i="3"/>
  <c r="U559" i="3"/>
  <c r="K559" i="3"/>
  <c r="Q559" i="3"/>
  <c r="W559" i="3"/>
  <c r="M559" i="3"/>
  <c r="AC559" i="3"/>
  <c r="S559" i="3"/>
  <c r="AA559" i="3"/>
  <c r="I559" i="3"/>
  <c r="O631" i="3"/>
  <c r="Y631" i="3"/>
  <c r="AC631" i="3"/>
  <c r="K631" i="3"/>
  <c r="W631" i="3"/>
  <c r="M631" i="3"/>
  <c r="U631" i="3"/>
  <c r="S631" i="3"/>
  <c r="Q631" i="3"/>
  <c r="AA631" i="3"/>
  <c r="I631" i="3"/>
  <c r="M417" i="3"/>
  <c r="AA417" i="3"/>
  <c r="S417" i="3"/>
  <c r="W417" i="3"/>
  <c r="Q417" i="3"/>
  <c r="AC417" i="3"/>
  <c r="K417" i="3"/>
  <c r="Y417" i="3"/>
  <c r="U417" i="3"/>
  <c r="O417" i="3"/>
  <c r="I417" i="3"/>
  <c r="W397" i="3"/>
  <c r="Y397" i="3"/>
  <c r="S397" i="3"/>
  <c r="K397" i="3"/>
  <c r="AC397" i="3"/>
  <c r="Q397" i="3"/>
  <c r="O397" i="3"/>
  <c r="AA397" i="3"/>
  <c r="U397" i="3"/>
  <c r="M397" i="3"/>
  <c r="I397" i="3"/>
  <c r="AC480" i="3"/>
  <c r="S480" i="3"/>
  <c r="K480" i="3"/>
  <c r="O480" i="3"/>
  <c r="M480" i="3"/>
  <c r="Q480" i="3"/>
  <c r="W480" i="3"/>
  <c r="Y480" i="3"/>
  <c r="AA480" i="3"/>
  <c r="I480" i="3"/>
  <c r="U480" i="3"/>
  <c r="Y537" i="3"/>
  <c r="O537" i="3"/>
  <c r="AC537" i="3"/>
  <c r="M537" i="3"/>
  <c r="AA537" i="3"/>
  <c r="S537" i="3"/>
  <c r="W537" i="3"/>
  <c r="U537" i="3"/>
  <c r="Q537" i="3"/>
  <c r="K537" i="3"/>
  <c r="I537" i="3"/>
  <c r="Q600" i="3"/>
  <c r="AC600" i="3"/>
  <c r="S600" i="3"/>
  <c r="M600" i="3"/>
  <c r="AA600" i="3"/>
  <c r="W600" i="3"/>
  <c r="K600" i="3"/>
  <c r="Y600" i="3"/>
  <c r="O600" i="3"/>
  <c r="I600" i="3"/>
  <c r="U600" i="3"/>
  <c r="S443" i="3"/>
  <c r="K443" i="3"/>
  <c r="O443" i="3"/>
  <c r="M443" i="3"/>
  <c r="U443" i="3"/>
  <c r="AA443" i="3"/>
  <c r="W443" i="3"/>
  <c r="Q443" i="3"/>
  <c r="AC443" i="3"/>
  <c r="I443" i="3"/>
  <c r="Y443" i="3"/>
  <c r="Y522" i="3"/>
  <c r="K522" i="3"/>
  <c r="AC522" i="3"/>
  <c r="W522" i="3"/>
  <c r="AA522" i="3"/>
  <c r="M522" i="3"/>
  <c r="U522" i="3"/>
  <c r="Q522" i="3"/>
  <c r="S522" i="3"/>
  <c r="I522" i="3"/>
  <c r="O522" i="3"/>
  <c r="Y585" i="3"/>
  <c r="O585" i="3"/>
  <c r="AA585" i="3"/>
  <c r="W585" i="3"/>
  <c r="S585" i="3"/>
  <c r="Q585" i="3"/>
  <c r="K585" i="3"/>
  <c r="U585" i="3"/>
  <c r="I585" i="3"/>
  <c r="AC585" i="3"/>
  <c r="M585" i="3"/>
  <c r="AC438" i="3"/>
  <c r="M438" i="3"/>
  <c r="AA438" i="3"/>
  <c r="Y438" i="3"/>
  <c r="S438" i="3"/>
  <c r="O438" i="3"/>
  <c r="W438" i="3"/>
  <c r="U438" i="3"/>
  <c r="Q438" i="3"/>
  <c r="K438" i="3"/>
  <c r="I438" i="3"/>
  <c r="AC428" i="3"/>
  <c r="W428" i="3"/>
  <c r="K428" i="3"/>
  <c r="AA428" i="3"/>
  <c r="Q428" i="3"/>
  <c r="O428" i="3"/>
  <c r="M428" i="3"/>
  <c r="Y428" i="3"/>
  <c r="S428" i="3"/>
  <c r="U428" i="3"/>
  <c r="I428" i="3"/>
  <c r="Y515" i="3"/>
  <c r="K515" i="3"/>
  <c r="AC515" i="3"/>
  <c r="O515" i="3"/>
  <c r="U515" i="3"/>
  <c r="M515" i="3"/>
  <c r="Q515" i="3"/>
  <c r="W515" i="3"/>
  <c r="AA515" i="3"/>
  <c r="S515" i="3"/>
  <c r="I515" i="3"/>
  <c r="AA578" i="3"/>
  <c r="K578" i="3"/>
  <c r="S578" i="3"/>
  <c r="AC578" i="3"/>
  <c r="Y578" i="3"/>
  <c r="O578" i="3"/>
  <c r="M578" i="3"/>
  <c r="U578" i="3"/>
  <c r="Q578" i="3"/>
  <c r="I578" i="3"/>
  <c r="W578" i="3"/>
  <c r="U711" i="3"/>
  <c r="K711" i="3"/>
  <c r="O711" i="3"/>
  <c r="AA711" i="3"/>
  <c r="Q711" i="3"/>
  <c r="Y711" i="3"/>
  <c r="AC711" i="3"/>
  <c r="M711" i="3"/>
  <c r="S711" i="3"/>
  <c r="I711" i="3"/>
  <c r="W711" i="3"/>
  <c r="I12" i="3" l="1"/>
  <c r="AG87" i="3"/>
  <c r="AU12" i="3"/>
  <c r="AQ836" i="3"/>
  <c r="AI101" i="3"/>
  <c r="AE87" i="3"/>
  <c r="AG823" i="3"/>
  <c r="AE773" i="3"/>
  <c r="AK701" i="3"/>
  <c r="AO773" i="3"/>
  <c r="AE897" i="3"/>
  <c r="AW897" i="3"/>
  <c r="AS773" i="3"/>
  <c r="AG12" i="3"/>
  <c r="AU897" i="3"/>
  <c r="AQ773" i="3"/>
  <c r="AU483" i="3"/>
  <c r="AS836" i="3"/>
  <c r="AK101" i="3"/>
  <c r="AQ628" i="3"/>
  <c r="AQ701" i="3"/>
  <c r="AU87" i="3"/>
  <c r="AM823" i="3"/>
  <c r="AE628" i="3"/>
  <c r="AE823" i="3"/>
  <c r="AS12" i="3"/>
  <c r="AS628" i="3"/>
  <c r="AK12" i="3"/>
  <c r="AS897" i="3"/>
  <c r="AW773" i="3"/>
  <c r="AG483" i="3"/>
  <c r="AE836" i="3"/>
  <c r="AG101" i="3"/>
  <c r="AW628" i="3"/>
  <c r="AG701" i="3"/>
  <c r="AS87" i="3"/>
  <c r="AI12" i="3"/>
  <c r="AQ897" i="3"/>
  <c r="AI773" i="3"/>
  <c r="AE101" i="3"/>
  <c r="AO628" i="3"/>
  <c r="AE701" i="3"/>
  <c r="AK87" i="3"/>
  <c r="AG897" i="3"/>
  <c r="AK628" i="3"/>
  <c r="AI87" i="3"/>
  <c r="AU823" i="3"/>
  <c r="AW12" i="3"/>
  <c r="AM897" i="3"/>
  <c r="AO483" i="3"/>
  <c r="AU101" i="3"/>
  <c r="AI628" i="3"/>
  <c r="AW701" i="3"/>
  <c r="AQ87" i="3"/>
  <c r="AS823" i="3"/>
  <c r="AQ101" i="3"/>
  <c r="AG628" i="3"/>
  <c r="AI701" i="3"/>
  <c r="AO87" i="3"/>
  <c r="AW823" i="3"/>
  <c r="AO12" i="3"/>
  <c r="AO836" i="3"/>
  <c r="AO101" i="3"/>
  <c r="AU628" i="3"/>
  <c r="AS701" i="3"/>
  <c r="AW87" i="3"/>
  <c r="AQ823" i="3"/>
  <c r="AM12" i="3"/>
  <c r="AO897" i="3"/>
  <c r="AK773" i="3"/>
  <c r="AS483" i="3"/>
  <c r="AW836" i="3"/>
  <c r="AS101" i="3"/>
  <c r="AO701" i="3"/>
  <c r="AK823" i="3"/>
  <c r="AW483" i="3"/>
  <c r="AI483" i="3"/>
  <c r="AM836" i="3"/>
  <c r="AW101" i="3"/>
  <c r="AE483" i="3"/>
  <c r="AI836" i="3"/>
  <c r="AI897" i="3"/>
  <c r="AG773" i="3"/>
  <c r="AK836" i="3"/>
  <c r="AM628" i="3"/>
  <c r="AM701" i="3"/>
  <c r="AM87" i="3"/>
  <c r="AO823" i="3"/>
  <c r="AG836" i="3"/>
  <c r="AQ12" i="3"/>
  <c r="AM773" i="3"/>
  <c r="AM483" i="3"/>
  <c r="AK483" i="3"/>
  <c r="AE12" i="3"/>
  <c r="AK897" i="3"/>
  <c r="AU773" i="3"/>
  <c r="AQ483" i="3"/>
  <c r="AU836" i="3"/>
  <c r="AM101" i="3"/>
  <c r="AU701" i="3"/>
  <c r="AI823" i="3"/>
  <c r="AC12" i="3"/>
  <c r="AY70" i="3"/>
  <c r="BA70" i="3" s="1"/>
  <c r="AY85" i="3"/>
  <c r="BA85" i="3" s="1"/>
  <c r="AY24" i="3"/>
  <c r="BA24" i="3" s="1"/>
  <c r="AY44" i="3"/>
  <c r="BA44" i="3" s="1"/>
  <c r="AY81" i="3"/>
  <c r="BA81" i="3" s="1"/>
  <c r="AY42" i="3"/>
  <c r="BA42" i="3" s="1"/>
  <c r="AY73" i="3"/>
  <c r="BA73" i="3" s="1"/>
  <c r="Q12" i="3"/>
  <c r="AY57" i="3"/>
  <c r="BA57" i="3" s="1"/>
  <c r="AY36" i="3"/>
  <c r="BA36" i="3" s="1"/>
  <c r="AY32" i="3"/>
  <c r="BA32" i="3" s="1"/>
  <c r="AY29" i="3"/>
  <c r="BA29" i="3" s="1"/>
  <c r="AY16" i="3"/>
  <c r="BA16" i="3" s="1"/>
  <c r="AY59" i="3"/>
  <c r="BA59" i="3" s="1"/>
  <c r="AY23" i="3"/>
  <c r="BA23" i="3" s="1"/>
  <c r="U12" i="3"/>
  <c r="AY43" i="3"/>
  <c r="BA43" i="3" s="1"/>
  <c r="AY48" i="3"/>
  <c r="BA48" i="3" s="1"/>
  <c r="AY25" i="3"/>
  <c r="BA25" i="3" s="1"/>
  <c r="AY52" i="3"/>
  <c r="BA52" i="3" s="1"/>
  <c r="AY14" i="3"/>
  <c r="BA14" i="3" s="1"/>
  <c r="AY33" i="3"/>
  <c r="BA33" i="3" s="1"/>
  <c r="W12" i="3"/>
  <c r="Y12" i="3"/>
  <c r="AY75" i="3"/>
  <c r="BA75" i="3" s="1"/>
  <c r="AY34" i="3"/>
  <c r="BA34" i="3" s="1"/>
  <c r="AY38" i="3"/>
  <c r="BA38" i="3" s="1"/>
  <c r="AY66" i="3"/>
  <c r="BA66" i="3" s="1"/>
  <c r="AY80" i="3"/>
  <c r="BA80" i="3" s="1"/>
  <c r="AY47" i="3"/>
  <c r="BA47" i="3" s="1"/>
  <c r="AY40" i="3"/>
  <c r="BA40" i="3" s="1"/>
  <c r="AY27" i="3"/>
  <c r="BA27" i="3" s="1"/>
  <c r="AY76" i="3"/>
  <c r="BA76" i="3" s="1"/>
  <c r="AY18" i="3"/>
  <c r="BA18" i="3" s="1"/>
  <c r="S12" i="3"/>
  <c r="AA12" i="3"/>
  <c r="AY35" i="3"/>
  <c r="BA35" i="3" s="1"/>
  <c r="AY19" i="3"/>
  <c r="BA19" i="3" s="1"/>
  <c r="AY72" i="3"/>
  <c r="BA72" i="3" s="1"/>
  <c r="AY63" i="3"/>
  <c r="BA63" i="3" s="1"/>
  <c r="AY31" i="3"/>
  <c r="BA31" i="3" s="1"/>
  <c r="AY56" i="3"/>
  <c r="BA56" i="3" s="1"/>
  <c r="AY77" i="3"/>
  <c r="BA77" i="3" s="1"/>
  <c r="AY65" i="3"/>
  <c r="BA65" i="3" s="1"/>
  <c r="AY51" i="3"/>
  <c r="BA51" i="3" s="1"/>
  <c r="AY78" i="3"/>
  <c r="BA78" i="3" s="1"/>
  <c r="AY45" i="3"/>
  <c r="BA45" i="3" s="1"/>
  <c r="AY53" i="3"/>
  <c r="BA53" i="3" s="1"/>
  <c r="AY26" i="3"/>
  <c r="BA26" i="3" s="1"/>
  <c r="AY41" i="3"/>
  <c r="BA41" i="3" s="1"/>
  <c r="AY79" i="3"/>
  <c r="BA79" i="3" s="1"/>
  <c r="AY54" i="3"/>
  <c r="BA54" i="3" s="1"/>
  <c r="AY20" i="3"/>
  <c r="BA20" i="3" s="1"/>
  <c r="AY37" i="3"/>
  <c r="BA37" i="3" s="1"/>
  <c r="AY39" i="3"/>
  <c r="BA39" i="3" s="1"/>
  <c r="AY60" i="3"/>
  <c r="BA60" i="3" s="1"/>
  <c r="AY64" i="3"/>
  <c r="BA64" i="3" s="1"/>
  <c r="AY55" i="3"/>
  <c r="BA55" i="3" s="1"/>
  <c r="AY50" i="3"/>
  <c r="BA50" i="3" s="1"/>
  <c r="AY83" i="3"/>
  <c r="BA83" i="3" s="1"/>
  <c r="AY22" i="3"/>
  <c r="BA22" i="3" s="1"/>
  <c r="AY58" i="3"/>
  <c r="BA58" i="3" s="1"/>
  <c r="AY15" i="3"/>
  <c r="BA15" i="3" s="1"/>
  <c r="AY49" i="3"/>
  <c r="BA49" i="3" s="1"/>
  <c r="AY30" i="3"/>
  <c r="BA30" i="3" s="1"/>
  <c r="O12" i="3"/>
  <c r="AY13" i="3"/>
  <c r="AY68" i="3"/>
  <c r="BA68" i="3" s="1"/>
  <c r="AY69" i="3"/>
  <c r="BA69" i="3" s="1"/>
  <c r="AY46" i="3"/>
  <c r="BA46" i="3" s="1"/>
  <c r="AY21" i="3"/>
  <c r="BA21" i="3" s="1"/>
  <c r="Q701" i="3"/>
  <c r="W823" i="3"/>
  <c r="S823" i="3"/>
  <c r="M12" i="3"/>
  <c r="AY67" i="3"/>
  <c r="BA67" i="3" s="1"/>
  <c r="AY74" i="3"/>
  <c r="BA74" i="3" s="1"/>
  <c r="AY61" i="3"/>
  <c r="BA61" i="3" s="1"/>
  <c r="AY84" i="3"/>
  <c r="BA84" i="3" s="1"/>
  <c r="AY62" i="3"/>
  <c r="BA62" i="3" s="1"/>
  <c r="AY82" i="3"/>
  <c r="BA82" i="3" s="1"/>
  <c r="AY71" i="3"/>
  <c r="BA71" i="3" s="1"/>
  <c r="AY28" i="3"/>
  <c r="BA28" i="3" s="1"/>
  <c r="AY17" i="3"/>
  <c r="BA17" i="3" s="1"/>
  <c r="U773" i="3"/>
  <c r="AA701" i="3"/>
  <c r="W701" i="3"/>
  <c r="K701" i="3"/>
  <c r="O773" i="3"/>
  <c r="M773" i="3"/>
  <c r="O823" i="3"/>
  <c r="W87" i="3"/>
  <c r="M897" i="3"/>
  <c r="Q836" i="3"/>
  <c r="AA101" i="3"/>
  <c r="W101" i="3"/>
  <c r="Q101" i="3"/>
  <c r="AC836" i="3"/>
  <c r="M836" i="3"/>
  <c r="O836" i="3"/>
  <c r="O101" i="3"/>
  <c r="S101" i="3"/>
  <c r="AA836" i="3"/>
  <c r="S773" i="3"/>
  <c r="M87" i="3"/>
  <c r="K823" i="3"/>
  <c r="M701" i="3"/>
  <c r="M483" i="3"/>
  <c r="K483" i="3"/>
  <c r="K773" i="3"/>
  <c r="AA823" i="3"/>
  <c r="O87" i="3"/>
  <c r="S897" i="3"/>
  <c r="U836" i="3"/>
  <c r="M101" i="3"/>
  <c r="S483" i="3"/>
  <c r="U701" i="3"/>
  <c r="AA773" i="3"/>
  <c r="U823" i="3"/>
  <c r="S87" i="3"/>
  <c r="W483" i="3"/>
  <c r="Q897" i="3"/>
  <c r="Y483" i="3"/>
  <c r="AA483" i="3"/>
  <c r="Q773" i="3"/>
  <c r="AC773" i="3"/>
  <c r="AC823" i="3"/>
  <c r="AA87" i="3"/>
  <c r="K897" i="3"/>
  <c r="W836" i="3"/>
  <c r="S836" i="3"/>
  <c r="K101" i="3"/>
  <c r="AC701" i="3"/>
  <c r="W773" i="3"/>
  <c r="K87" i="3"/>
  <c r="Y897" i="3"/>
  <c r="U483" i="3"/>
  <c r="AC897" i="3"/>
  <c r="O701" i="3"/>
  <c r="Y701" i="3"/>
  <c r="AC483" i="3"/>
  <c r="Y823" i="3"/>
  <c r="Y87" i="3"/>
  <c r="AC87" i="3"/>
  <c r="W897" i="3"/>
  <c r="Y836" i="3"/>
  <c r="K836" i="3"/>
  <c r="Y101" i="3"/>
  <c r="AC101" i="3"/>
  <c r="Q483" i="3"/>
  <c r="Q823" i="3"/>
  <c r="S701" i="3"/>
  <c r="O483" i="3"/>
  <c r="Y773" i="3"/>
  <c r="M823" i="3"/>
  <c r="Q87" i="3"/>
  <c r="U87" i="3"/>
  <c r="O897" i="3"/>
  <c r="AA897" i="3"/>
  <c r="U897" i="3"/>
  <c r="U101" i="3"/>
  <c r="I483" i="3"/>
  <c r="I773" i="3"/>
  <c r="I87" i="3"/>
  <c r="I897" i="3"/>
  <c r="I836" i="3"/>
  <c r="I628" i="3"/>
  <c r="I101" i="3"/>
  <c r="I701" i="3"/>
  <c r="I823" i="3"/>
  <c r="AY874" i="3"/>
  <c r="BA874" i="3" s="1"/>
  <c r="AY860" i="3"/>
  <c r="BA860" i="3" s="1"/>
  <c r="AY717" i="3"/>
  <c r="BA717" i="3" s="1"/>
  <c r="AY227" i="3"/>
  <c r="BA227" i="3" s="1"/>
  <c r="AY94" i="3"/>
  <c r="BA94" i="3" s="1"/>
  <c r="AY103" i="3"/>
  <c r="BA103" i="3" s="1"/>
  <c r="AY368" i="3"/>
  <c r="BA368" i="3" s="1"/>
  <c r="AY285" i="3"/>
  <c r="BA285" i="3" s="1"/>
  <c r="AY253" i="3"/>
  <c r="BA253" i="3" s="1"/>
  <c r="AY668" i="3"/>
  <c r="BA668" i="3" s="1"/>
  <c r="AY278" i="3"/>
  <c r="BA278" i="3" s="1"/>
  <c r="AY846" i="3"/>
  <c r="BA846" i="3" s="1"/>
  <c r="AY139" i="3"/>
  <c r="BA139" i="3" s="1"/>
  <c r="AY191" i="3"/>
  <c r="BA191" i="3" s="1"/>
  <c r="AY177" i="3"/>
  <c r="BA177" i="3" s="1"/>
  <c r="AY885" i="3"/>
  <c r="BA885" i="3" s="1"/>
  <c r="AY241" i="3"/>
  <c r="BA241" i="3" s="1"/>
  <c r="AY818" i="3"/>
  <c r="BA818" i="3" s="1"/>
  <c r="AY275" i="3"/>
  <c r="BA275" i="3" s="1"/>
  <c r="AY195" i="3"/>
  <c r="BA195" i="3" s="1"/>
  <c r="AY896" i="3"/>
  <c r="BA896" i="3" s="1"/>
  <c r="AY337" i="3"/>
  <c r="BA337" i="3" s="1"/>
  <c r="AY194" i="3"/>
  <c r="BA194" i="3" s="1"/>
  <c r="AY91" i="3"/>
  <c r="BA91" i="3" s="1"/>
  <c r="AY109" i="3"/>
  <c r="BA109" i="3" s="1"/>
  <c r="AY315" i="3"/>
  <c r="BA315" i="3" s="1"/>
  <c r="AY129" i="3"/>
  <c r="BA129" i="3" s="1"/>
  <c r="AY889" i="3"/>
  <c r="BA889" i="3" s="1"/>
  <c r="AY654" i="3"/>
  <c r="BA654" i="3" s="1"/>
  <c r="AY616" i="3"/>
  <c r="BA616" i="3" s="1"/>
  <c r="AY661" i="3"/>
  <c r="BA661" i="3" s="1"/>
  <c r="AY769" i="3"/>
  <c r="BA769" i="3" s="1"/>
  <c r="AY277" i="3"/>
  <c r="BA277" i="3" s="1"/>
  <c r="AY258" i="3"/>
  <c r="BA258" i="3" s="1"/>
  <c r="AY324" i="3"/>
  <c r="BA324" i="3" s="1"/>
  <c r="AY937" i="3"/>
  <c r="BA937" i="3" s="1"/>
  <c r="AY770" i="3"/>
  <c r="BA770" i="3" s="1"/>
  <c r="AY683" i="3"/>
  <c r="BA683" i="3" s="1"/>
  <c r="AY145" i="3"/>
  <c r="BA145" i="3" s="1"/>
  <c r="AY674" i="3"/>
  <c r="BA674" i="3" s="1"/>
  <c r="AY244" i="3"/>
  <c r="BA244" i="3" s="1"/>
  <c r="AY208" i="3"/>
  <c r="BA208" i="3" s="1"/>
  <c r="AY758" i="3"/>
  <c r="BA758" i="3" s="1"/>
  <c r="AY656" i="3"/>
  <c r="BA656" i="3" s="1"/>
  <c r="AY798" i="3"/>
  <c r="BA798" i="3" s="1"/>
  <c r="AY922" i="3"/>
  <c r="BA922" i="3" s="1"/>
  <c r="AY800" i="3"/>
  <c r="BA800" i="3" s="1"/>
  <c r="AY655" i="3"/>
  <c r="BA655" i="3" s="1"/>
  <c r="AY821" i="3"/>
  <c r="BA821" i="3" s="1"/>
  <c r="AY720" i="3"/>
  <c r="BA720" i="3" s="1"/>
  <c r="AY921" i="3"/>
  <c r="BA921" i="3" s="1"/>
  <c r="AY799" i="3"/>
  <c r="BA799" i="3" s="1"/>
  <c r="AY247" i="3"/>
  <c r="BA247" i="3" s="1"/>
  <c r="AY157" i="3"/>
  <c r="BA157" i="3" s="1"/>
  <c r="AY925" i="3"/>
  <c r="BA925" i="3" s="1"/>
  <c r="AY853" i="3"/>
  <c r="BA853" i="3" s="1"/>
  <c r="AY760" i="3"/>
  <c r="BA760" i="3" s="1"/>
  <c r="AY682" i="3"/>
  <c r="BA682" i="3" s="1"/>
  <c r="AY741" i="3"/>
  <c r="BA741" i="3" s="1"/>
  <c r="AY665" i="3"/>
  <c r="BA665" i="3" s="1"/>
  <c r="AY320" i="3"/>
  <c r="BA320" i="3" s="1"/>
  <c r="AY288" i="3"/>
  <c r="BA288" i="3" s="1"/>
  <c r="AY753" i="3"/>
  <c r="BA753" i="3" s="1"/>
  <c r="AY365" i="3"/>
  <c r="BA365" i="3" s="1"/>
  <c r="AY301" i="3"/>
  <c r="BA301" i="3" s="1"/>
  <c r="AY269" i="3"/>
  <c r="BA269" i="3" s="1"/>
  <c r="AY890" i="3"/>
  <c r="BA890" i="3" s="1"/>
  <c r="AY847" i="3"/>
  <c r="BA847" i="3" s="1"/>
  <c r="AY617" i="3"/>
  <c r="BA617" i="3" s="1"/>
  <c r="AY378" i="3"/>
  <c r="BA378" i="3" s="1"/>
  <c r="AY314" i="3"/>
  <c r="BA314" i="3" s="1"/>
  <c r="AY249" i="3"/>
  <c r="BA249" i="3" s="1"/>
  <c r="AY217" i="3"/>
  <c r="BA217" i="3" s="1"/>
  <c r="AY335" i="3"/>
  <c r="BA335" i="3" s="1"/>
  <c r="AY161" i="3"/>
  <c r="BA161" i="3" s="1"/>
  <c r="AY875" i="3"/>
  <c r="BA875" i="3" s="1"/>
  <c r="AY917" i="3"/>
  <c r="BA917" i="3" s="1"/>
  <c r="AY848" i="3"/>
  <c r="BA848" i="3" s="1"/>
  <c r="AY943" i="3"/>
  <c r="BA943" i="3" s="1"/>
  <c r="AY883" i="3"/>
  <c r="BA883" i="3" s="1"/>
  <c r="AY863" i="3"/>
  <c r="BA863" i="3" s="1"/>
  <c r="AY465" i="3"/>
  <c r="BA465" i="3" s="1"/>
  <c r="AY369" i="3"/>
  <c r="BA369" i="3" s="1"/>
  <c r="AY391" i="3"/>
  <c r="BA391" i="3" s="1"/>
  <c r="AY181" i="3"/>
  <c r="BA181" i="3" s="1"/>
  <c r="AY667" i="3"/>
  <c r="BA667" i="3" s="1"/>
  <c r="AY457" i="3"/>
  <c r="BA457" i="3" s="1"/>
  <c r="AY190" i="3"/>
  <c r="BA190" i="3" s="1"/>
  <c r="AY308" i="3"/>
  <c r="BA308" i="3" s="1"/>
  <c r="AY777" i="3"/>
  <c r="BA777" i="3" s="1"/>
  <c r="AY716" i="3"/>
  <c r="BA716" i="3" s="1"/>
  <c r="AY672" i="3"/>
  <c r="BA672" i="3" s="1"/>
  <c r="AY838" i="3"/>
  <c r="BA838" i="3" s="1"/>
  <c r="AY715" i="3"/>
  <c r="BA715" i="3" s="1"/>
  <c r="AY641" i="3"/>
  <c r="BA641" i="3" s="1"/>
  <c r="AY867" i="3"/>
  <c r="BA867" i="3" s="1"/>
  <c r="AY676" i="3"/>
  <c r="BA676" i="3" s="1"/>
  <c r="AY802" i="3"/>
  <c r="BA802" i="3" s="1"/>
  <c r="AY868" i="3"/>
  <c r="BA868" i="3" s="1"/>
  <c r="AY132" i="3"/>
  <c r="BA132" i="3" s="1"/>
  <c r="AY843" i="3"/>
  <c r="BA843" i="3" s="1"/>
  <c r="AY899" i="3"/>
  <c r="BA899" i="3" s="1"/>
  <c r="AY697" i="3"/>
  <c r="BA697" i="3" s="1"/>
  <c r="AY364" i="3"/>
  <c r="BA364" i="3" s="1"/>
  <c r="AY386" i="3"/>
  <c r="BA386" i="3" s="1"/>
  <c r="AY345" i="3"/>
  <c r="BA345" i="3" s="1"/>
  <c r="AY849" i="3"/>
  <c r="BA849" i="3" s="1"/>
  <c r="AY311" i="3"/>
  <c r="BA311" i="3" s="1"/>
  <c r="AY117" i="3"/>
  <c r="BA117" i="3" s="1"/>
  <c r="AY174" i="3"/>
  <c r="BA174" i="3" s="1"/>
  <c r="AY106" i="3"/>
  <c r="BA106" i="3" s="1"/>
  <c r="AY175" i="3"/>
  <c r="BA175" i="3" s="1"/>
  <c r="AY312" i="3"/>
  <c r="BA312" i="3" s="1"/>
  <c r="AY766" i="3"/>
  <c r="BA766" i="3" s="1"/>
  <c r="AY742" i="3"/>
  <c r="BA742" i="3" s="1"/>
  <c r="AY850" i="3"/>
  <c r="BA850" i="3" s="1"/>
  <c r="AY815" i="3"/>
  <c r="BA815" i="3" s="1"/>
  <c r="AY219" i="3"/>
  <c r="BA219" i="3" s="1"/>
  <c r="AY379" i="3"/>
  <c r="BA379" i="3" s="1"/>
  <c r="AY100" i="3"/>
  <c r="BA100" i="3" s="1"/>
  <c r="AY752" i="3"/>
  <c r="BA752" i="3" s="1"/>
  <c r="AY357" i="3"/>
  <c r="BA357" i="3" s="1"/>
  <c r="AY722" i="3"/>
  <c r="BA722" i="3" s="1"/>
  <c r="AY734" i="3"/>
  <c r="BA734" i="3" s="1"/>
  <c r="AY354" i="3"/>
  <c r="BA354" i="3" s="1"/>
  <c r="AY807" i="3"/>
  <c r="BA807" i="3" s="1"/>
  <c r="AY356" i="3"/>
  <c r="BA356" i="3" s="1"/>
  <c r="AY455" i="3"/>
  <c r="BA455" i="3" s="1"/>
  <c r="AY131" i="3"/>
  <c r="BA131" i="3" s="1"/>
  <c r="AY90" i="3"/>
  <c r="BA90" i="3" s="1"/>
  <c r="AY370" i="3"/>
  <c r="BA370" i="3" s="1"/>
  <c r="AY169" i="3"/>
  <c r="BA169" i="3" s="1"/>
  <c r="AY884" i="3"/>
  <c r="BA884" i="3" s="1"/>
  <c r="AY898" i="3"/>
  <c r="AY923" i="3"/>
  <c r="BA923" i="3" s="1"/>
  <c r="AY225" i="3"/>
  <c r="BA225" i="3" s="1"/>
  <c r="AY121" i="3"/>
  <c r="BA121" i="3" s="1"/>
  <c r="AY721" i="3"/>
  <c r="BA721" i="3" s="1"/>
  <c r="AY114" i="3"/>
  <c r="BA114" i="3" s="1"/>
  <c r="AY653" i="3"/>
  <c r="BA653" i="3" s="1"/>
  <c r="AY887" i="3"/>
  <c r="BA887" i="3" s="1"/>
  <c r="AY252" i="3"/>
  <c r="BA252" i="3" s="1"/>
  <c r="AY238" i="3"/>
  <c r="BA238" i="3" s="1"/>
  <c r="AY206" i="3"/>
  <c r="BA206" i="3" s="1"/>
  <c r="AY233" i="3"/>
  <c r="BA233" i="3" s="1"/>
  <c r="AY826" i="3"/>
  <c r="BA826" i="3" s="1"/>
  <c r="AY376" i="3"/>
  <c r="BA376" i="3" s="1"/>
  <c r="AY785" i="3"/>
  <c r="BA785" i="3" s="1"/>
  <c r="AY680" i="3"/>
  <c r="BA680" i="3" s="1"/>
  <c r="AY914" i="3"/>
  <c r="BA914" i="3" s="1"/>
  <c r="AY657" i="3"/>
  <c r="BA657" i="3" s="1"/>
  <c r="AY124" i="3"/>
  <c r="BA124" i="3" s="1"/>
  <c r="AY144" i="3"/>
  <c r="BA144" i="3" s="1"/>
  <c r="AY912" i="3"/>
  <c r="BA912" i="3" s="1"/>
  <c r="AY782" i="3"/>
  <c r="BA782" i="3" s="1"/>
  <c r="AY779" i="3"/>
  <c r="BA779" i="3" s="1"/>
  <c r="AY671" i="3"/>
  <c r="BA671" i="3" s="1"/>
  <c r="AY865" i="3"/>
  <c r="BA865" i="3" s="1"/>
  <c r="AY347" i="3"/>
  <c r="BA347" i="3" s="1"/>
  <c r="AY907" i="3"/>
  <c r="BA907" i="3" s="1"/>
  <c r="AY713" i="3"/>
  <c r="BA713" i="3" s="1"/>
  <c r="AY781" i="3"/>
  <c r="BA781" i="3" s="1"/>
  <c r="AY381" i="3"/>
  <c r="BA381" i="3" s="1"/>
  <c r="AY136" i="3"/>
  <c r="BA136" i="3" s="1"/>
  <c r="AY104" i="3"/>
  <c r="BA104" i="3" s="1"/>
  <c r="AY718" i="3"/>
  <c r="BA718" i="3" s="1"/>
  <c r="AY797" i="3"/>
  <c r="BA797" i="3" s="1"/>
  <c r="AY325" i="3"/>
  <c r="BA325" i="3" s="1"/>
  <c r="AY119" i="3"/>
  <c r="BA119" i="3" s="1"/>
  <c r="AY801" i="3"/>
  <c r="BA801" i="3" s="1"/>
  <c r="AY737" i="3"/>
  <c r="BA737" i="3" s="1"/>
  <c r="AY776" i="3"/>
  <c r="BA776" i="3" s="1"/>
  <c r="AY844" i="3"/>
  <c r="BA844" i="3" s="1"/>
  <c r="AY660" i="3"/>
  <c r="BA660" i="3" s="1"/>
  <c r="AY751" i="3"/>
  <c r="BA751" i="3" s="1"/>
  <c r="AY229" i="3"/>
  <c r="BA229" i="3" s="1"/>
  <c r="AY197" i="3"/>
  <c r="BA197" i="3" s="1"/>
  <c r="AY150" i="3"/>
  <c r="BA150" i="3" s="1"/>
  <c r="AY167" i="3"/>
  <c r="BA167" i="3" s="1"/>
  <c r="AY649" i="3"/>
  <c r="BA649" i="3" s="1"/>
  <c r="AY771" i="3"/>
  <c r="BA771" i="3" s="1"/>
  <c r="AY690" i="3"/>
  <c r="BA690" i="3" s="1"/>
  <c r="AY880" i="3"/>
  <c r="BA880" i="3" s="1"/>
  <c r="AY728" i="3"/>
  <c r="BA728" i="3" s="1"/>
  <c r="AY260" i="3"/>
  <c r="BA260" i="3" s="1"/>
  <c r="AY265" i="3"/>
  <c r="BA265" i="3" s="1"/>
  <c r="AY940" i="3"/>
  <c r="BA940" i="3" s="1"/>
  <c r="AY686" i="3"/>
  <c r="BA686" i="3" s="1"/>
  <c r="AY223" i="3"/>
  <c r="BA223" i="3" s="1"/>
  <c r="AY163" i="3"/>
  <c r="BA163" i="3" s="1"/>
  <c r="AY172" i="3"/>
  <c r="BA172" i="3" s="1"/>
  <c r="AY130" i="3"/>
  <c r="BA130" i="3" s="1"/>
  <c r="AY88" i="3"/>
  <c r="AY688" i="3"/>
  <c r="BA688" i="3" s="1"/>
  <c r="AY929" i="3"/>
  <c r="BA929" i="3" s="1"/>
  <c r="AY384" i="3"/>
  <c r="BA384" i="3" s="1"/>
  <c r="AY182" i="3"/>
  <c r="BA182" i="3" s="1"/>
  <c r="AY299" i="3"/>
  <c r="BA299" i="3" s="1"/>
  <c r="AY215" i="3"/>
  <c r="BA215" i="3" s="1"/>
  <c r="AY936" i="3"/>
  <c r="BA936" i="3" s="1"/>
  <c r="AY685" i="3"/>
  <c r="BA685" i="3" s="1"/>
  <c r="AY935" i="3"/>
  <c r="BA935" i="3" s="1"/>
  <c r="AY256" i="3"/>
  <c r="BA256" i="3" s="1"/>
  <c r="AY387" i="3"/>
  <c r="BA387" i="3" s="1"/>
  <c r="AY700" i="3"/>
  <c r="BA700" i="3" s="1"/>
  <c r="AY282" i="3"/>
  <c r="BA282" i="3" s="1"/>
  <c r="AY670" i="3"/>
  <c r="BA670" i="3" s="1"/>
  <c r="AY155" i="3"/>
  <c r="BA155" i="3" s="1"/>
  <c r="AY327" i="3"/>
  <c r="BA327" i="3" s="1"/>
  <c r="AY291" i="3"/>
  <c r="BA291" i="3" s="1"/>
  <c r="AY647" i="3"/>
  <c r="BA647" i="3" s="1"/>
  <c r="AY228" i="3"/>
  <c r="BA228" i="3" s="1"/>
  <c r="AY185" i="3"/>
  <c r="BA185" i="3" s="1"/>
  <c r="AY222" i="3"/>
  <c r="BA222" i="3" s="1"/>
  <c r="AY199" i="3"/>
  <c r="BA199" i="3" s="1"/>
  <c r="AY344" i="3"/>
  <c r="BA344" i="3" s="1"/>
  <c r="AY261" i="3"/>
  <c r="BA261" i="3" s="1"/>
  <c r="AY111" i="3"/>
  <c r="BA111" i="3" s="1"/>
  <c r="AY809" i="3"/>
  <c r="BA809" i="3" s="1"/>
  <c r="AY640" i="3"/>
  <c r="BA640" i="3" s="1"/>
  <c r="AY934" i="3"/>
  <c r="BA934" i="3" s="1"/>
  <c r="AY639" i="3"/>
  <c r="BA639" i="3" s="1"/>
  <c r="AY205" i="3"/>
  <c r="BA205" i="3" s="1"/>
  <c r="AY748" i="3"/>
  <c r="BA748" i="3" s="1"/>
  <c r="AY618" i="3"/>
  <c r="BA618" i="3" s="1"/>
  <c r="AY666" i="3"/>
  <c r="BA666" i="3" s="1"/>
  <c r="AY744" i="3"/>
  <c r="BA744" i="3" s="1"/>
  <c r="AY272" i="3"/>
  <c r="BA272" i="3" s="1"/>
  <c r="AY869" i="3"/>
  <c r="BA869" i="3" s="1"/>
  <c r="AY281" i="3"/>
  <c r="BA281" i="3" s="1"/>
  <c r="AY788" i="3"/>
  <c r="BA788" i="3" s="1"/>
  <c r="AY363" i="3"/>
  <c r="BA363" i="3" s="1"/>
  <c r="AY107" i="3"/>
  <c r="BA107" i="3" s="1"/>
  <c r="AY138" i="3"/>
  <c r="BA138" i="3" s="1"/>
  <c r="AY803" i="3"/>
  <c r="BA803" i="3" s="1"/>
  <c r="AY903" i="3"/>
  <c r="BA903" i="3" s="1"/>
  <c r="AY911" i="3"/>
  <c r="BA911" i="3" s="1"/>
  <c r="AY736" i="3"/>
  <c r="BA736" i="3" s="1"/>
  <c r="AY159" i="3"/>
  <c r="BA159" i="3" s="1"/>
  <c r="AY116" i="3"/>
  <c r="BA116" i="3" s="1"/>
  <c r="AY340" i="3"/>
  <c r="BA340" i="3" s="1"/>
  <c r="AY830" i="3"/>
  <c r="BA830" i="3" s="1"/>
  <c r="AY681" i="3"/>
  <c r="BA681" i="3" s="1"/>
  <c r="AY328" i="3"/>
  <c r="BA328" i="3" s="1"/>
  <c r="AY341" i="3"/>
  <c r="BA341" i="3" s="1"/>
  <c r="AY245" i="3"/>
  <c r="BA245" i="3" s="1"/>
  <c r="AY829" i="3"/>
  <c r="BA829" i="3" s="1"/>
  <c r="AY128" i="3"/>
  <c r="BA128" i="3" s="1"/>
  <c r="AY96" i="3"/>
  <c r="BA96" i="3" s="1"/>
  <c r="AY307" i="3"/>
  <c r="BA307" i="3" s="1"/>
  <c r="AY89" i="3"/>
  <c r="BA89" i="3" s="1"/>
  <c r="AY193" i="3"/>
  <c r="BA193" i="3" s="1"/>
  <c r="AY864" i="3"/>
  <c r="BA864" i="3" s="1"/>
  <c r="AY894" i="3"/>
  <c r="BA894" i="3" s="1"/>
  <c r="AY856" i="3"/>
  <c r="BA856" i="3" s="1"/>
  <c r="AY876" i="3"/>
  <c r="BA876" i="3" s="1"/>
  <c r="AY761" i="3"/>
  <c r="BA761" i="3" s="1"/>
  <c r="AY462" i="3"/>
  <c r="BA462" i="3" s="1"/>
  <c r="AY447" i="3"/>
  <c r="BA447" i="3" s="1"/>
  <c r="AY221" i="3"/>
  <c r="BA221" i="3" s="1"/>
  <c r="AY186" i="3"/>
  <c r="BA186" i="3" s="1"/>
  <c r="AY906" i="3"/>
  <c r="BA906" i="3" s="1"/>
  <c r="AY651" i="3"/>
  <c r="BA651" i="3" s="1"/>
  <c r="AY886" i="3"/>
  <c r="BA886" i="3" s="1"/>
  <c r="AY825" i="3"/>
  <c r="BA825" i="3" s="1"/>
  <c r="AY948" i="3"/>
  <c r="BA948" i="3" s="1"/>
  <c r="AY832" i="3"/>
  <c r="BA832" i="3" s="1"/>
  <c r="AY333" i="3"/>
  <c r="BA333" i="3" s="1"/>
  <c r="AY377" i="3"/>
  <c r="BA377" i="3" s="1"/>
  <c r="AY313" i="3"/>
  <c r="BA313" i="3" s="1"/>
  <c r="AY699" i="3"/>
  <c r="BA699" i="3" s="1"/>
  <c r="AY287" i="3"/>
  <c r="BA287" i="3" s="1"/>
  <c r="AY152" i="3"/>
  <c r="BA152" i="3" s="1"/>
  <c r="AY198" i="3"/>
  <c r="BA198" i="3" s="1"/>
  <c r="AY343" i="3"/>
  <c r="BA343" i="3" s="1"/>
  <c r="AY99" i="3"/>
  <c r="BA99" i="3" s="1"/>
  <c r="AY677" i="3"/>
  <c r="BA677" i="3" s="1"/>
  <c r="AY684" i="3"/>
  <c r="BA684" i="3" s="1"/>
  <c r="AY392" i="3"/>
  <c r="BA392" i="3" s="1"/>
  <c r="AY385" i="3"/>
  <c r="BA385" i="3" s="1"/>
  <c r="AY817" i="3"/>
  <c r="BA817" i="3" s="1"/>
  <c r="AY724" i="3"/>
  <c r="BA724" i="3" s="1"/>
  <c r="AY819" i="3"/>
  <c r="BA819" i="3" s="1"/>
  <c r="AY757" i="3"/>
  <c r="BA757" i="3" s="1"/>
  <c r="AY733" i="3"/>
  <c r="BA733" i="3" s="1"/>
  <c r="AY879" i="3"/>
  <c r="BA879" i="3" s="1"/>
  <c r="AY783" i="3"/>
  <c r="BA783" i="3" s="1"/>
  <c r="AY178" i="3"/>
  <c r="BA178" i="3" s="1"/>
  <c r="AY141" i="3"/>
  <c r="BA141" i="3" s="1"/>
  <c r="AY931" i="3"/>
  <c r="BA931" i="3" s="1"/>
  <c r="AY127" i="3"/>
  <c r="BA127" i="3" s="1"/>
  <c r="AY645" i="3"/>
  <c r="BA645" i="3" s="1"/>
  <c r="AY814" i="3"/>
  <c r="BA814" i="3" s="1"/>
  <c r="AY840" i="3"/>
  <c r="BA840" i="3" s="1"/>
  <c r="AY747" i="3"/>
  <c r="BA747" i="3" s="1"/>
  <c r="AY858" i="3"/>
  <c r="BA858" i="3" s="1"/>
  <c r="AY789" i="3"/>
  <c r="BA789" i="3" s="1"/>
  <c r="AY289" i="3"/>
  <c r="BA289" i="3" s="1"/>
  <c r="AY237" i="3"/>
  <c r="BA237" i="3" s="1"/>
  <c r="AY202" i="3"/>
  <c r="BA202" i="3" s="1"/>
  <c r="AY158" i="3"/>
  <c r="BA158" i="3" s="1"/>
  <c r="AY263" i="3"/>
  <c r="BA263" i="3" s="1"/>
  <c r="AY183" i="3"/>
  <c r="BA183" i="3" s="1"/>
  <c r="AY295" i="3"/>
  <c r="BA295" i="3" s="1"/>
  <c r="AY933" i="3"/>
  <c r="BA933" i="3" s="1"/>
  <c r="AY615" i="3"/>
  <c r="BA615" i="3" s="1"/>
  <c r="AY852" i="3"/>
  <c r="BA852" i="3" s="1"/>
  <c r="AY336" i="3"/>
  <c r="BA336" i="3" s="1"/>
  <c r="AY915" i="3"/>
  <c r="BA915" i="3" s="1"/>
  <c r="AY298" i="3"/>
  <c r="BA298" i="3" s="1"/>
  <c r="AY300" i="3"/>
  <c r="BA300" i="3" s="1"/>
  <c r="AY714" i="3"/>
  <c r="BA714" i="3" s="1"/>
  <c r="AY246" i="3"/>
  <c r="BA246" i="3" s="1"/>
  <c r="AY95" i="3"/>
  <c r="BA95" i="3" s="1"/>
  <c r="AY350" i="3"/>
  <c r="BA350" i="3" s="1"/>
  <c r="AY932" i="3"/>
  <c r="BA932" i="3" s="1"/>
  <c r="AY774" i="3"/>
  <c r="AY918" i="3"/>
  <c r="BA918" i="3" s="1"/>
  <c r="AY854" i="3"/>
  <c r="BA854" i="3" s="1"/>
  <c r="AY162" i="3"/>
  <c r="BA162" i="3" s="1"/>
  <c r="AY871" i="3"/>
  <c r="BA871" i="3" s="1"/>
  <c r="AY196" i="3"/>
  <c r="BA196" i="3" s="1"/>
  <c r="AY812" i="3"/>
  <c r="BA812" i="3" s="1"/>
  <c r="AY251" i="3"/>
  <c r="BA251" i="3" s="1"/>
  <c r="AY727" i="3"/>
  <c r="BA727" i="3" s="1"/>
  <c r="AY319" i="3"/>
  <c r="BA319" i="3" s="1"/>
  <c r="AY851" i="3"/>
  <c r="BA851" i="3" s="1"/>
  <c r="AY824" i="3"/>
  <c r="BA824" i="3" s="1"/>
  <c r="AY338" i="3"/>
  <c r="BA338" i="3" s="1"/>
  <c r="AY834" i="3"/>
  <c r="BA834" i="3" s="1"/>
  <c r="AY861" i="3"/>
  <c r="BA861" i="3" s="1"/>
  <c r="AY360" i="3"/>
  <c r="BA360" i="3" s="1"/>
  <c r="AY264" i="3"/>
  <c r="BA264" i="3" s="1"/>
  <c r="AY862" i="3"/>
  <c r="BA862" i="3" s="1"/>
  <c r="AY743" i="3"/>
  <c r="BA743" i="3" s="1"/>
  <c r="AY224" i="3"/>
  <c r="BA224" i="3" s="1"/>
  <c r="AY192" i="3"/>
  <c r="BA192" i="3" s="1"/>
  <c r="AY334" i="3"/>
  <c r="BA334" i="3" s="1"/>
  <c r="AY270" i="3"/>
  <c r="BA270" i="3" s="1"/>
  <c r="AY831" i="3"/>
  <c r="BA831" i="3" s="1"/>
  <c r="AY160" i="3"/>
  <c r="BA160" i="3" s="1"/>
  <c r="AY280" i="3"/>
  <c r="BA280" i="3" s="1"/>
  <c r="AY828" i="3"/>
  <c r="BA828" i="3" s="1"/>
  <c r="AY793" i="3"/>
  <c r="BA793" i="3" s="1"/>
  <c r="AY795" i="3"/>
  <c r="BA795" i="3" s="1"/>
  <c r="AY765" i="3"/>
  <c r="BA765" i="3" s="1"/>
  <c r="AY731" i="3"/>
  <c r="BA731" i="3" s="1"/>
  <c r="AY644" i="3"/>
  <c r="BA644" i="3" s="1"/>
  <c r="AY735" i="3"/>
  <c r="BA735" i="3" s="1"/>
  <c r="AY339" i="3"/>
  <c r="BA339" i="3" s="1"/>
  <c r="AY248" i="3"/>
  <c r="BA248" i="3" s="1"/>
  <c r="AY176" i="3"/>
  <c r="BA176" i="3" s="1"/>
  <c r="AY859" i="3"/>
  <c r="BA859" i="3" s="1"/>
  <c r="AY729" i="3"/>
  <c r="BA729" i="3" s="1"/>
  <c r="AY877" i="3"/>
  <c r="BA877" i="3" s="1"/>
  <c r="AY813" i="3"/>
  <c r="BA813" i="3" s="1"/>
  <c r="AY348" i="3"/>
  <c r="BA348" i="3" s="1"/>
  <c r="AY746" i="3"/>
  <c r="BA746" i="3" s="1"/>
  <c r="AY944" i="3"/>
  <c r="BA944" i="3" s="1"/>
  <c r="AY463" i="3"/>
  <c r="BA463" i="3" s="1"/>
  <c r="AY113" i="3"/>
  <c r="BA113" i="3" s="1"/>
  <c r="AY276" i="3"/>
  <c r="BA276" i="3" s="1"/>
  <c r="AY359" i="3"/>
  <c r="BA359" i="3" s="1"/>
  <c r="AY787" i="3"/>
  <c r="BA787" i="3" s="1"/>
  <c r="AY873" i="3"/>
  <c r="BA873" i="3" s="1"/>
  <c r="AY805" i="3"/>
  <c r="BA805" i="3" s="1"/>
  <c r="AY839" i="3"/>
  <c r="BA839" i="3" s="1"/>
  <c r="AY772" i="3"/>
  <c r="BA772" i="3" s="1"/>
  <c r="AY210" i="3"/>
  <c r="BA210" i="3" s="1"/>
  <c r="AY804" i="3"/>
  <c r="BA804" i="3" s="1"/>
  <c r="AY375" i="3"/>
  <c r="BA375" i="3" s="1"/>
  <c r="AY134" i="3"/>
  <c r="BA134" i="3" s="1"/>
  <c r="AY102" i="3"/>
  <c r="AY694" i="3"/>
  <c r="BA694" i="3" s="1"/>
  <c r="AY297" i="3"/>
  <c r="BA297" i="3" s="1"/>
  <c r="AY816" i="3"/>
  <c r="BA816" i="3" s="1"/>
  <c r="AY784" i="3"/>
  <c r="BA784" i="3" s="1"/>
  <c r="AY926" i="3"/>
  <c r="BA926" i="3" s="1"/>
  <c r="AY901" i="3"/>
  <c r="BA901" i="3" s="1"/>
  <c r="AY678" i="3"/>
  <c r="BA678" i="3" s="1"/>
  <c r="AY125" i="3"/>
  <c r="BA125" i="3" s="1"/>
  <c r="AY137" i="3"/>
  <c r="BA137" i="3" s="1"/>
  <c r="AY835" i="3"/>
  <c r="BA835" i="3" s="1"/>
  <c r="AY669" i="3"/>
  <c r="BA669" i="3" s="1"/>
  <c r="AY614" i="3"/>
  <c r="BA614" i="3" s="1"/>
  <c r="AY317" i="3"/>
  <c r="BA317" i="3" s="1"/>
  <c r="AY362" i="3"/>
  <c r="BA362" i="3" s="1"/>
  <c r="AY759" i="3"/>
  <c r="BA759" i="3" s="1"/>
  <c r="AY332" i="3"/>
  <c r="BA332" i="3" s="1"/>
  <c r="AY857" i="3"/>
  <c r="BA857" i="3" s="1"/>
  <c r="AY619" i="3"/>
  <c r="BA619" i="3" s="1"/>
  <c r="AY374" i="3"/>
  <c r="BA374" i="3" s="1"/>
  <c r="AY310" i="3"/>
  <c r="BA310" i="3" s="1"/>
  <c r="AY171" i="3"/>
  <c r="BA171" i="3" s="1"/>
  <c r="AY367" i="3"/>
  <c r="BA367" i="3" s="1"/>
  <c r="AY180" i="3"/>
  <c r="BA180" i="3" s="1"/>
  <c r="AY240" i="3"/>
  <c r="BA240" i="3" s="1"/>
  <c r="AY108" i="3"/>
  <c r="BA108" i="3" s="1"/>
  <c r="AY146" i="3"/>
  <c r="BA146" i="3" s="1"/>
  <c r="AY872" i="3"/>
  <c r="BA872" i="3" s="1"/>
  <c r="AY613" i="3"/>
  <c r="BA613" i="3" s="1"/>
  <c r="AY739" i="3"/>
  <c r="BA739" i="3" s="1"/>
  <c r="AY695" i="3"/>
  <c r="BA695" i="3" s="1"/>
  <c r="AY663" i="3"/>
  <c r="BA663" i="3" s="1"/>
  <c r="AY612" i="3"/>
  <c r="BA612" i="3" s="1"/>
  <c r="AY947" i="3"/>
  <c r="BA947" i="3" s="1"/>
  <c r="AY740" i="3"/>
  <c r="BA740" i="3" s="1"/>
  <c r="AY165" i="3"/>
  <c r="BA165" i="3" s="1"/>
  <c r="AY135" i="3"/>
  <c r="BA135" i="3" s="1"/>
  <c r="AY927" i="3"/>
  <c r="BA927" i="3" s="1"/>
  <c r="AY919" i="3"/>
  <c r="BA919" i="3" s="1"/>
  <c r="AY454" i="3"/>
  <c r="BA454" i="3" s="1"/>
  <c r="AY296" i="3"/>
  <c r="BA296" i="3" s="1"/>
  <c r="AY373" i="3"/>
  <c r="BA373" i="3" s="1"/>
  <c r="AY652" i="3"/>
  <c r="BA652" i="3" s="1"/>
  <c r="AY292" i="3"/>
  <c r="BA292" i="3" s="1"/>
  <c r="AY329" i="3"/>
  <c r="BA329" i="3" s="1"/>
  <c r="AY820" i="3"/>
  <c r="BA820" i="3" s="1"/>
  <c r="AY388" i="3"/>
  <c r="BA388" i="3" s="1"/>
  <c r="AY738" i="3"/>
  <c r="BA738" i="3" s="1"/>
  <c r="AY780" i="3"/>
  <c r="BA780" i="3" s="1"/>
  <c r="AY93" i="3"/>
  <c r="BA93" i="3" s="1"/>
  <c r="AY230" i="3"/>
  <c r="BA230" i="3" s="1"/>
  <c r="AY841" i="3"/>
  <c r="BA841" i="3" s="1"/>
  <c r="AY166" i="3"/>
  <c r="BA166" i="3" s="1"/>
  <c r="AY775" i="3"/>
  <c r="BA775" i="3" s="1"/>
  <c r="AY687" i="3"/>
  <c r="BA687" i="3" s="1"/>
  <c r="AY939" i="3"/>
  <c r="BA939" i="3" s="1"/>
  <c r="AY673" i="3"/>
  <c r="BA673" i="3" s="1"/>
  <c r="AY928" i="3"/>
  <c r="BA928" i="3" s="1"/>
  <c r="AY303" i="3"/>
  <c r="BA303" i="3" s="1"/>
  <c r="AY151" i="3"/>
  <c r="BA151" i="3" s="1"/>
  <c r="AY810" i="3"/>
  <c r="BA810" i="3" s="1"/>
  <c r="AY355" i="3"/>
  <c r="BA355" i="3" s="1"/>
  <c r="AY451" i="3"/>
  <c r="BA451" i="3" s="1"/>
  <c r="AY306" i="3"/>
  <c r="BA306" i="3" s="1"/>
  <c r="AY133" i="3"/>
  <c r="BA133" i="3" s="1"/>
  <c r="AY950" i="3"/>
  <c r="BA950" i="3" s="1"/>
  <c r="AY763" i="3"/>
  <c r="BA763" i="3" s="1"/>
  <c r="AY380" i="3"/>
  <c r="BA380" i="3" s="1"/>
  <c r="AY284" i="3"/>
  <c r="BA284" i="3" s="1"/>
  <c r="AY184" i="3"/>
  <c r="BA184" i="3" s="1"/>
  <c r="AY209" i="3"/>
  <c r="BA209" i="3" s="1"/>
  <c r="AY271" i="3"/>
  <c r="BA271" i="3" s="1"/>
  <c r="AY149" i="3"/>
  <c r="BA149" i="3" s="1"/>
  <c r="AY120" i="3"/>
  <c r="BA120" i="3" s="1"/>
  <c r="AY154" i="3"/>
  <c r="BA154" i="3" s="1"/>
  <c r="AY122" i="3"/>
  <c r="BA122" i="3" s="1"/>
  <c r="AY293" i="3"/>
  <c r="BA293" i="3" s="1"/>
  <c r="AY372" i="3"/>
  <c r="BA372" i="3" s="1"/>
  <c r="AY361" i="3"/>
  <c r="BA361" i="3" s="1"/>
  <c r="AY318" i="3"/>
  <c r="BA318" i="3" s="1"/>
  <c r="AY187" i="3"/>
  <c r="BA187" i="3" s="1"/>
  <c r="AY648" i="3"/>
  <c r="BA648" i="3" s="1"/>
  <c r="AY792" i="3"/>
  <c r="BA792" i="3" s="1"/>
  <c r="AY842" i="3"/>
  <c r="BA842" i="3" s="1"/>
  <c r="AY837" i="3"/>
  <c r="AY203" i="3"/>
  <c r="BA203" i="3" s="1"/>
  <c r="AY156" i="3"/>
  <c r="BA156" i="3" s="1"/>
  <c r="AY754" i="3"/>
  <c r="BA754" i="3" s="1"/>
  <c r="AY115" i="3"/>
  <c r="BA115" i="3" s="1"/>
  <c r="AY745" i="3"/>
  <c r="BA745" i="3" s="1"/>
  <c r="AY938" i="3"/>
  <c r="BA938" i="3" s="1"/>
  <c r="AY811" i="3"/>
  <c r="BA811" i="3" s="1"/>
  <c r="AY893" i="3"/>
  <c r="BA893" i="3" s="1"/>
  <c r="AY767" i="3"/>
  <c r="BA767" i="3" s="1"/>
  <c r="AY659" i="3"/>
  <c r="BA659" i="3" s="1"/>
  <c r="AY170" i="3"/>
  <c r="BA170" i="3" s="1"/>
  <c r="AY212" i="3"/>
  <c r="BA212" i="3" s="1"/>
  <c r="AY279" i="3"/>
  <c r="BA279" i="3" s="1"/>
  <c r="AY910" i="3"/>
  <c r="BA910" i="3" s="1"/>
  <c r="AY698" i="3"/>
  <c r="BA698" i="3" s="1"/>
  <c r="AY390" i="3"/>
  <c r="BA390" i="3" s="1"/>
  <c r="AY349" i="3"/>
  <c r="BA349" i="3" s="1"/>
  <c r="AY232" i="3"/>
  <c r="BA232" i="3" s="1"/>
  <c r="AY200" i="3"/>
  <c r="BA200" i="3" s="1"/>
  <c r="AY643" i="3"/>
  <c r="BA643" i="3" s="1"/>
  <c r="AY204" i="3"/>
  <c r="BA204" i="3" s="1"/>
  <c r="AY646" i="3"/>
  <c r="BA646" i="3" s="1"/>
  <c r="AY239" i="3"/>
  <c r="BA239" i="3" s="1"/>
  <c r="AY331" i="3"/>
  <c r="BA331" i="3" s="1"/>
  <c r="AY675" i="3"/>
  <c r="BA675" i="3" s="1"/>
  <c r="AY696" i="3"/>
  <c r="BA696" i="3" s="1"/>
  <c r="AY664" i="3"/>
  <c r="BA664" i="3" s="1"/>
  <c r="AY866" i="3"/>
  <c r="BA866" i="3" s="1"/>
  <c r="AY464" i="3"/>
  <c r="BA464" i="3" s="1"/>
  <c r="AY273" i="3"/>
  <c r="BA273" i="3" s="1"/>
  <c r="AY226" i="3"/>
  <c r="BA226" i="3" s="1"/>
  <c r="AY118" i="3"/>
  <c r="BA118" i="3" s="1"/>
  <c r="AY755" i="3"/>
  <c r="BA755" i="3" s="1"/>
  <c r="AY254" i="3"/>
  <c r="BA254" i="3" s="1"/>
  <c r="AY930" i="3"/>
  <c r="BA930" i="3" s="1"/>
  <c r="AY693" i="3"/>
  <c r="BA693" i="3" s="1"/>
  <c r="AY895" i="3"/>
  <c r="BA895" i="3" s="1"/>
  <c r="AY309" i="3"/>
  <c r="BA309" i="3" s="1"/>
  <c r="AY448" i="3"/>
  <c r="BA448" i="3" s="1"/>
  <c r="AY290" i="3"/>
  <c r="BA290" i="3" s="1"/>
  <c r="AY460" i="3"/>
  <c r="BA460" i="3" s="1"/>
  <c r="AY366" i="3"/>
  <c r="BA366" i="3" s="1"/>
  <c r="AY259" i="3"/>
  <c r="BA259" i="3" s="1"/>
  <c r="AY881" i="3"/>
  <c r="BA881" i="3" s="1"/>
  <c r="AY732" i="3"/>
  <c r="BA732" i="3" s="1"/>
  <c r="AY888" i="3"/>
  <c r="BA888" i="3" s="1"/>
  <c r="AY749" i="3"/>
  <c r="BA749" i="3" s="1"/>
  <c r="AY949" i="3"/>
  <c r="BA949" i="3" s="1"/>
  <c r="AY855" i="3"/>
  <c r="BA855" i="3" s="1"/>
  <c r="AY189" i="3"/>
  <c r="BA189" i="3" s="1"/>
  <c r="AY218" i="3"/>
  <c r="BA218" i="3" s="1"/>
  <c r="AY762" i="3"/>
  <c r="BA762" i="3" s="1"/>
  <c r="AY110" i="3"/>
  <c r="BA110" i="3" s="1"/>
  <c r="AY467" i="3"/>
  <c r="BA467" i="3" s="1"/>
  <c r="AY214" i="3"/>
  <c r="BA214" i="3" s="1"/>
  <c r="AY92" i="3"/>
  <c r="BA92" i="3" s="1"/>
  <c r="AY267" i="3"/>
  <c r="BA267" i="3" s="1"/>
  <c r="AY179" i="3"/>
  <c r="BA179" i="3" s="1"/>
  <c r="AY725" i="3"/>
  <c r="BA725" i="3" s="1"/>
  <c r="AY112" i="3"/>
  <c r="BA112" i="3" s="1"/>
  <c r="AY148" i="3"/>
  <c r="BA148" i="3" s="1"/>
  <c r="AY650" i="3"/>
  <c r="BA650" i="3" s="1"/>
  <c r="AY446" i="3"/>
  <c r="BA446" i="3" s="1"/>
  <c r="AY352" i="3"/>
  <c r="BA352" i="3" s="1"/>
  <c r="AY459" i="3"/>
  <c r="BA459" i="3" s="1"/>
  <c r="AY346" i="3"/>
  <c r="BA346" i="3" s="1"/>
  <c r="AY250" i="3"/>
  <c r="BA250" i="3" s="1"/>
  <c r="AY316" i="3"/>
  <c r="BA316" i="3" s="1"/>
  <c r="AY216" i="3"/>
  <c r="BA216" i="3" s="1"/>
  <c r="AY262" i="3"/>
  <c r="BA262" i="3" s="1"/>
  <c r="AY449" i="3"/>
  <c r="BA449" i="3" s="1"/>
  <c r="AY97" i="3"/>
  <c r="BA97" i="3" s="1"/>
  <c r="AY207" i="3"/>
  <c r="BA207" i="3" s="1"/>
  <c r="AY905" i="3"/>
  <c r="BA905" i="3" s="1"/>
  <c r="AY920" i="3"/>
  <c r="BA920" i="3" s="1"/>
  <c r="AY750" i="3"/>
  <c r="BA750" i="3" s="1"/>
  <c r="AY790" i="3"/>
  <c r="BA790" i="3" s="1"/>
  <c r="AY827" i="3"/>
  <c r="BA827" i="3" s="1"/>
  <c r="AY942" i="3"/>
  <c r="BA942" i="3" s="1"/>
  <c r="AY692" i="3"/>
  <c r="BA692" i="3" s="1"/>
  <c r="AY904" i="3"/>
  <c r="BA904" i="3" s="1"/>
  <c r="AY892" i="3"/>
  <c r="BA892" i="3" s="1"/>
  <c r="AY164" i="3"/>
  <c r="BA164" i="3" s="1"/>
  <c r="AY105" i="3"/>
  <c r="BA105" i="3" s="1"/>
  <c r="AY383" i="3"/>
  <c r="BA383" i="3" s="1"/>
  <c r="AY946" i="3"/>
  <c r="BA946" i="3" s="1"/>
  <c r="AY756" i="3"/>
  <c r="BA756" i="3" s="1"/>
  <c r="AY353" i="3"/>
  <c r="BA353" i="3" s="1"/>
  <c r="AY173" i="3"/>
  <c r="BA173" i="3" s="1"/>
  <c r="AY234" i="3"/>
  <c r="BA234" i="3" s="1"/>
  <c r="AY323" i="3"/>
  <c r="BA323" i="3" s="1"/>
  <c r="AY126" i="3"/>
  <c r="BA126" i="3" s="1"/>
  <c r="AY98" i="3"/>
  <c r="BA98" i="3" s="1"/>
  <c r="AY796" i="3"/>
  <c r="BA796" i="3" s="1"/>
  <c r="AY153" i="3"/>
  <c r="BA153" i="3" s="1"/>
  <c r="AY870" i="3"/>
  <c r="BA870" i="3" s="1"/>
  <c r="AY924" i="3"/>
  <c r="BA924" i="3" s="1"/>
  <c r="AY304" i="3"/>
  <c r="BA304" i="3" s="1"/>
  <c r="AY456" i="3"/>
  <c r="BA456" i="3" s="1"/>
  <c r="AY330" i="3"/>
  <c r="BA330" i="3" s="1"/>
  <c r="AY266" i="3"/>
  <c r="BA266" i="3" s="1"/>
  <c r="AY458" i="3"/>
  <c r="BA458" i="3" s="1"/>
  <c r="AY268" i="3"/>
  <c r="BA268" i="3" s="1"/>
  <c r="AY168" i="3"/>
  <c r="BA168" i="3" s="1"/>
  <c r="AY786" i="3"/>
  <c r="BA786" i="3" s="1"/>
  <c r="AY342" i="3"/>
  <c r="BA342" i="3" s="1"/>
  <c r="AY916" i="3"/>
  <c r="BA916" i="3" s="1"/>
  <c r="AY764" i="3"/>
  <c r="BA764" i="3" s="1"/>
  <c r="AY274" i="3"/>
  <c r="BA274" i="3" s="1"/>
  <c r="AY900" i="3"/>
  <c r="BA900" i="3" s="1"/>
  <c r="AY882" i="3"/>
  <c r="BA882" i="3" s="1"/>
  <c r="AY902" i="3"/>
  <c r="BA902" i="3" s="1"/>
  <c r="AY806" i="3"/>
  <c r="BA806" i="3" s="1"/>
  <c r="AY808" i="3"/>
  <c r="BA808" i="3" s="1"/>
  <c r="AY689" i="3"/>
  <c r="BA689" i="3" s="1"/>
  <c r="AY351" i="3"/>
  <c r="BA351" i="3" s="1"/>
  <c r="AY453" i="3"/>
  <c r="BA453" i="3" s="1"/>
  <c r="AY231" i="3"/>
  <c r="BA231" i="3" s="1"/>
  <c r="AY188" i="3"/>
  <c r="BA188" i="3" s="1"/>
  <c r="AY833" i="3"/>
  <c r="BA833" i="3" s="1"/>
  <c r="AY466" i="3"/>
  <c r="BA466" i="3" s="1"/>
  <c r="AY768" i="3"/>
  <c r="BA768" i="3" s="1"/>
  <c r="AY658" i="3"/>
  <c r="BA658" i="3" s="1"/>
  <c r="AY952" i="3"/>
  <c r="AY322" i="3"/>
  <c r="BA322" i="3" s="1"/>
  <c r="AY450" i="3"/>
  <c r="BA450" i="3" s="1"/>
  <c r="AY302" i="3"/>
  <c r="BA302" i="3" s="1"/>
  <c r="AY371" i="3"/>
  <c r="BA371" i="3" s="1"/>
  <c r="AY382" i="3"/>
  <c r="BA382" i="3" s="1"/>
  <c r="AY461" i="3"/>
  <c r="BA461" i="3" s="1"/>
  <c r="AY891" i="3"/>
  <c r="BA891" i="3" s="1"/>
  <c r="AY945" i="3"/>
  <c r="BA945" i="3" s="1"/>
  <c r="AY321" i="3"/>
  <c r="BA321" i="3" s="1"/>
  <c r="AY257" i="3"/>
  <c r="BA257" i="3" s="1"/>
  <c r="AY211" i="3"/>
  <c r="BA211" i="3" s="1"/>
  <c r="AY142" i="3"/>
  <c r="BA142" i="3" s="1"/>
  <c r="AY243" i="3"/>
  <c r="BA243" i="3" s="1"/>
  <c r="AY662" i="3"/>
  <c r="BA662" i="3" s="1"/>
  <c r="AY845" i="3"/>
  <c r="BA845" i="3" s="1"/>
  <c r="AY642" i="3"/>
  <c r="BA642" i="3" s="1"/>
  <c r="AY730" i="3"/>
  <c r="BA730" i="3" s="1"/>
  <c r="AY286" i="3"/>
  <c r="BA286" i="3" s="1"/>
  <c r="AY220" i="3"/>
  <c r="BA220" i="3" s="1"/>
  <c r="AY147" i="3"/>
  <c r="BA147" i="3" s="1"/>
  <c r="AY726" i="3"/>
  <c r="BA726" i="3" s="1"/>
  <c r="AY909" i="3"/>
  <c r="BA909" i="3" s="1"/>
  <c r="AY913" i="3"/>
  <c r="BA913" i="3" s="1"/>
  <c r="AY791" i="3"/>
  <c r="BA791" i="3" s="1"/>
  <c r="AY908" i="3"/>
  <c r="BA908" i="3" s="1"/>
  <c r="AY719" i="3"/>
  <c r="BA719" i="3" s="1"/>
  <c r="AY452" i="3"/>
  <c r="BA452" i="3" s="1"/>
  <c r="AY358" i="3"/>
  <c r="BA358" i="3" s="1"/>
  <c r="AY326" i="3"/>
  <c r="BA326" i="3" s="1"/>
  <c r="AY294" i="3"/>
  <c r="BA294" i="3" s="1"/>
  <c r="AY236" i="3"/>
  <c r="BA236" i="3" s="1"/>
  <c r="AY123" i="3"/>
  <c r="BA123" i="3" s="1"/>
  <c r="AY389" i="3"/>
  <c r="BA389" i="3" s="1"/>
  <c r="AY140" i="3"/>
  <c r="BA140" i="3" s="1"/>
  <c r="AY255" i="3"/>
  <c r="BA255" i="3" s="1"/>
  <c r="AY822" i="3"/>
  <c r="BA822" i="3" s="1"/>
  <c r="AY723" i="3"/>
  <c r="BA723" i="3" s="1"/>
  <c r="AY679" i="3"/>
  <c r="BA679" i="3" s="1"/>
  <c r="AY691" i="3"/>
  <c r="BA691" i="3" s="1"/>
  <c r="AY305" i="3"/>
  <c r="BA305" i="3" s="1"/>
  <c r="AY213" i="3"/>
  <c r="BA213" i="3" s="1"/>
  <c r="AY242" i="3"/>
  <c r="BA242" i="3" s="1"/>
  <c r="AY235" i="3"/>
  <c r="BA235" i="3" s="1"/>
  <c r="AY794" i="3"/>
  <c r="BA794" i="3" s="1"/>
  <c r="AY201" i="3"/>
  <c r="BA201" i="3" s="1"/>
  <c r="AY143" i="3"/>
  <c r="BA143" i="3" s="1"/>
  <c r="AY283" i="3"/>
  <c r="BA283" i="3" s="1"/>
  <c r="AY778" i="3"/>
  <c r="BA778" i="3" s="1"/>
  <c r="AY941" i="3"/>
  <c r="BA941" i="3" s="1"/>
  <c r="AY878" i="3"/>
  <c r="BA878" i="3" s="1"/>
  <c r="AY490" i="3"/>
  <c r="BA490" i="3" s="1"/>
  <c r="AY474" i="3"/>
  <c r="BA474" i="3" s="1"/>
  <c r="AY575" i="3"/>
  <c r="BA575" i="3" s="1"/>
  <c r="AY537" i="3"/>
  <c r="BA537" i="3" s="1"/>
  <c r="AY411" i="3"/>
  <c r="BA411" i="3" s="1"/>
  <c r="AY517" i="3"/>
  <c r="BA517" i="3" s="1"/>
  <c r="AY579" i="3"/>
  <c r="BA579" i="3" s="1"/>
  <c r="AY414" i="3"/>
  <c r="BA414" i="3" s="1"/>
  <c r="AY577" i="3"/>
  <c r="BA577" i="3" s="1"/>
  <c r="AY514" i="3"/>
  <c r="BA514" i="3" s="1"/>
  <c r="K628" i="3"/>
  <c r="AY571" i="3"/>
  <c r="BA571" i="3" s="1"/>
  <c r="AY430" i="3"/>
  <c r="BA430" i="3" s="1"/>
  <c r="AY561" i="3"/>
  <c r="BA561" i="3" s="1"/>
  <c r="AY597" i="3"/>
  <c r="BA597" i="3" s="1"/>
  <c r="AY536" i="3"/>
  <c r="BA536" i="3" s="1"/>
  <c r="AY620" i="3"/>
  <c r="BA620" i="3" s="1"/>
  <c r="AY574" i="3"/>
  <c r="BA574" i="3" s="1"/>
  <c r="AY406" i="3"/>
  <c r="BA406" i="3" s="1"/>
  <c r="AY521" i="3"/>
  <c r="BA521" i="3" s="1"/>
  <c r="AY589" i="3"/>
  <c r="BA589" i="3" s="1"/>
  <c r="AY591" i="3"/>
  <c r="BA591" i="3" s="1"/>
  <c r="AY471" i="3"/>
  <c r="BA471" i="3" s="1"/>
  <c r="AY486" i="3"/>
  <c r="BA486" i="3" s="1"/>
  <c r="AY610" i="3"/>
  <c r="BA610" i="3" s="1"/>
  <c r="AY583" i="3"/>
  <c r="BA583" i="3" s="1"/>
  <c r="AY580" i="3"/>
  <c r="BA580" i="3" s="1"/>
  <c r="AY558" i="3"/>
  <c r="BA558" i="3" s="1"/>
  <c r="AY405" i="3"/>
  <c r="BA405" i="3" s="1"/>
  <c r="AY524" i="3"/>
  <c r="BA524" i="3" s="1"/>
  <c r="AY541" i="3"/>
  <c r="BA541" i="3" s="1"/>
  <c r="AY631" i="3"/>
  <c r="BA631" i="3" s="1"/>
  <c r="AY409" i="3"/>
  <c r="BA409" i="3" s="1"/>
  <c r="AY710" i="3"/>
  <c r="BA710" i="3" s="1"/>
  <c r="Q628" i="3"/>
  <c r="M628" i="3"/>
  <c r="AY557" i="3"/>
  <c r="BA557" i="3" s="1"/>
  <c r="AY573" i="3"/>
  <c r="BA573" i="3" s="1"/>
  <c r="AY420" i="3"/>
  <c r="BA420" i="3" s="1"/>
  <c r="AY576" i="3"/>
  <c r="BA576" i="3" s="1"/>
  <c r="AY434" i="3"/>
  <c r="BA434" i="3" s="1"/>
  <c r="AY707" i="3"/>
  <c r="BA707" i="3" s="1"/>
  <c r="AY555" i="3"/>
  <c r="BA555" i="3" s="1"/>
  <c r="AY468" i="3"/>
  <c r="BA468" i="3" s="1"/>
  <c r="AY506" i="3"/>
  <c r="BA506" i="3" s="1"/>
  <c r="AY607" i="3"/>
  <c r="BA607" i="3" s="1"/>
  <c r="AY485" i="3"/>
  <c r="BA485" i="3" s="1"/>
  <c r="AY563" i="3"/>
  <c r="BA563" i="3" s="1"/>
  <c r="AY596" i="3"/>
  <c r="BA596" i="3" s="1"/>
  <c r="AY547" i="3"/>
  <c r="BA547" i="3" s="1"/>
  <c r="AY709" i="3"/>
  <c r="BA709" i="3" s="1"/>
  <c r="AY560" i="3"/>
  <c r="BA560" i="3" s="1"/>
  <c r="AY708" i="3"/>
  <c r="BA708" i="3" s="1"/>
  <c r="AY550" i="3"/>
  <c r="BA550" i="3" s="1"/>
  <c r="AY487" i="3"/>
  <c r="BA487" i="3" s="1"/>
  <c r="AY637" i="3"/>
  <c r="BA637" i="3" s="1"/>
  <c r="AY595" i="3"/>
  <c r="BA595" i="3" s="1"/>
  <c r="AY586" i="3"/>
  <c r="BA586" i="3" s="1"/>
  <c r="AY545" i="3"/>
  <c r="BA545" i="3" s="1"/>
  <c r="AY425" i="3"/>
  <c r="BA425" i="3" s="1"/>
  <c r="AY476" i="3"/>
  <c r="BA476" i="3" s="1"/>
  <c r="AY416" i="3"/>
  <c r="BA416" i="3" s="1"/>
  <c r="AY585" i="3"/>
  <c r="BA585" i="3" s="1"/>
  <c r="AY703" i="3"/>
  <c r="BA703" i="3" s="1"/>
  <c r="AY472" i="3"/>
  <c r="BA472" i="3" s="1"/>
  <c r="AY429" i="3"/>
  <c r="BA429" i="3" s="1"/>
  <c r="AY513" i="3"/>
  <c r="BA513" i="3" s="1"/>
  <c r="AY599" i="3"/>
  <c r="BA599" i="3" s="1"/>
  <c r="AY479" i="3"/>
  <c r="BA479" i="3" s="1"/>
  <c r="AY432" i="3"/>
  <c r="BA432" i="3" s="1"/>
  <c r="AY565" i="3"/>
  <c r="BA565" i="3" s="1"/>
  <c r="AY604" i="3"/>
  <c r="BA604" i="3" s="1"/>
  <c r="AY393" i="3"/>
  <c r="AY526" i="3"/>
  <c r="BA526" i="3" s="1"/>
  <c r="AY636" i="3"/>
  <c r="BA636" i="3" s="1"/>
  <c r="AY407" i="3"/>
  <c r="BA407" i="3" s="1"/>
  <c r="AY626" i="3"/>
  <c r="BA626" i="3" s="1"/>
  <c r="AY625" i="3"/>
  <c r="BA625" i="3" s="1"/>
  <c r="AY502" i="3"/>
  <c r="BA502" i="3" s="1"/>
  <c r="AY441" i="3"/>
  <c r="BA441" i="3" s="1"/>
  <c r="AY494" i="3"/>
  <c r="BA494" i="3" s="1"/>
  <c r="AY630" i="3"/>
  <c r="BA630" i="3" s="1"/>
  <c r="AY624" i="3"/>
  <c r="BA624" i="3" s="1"/>
  <c r="AY552" i="3"/>
  <c r="BA552" i="3" s="1"/>
  <c r="AY477" i="3"/>
  <c r="BA477" i="3" s="1"/>
  <c r="AY556" i="3"/>
  <c r="BA556" i="3" s="1"/>
  <c r="AY593" i="3"/>
  <c r="BA593" i="3" s="1"/>
  <c r="AY606" i="3"/>
  <c r="BA606" i="3" s="1"/>
  <c r="AY445" i="3"/>
  <c r="BA445" i="3" s="1"/>
  <c r="AY422" i="3"/>
  <c r="BA422" i="3" s="1"/>
  <c r="AY428" i="3"/>
  <c r="BA428" i="3" s="1"/>
  <c r="AY600" i="3"/>
  <c r="BA600" i="3" s="1"/>
  <c r="AY496" i="3"/>
  <c r="BA496" i="3" s="1"/>
  <c r="AY395" i="3"/>
  <c r="BA395" i="3" s="1"/>
  <c r="AC628" i="3"/>
  <c r="AA628" i="3"/>
  <c r="AY394" i="3"/>
  <c r="BA394" i="3" s="1"/>
  <c r="AY527" i="3"/>
  <c r="BA527" i="3" s="1"/>
  <c r="AY542" i="3"/>
  <c r="BA542" i="3" s="1"/>
  <c r="AY469" i="3"/>
  <c r="BA469" i="3" s="1"/>
  <c r="AY519" i="3"/>
  <c r="BA519" i="3" s="1"/>
  <c r="AY635" i="3"/>
  <c r="BA635" i="3" s="1"/>
  <c r="AY421" i="3"/>
  <c r="AY705" i="3"/>
  <c r="BA705" i="3" s="1"/>
  <c r="AY568" i="3"/>
  <c r="BA568" i="3" s="1"/>
  <c r="AY505" i="3"/>
  <c r="BA505" i="3" s="1"/>
  <c r="AY426" i="3"/>
  <c r="BA426" i="3" s="1"/>
  <c r="AY609" i="3"/>
  <c r="BA609" i="3" s="1"/>
  <c r="AY632" i="3"/>
  <c r="BA632" i="3" s="1"/>
  <c r="AY398" i="3"/>
  <c r="BA398" i="3" s="1"/>
  <c r="AY512" i="3"/>
  <c r="BA512" i="3" s="1"/>
  <c r="AY410" i="3"/>
  <c r="BA410" i="3" s="1"/>
  <c r="AY423" i="3"/>
  <c r="BA423" i="3" s="1"/>
  <c r="AY475" i="3"/>
  <c r="BA475" i="3" s="1"/>
  <c r="AY404" i="3"/>
  <c r="AY587" i="3"/>
  <c r="BA587" i="3" s="1"/>
  <c r="AY437" i="3"/>
  <c r="BA437" i="3" s="1"/>
  <c r="AY592" i="3"/>
  <c r="BA592" i="3" s="1"/>
  <c r="O628" i="3"/>
  <c r="U628" i="3"/>
  <c r="AY551" i="3"/>
  <c r="BA551" i="3" s="1"/>
  <c r="AY605" i="3"/>
  <c r="BA605" i="3" s="1"/>
  <c r="AY399" i="3"/>
  <c r="BA399" i="3" s="1"/>
  <c r="AY549" i="3"/>
  <c r="AY540" i="3"/>
  <c r="BA540" i="3" s="1"/>
  <c r="AY544" i="3"/>
  <c r="BA544" i="3" s="1"/>
  <c r="AY503" i="3"/>
  <c r="BA503" i="3" s="1"/>
  <c r="AY401" i="3"/>
  <c r="BA401" i="3" s="1"/>
  <c r="AY553" i="3"/>
  <c r="BA553" i="3" s="1"/>
  <c r="AY602" i="3"/>
  <c r="BA602" i="3" s="1"/>
  <c r="AY546" i="3"/>
  <c r="BA546" i="3" s="1"/>
  <c r="AY419" i="3"/>
  <c r="AY493" i="3"/>
  <c r="BA493" i="3" s="1"/>
  <c r="AY594" i="3"/>
  <c r="BA594" i="3" s="1"/>
  <c r="AY531" i="3"/>
  <c r="BA531" i="3" s="1"/>
  <c r="AY444" i="3"/>
  <c r="BA444" i="3" s="1"/>
  <c r="AY601" i="3"/>
  <c r="BA601" i="3" s="1"/>
  <c r="AY481" i="3"/>
  <c r="BA481" i="3" s="1"/>
  <c r="AY433" i="3"/>
  <c r="BA433" i="3" s="1"/>
  <c r="AY532" i="3"/>
  <c r="BA532" i="3" s="1"/>
  <c r="AY436" i="3"/>
  <c r="BA436" i="3" s="1"/>
  <c r="AY504" i="3"/>
  <c r="BA504" i="3" s="1"/>
  <c r="AY402" i="3"/>
  <c r="BA402" i="3" s="1"/>
  <c r="AY484" i="3"/>
  <c r="AY438" i="3"/>
  <c r="BA438" i="3" s="1"/>
  <c r="AY480" i="3"/>
  <c r="BA480" i="3" s="1"/>
  <c r="AY417" i="3"/>
  <c r="BA417" i="3" s="1"/>
  <c r="AY598" i="3"/>
  <c r="BA598" i="3" s="1"/>
  <c r="AY712" i="3"/>
  <c r="BA712" i="3" s="1"/>
  <c r="AY516" i="3"/>
  <c r="BA516" i="3" s="1"/>
  <c r="AY529" i="3"/>
  <c r="BA529" i="3" s="1"/>
  <c r="W628" i="3"/>
  <c r="Y628" i="3"/>
  <c r="AY590" i="3"/>
  <c r="BA590" i="3" s="1"/>
  <c r="AY470" i="3"/>
  <c r="BA470" i="3" s="1"/>
  <c r="AY704" i="3"/>
  <c r="BA704" i="3" s="1"/>
  <c r="AY508" i="3"/>
  <c r="BA508" i="3" s="1"/>
  <c r="AY491" i="3"/>
  <c r="BA491" i="3" s="1"/>
  <c r="AY415" i="3"/>
  <c r="BA415" i="3" s="1"/>
  <c r="AY562" i="3"/>
  <c r="BA562" i="3" s="1"/>
  <c r="AY408" i="3"/>
  <c r="BA408" i="3" s="1"/>
  <c r="AY528" i="3"/>
  <c r="BA528" i="3" s="1"/>
  <c r="AY638" i="3"/>
  <c r="BA638" i="3" s="1"/>
  <c r="AY566" i="3"/>
  <c r="BA566" i="3" s="1"/>
  <c r="AY548" i="3"/>
  <c r="BA548" i="3" s="1"/>
  <c r="AY520" i="3"/>
  <c r="BA520" i="3" s="1"/>
  <c r="AY495" i="3"/>
  <c r="BA495" i="3" s="1"/>
  <c r="AY418" i="3"/>
  <c r="BA418" i="3" s="1"/>
  <c r="AY572" i="3"/>
  <c r="BA572" i="3" s="1"/>
  <c r="AY501" i="3"/>
  <c r="BA501" i="3" s="1"/>
  <c r="AY530" i="3"/>
  <c r="BA530" i="3" s="1"/>
  <c r="AY543" i="3"/>
  <c r="BA543" i="3" s="1"/>
  <c r="AY403" i="3"/>
  <c r="BA403" i="3" s="1"/>
  <c r="AY621" i="3"/>
  <c r="BA621" i="3" s="1"/>
  <c r="AY711" i="3"/>
  <c r="BA711" i="3" s="1"/>
  <c r="AY578" i="3"/>
  <c r="BA578" i="3" s="1"/>
  <c r="AY515" i="3"/>
  <c r="BA515" i="3" s="1"/>
  <c r="AY706" i="3"/>
  <c r="BA706" i="3" s="1"/>
  <c r="AY535" i="3"/>
  <c r="BA535" i="3" s="1"/>
  <c r="AY507" i="3"/>
  <c r="BA507" i="3" s="1"/>
  <c r="AY623" i="3"/>
  <c r="BA623" i="3" s="1"/>
  <c r="AY633" i="3"/>
  <c r="BA633" i="3" s="1"/>
  <c r="AY564" i="3"/>
  <c r="BA564" i="3" s="1"/>
  <c r="AY492" i="3"/>
  <c r="BA492" i="3" s="1"/>
  <c r="AY525" i="3"/>
  <c r="BA525" i="3" s="1"/>
  <c r="AY400" i="3"/>
  <c r="BA400" i="3" s="1"/>
  <c r="AY634" i="3"/>
  <c r="BA634" i="3" s="1"/>
  <c r="AY499" i="3"/>
  <c r="BA499" i="3" s="1"/>
  <c r="AY702" i="3"/>
  <c r="AY584" i="3"/>
  <c r="BA584" i="3" s="1"/>
  <c r="AY442" i="3"/>
  <c r="BA442" i="3" s="1"/>
  <c r="AY582" i="3"/>
  <c r="BA582" i="3" s="1"/>
  <c r="AY534" i="3"/>
  <c r="BA534" i="3" s="1"/>
  <c r="AY500" i="3"/>
  <c r="BA500" i="3" s="1"/>
  <c r="AY611" i="3"/>
  <c r="BA611" i="3" s="1"/>
  <c r="AY482" i="3"/>
  <c r="BA482" i="3" s="1"/>
  <c r="AY413" i="3"/>
  <c r="BA413" i="3" s="1"/>
  <c r="AY539" i="3"/>
  <c r="BA539" i="3" s="1"/>
  <c r="AY588" i="3"/>
  <c r="BA588" i="3" s="1"/>
  <c r="AY497" i="3"/>
  <c r="BA497" i="3" s="1"/>
  <c r="AY538" i="3"/>
  <c r="BA538" i="3" s="1"/>
  <c r="AY412" i="3"/>
  <c r="BA412" i="3" s="1"/>
  <c r="AY533" i="3"/>
  <c r="BA533" i="3" s="1"/>
  <c r="AY522" i="3"/>
  <c r="BA522" i="3" s="1"/>
  <c r="AY443" i="3"/>
  <c r="BA443" i="3" s="1"/>
  <c r="AY397" i="3"/>
  <c r="BA397" i="3" s="1"/>
  <c r="AY559" i="3"/>
  <c r="BA559" i="3" s="1"/>
  <c r="AY478" i="3"/>
  <c r="BA478" i="3" s="1"/>
  <c r="AY581" i="3"/>
  <c r="BA581" i="3" s="1"/>
  <c r="AY570" i="3"/>
  <c r="BA570" i="3" s="1"/>
  <c r="AY435" i="3"/>
  <c r="BA435" i="3" s="1"/>
  <c r="AY629" i="3"/>
  <c r="S628" i="3"/>
  <c r="AY488" i="3"/>
  <c r="BA488" i="3" s="1"/>
  <c r="AY396" i="3"/>
  <c r="BA396" i="3" s="1"/>
  <c r="AY509" i="3"/>
  <c r="BA509" i="3" s="1"/>
  <c r="AY498" i="3"/>
  <c r="BA498" i="3" s="1"/>
  <c r="AY511" i="3"/>
  <c r="BA511" i="3" s="1"/>
  <c r="AY510" i="3"/>
  <c r="BA510" i="3" s="1"/>
  <c r="AY627" i="3"/>
  <c r="BA627" i="3" s="1"/>
  <c r="AY603" i="3"/>
  <c r="BA603" i="3" s="1"/>
  <c r="AY569" i="3"/>
  <c r="BA569" i="3" s="1"/>
  <c r="AY427" i="3"/>
  <c r="BA427" i="3" s="1"/>
  <c r="AY440" i="3"/>
  <c r="BA440" i="3" s="1"/>
  <c r="AY518" i="3"/>
  <c r="BA518" i="3" s="1"/>
  <c r="AY424" i="3"/>
  <c r="BA424" i="3" s="1"/>
  <c r="AY554" i="3"/>
  <c r="BA554" i="3" s="1"/>
  <c r="AY489" i="3"/>
  <c r="BA489" i="3" s="1"/>
  <c r="AY622" i="3"/>
  <c r="BA622" i="3" s="1"/>
  <c r="AY523" i="3"/>
  <c r="BA523" i="3" s="1"/>
  <c r="AY473" i="3"/>
  <c r="BA473" i="3" s="1"/>
  <c r="AY608" i="3"/>
  <c r="BA608" i="3" s="1"/>
  <c r="AY439" i="3"/>
  <c r="BA439" i="3" s="1"/>
  <c r="AY567" i="3"/>
  <c r="BA567" i="3" s="1"/>
  <c r="AY431" i="3"/>
  <c r="BA431" i="3" s="1"/>
  <c r="J13" i="6"/>
  <c r="H13" i="6"/>
  <c r="AG953" i="3" l="1"/>
  <c r="AU953" i="3"/>
  <c r="AI953" i="3"/>
  <c r="AE953" i="3"/>
  <c r="AW953" i="3"/>
  <c r="AM953" i="3"/>
  <c r="AQ953" i="3"/>
  <c r="AK953" i="3"/>
  <c r="AS953" i="3"/>
  <c r="AO953" i="3"/>
  <c r="BA13" i="3"/>
  <c r="AA953" i="3"/>
  <c r="AC953" i="3"/>
  <c r="Y953" i="3"/>
  <c r="BA823" i="3"/>
  <c r="BA837" i="3"/>
  <c r="BA836" i="3" s="1"/>
  <c r="AY836" i="3"/>
  <c r="AY823" i="3"/>
  <c r="M953" i="3"/>
  <c r="BA88" i="3"/>
  <c r="BA87" i="3" s="1"/>
  <c r="AY87" i="3"/>
  <c r="AY701" i="3"/>
  <c r="BA952" i="3"/>
  <c r="BA951" i="3" s="1"/>
  <c r="AY951" i="3"/>
  <c r="U953" i="3"/>
  <c r="AY483" i="3"/>
  <c r="O953" i="3"/>
  <c r="W953" i="3"/>
  <c r="BA102" i="3"/>
  <c r="AY101" i="3"/>
  <c r="BA774" i="3"/>
  <c r="BA773" i="3" s="1"/>
  <c r="AY773" i="3"/>
  <c r="BA898" i="3"/>
  <c r="BA897" i="3" s="1"/>
  <c r="AY897" i="3"/>
  <c r="Q953" i="3"/>
  <c r="S953" i="3"/>
  <c r="BA419" i="3"/>
  <c r="BA484" i="3"/>
  <c r="BA629" i="3"/>
  <c r="BA628" i="3" s="1"/>
  <c r="AY628" i="3"/>
  <c r="BA549" i="3"/>
  <c r="BA421" i="3"/>
  <c r="BA393" i="3"/>
  <c r="BA702" i="3"/>
  <c r="BA701" i="3" s="1"/>
  <c r="BA404" i="3"/>
  <c r="L13" i="6"/>
  <c r="BA101" i="3" l="1"/>
  <c r="BA483" i="3"/>
  <c r="I953" i="3" l="1"/>
  <c r="K12" i="3"/>
  <c r="K953" i="3" s="1"/>
  <c r="AX86" i="3"/>
  <c r="AZ86" i="3" s="1"/>
  <c r="AY86" i="3" l="1"/>
  <c r="BA86" i="3" s="1"/>
  <c r="BA12" i="3" s="1"/>
  <c r="BA953" i="3" s="1"/>
  <c r="AY12" i="3" l="1"/>
  <c r="AY953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Leonardo</author>
  </authors>
  <commentList>
    <comment ref="J700" authorId="0" shapeId="0" xr:uid="{00000000-0006-0000-0100-000001000000}">
      <text>
        <r>
          <rPr>
            <b/>
            <sz val="9"/>
            <color indexed="81"/>
            <rFont val="Segoe UI"/>
            <charset val="1"/>
          </rPr>
          <t>Leonardo:</t>
        </r>
        <r>
          <rPr>
            <sz val="9"/>
            <color indexed="81"/>
            <rFont val="Segoe UI"/>
            <charset val="1"/>
          </rPr>
          <t xml:space="preserve">
QSACC
QSACA
PAINEL DE PROTEÇÃO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<sst xmlns="http://schemas.openxmlformats.org/spreadsheetml/2006/main" count="25734" uniqueCount="7463">
  <si>
    <t>ITEM</t>
  </si>
  <si>
    <t>UNID.</t>
  </si>
  <si>
    <t>QUANT.</t>
  </si>
  <si>
    <t>Medição nº 02</t>
  </si>
  <si>
    <t>Medição nº 03</t>
  </si>
  <si>
    <t>Medição nº 04</t>
  </si>
  <si>
    <t>Medição nº 05</t>
  </si>
  <si>
    <t>Medição nº 06</t>
  </si>
  <si>
    <t>Medição nº 07</t>
  </si>
  <si>
    <t>Medição nº 08</t>
  </si>
  <si>
    <t>Medição nº 09</t>
  </si>
  <si>
    <t>Medição nº 10</t>
  </si>
  <si>
    <t>DESCRIMINAÇÃO DOS SERVICOS</t>
  </si>
  <si>
    <t>PREÇO UNITÁRIO</t>
  </si>
  <si>
    <t>VALORES DESTA MEDIÇÃO</t>
  </si>
  <si>
    <t>TOTAIS ACUMULADOS</t>
  </si>
  <si>
    <t>SALDO A FATURAR</t>
  </si>
  <si>
    <t>VALOR</t>
  </si>
  <si>
    <t>TOTAL</t>
  </si>
  <si>
    <t>Contrato:</t>
  </si>
  <si>
    <t>SERVIÇOS PRELIMINARES - MOBILIZAÇÃO &amp; DESMOBILIZAÇÃO (FATOR "M")</t>
  </si>
  <si>
    <t>SERVIÇOS PRELIMINARES - TRANSPORTE (FATOR "T")</t>
  </si>
  <si>
    <t>CENTRO MODULAR DE INFRA-ESTRUTURA GERAL - OBRAS CIVIS (FATOR "C")</t>
  </si>
  <si>
    <t>CÓDIGO SAP</t>
  </si>
  <si>
    <t>MEDIÇÃO</t>
  </si>
  <si>
    <t>Mês</t>
  </si>
  <si>
    <t>RC</t>
  </si>
  <si>
    <t>RC ODD</t>
  </si>
  <si>
    <t>QUANT. PREVISTA
ORIGINAL</t>
  </si>
  <si>
    <t>QUANT. ADICIONAL</t>
  </si>
  <si>
    <t>R$ TOTAL</t>
  </si>
  <si>
    <t>RELATÓRIO DE EVIDÊNCIAS DOS SERVIÇOS EXECUTADOS</t>
  </si>
  <si>
    <t>CONTATO</t>
  </si>
  <si>
    <t>EMPRESA</t>
  </si>
  <si>
    <t>CONTRATO</t>
  </si>
  <si>
    <t>OBJETIVO</t>
  </si>
  <si>
    <t>REGISTRO FOTOGRÁFICO</t>
  </si>
  <si>
    <t>A</t>
  </si>
  <si>
    <t>...Passo para inserir a foto</t>
  </si>
  <si>
    <t>B</t>
  </si>
  <si>
    <t>...Passo para selecionar a foto</t>
  </si>
  <si>
    <t>C</t>
  </si>
  <si>
    <t>...Passo para iniciar formatar</t>
  </si>
  <si>
    <t>D</t>
  </si>
  <si>
    <t>...Passo para conf. tamanho</t>
  </si>
  <si>
    <r>
      <rPr>
        <sz val="10"/>
        <color rgb="FF000000"/>
        <rFont val="Microsoft PhagsPa"/>
        <family val="2"/>
        <charset val="1"/>
      </rPr>
      <t xml:space="preserve">Clique no campo onde deseja colar a foto, após </t>
    </r>
    <r>
      <rPr>
        <b/>
        <sz val="10"/>
        <color rgb="FF0000FF"/>
        <rFont val="Microsoft PhagsPa"/>
        <family val="2"/>
        <charset val="1"/>
      </rPr>
      <t>|1|</t>
    </r>
    <r>
      <rPr>
        <sz val="10"/>
        <color rgb="FF000000"/>
        <rFont val="Microsoft PhagsPa"/>
        <family val="2"/>
        <charset val="1"/>
      </rPr>
      <t xml:space="preserve"> clique na Aba [Inserir] e em seguida </t>
    </r>
    <r>
      <rPr>
        <b/>
        <sz val="10"/>
        <color rgb="FF0000FF"/>
        <rFont val="Microsoft PhagsPa"/>
        <family val="2"/>
        <charset val="1"/>
      </rPr>
      <t>|2|</t>
    </r>
    <r>
      <rPr>
        <sz val="10"/>
        <color rgb="FF000000"/>
        <rFont val="Microsoft PhagsPa"/>
        <family val="2"/>
        <charset val="1"/>
      </rPr>
      <t xml:space="preserve"> clique em Imagem...</t>
    </r>
  </si>
  <si>
    <r>
      <rPr>
        <b/>
        <sz val="10"/>
        <color rgb="FF0000FF"/>
        <rFont val="Microsoft PhagsPa"/>
        <family val="2"/>
        <charset val="1"/>
      </rPr>
      <t>|3|</t>
    </r>
    <r>
      <rPr>
        <sz val="10"/>
        <color rgb="FF000000"/>
        <rFont val="Microsoft PhagsPa"/>
        <family val="2"/>
        <charset val="1"/>
      </rPr>
      <t xml:space="preserve"> Localize a pasta na qual está a foto, </t>
    </r>
    <r>
      <rPr>
        <b/>
        <sz val="10"/>
        <color rgb="FF0000FF"/>
        <rFont val="Microsoft PhagsPa"/>
        <family val="2"/>
        <charset val="1"/>
      </rPr>
      <t>|4|</t>
    </r>
    <r>
      <rPr>
        <sz val="10"/>
        <color rgb="FF000000"/>
        <rFont val="Microsoft PhagsPa"/>
        <family val="2"/>
        <charset val="1"/>
      </rPr>
      <t xml:space="preserve"> selecione a foto desejada e </t>
    </r>
    <r>
      <rPr>
        <b/>
        <sz val="10"/>
        <color rgb="FF0000FF"/>
        <rFont val="Microsoft PhagsPa"/>
        <family val="2"/>
        <charset val="1"/>
      </rPr>
      <t>|5|</t>
    </r>
    <r>
      <rPr>
        <sz val="10"/>
        <color rgb="FF000000"/>
        <rFont val="Microsoft PhagsPa"/>
        <family val="2"/>
        <charset val="1"/>
      </rPr>
      <t xml:space="preserve"> clique em [Inserir]...</t>
    </r>
  </si>
  <si>
    <r>
      <rPr>
        <b/>
        <sz val="10"/>
        <color rgb="FF0000FF"/>
        <rFont val="Microsoft PhagsPa"/>
        <family val="2"/>
        <charset val="1"/>
      </rPr>
      <t>|6|</t>
    </r>
    <r>
      <rPr>
        <sz val="10"/>
        <color rgb="FF000000"/>
        <rFont val="Microsoft PhagsPa"/>
        <family val="2"/>
        <charset val="1"/>
      </rPr>
      <t xml:space="preserve"> Clique na foto inserida, em seguida </t>
    </r>
    <r>
      <rPr>
        <b/>
        <sz val="10"/>
        <color rgb="FF0000FF"/>
        <rFont val="Microsoft PhagsPa"/>
        <family val="2"/>
        <charset val="1"/>
      </rPr>
      <t>|7|</t>
    </r>
    <r>
      <rPr>
        <sz val="10"/>
        <color rgb="FF000000"/>
        <rFont val="Microsoft PhagsPa"/>
        <family val="2"/>
        <charset val="1"/>
      </rPr>
      <t xml:space="preserve">clique na Aba [Ferramentas de Imagem] e após </t>
    </r>
    <r>
      <rPr>
        <b/>
        <sz val="10"/>
        <color rgb="FF0000FF"/>
        <rFont val="Microsoft PhagsPa"/>
        <family val="2"/>
        <charset val="1"/>
      </rPr>
      <t>|8|</t>
    </r>
    <r>
      <rPr>
        <sz val="10"/>
        <color rgb="FF000000"/>
        <rFont val="Microsoft PhagsPa"/>
        <family val="2"/>
        <charset val="1"/>
      </rPr>
      <t xml:space="preserve"> clique no icone          |Tamanho|...</t>
    </r>
  </si>
  <si>
    <r>
      <rPr>
        <sz val="10"/>
        <color rgb="FF000000"/>
        <rFont val="Microsoft PhagsPa"/>
        <family val="2"/>
        <charset val="1"/>
      </rPr>
      <t xml:space="preserve">...tela aberta na parte |Tamanho e rotação| desmarque as </t>
    </r>
    <r>
      <rPr>
        <b/>
        <sz val="10"/>
        <color rgb="FF0000FF"/>
        <rFont val="Microsoft PhagsPa"/>
        <family val="2"/>
        <charset val="1"/>
      </rPr>
      <t>|9|</t>
    </r>
    <r>
      <rPr>
        <sz val="10"/>
        <color rgb="FF000000"/>
        <rFont val="Microsoft PhagsPa"/>
        <family val="2"/>
        <charset val="1"/>
      </rPr>
      <t xml:space="preserve"> opções Fixar taxa...  </t>
    </r>
    <r>
      <rPr>
        <b/>
        <sz val="10"/>
        <color rgb="FF0000FF"/>
        <rFont val="Microsoft PhagsPa"/>
        <family val="2"/>
        <charset val="1"/>
      </rPr>
      <t>|10|</t>
    </r>
    <r>
      <rPr>
        <sz val="10"/>
        <color rgb="FF000000"/>
        <rFont val="Microsoft PhagsPa"/>
        <family val="2"/>
        <charset val="1"/>
      </rPr>
      <t xml:space="preserve"> e Relativo ao.., em seguida configura a </t>
    </r>
    <r>
      <rPr>
        <b/>
        <sz val="10"/>
        <color rgb="FF0000FF"/>
        <rFont val="Microsoft PhagsPa"/>
        <family val="2"/>
        <charset val="1"/>
      </rPr>
      <t>|11|</t>
    </r>
    <r>
      <rPr>
        <sz val="10"/>
        <color rgb="FF000000"/>
        <rFont val="Microsoft PhagsPa"/>
        <family val="2"/>
        <charset val="1"/>
      </rPr>
      <t xml:space="preserve"> altura=9,6 e</t>
    </r>
    <r>
      <rPr>
        <b/>
        <sz val="10"/>
        <color rgb="FF0000FF"/>
        <rFont val="Microsoft PhagsPa"/>
        <family val="2"/>
        <charset val="1"/>
      </rPr>
      <t xml:space="preserve"> |12|</t>
    </r>
    <r>
      <rPr>
        <sz val="10"/>
        <color rgb="FF000000"/>
        <rFont val="Microsoft PhagsPa"/>
        <family val="2"/>
        <charset val="1"/>
      </rPr>
      <t xml:space="preserve"> largura=12,8...</t>
    </r>
  </si>
  <si>
    <r>
      <rPr>
        <sz val="11"/>
        <color rgb="FF808080"/>
        <rFont val="Microsoft PhagsPa"/>
        <family val="2"/>
        <charset val="1"/>
      </rPr>
      <t xml:space="preserve">
</t>
    </r>
    <r>
      <rPr>
        <b/>
        <sz val="11"/>
        <color rgb="FF808080"/>
        <rFont val="Microsoft PhagsPa"/>
        <family val="2"/>
        <charset val="1"/>
      </rPr>
      <t xml:space="preserve">ENQUADRAR A FOTO À
ESSE ESPAÇO, OBEDECENDO AS DIMENSÕES.
</t>
    </r>
    <r>
      <rPr>
        <sz val="11"/>
        <color rgb="FF808080"/>
        <rFont val="Microsoft PhagsPa"/>
        <family val="2"/>
        <charset val="1"/>
      </rPr>
      <t xml:space="preserve">
Para inserir e configurar a foto, siga as orientações
que se encontram no campo passo-a-passo,
caso esteja oculto, clique no [2] ao lado da
 coluna A do cabeçalho para reexibir.</t>
    </r>
  </si>
  <si>
    <t>NOTAS/OBSERVAÇÕES:</t>
  </si>
  <si>
    <t>Responsável pelo relatório</t>
  </si>
  <si>
    <t>Nº SI / Nº AEO</t>
  </si>
  <si>
    <t>AUTORIZAÇÃO DE EXECUÇÃO DE OBRAS - AEO</t>
  </si>
  <si>
    <t>DISTRIBUIDORA</t>
  </si>
  <si>
    <t>Empreiteira:</t>
  </si>
  <si>
    <t>IDENTIFICAÇÃO DO PROJETO:</t>
  </si>
  <si>
    <t>PEP / ORDEM:</t>
  </si>
  <si>
    <t>ESCOPO MACRO DA OBRA:</t>
  </si>
  <si>
    <t>AUTORIZAMOS EXECUTAR OS SERVIÇOS CONSTANTES NESTA AUTORIZAÇÃO, DENTRO DAS NORMAS BEM COMO DE ACORDO COM AS DEMAIS CONDIÇÕES ESTABELECIDAS NO CONTRATO DE EMPREITADAS EM VIGOR E RECOMENDAÇÕES EM ANEXO AO CONTRATO</t>
  </si>
  <si>
    <t>Prazo de Execução</t>
  </si>
  <si>
    <t>Início Autorizado:</t>
  </si>
  <si>
    <t>Término Autorizado:</t>
  </si>
  <si>
    <t>RESPONSÁVEL EQUATORIAL</t>
  </si>
  <si>
    <t>Confeccionar tampa de concreto</t>
  </si>
  <si>
    <t>Executar massa única externa</t>
  </si>
  <si>
    <t>Aplicar tinta acrílica externa</t>
  </si>
  <si>
    <t>Executar base projetor de iluminação SE</t>
  </si>
  <si>
    <t>Executar canaleta 400mm</t>
  </si>
  <si>
    <t>Executar canaleta 600mm</t>
  </si>
  <si>
    <t>Demolir caixa de drenagem</t>
  </si>
  <si>
    <t>Demolir canaleta</t>
  </si>
  <si>
    <t>UN</t>
  </si>
  <si>
    <t>M2</t>
  </si>
  <si>
    <t>MES</t>
  </si>
  <si>
    <t>CDA</t>
  </si>
  <si>
    <t>M3</t>
  </si>
  <si>
    <t>M</t>
  </si>
  <si>
    <t>DIA</t>
  </si>
  <si>
    <t>LISTA DE SERVIÇOS E PLANILHA DE MEDIÇÃO</t>
  </si>
  <si>
    <t>Valor Original:</t>
  </si>
  <si>
    <t>Valor Adicional:</t>
  </si>
  <si>
    <t>Valor Total Autorizado:</t>
  </si>
  <si>
    <t>Medição nº 11</t>
  </si>
  <si>
    <t>Medição nº 12</t>
  </si>
  <si>
    <t>Medição nº 13</t>
  </si>
  <si>
    <t>Medição nº 14</t>
  </si>
  <si>
    <t>Medição nº 15</t>
  </si>
  <si>
    <t>Medição nº 16</t>
  </si>
  <si>
    <t>Medição nº 17</t>
  </si>
  <si>
    <t>Medição nº 18</t>
  </si>
  <si>
    <t>Medição nº 19</t>
  </si>
  <si>
    <t>Medição nº 20</t>
  </si>
  <si>
    <t>PERÍODO DE MEDIÇÃO</t>
  </si>
  <si>
    <t>RESPONSÁVEL:</t>
  </si>
  <si>
    <t>SI / AES</t>
  </si>
  <si>
    <t>Comprovar a execuçãdo dos serviços prestados, bem como subsdiar a validação pela empresa contratante da medição (atividade/quantidade) e a qualidade dos referidos serviços.</t>
  </si>
  <si>
    <t>Fazer o registro de forma à se obter as comprovações devidas de acordo com as medições apresentadas tendo nas fotos o registro de data, coordenada da foto e nome da obra</t>
  </si>
  <si>
    <t>EVIDÊNCIAS FOTOGRÁFICAS</t>
  </si>
  <si>
    <t>OBS:</t>
  </si>
  <si>
    <t>SUBESTAÇÃO:</t>
  </si>
  <si>
    <t>MA</t>
  </si>
  <si>
    <t>PA</t>
  </si>
  <si>
    <t>ID</t>
  </si>
  <si>
    <t>Liberação comissionamento esperado:</t>
  </si>
  <si>
    <t>Medição nº 01</t>
  </si>
  <si>
    <t>PA-2164408PRA0.A</t>
  </si>
  <si>
    <r>
      <t xml:space="preserve">
</t>
    </r>
    <r>
      <rPr>
        <b/>
        <sz val="11"/>
        <color rgb="FF808080"/>
        <rFont val="Microsoft PhagsPa"/>
        <family val="2"/>
        <charset val="1"/>
      </rPr>
      <t xml:space="preserve">ENQUADRAR A FOTO À
ESSE ESPAÇO, OBEDECENDO AS DIMENSÕES.
</t>
    </r>
    <r>
      <rPr>
        <sz val="11"/>
        <color rgb="FF808080"/>
        <rFont val="Microsoft PhagsPa"/>
        <family val="2"/>
        <charset val="1"/>
      </rPr>
      <t xml:space="preserve">
Para inserir e configurar a foto, siga as orientações
que se encontram no campo passo-a-passo,
caso esteja oculto, clique no [2] ao lado da
 coluna A do cabeçalho para reexibir.</t>
    </r>
  </si>
  <si>
    <t>01/06/25 a 30/06/2025</t>
  </si>
  <si>
    <t>-</t>
  </si>
  <si>
    <t>TIPO</t>
  </si>
  <si>
    <t>CONTRATO
JURÍDICO</t>
  </si>
  <si>
    <t>FORNECEDOR</t>
  </si>
  <si>
    <t>COD. 
FORNECEDOR</t>
  </si>
  <si>
    <t>EXECUÇÃO</t>
  </si>
  <si>
    <t>LINHAS</t>
  </si>
  <si>
    <t>Nº de serviço</t>
  </si>
  <si>
    <t>Texto breve</t>
  </si>
  <si>
    <t>UM básica</t>
  </si>
  <si>
    <t>Preço bruto</t>
  </si>
  <si>
    <t>Nº linha</t>
  </si>
  <si>
    <t>Nº de documento</t>
  </si>
  <si>
    <t>Item</t>
  </si>
  <si>
    <t>80</t>
  </si>
  <si>
    <t>20</t>
  </si>
  <si>
    <t>30</t>
  </si>
  <si>
    <t>40</t>
  </si>
  <si>
    <t>FORN E INST DE ESCRIT CONTAINER NA OBRA</t>
  </si>
  <si>
    <t>50</t>
  </si>
  <si>
    <t>FORN E INST DE DEPOSIT CONTAINER NA OBRA</t>
  </si>
  <si>
    <t>60</t>
  </si>
  <si>
    <t>LIGACAO PROVISORIA LUZ E FORCA SE</t>
  </si>
  <si>
    <t>70</t>
  </si>
  <si>
    <t>90</t>
  </si>
  <si>
    <t>100</t>
  </si>
  <si>
    <t>110</t>
  </si>
  <si>
    <t>120</t>
  </si>
  <si>
    <t>Construir casa de comando em SE</t>
  </si>
  <si>
    <t>130</t>
  </si>
  <si>
    <t>140</t>
  </si>
  <si>
    <t>150</t>
  </si>
  <si>
    <t>RECUPERACAO DE ALAMBRADO</t>
  </si>
  <si>
    <t>160</t>
  </si>
  <si>
    <t>EXECUTAR PISO CIMENTADO</t>
  </si>
  <si>
    <t>170</t>
  </si>
  <si>
    <t>180</t>
  </si>
  <si>
    <t>220</t>
  </si>
  <si>
    <t>190</t>
  </si>
  <si>
    <t>200</t>
  </si>
  <si>
    <t>210</t>
  </si>
  <si>
    <t>230</t>
  </si>
  <si>
    <t>240</t>
  </si>
  <si>
    <t>INST E FORN EQUIP SIST REFRIGER 24000BTU</t>
  </si>
  <si>
    <t>250</t>
  </si>
  <si>
    <t>260</t>
  </si>
  <si>
    <t>270</t>
  </si>
  <si>
    <t>280</t>
  </si>
  <si>
    <t>INSTALAR/FORNEC EXAUSTOR SALA DE BATERIA</t>
  </si>
  <si>
    <t>290</t>
  </si>
  <si>
    <t>Guarda fisica diurna/noturna de obra SE</t>
  </si>
  <si>
    <t>300</t>
  </si>
  <si>
    <t>310</t>
  </si>
  <si>
    <t>320</t>
  </si>
  <si>
    <t>390</t>
  </si>
  <si>
    <t>330</t>
  </si>
  <si>
    <t>340</t>
  </si>
  <si>
    <t>350</t>
  </si>
  <si>
    <t>360</t>
  </si>
  <si>
    <t>370</t>
  </si>
  <si>
    <t>380</t>
  </si>
  <si>
    <t>400</t>
  </si>
  <si>
    <t>410</t>
  </si>
  <si>
    <t>420</t>
  </si>
  <si>
    <t>430</t>
  </si>
  <si>
    <t>440</t>
  </si>
  <si>
    <t>450</t>
  </si>
  <si>
    <t>460</t>
  </si>
  <si>
    <t>500</t>
  </si>
  <si>
    <t>Executar canaleta casa de comando</t>
  </si>
  <si>
    <t>470</t>
  </si>
  <si>
    <t>480</t>
  </si>
  <si>
    <t>490</t>
  </si>
  <si>
    <t>Executar caixa de passagem 400mm x 400mm</t>
  </si>
  <si>
    <t>510</t>
  </si>
  <si>
    <t>Executar caixa de passagem 1m x 1m</t>
  </si>
  <si>
    <t>520</t>
  </si>
  <si>
    <t>530</t>
  </si>
  <si>
    <t>540</t>
  </si>
  <si>
    <t>550</t>
  </si>
  <si>
    <t>560</t>
  </si>
  <si>
    <t>570</t>
  </si>
  <si>
    <t>580</t>
  </si>
  <si>
    <t>590</t>
  </si>
  <si>
    <t>600</t>
  </si>
  <si>
    <t>640</t>
  </si>
  <si>
    <t>610</t>
  </si>
  <si>
    <t>620</t>
  </si>
  <si>
    <t>630</t>
  </si>
  <si>
    <t>650</t>
  </si>
  <si>
    <t>660</t>
  </si>
  <si>
    <t>670</t>
  </si>
  <si>
    <t>680</t>
  </si>
  <si>
    <t>690</t>
  </si>
  <si>
    <t>700</t>
  </si>
  <si>
    <t>710</t>
  </si>
  <si>
    <t>720</t>
  </si>
  <si>
    <t>730</t>
  </si>
  <si>
    <t>740</t>
  </si>
  <si>
    <t>780</t>
  </si>
  <si>
    <t>750</t>
  </si>
  <si>
    <t>760</t>
  </si>
  <si>
    <t>770</t>
  </si>
  <si>
    <t>Executar Interligação de BC até 34,5kV</t>
  </si>
  <si>
    <t>790</t>
  </si>
  <si>
    <t>Executar Interligação BC 69kV ou 138kV</t>
  </si>
  <si>
    <t>800</t>
  </si>
  <si>
    <t>810</t>
  </si>
  <si>
    <t>Executar Interligação de Chave sec Man</t>
  </si>
  <si>
    <t>820</t>
  </si>
  <si>
    <t>Executar Interligação de Chave sec Mot</t>
  </si>
  <si>
    <t>830</t>
  </si>
  <si>
    <t>Executar Interligação de TSA</t>
  </si>
  <si>
    <t>840</t>
  </si>
  <si>
    <t>Executar Interligação de Disjuntor</t>
  </si>
  <si>
    <t>850</t>
  </si>
  <si>
    <t>EXECUTAR INTERLIGACAO REATOR TRIF</t>
  </si>
  <si>
    <t>860</t>
  </si>
  <si>
    <t>Executar Interligação Religador</t>
  </si>
  <si>
    <t>870</t>
  </si>
  <si>
    <t>EXEC INSTAL ELETR CX CONCENTRACAO DE TC</t>
  </si>
  <si>
    <t>880</t>
  </si>
  <si>
    <t>Executar Interligação TR c/ automação</t>
  </si>
  <si>
    <t>920</t>
  </si>
  <si>
    <t>Executar Interligação de TC</t>
  </si>
  <si>
    <t>890</t>
  </si>
  <si>
    <t>EXEC INSTAL ELETR CX CONCENTRACAO DE TP</t>
  </si>
  <si>
    <t>900</t>
  </si>
  <si>
    <t>Executar Interligação de TP</t>
  </si>
  <si>
    <t>910</t>
  </si>
  <si>
    <t>Executar Interligação TR s/ automação</t>
  </si>
  <si>
    <t>930</t>
  </si>
  <si>
    <t>Executar Interligação Regul de 69 138kV</t>
  </si>
  <si>
    <t>940</t>
  </si>
  <si>
    <t>EXEC RETROF BC ATE 34,5KV TROCA CONTROL</t>
  </si>
  <si>
    <t>Executar Retrofit de BC até 34,5kV</t>
  </si>
  <si>
    <t>960</t>
  </si>
  <si>
    <t>RETROFIT DISJUN PROT BANC CAPAC 69 A 138</t>
  </si>
  <si>
    <t>970</t>
  </si>
  <si>
    <t>EXEC RETROFIT BANCO REG TENSAO ATE 34,5</t>
  </si>
  <si>
    <t>980</t>
  </si>
  <si>
    <t>Executar Retrofit de Disjuntor</t>
  </si>
  <si>
    <t>990</t>
  </si>
  <si>
    <t>EXECUTAR RETROFIT DE REATOR TRIFASICO</t>
  </si>
  <si>
    <t>1000</t>
  </si>
  <si>
    <t>Executar Retrofit de Religador</t>
  </si>
  <si>
    <t>1010</t>
  </si>
  <si>
    <t>EXEC RETROFIT CX CONCEN TRANSF CORRENTE</t>
  </si>
  <si>
    <t>1020</t>
  </si>
  <si>
    <t>EXEC RETROFIT CONTROL REGULACA COMUTADOR</t>
  </si>
  <si>
    <t>1060</t>
  </si>
  <si>
    <t>EXEC RETROFIT TRANSFORMADOR DE CORRENTE</t>
  </si>
  <si>
    <t>1030</t>
  </si>
  <si>
    <t>EXEC RETROFIT CX CONCEN TRANSF POTENCIAL</t>
  </si>
  <si>
    <t>1040</t>
  </si>
  <si>
    <t>EXEC RETROFIT DE TRANSFORMADOR POTENCIAL</t>
  </si>
  <si>
    <t>1050</t>
  </si>
  <si>
    <t>EXECUTAR RETROFIT MONITOR DE TEMPERATURA</t>
  </si>
  <si>
    <t>1070</t>
  </si>
  <si>
    <t>EXEC RETROFIT TRANSFORMADOR ATERRAMENTO</t>
  </si>
  <si>
    <t>1080</t>
  </si>
  <si>
    <t>EXEC RETROFIT TRANSF REGUL TENS TRIFASIC</t>
  </si>
  <si>
    <t>1090</t>
  </si>
  <si>
    <t>EXEC RETROFIT TRANSF FORCA INSTA DE 2414</t>
  </si>
  <si>
    <t>1100</t>
  </si>
  <si>
    <t>EXEC RETROFIT TRANSF FORCA S/INSTAL 2414</t>
  </si>
  <si>
    <t>1110</t>
  </si>
  <si>
    <t>1120</t>
  </si>
  <si>
    <t>1130</t>
  </si>
  <si>
    <t>1140</t>
  </si>
  <si>
    <t>1150</t>
  </si>
  <si>
    <t>EXECUTAR INSTALAÇÃO PAINEL MEDIÇÃO OPER</t>
  </si>
  <si>
    <t>1160</t>
  </si>
  <si>
    <t>EXECUTAR SUPORTE METALICO PAINEL SMF</t>
  </si>
  <si>
    <t>1200</t>
  </si>
  <si>
    <t>1170</t>
  </si>
  <si>
    <t>Executar Instalação de Painel UTR</t>
  </si>
  <si>
    <t>1180</t>
  </si>
  <si>
    <t>1190</t>
  </si>
  <si>
    <t>1210</t>
  </si>
  <si>
    <t>FIXAÇÃO E INTERLIGAÇÃO MEDIDOR EM PAINEL</t>
  </si>
  <si>
    <t>1220</t>
  </si>
  <si>
    <t>SUBSTITUIR MEDIDOR EM PAINEL</t>
  </si>
  <si>
    <t>1230</t>
  </si>
  <si>
    <t>INSTALAÇÃO E INTERLIG EQUIP COMUNICAÇÃO</t>
  </si>
  <si>
    <t>1240</t>
  </si>
  <si>
    <t>INTERLIGAR RELE MONTADO EM PAINEL</t>
  </si>
  <si>
    <t>1250</t>
  </si>
  <si>
    <t>1260</t>
  </si>
  <si>
    <t>1270</t>
  </si>
  <si>
    <t>1280</t>
  </si>
  <si>
    <t>1290</t>
  </si>
  <si>
    <t>1300</t>
  </si>
  <si>
    <t>1340</t>
  </si>
  <si>
    <t>ADEQUACAO FIACAO RELE PAINEL DE PROTECAO</t>
  </si>
  <si>
    <t>1310</t>
  </si>
  <si>
    <t>EXECUTAR RETROFIT DE RELE EM PAINEL</t>
  </si>
  <si>
    <t>1320</t>
  </si>
  <si>
    <t>1330</t>
  </si>
  <si>
    <t>1350</t>
  </si>
  <si>
    <t>1360</t>
  </si>
  <si>
    <t>LANCAMENTO DE CORDAO DE FIBRA OPTICA</t>
  </si>
  <si>
    <t>1380</t>
  </si>
  <si>
    <t>Executar Fusão de fibras</t>
  </si>
  <si>
    <t>1390</t>
  </si>
  <si>
    <t>1400</t>
  </si>
  <si>
    <t>ELABORAR RELATORIO DE OBRA DE AUTOMACAO</t>
  </si>
  <si>
    <t>1410</t>
  </si>
  <si>
    <t>LIMPEZA GERAL DA OBRA DE AUTOMACAO</t>
  </si>
  <si>
    <t>1420</t>
  </si>
  <si>
    <t>1430</t>
  </si>
  <si>
    <t>1440</t>
  </si>
  <si>
    <t>1490</t>
  </si>
  <si>
    <t>1450</t>
  </si>
  <si>
    <t>1460</t>
  </si>
  <si>
    <t>1470</t>
  </si>
  <si>
    <t>1480</t>
  </si>
  <si>
    <t>1500</t>
  </si>
  <si>
    <t>1510</t>
  </si>
  <si>
    <t>1520</t>
  </si>
  <si>
    <t>1530</t>
  </si>
  <si>
    <t>1540</t>
  </si>
  <si>
    <t>1550</t>
  </si>
  <si>
    <t>1560</t>
  </si>
  <si>
    <t>1570</t>
  </si>
  <si>
    <t>1580</t>
  </si>
  <si>
    <t>1620</t>
  </si>
  <si>
    <t>1590</t>
  </si>
  <si>
    <t>1600</t>
  </si>
  <si>
    <t>1610</t>
  </si>
  <si>
    <t>1630</t>
  </si>
  <si>
    <t>1640</t>
  </si>
  <si>
    <t>1650</t>
  </si>
  <si>
    <t>1660</t>
  </si>
  <si>
    <t>1670</t>
  </si>
  <si>
    <t>1680</t>
  </si>
  <si>
    <t>1690</t>
  </si>
  <si>
    <t>1700</t>
  </si>
  <si>
    <t>1710</t>
  </si>
  <si>
    <t>1720</t>
  </si>
  <si>
    <t>1760</t>
  </si>
  <si>
    <t>1730</t>
  </si>
  <si>
    <t>1740</t>
  </si>
  <si>
    <t>1750</t>
  </si>
  <si>
    <t>1770</t>
  </si>
  <si>
    <t>1780</t>
  </si>
  <si>
    <t>1790</t>
  </si>
  <si>
    <t>1800</t>
  </si>
  <si>
    <t>1810</t>
  </si>
  <si>
    <t>1820</t>
  </si>
  <si>
    <t>1830</t>
  </si>
  <si>
    <t>1840</t>
  </si>
  <si>
    <t>1850</t>
  </si>
  <si>
    <t>1860</t>
  </si>
  <si>
    <t>1900</t>
  </si>
  <si>
    <t>1870</t>
  </si>
  <si>
    <t>1880</t>
  </si>
  <si>
    <t>1890</t>
  </si>
  <si>
    <t>1910</t>
  </si>
  <si>
    <t>1920</t>
  </si>
  <si>
    <t>1930</t>
  </si>
  <si>
    <t>1940</t>
  </si>
  <si>
    <t>1950</t>
  </si>
  <si>
    <t>1960</t>
  </si>
  <si>
    <t>1980</t>
  </si>
  <si>
    <t>2000</t>
  </si>
  <si>
    <t>2040</t>
  </si>
  <si>
    <t>2010</t>
  </si>
  <si>
    <t>2020</t>
  </si>
  <si>
    <t>2030</t>
  </si>
  <si>
    <t>2050</t>
  </si>
  <si>
    <t>2060</t>
  </si>
  <si>
    <t>2070</t>
  </si>
  <si>
    <t>2080</t>
  </si>
  <si>
    <t>2090</t>
  </si>
  <si>
    <t>2100</t>
  </si>
  <si>
    <t>2110</t>
  </si>
  <si>
    <t>2120</t>
  </si>
  <si>
    <t>2130</t>
  </si>
  <si>
    <t>2140</t>
  </si>
  <si>
    <t>2180</t>
  </si>
  <si>
    <t>2150</t>
  </si>
  <si>
    <t>2160</t>
  </si>
  <si>
    <t>2170</t>
  </si>
  <si>
    <t>Demolição de cerca externa</t>
  </si>
  <si>
    <t>2190</t>
  </si>
  <si>
    <t>2200</t>
  </si>
  <si>
    <t>2210</t>
  </si>
  <si>
    <t>2220</t>
  </si>
  <si>
    <t>2230</t>
  </si>
  <si>
    <t>2240</t>
  </si>
  <si>
    <t>2250</t>
  </si>
  <si>
    <t>2260</t>
  </si>
  <si>
    <t>DESATIVAR MEDIDOR EM PAINEL</t>
  </si>
  <si>
    <t>2270</t>
  </si>
  <si>
    <t>2280</t>
  </si>
  <si>
    <t>2320</t>
  </si>
  <si>
    <t>DESATIVAR PAINEL DE MEDICAO</t>
  </si>
  <si>
    <t>2290</t>
  </si>
  <si>
    <t>DESATIVAR PAINEL FUNCIONAL NAO-ESPECIFIC</t>
  </si>
  <si>
    <t>2300</t>
  </si>
  <si>
    <t>2310</t>
  </si>
  <si>
    <t>2330</t>
  </si>
  <si>
    <t>2340</t>
  </si>
  <si>
    <t>2350</t>
  </si>
  <si>
    <t>2360</t>
  </si>
  <si>
    <t>Código de eliminação</t>
  </si>
  <si>
    <t>LINHA</t>
  </si>
  <si>
    <t>RC ODI</t>
  </si>
  <si>
    <t>RC CIV</t>
  </si>
  <si>
    <t>AUTOMAÇÃO</t>
  </si>
  <si>
    <t>Linha:</t>
  </si>
  <si>
    <t>Chave</t>
  </si>
  <si>
    <t>RESPONSÁVEL EQTL</t>
  </si>
  <si>
    <t>MATRICULA RESPONSÁVEL EQTL</t>
  </si>
  <si>
    <t>RESPONSÁVEL FORNECEDOR</t>
  </si>
  <si>
    <t>CPF RESPONSÁVEL FORNECEDOR</t>
  </si>
  <si>
    <t>CONTATO FORNECEDOR</t>
  </si>
  <si>
    <t>TIPO DE OBRA</t>
  </si>
  <si>
    <t>DEMANDANTE</t>
  </si>
  <si>
    <t>PI</t>
  </si>
  <si>
    <t>DESCRIÇÃO PI</t>
  </si>
  <si>
    <t>PEP</t>
  </si>
  <si>
    <t>DESCRIÇÃO RESUMIDA DA OBRA</t>
  </si>
  <si>
    <t>SEGMENTO</t>
  </si>
  <si>
    <t>INSTALAÇÃO</t>
  </si>
  <si>
    <t>ESCOPO MODULAR</t>
  </si>
  <si>
    <t>COMPLEMENTO ESCOPO</t>
  </si>
  <si>
    <t>EXPECTATIVA ENERGIZAÇÃO DEMANDANTE</t>
  </si>
  <si>
    <t>EXPECTATIVA ENERGIZAÇÃO CRONOGRAMA</t>
  </si>
  <si>
    <t>ORÇAMENTO APROVADO 2025</t>
  </si>
  <si>
    <t>ORÇAMENTO NECESSIDADE GLOBAL</t>
  </si>
  <si>
    <t>ORÇAMENTO NECESSIDADE &lt; 2025</t>
  </si>
  <si>
    <t>ORÇAMENTO NECESSIDADE 2025</t>
  </si>
  <si>
    <t>ORÇAMENTO NECESSIDADE &gt; 2025</t>
  </si>
  <si>
    <t>ESCOPO 2023</t>
  </si>
  <si>
    <t>ESCOPO 2024</t>
  </si>
  <si>
    <t>ESCOPO 2025</t>
  </si>
  <si>
    <t xml:space="preserve"> ESCOPO 2026</t>
  </si>
  <si>
    <t>REGIONAL</t>
  </si>
  <si>
    <t>MUNICÍPIO</t>
  </si>
  <si>
    <t>UF</t>
  </si>
  <si>
    <t>LATITUDE</t>
  </si>
  <si>
    <t>LONGITUDE</t>
  </si>
  <si>
    <t>FASE</t>
  </si>
  <si>
    <t>ESTRATÉGIA DE CONTRATAÇÃO</t>
  </si>
  <si>
    <t>ID CAPEX</t>
  </si>
  <si>
    <t>EQTL AL</t>
  </si>
  <si>
    <t>AMPLIAÇÃO DE POTÊNCIA</t>
  </si>
  <si>
    <t>Planejamento</t>
  </si>
  <si>
    <t>804.110.0302</t>
  </si>
  <si>
    <t>AMPLIAÇÃO DE SUBESTAÇÕES</t>
  </si>
  <si>
    <t>AL-2430208AMP0.B</t>
  </si>
  <si>
    <t>PLANEJAMENTO - AMPLIAÇÃO DE POTÊNCIA - SE CIDADE UNIVERSITÁRIA - 2025</t>
  </si>
  <si>
    <t>SE</t>
  </si>
  <si>
    <t>SE CIDADE UNIVERSITÁRIA</t>
  </si>
  <si>
    <t>2,00 x CONEXÃO DE TRAFO 69kV c/ DJ + 1,00 x CONEXÃO DE TRAFO 13,8kV c/ DJ + 1,00 x BARRAMENTO SIMPLES 69kV + 4,00 x BARRAMENTO DUPLO OU BPT 13,8kV + 1,00 x INSTALAÇÃO DE TRANSFORMADOR DE FORÇA ATÉ 40MVA + 1,00 x BARRAMENTO SIMPLES 13,8kV + 1,00 x TRANSFORMADOR DE FORÇA 69/13,8kV 20,0/26,6MVA - DYN1</t>
  </si>
  <si>
    <t>FINALIZAÇÃO</t>
  </si>
  <si>
    <t>LESTE - AL</t>
  </si>
  <si>
    <t>AL</t>
  </si>
  <si>
    <t>Mobilização</t>
  </si>
  <si>
    <t>AL-2430208AMP0.C</t>
  </si>
  <si>
    <t>PLANEJAMENTO - AMPLIAÇÃO DE POTÊNCIA - SE SERRARIA - 2025</t>
  </si>
  <si>
    <t>SE SERRARIA</t>
  </si>
  <si>
    <t>1,00 x TRANSFORMADOR DE FORÇA 69/13,8kV 20,0/26,6MVA - DYN1</t>
  </si>
  <si>
    <t>O TRF atualmente utilizado na SE SERRARIA veio da EQTL Goiás para atender a uma demanda emergencial de carga originada da SE PINHEIRO. Inicialmente, esse equipamento seria destinado a compor a reserva técnica de manutenção, porém, foi alocado de forma emergencial para suprir essa necessidade específica. Este projeto tem como objetivo repor a reserva técnica da manutenção.</t>
  </si>
  <si>
    <t>Preliminar</t>
  </si>
  <si>
    <t>AQUISIÇÃO DE TRAFO</t>
  </si>
  <si>
    <t>Manutenção</t>
  </si>
  <si>
    <t>804.110.0316</t>
  </si>
  <si>
    <t>AQUISIÇÃO DE TRANSFORMADOR DE FORÇA</t>
  </si>
  <si>
    <t>AL-2431608ATF0.A</t>
  </si>
  <si>
    <t>MANUTENÇÃO - AQUISIÇÃO DE TRAFO - SE PAJUÇARA - 2025</t>
  </si>
  <si>
    <t>SE PAJUÇARA</t>
  </si>
  <si>
    <t>2,00 x SUBST. DE CONJUNTO TCs 13,8kV + 2,00 x TRANSFORMADOR DE FORÇA 69/13,8kV 15,0/20MVA - DYN1 + 2,00 x INSTALAÇÃO DE TRANSFORMADOR DE FORÇA ATÉ 40MVA</t>
  </si>
  <si>
    <t>Incluso a construção de uma parede corta-fogo entre os TRF's, além da regularização das bases e da construção de suas respectivas CSO's.</t>
  </si>
  <si>
    <t>BANCO DE CAPACITORES</t>
  </si>
  <si>
    <t>804.110.0301</t>
  </si>
  <si>
    <t>EQUIPAMENTOS DE COMPENSAÇÃO DE REATIVOS</t>
  </si>
  <si>
    <t>AL-2530108BCA0.A</t>
  </si>
  <si>
    <t>PLANEJAMENTO - BANCO DE CAPACITORES - SE CIDADE UNIVERSITÁRIA - 2025</t>
  </si>
  <si>
    <t>1,00 x BANCO DE CAPACITOR 3,6MVAr - 13,8kV + 1,00 x BARRAMENTO SIMPLES 13,8kV + 1,00 x CONEXÃO DE BANCO DE CAPACITOR 13,8kV c/ DJ</t>
  </si>
  <si>
    <t>ADIÇÃO BC 3,6 MVAR</t>
  </si>
  <si>
    <t>AL-2530108BCA0.B</t>
  </si>
  <si>
    <t>PLANEJAMENTO - BANCO DE CAPACITORES - SE PAJUÇARA - 2025</t>
  </si>
  <si>
    <t>Projeto Básico</t>
  </si>
  <si>
    <t>BAY</t>
  </si>
  <si>
    <t>804.110.0300</t>
  </si>
  <si>
    <t>IMPLANTAÇÃO DE BAYS DE ALIMENTADORES</t>
  </si>
  <si>
    <t>AL-2530008BAY0.A</t>
  </si>
  <si>
    <t>PLANEJAMENTO - BAY - SE CORURIPE - 2025</t>
  </si>
  <si>
    <t>SE CORURIPE</t>
  </si>
  <si>
    <t>1,00 x BARRAMENTO SIMPLES 13,8kV + 1,00 x ENTRADA DE LINHA 13,8kV c/ DJ</t>
  </si>
  <si>
    <t>OESTE - AL</t>
  </si>
  <si>
    <t>Pacote SE - Oeste</t>
  </si>
  <si>
    <t>AL-2530008BAY0.B</t>
  </si>
  <si>
    <t>PLANEJAMENTO - BAY - SE DELMIRO GOUVEIA - 2025</t>
  </si>
  <si>
    <t>SE DELMIRO GOUVEIA</t>
  </si>
  <si>
    <t>AL-2530008BAY0.D</t>
  </si>
  <si>
    <t>PLANEJAMENTO - BAY - SE SÃO MIGUEL DOS CAMPOS - 2025</t>
  </si>
  <si>
    <t>SE SÃO MIGUEL DOS CAMPOS</t>
  </si>
  <si>
    <t>AL-2530008BAY0.E</t>
  </si>
  <si>
    <t>PLANEJAMENTO - BAY - SE SERRARIA - 2025</t>
  </si>
  <si>
    <t>1,00 x ENTRADA DE LINHA 13,8kV CUBÍCULO BS</t>
  </si>
  <si>
    <t>AL-2530008BAY0.F</t>
  </si>
  <si>
    <t>PLANEJAMENTO - BAY - SE UNIÃO DOS PALMARES - 2025</t>
  </si>
  <si>
    <t>SE UNIÃO DOS PALMARES</t>
  </si>
  <si>
    <t>ENTRADA DE LINHA</t>
  </si>
  <si>
    <t>804.110.0306</t>
  </si>
  <si>
    <t>IMPLANTAÇÃO DE NOVAS LDs</t>
  </si>
  <si>
    <t>AL-2430608PND0.B</t>
  </si>
  <si>
    <t>MANUTENÇÃO - ENTRADA DE LINHA - SE MARITUBA - 2025</t>
  </si>
  <si>
    <t>SE MARITUBA</t>
  </si>
  <si>
    <t>1,00 x ENTRADA DE LINHA 69kV c/ DJ</t>
  </si>
  <si>
    <t>Módulo</t>
  </si>
  <si>
    <t>804.110.0311</t>
  </si>
  <si>
    <t>Implantação de Novas LDs</t>
  </si>
  <si>
    <t>AL-2531108MCH0.B</t>
  </si>
  <si>
    <t>MANUTENÇÃO - ENTRADA DE LINHA - SE MARECHAL DEODORO - 2025</t>
  </si>
  <si>
    <t>SE MARECHAL DEODORO</t>
  </si>
  <si>
    <t>1,00 x BARRAMENTO SIMPLES 69kV + 1,00 x ENTRADA DE LINHA 69kV c/ DJ</t>
  </si>
  <si>
    <t>PACOTE SE - LESTE</t>
  </si>
  <si>
    <t>804.110.0313</t>
  </si>
  <si>
    <t>Melhorias Operacionais</t>
  </si>
  <si>
    <t>AL-2431308MOP0.A</t>
  </si>
  <si>
    <t>MANUTENÇÃO - ENTRADA DE LINHA - SE VIÇOSA - 2025</t>
  </si>
  <si>
    <t>SE VIÇOSA</t>
  </si>
  <si>
    <t>INSTALAÇÃO DE BAY DE ENTRADA DE LINHA - TENSÃO 69KV</t>
  </si>
  <si>
    <t>Execução</t>
  </si>
  <si>
    <t>MELHORIA SE</t>
  </si>
  <si>
    <t>AL-2531308MOP0.A</t>
  </si>
  <si>
    <t>MANUTENÇÃO - MELHORIA SE - SE ARAPIRACA I - 2025</t>
  </si>
  <si>
    <t>SE ARAPIRACA I</t>
  </si>
  <si>
    <t>1,00 x BARRAMENTO DUPLO OU BPT 69kV + 2,00 x CONEXÃO DE TRAFO 69kV c/ DJ + 4,00 x ENTRADA DE LINHA 69kV c/ DJ + 1,00 x INTERLIGAÇÃO DE BARRAS 69kV c/ DJ + 0,50 x MIG 69/34,5kV e MIG 69/13,8kV PEQUENO</t>
  </si>
  <si>
    <t>12J5, 12J2, 12J4, 12J3, 12T1, 12T2</t>
  </si>
  <si>
    <t>Pacote Oeste Nova SE 25/26</t>
  </si>
  <si>
    <t>RETROFIT</t>
  </si>
  <si>
    <t>Automação</t>
  </si>
  <si>
    <t>804.110.0317</t>
  </si>
  <si>
    <t>OBRAS AUTOMAÇÃO SE</t>
  </si>
  <si>
    <t>AL-2531708ASE0.A</t>
  </si>
  <si>
    <t>AUTOMAÇÃO - RETROFIT - SE CAPELA - 2025</t>
  </si>
  <si>
    <t>AUT</t>
  </si>
  <si>
    <t>SE CAPELA</t>
  </si>
  <si>
    <t>1,00 x CONSTRUÇÃO DE CASA DE COMANDO + 1,00 x RETROFIT BANCO CAPACITOR &lt;= 34,5KV + 4,00 x RETROFIT BAY ALIMENTADOR + 1,00 x RETROFIT BAY CONEXÃO ALTA TRAFO + 2,00 x RETROFIT BAY CONEXÃO BAIXA TRAFO + 1,00 x RETROFIT BAY CONEXÃO BANCO CAPACITOR &gt;= 69kV - 751A + 4,00 x RETROFIT BAY ENTRADA DE LINHA - 751.4 + 1,00 x RETROFIT BAY TRANSFERÊNCIA &gt;= 69kV - 311C + 1,00 x RETROFIT INFRA. SE GRANDE PORTE + 2,00 x RETROFIT TRANSFORMADOR FORÇA</t>
  </si>
  <si>
    <t>02T1, 02T2, 11H2, 11T1, 11T2, 12D2, 12J4, 12J5, 12T1, 12V1, 12V3, 21Y2, 21Y3, 21Y4, 21Y5, 51H1</t>
  </si>
  <si>
    <t>AL-2531708ASE0.B</t>
  </si>
  <si>
    <t>AUTOMAÇÃO - RETROFIT - SE MATRIZ DE CAMARAGIBE - 2025</t>
  </si>
  <si>
    <t>SE MATRIZ DE CAMARAGIBE</t>
  </si>
  <si>
    <t>2,00 x RETROFIT BANCO CAPACITOR &lt;= 34,5KV + 4,00 x RETROFIT BAY ALIMENTADOR + 1,00 x RETROFIT BAY CONEXÃO ALTA TRAFO + 1,00 x RETROFIT BAY CONEXÃO BAIXA TRAFO + 1,00 x RETROFIT BAY TRANSFERÊNCIA &gt;= 69kV - 311C + 1,00 x RETROFIT INFRA. SE GRANDE PORTE + 1,00 x RETROFIT TRANSFORMADOR FORÇA + 5,00 x RETROFIT BAY ENTRADA DE LINHA - 311C + 1,00 x RETROFIT BAY CONEXÃO BANCO CAPACITOR &lt;= 34,5kV</t>
  </si>
  <si>
    <t>12V2, 12L3,12L4, 12V3, 12V4, 12D1,12T1, 02T1, 11T1, 51H1, 11H2, 51H2, 21Y4, 21Y3, 21Y2, 21Y1.</t>
  </si>
  <si>
    <t>AL-2531708ASE0.C</t>
  </si>
  <si>
    <t>AUTOMAÇÃO - RETROFIT - SE PORTO CALVO - 2025</t>
  </si>
  <si>
    <t>SE PORTO CALVO</t>
  </si>
  <si>
    <t>1,00 x RETROFIT - 2414 + 1,00 x RETROFIT BANCO CAPACITOR &lt;= 34,5KV + 1,00 x RETROFIT BAY CONEXÃO ALTA TRAFO + 2,00 x RETROFIT BAY ENTRADA DE LINHA - 311C + 2,00 x RETROFIT BAY ENTRADA DE LINHA - 751.4 + 1,00 x RETROFIT INFRA. SE GRANDE PORTE + 2,00 x RETROFIT TRANSFORMADOR FORÇA</t>
  </si>
  <si>
    <t>02T1-2, 12V5, 12V4, 12L4, 12V3, 12T1, 02T1-1, 02T1-2, 51H1</t>
  </si>
  <si>
    <t>AL-2531708ASE0.D</t>
  </si>
  <si>
    <t>AUTOMAÇÃO - RETROFIT - SE SÃO MIGUEL DOS CAMPOS - 2025</t>
  </si>
  <si>
    <t>2,00 x RETROFIT - 2414</t>
  </si>
  <si>
    <t>02T1 e 02T2</t>
  </si>
  <si>
    <t>AL-2531708ASE0.F</t>
  </si>
  <si>
    <t>AUTOMAÇÃO - RETROFIT - SE UNIÃO DOS PALMARES - 2025</t>
  </si>
  <si>
    <t>1,00 x RETROFIT - 2414 + 1,00 x RETROFIT TRANSFORMADOR FORÇA</t>
  </si>
  <si>
    <t>02T1-1</t>
  </si>
  <si>
    <t>AMPLIAÇÃO DE SUBESTAÇÃO</t>
  </si>
  <si>
    <t>804.120.0611</t>
  </si>
  <si>
    <t>PROJETO GRUTA SE 69 Kv</t>
  </si>
  <si>
    <t>AL-2361108GTA0.D</t>
  </si>
  <si>
    <t>PLANEJAMENTO - AMPLIAÇÃO DE SUBESTAÇÃO - SE SERRARIA - 2025</t>
  </si>
  <si>
    <t>1,00 x CONEXÃO DE TRAFO 69kV c/ DJ + 1,00 x CONEXÃO DE TRAFO 13,8kV CUBÍCULO BS + 1,00 x CONEXÃO DE BANCO DE CAPACITOR 13,8kV CUBÍCULO BS + 2,00 x ENTRADA DE LINHA 13,8kV CUBÍCULO BS</t>
  </si>
  <si>
    <t>ETAPA PRELIMINAR</t>
  </si>
  <si>
    <t>NOVA SE</t>
  </si>
  <si>
    <t>AL-2361108GTA0.A</t>
  </si>
  <si>
    <t>PLANEJAMENTO - NOVA SE - SE GRUTA - 2025</t>
  </si>
  <si>
    <t>SE GRUTA</t>
  </si>
  <si>
    <t>2,00 x BANCO DE CAPACITOR 3,6MVAr - 13,8kV + 4,00 x BARRAMENTO DUPLO OU BPT 13,8kV + 2,00 x BARRAMENTO DUPLO OU BPT 69kV + 1,00 x BARRAMENTO SIMPLES 69kV - SE MÓVEL + 2,00 x CONEXÃO DE BANCO DE CAPACITOR 13,8kV c/ DJ + 2,00 x CONEXÃO DE TRAFO 13,8kV c/ DJ + 2,00 x CONEXÃO DE TRAFO 69kV c/ DJ + 8,00 x ENTRADA DE LINHA 13,8kV c/ DJ + 3,00 x ENTRADA DE LINHA 69kV c/ DJ + 2,00 x INSTALAÇÃO DE TRANSFORMADOR DE FORÇA ATÉ 40MVA + 1,00 x INTERLIGAÇÃO DE BARRAS BPT 13,8kV c/ DJ + 1,00 x INTERLIGAÇÃO DE BARRAS 69kV c/ DJ + 1,00 x MIG 69/34,5kV e MIG 69/13,8kV GRANDE + 1,00 x TRANSFORMADOR DE FORÇA 69/13,8kV 20,0/26,6MVA - DYN1</t>
  </si>
  <si>
    <t>REUTILIZAR OS 1X15/20MVA DA SE PNO; 2X3.6MVAR; 3XEL69KV (2XTBM;1CTO); 8XEL13.8KV (8XAL; 2XBC); 2XCT 69KV; 2XCT 13,8KV</t>
  </si>
  <si>
    <t>804.120.0608</t>
  </si>
  <si>
    <t>Projeto Nova SE Cânions 69/13,8 kV</t>
  </si>
  <si>
    <t>AL-2560808CNO0.A</t>
  </si>
  <si>
    <t>PLANEJAMENTO - NOVA SE - SE CÂNIONS - 2026</t>
  </si>
  <si>
    <t>SE CÂNIONS</t>
  </si>
  <si>
    <t>1,00 x BANCO DE CAPACITOR 3,6MVAr - 13,8kV + 3,00 x BARRAMENTO SIMPLES 13,8kV + 1,00 x BARRAMENTO SIMPLES 69kV + 1,00 x BARRAMENTO SIMPLES 69kV - SE MÓVEL + 1,00 x CONEXÃO DE BANCO DE CAPACITOR 13,8kV c/ DJ + 1,00 x CONEXÃO DE TRAFO 13,8kV c/ DJ + 1,00 x CONEXÃO DE TRAFO 69kV c/ DJ + 3,00 x ENTRADA DE LINHA 13,8kV c/ DJ + 2,00 x ENTRADA DE LINHA 69kV c/ DJ + 1,00 x INSTALAÇÃO DE TRANSFORMADOR DE FORÇA ATÉ 15MVA + 1,00 x MIG 69/34,5kV e MIG 69/13,8kV MÉDIA + 1,00 x TRANSFORMADOR DE FORÇA 69/13,8kV 10/12,5MVA - DYN1</t>
  </si>
  <si>
    <t>804.120.0612</t>
  </si>
  <si>
    <t>PROJETO SE ARAPIRACA IV 69KV</t>
  </si>
  <si>
    <t>AL-2361208ARQ0.C</t>
  </si>
  <si>
    <t>PLANEJAMENTO - ENTRADA DE LINHA - SE ARAPIRACA II - 2025</t>
  </si>
  <si>
    <t>SE ARAPIRACA II</t>
  </si>
  <si>
    <t>1,00 x BARRAMENTO DUPLO OU BPT 69kV + 1,00 x ENTRADA DE LINHA 69kV c/ DJ</t>
  </si>
  <si>
    <t>1 EL DE ARAPIRACA IV</t>
  </si>
  <si>
    <t>AL-2361208ARQ0.B</t>
  </si>
  <si>
    <t>PLANEJAMENTO - NOVA SE - SE ARAPIRACA IV - 2025</t>
  </si>
  <si>
    <t>SE ARAPIRACA IV</t>
  </si>
  <si>
    <t>1,00 x BANCO DE CAPACITOR 3,6MVAr - 13,8kV + 5,00 x BARRAMENTO DUPLO OU BPT 13,8kV + 1,00 x BARRAMENTO SIMPLES 69kV + 1,00 x BARRAMENTO SIMPLES 69kV - SE MÓVEL + 1,00 x CONEXÃO DE BANCO DE CAPACITOR 13,8kV c/ DJ + 1,00 x CONEXÃO DE TRAFO 13,8kV c/ DJ + 1,00 x CONEXÃO DE TRAFO 69kV s/ DJ + 6,00 x ENTRADA DE LINHA 13,8kV c/ DJ + 1,00 x ENTRADA DE LINHA 69kV c/ DJ + 1,00 x INTERLIGAÇÃO DE BARRAS BPT 13,8kV c/ DJ + 1,00 x MIG 69/34,5kV e MIG 69/13,8kV MÉDIA + 1,00 x TRANSFORMADOR DE FORÇA 69/13,8kV 20,0/26,6MVA - DYN1 + 1,00 x INSTALAÇÃO DE TRANSFORMADOR DE FORÇA ATÉ 40MVA</t>
  </si>
  <si>
    <t>1X25/26,66MVA 1X3.6MVAR 1XEL69KV (1XARD) 6XEL13.8KV (6XAL)</t>
  </si>
  <si>
    <t>Cliente</t>
  </si>
  <si>
    <t>804.110.0308</t>
  </si>
  <si>
    <t>PROJETOS DE CLIENTES AT</t>
  </si>
  <si>
    <t>AL-2430808CAT0.D</t>
  </si>
  <si>
    <t>CLIENTE - AMPLIAÇÃO DE SUBESTAÇÃO - SE JACARÉ DOS HOMENS - 2024</t>
  </si>
  <si>
    <t>SE JACARÉ DOS HOMENS</t>
  </si>
  <si>
    <t>1,00 x ENTRADA DE LINHA 13,8kV c/ DJ + 1,00 x BARRAMENTO SIMPLES 13,8kV</t>
  </si>
  <si>
    <t>1002519328 - FSP PARTICIPACOES LTDA</t>
  </si>
  <si>
    <t>AL-2430808CAT0.E</t>
  </si>
  <si>
    <t>CLIENTE - AMPLIAÇÃO DE SUBESTAÇÃO - SE PILAR - 2024</t>
  </si>
  <si>
    <t>SE PILAR</t>
  </si>
  <si>
    <t>1,00 x ENTRADA DE LINHA 13,8kV c/ DJ</t>
  </si>
  <si>
    <t>1004116126 - HOSPITAL NOSSA SRA DE LOURDES E MATERN DR ARMANDO LAGES</t>
  </si>
  <si>
    <t>AL-2530808CAT0.D</t>
  </si>
  <si>
    <t>CLIENTE - AMPLIAÇÃO DE SUBESTAÇÃO - SE INHAPI - 2025</t>
  </si>
  <si>
    <t>SE INHAPI</t>
  </si>
  <si>
    <t>Contrato nº 1002397633/2023.</t>
  </si>
  <si>
    <t>AL-2530808CAT0.F</t>
  </si>
  <si>
    <t>CLIENTE - AMPLIAÇÃO DE SUBESTAÇÃO - SE CIDADE UNIVERSITÁRIA - 2027</t>
  </si>
  <si>
    <t>1,00 x ENTRADA DE LINHA 13,8kV c/ DJ + 1,00 x BARRAMENTO DUPLO OU BPT 13,8kV</t>
  </si>
  <si>
    <t>Atendimento para os empreendimentos Cidade Jardim I (CC nº 1000002605 / Contrato nº 1016014002) e Cidade Jardim III (CC nº 1000004058 / Contrato nº 1016014106)</t>
  </si>
  <si>
    <t>Conceitual</t>
  </si>
  <si>
    <t>AL-2530808CAT0.B</t>
  </si>
  <si>
    <t>CLIENTE - BAY - SE CORURIPE - 2025</t>
  </si>
  <si>
    <t>Contrato do cliente COOP DE COLONIZACAO AGROPECUARIA E INDUSTRIAL PINDORAMA LTDA nº 1008602988/2024.</t>
  </si>
  <si>
    <t>AL-2430808CAT0.B</t>
  </si>
  <si>
    <t>CLIENTE - ENTRADA DE LINHA - SE POLO CLOROQUÍMICO - 2025</t>
  </si>
  <si>
    <t>SE POLO CLOROQUÍMICO</t>
  </si>
  <si>
    <t>1,00 x ENTRADA DE LINHA 69kV c/ DJ + 1,00 x BARRAMENTO DUPLO OU BPT 69kV</t>
  </si>
  <si>
    <t>1006079416/2024 - INTERLÂNDIA LTDA</t>
  </si>
  <si>
    <t>AL-2530808CAT0.A</t>
  </si>
  <si>
    <t>CLIENTE - ENTRADA DE LINHA - SE BARRA DE SÃO MIGUEL - 2025</t>
  </si>
  <si>
    <t>SE BARRA DE SÃO MIGUEL</t>
  </si>
  <si>
    <t>1003369455-2023 NEW FIELD CONSÓRCIO DE ENERGIA 3</t>
  </si>
  <si>
    <t>AL-2530808CAT0.E</t>
  </si>
  <si>
    <t>CLIENTE - ENTRADA DE LINHA - SE INHAPI - 2026</t>
  </si>
  <si>
    <t>Contratos nº 1011491404;1011491440
1011491496;1011491553;1011491601.</t>
  </si>
  <si>
    <t>RENOVAÇÃO SE</t>
  </si>
  <si>
    <t>804.110.0314</t>
  </si>
  <si>
    <t>RENOVAÇÃO SE/LD</t>
  </si>
  <si>
    <t>AL-2431408RNV0.M</t>
  </si>
  <si>
    <t>MANUTENÇÃO - RENOVAÇÃO SE - SE MURICI - 2025</t>
  </si>
  <si>
    <t>SE MURICI</t>
  </si>
  <si>
    <t>3,00 x SUBSTITUIÇÃO RELIGADOR 13,8kV POR DISJUNTOR + 1,00 x SUBSTITUIÇÃO DISJUNTOR 13,8kV + 1,00 x SUBSTITUIÇÃO DISJUNTOR 69kV + 1,00 x SUBST. DE CONJUNTO CHAVE FUSÍVEL 13,8kV (TSA) + 1,00 x SUBST. DE CONJUNTO TCs 13,8kV + 1,00 x SUBST. DE CONJUNTO TPs 13,8kV + 1,00 x SUBST. DE CONJUNTO TPs 69kV + 4,00 x SUBSTITUIÇÃO PARA-RAIOS 13,8kV + 6,00 x SUBST. DE CONJUNTO CHAVES TFF 13,8kV 1600A MONOPOLAR + 3,00 x SUBST. DE CONJUNTO CHAVES TFF 13,8kV 630A MONOPOLAR + 1,00 x DESAT. BANCO DE CAPACITOR ATÉ 34,5kV</t>
  </si>
  <si>
    <t>MURICI</t>
  </si>
  <si>
    <t>Indefinido</t>
  </si>
  <si>
    <t>SUBSTITUIÇÃO DE EQUIPAMENTO</t>
  </si>
  <si>
    <t>AL-2431408RNV0.A</t>
  </si>
  <si>
    <t>MANUTENÇÃO - SUBSTITUIÇÃO DE EQUIPAMENTO - SE BENEDITO BENTES - 2025</t>
  </si>
  <si>
    <t>SE BENEDITO BENTES</t>
  </si>
  <si>
    <t>2,00 x CONEXÃO DE BANCO DE CAPACITOR 13,8kV c/ DJ + 2,00 x SUBST. BANCO DE CAPACITOR 2,4MVAr - 13,8kV</t>
  </si>
  <si>
    <t>SUBSTITUIÇÃO DE BAY DE BANCO DE CAPACITORES EM FIM DE VIDA ÚTIL - 51H1 + 01H1 e  51H2 + 01H2 ; SUBSTITUIÇÃO DO RELIGADOR 21Y1, 21Y2, 21Y3 e 21Y4 EM FIM DE VIDA ÚTIL - TENSÃO DE 13,8KV</t>
  </si>
  <si>
    <t>AL-2431408RNV0.B</t>
  </si>
  <si>
    <t>MANUTENÇÃO - SUBSTITUIÇÃO DE EQUIPAMENTO - SE CRUZ DAS ALMAS - 2025</t>
  </si>
  <si>
    <t>SE CRUZ DAS ALMAS</t>
  </si>
  <si>
    <t>2,00 x SUBST. DE CONJUNTO TCs 13,8kV + 4,00 x SUBST. DE CONJUNTO TCs 69kV + 2,00 x SUBSTITUIÇÃO DISJUNTOR 13,8kV + 2,00 x SUBSTITUIÇÃO DISJUNTOR 69kV</t>
  </si>
  <si>
    <t>Equipamentos: TC's 69kV - 72T1, 72T2, 72J7 e 72N4
TC's 13,8kV - 71T1 e 71T2
Disjuntores 69kV - 12T1, 12T2 e 12J7
Disjuntores 13,8kV - 11T1 e 11T2</t>
  </si>
  <si>
    <t>AL-2431408RNV0.C</t>
  </si>
  <si>
    <t>MANUTENÇÃO - SUBSTITUIÇÃO DE EQUIPAMENTO - SE OLHO D´ÁGUA DAS FLORES - 2025</t>
  </si>
  <si>
    <t>SE OLHO D´ÁGUA DAS FLORES</t>
  </si>
  <si>
    <t>1,00 x CONEXÃO DE BANCO DE CAPACITOR 13,8kV c/ DJ + 1,00 x SUBST. BANCO DE CAPACITOR 2,4MVAr - 13,8kV + 2,00 x SUBST. DE CONJUNTO TCs 69kV + 2,00 x SUBSTITUIÇÃO DISJUNTOR 69kV</t>
  </si>
  <si>
    <t>SUBSTITUIÇÃO DE TC´S DE 69KV EM FIM DE VIDA ÚTIL - 72J3 E 72J7; SUBSTITUIÇÃO DE BAY DE BANCO DE CAPACITORES EM FIM DE VIDA ÚTIL - 51H0 + 01H0 E  01H0 + 01H1; SUBSTITUIÇÃO DE DISJUNTOR DE 69KV EM FIM DE VIDA ÚTIL - 12J3 E 12J7</t>
  </si>
  <si>
    <t>AL-2431408RNV0.D</t>
  </si>
  <si>
    <t>MANUTENÇÃO - SUBSTITUIÇÃO DE EQUIPAMENTO - SE PERI PERI - 2025</t>
  </si>
  <si>
    <t>SE PERI PERI</t>
  </si>
  <si>
    <t>SUBSTITUIÇÃO DE BAY DE BANCO DE CAPACITORES EM FIM DE VIDA ÚTIL - 51H2 + 01H2 e 51H3 + 01H3</t>
  </si>
  <si>
    <t>AL-2431408RNV0.E</t>
  </si>
  <si>
    <t>MANUTENÇÃO - SUBSTITUIÇÃO DE EQUIPAMENTO - SE SANTANA DO IPANEMA - 2025</t>
  </si>
  <si>
    <t>SE SANTANA DO IPANEMA</t>
  </si>
  <si>
    <t>1,00 x CONEXÃO DE BANCO DE CAPACITOR 13,8kV c/ DJ + 1,00 x SUBST. BANCO DE CAPACITOR 2,4MVAr - 13,8kV + 3,00 x SUBSTITUIÇÃO RELIGADOR 13,8kV POR DISJUNTOR</t>
  </si>
  <si>
    <t>SUBSTITUIÇÃO DE BAY DE BANCO DE CAPACITORES EM FIM DE VIDA ÚTIL - 51H1 + 01H1; SUBSTITUIÇÃO DO RELIGADOR 21Y1, 21Y2, e 21Y3 EM FIM DE VIDA ÚTIL - TENSÃO DE 13,8KV</t>
  </si>
  <si>
    <t>AL-2431408RNV0.F</t>
  </si>
  <si>
    <t>MANUTENÇÃO - SUBSTITUIÇÃO DE EQUIPAMENTO - SE JACARÉ DOS HOMENS - 2025</t>
  </si>
  <si>
    <t>SUBSTITUIÇÃO DE BAY DE BANCO DE CAPACITORES EM FIM DE VIDA ÚTIL - 51H1 + 01H1 E 51H2 + 01H2</t>
  </si>
  <si>
    <t>AL-2431408RNV0.G</t>
  </si>
  <si>
    <t>MANUTENÇÃO - SUBSTITUIÇÃO DE EQUIPAMENTO - SE PILAR - 2025</t>
  </si>
  <si>
    <t>SUBSTITUIÇÃO DE TC´S DE 13,8KV - 71T1 - EM FIM DE VIDA ÚTIL; SUBSTITUIÇÃO DO DISJUNTOR 11T1 EM FIM DE VIDA ÚTIL - TENSÃO DE 13,8KV; SUBSTITUIÇÃO DE DISJUNTOR DE 69KV EM FIM DE VIDA ÚTIL - 12T1, 12P2 E  12V7; SUBSTITUIÇÃO DE TC´S DE 69KV EM FIM DE VIDA ÚTIL - 12T1, 12P2 E 12V7; SUBSTITUIÇÃO DE BAY DE BANCO DE CAPACITORES EM FIM DE VIDA ÚTIL - 51H0 + 01H1</t>
  </si>
  <si>
    <t>AL-2431408RNV0.H</t>
  </si>
  <si>
    <t>MANUTENÇÃO - SUBSTITUIÇÃO DE EQUIPAMENTO - SE TABULEIRO DOS MARTINS - 2025</t>
  </si>
  <si>
    <t>SE TABULEIRO DOS MARTINS</t>
  </si>
  <si>
    <t>3,00 x CONEXÃO DE BANCO DE CAPACITOR 13,8kV c/ DJ + 3,00 x SUBST. BANCO DE CAPACITOR 2,4MVAr - 13,8kV</t>
  </si>
  <si>
    <t>SUBSTITUIÇÃO DE BAY DE BANCO DE CAPACITORES EM FIM DE VIDA ÚTIL - 51H1 + 01H1, 51H3+ 01H3 e 51H4 + 01H4</t>
  </si>
  <si>
    <t>AL-2431408RNV0.I</t>
  </si>
  <si>
    <t>MANUTENÇÃO - SUBSTITUIÇÃO DE EQUIPAMENTO - SE TRAPICHE DA BARRA - 2025</t>
  </si>
  <si>
    <t>SE TRAPICHE DA BARRA</t>
  </si>
  <si>
    <t>1,00 x SUBSTITUIÇÃO RELIGADOR 13,8kV POR DISJUNTOR + 1,00 x SUBST. DE CONJUNTO TCs 69kV + 1,00 x SUBST. DE CONJUNTO TCs 13,8kV</t>
  </si>
  <si>
    <t>SUBSTITUIÇÃO DO RELIGADOR 21Y1 EM FIM DE VIDA ÚTIL - TENSÃO DE 13,8KV</t>
  </si>
  <si>
    <t>AL-2431408RNV0.J</t>
  </si>
  <si>
    <t>MANUTENÇÃO - SUBSTITUIÇÃO DE EQUIPAMENTO - SE UNIÃO DOS PALMARES - 2025</t>
  </si>
  <si>
    <t>Conjuntos de TC's de 13,8kV: 71T1
Religadores 13,8kV: 21Y2, 21Y4 e 21Y5
Disjuntor 13,8kV: 11T1
Banco + Conexão de banco: 51H0 + 01H0 (Substituir 2xBC-1,8MVAr por 1XBC-3,6MVAr)
Disjuntores 69kV: 12T1</t>
  </si>
  <si>
    <t>AL-2431408RNV0.L</t>
  </si>
  <si>
    <t>MANUTENÇÃO - SUBSTITUIÇÃO DE EQUIPAMENTO - SE SECC. SÃO MIGUEL DOS CAMPOS - 2025</t>
  </si>
  <si>
    <t>SE SECC. SÃO MIGUEL DOS CAMPOS</t>
  </si>
  <si>
    <t>4,00 x SUBST. DE CONJUNTO TCs 69kV + 4,00 x SUBSTITUIÇÃO DISJUNTOR 69kV</t>
  </si>
  <si>
    <t>SUBSTITUIÇÃO DE TC´S DE 69KV EM FIM DE VIDA ÚTIL - 72D1, 72V4, 72J6, 72V9; SUBSTITUIÇÃO DE DISJUNTOR DE 69KV EM FIM DE VIDA ÚTIL - 12D1, 12V4, 12V5; 12V9</t>
  </si>
  <si>
    <t>AL-2531408RNV0.A</t>
  </si>
  <si>
    <t>MANUTENÇÃO - SUBSTITUIÇÃO DE EQUIPAMENTO - SE DELMIRO GOUVEIA - 2025</t>
  </si>
  <si>
    <t>3,00 x SUBSTITUIÇÃO RELIGADOR 13,8kV POR DISJUNTOR</t>
  </si>
  <si>
    <t>21Y5, 21Y3, 21Y2</t>
  </si>
  <si>
    <t>AL-2531408RNV0.B</t>
  </si>
  <si>
    <t>2,00 x SUBSTITUIÇÃO RELIGADOR 13,8kV POR DISJUNTOR</t>
  </si>
  <si>
    <t>21Y3, 21Y2</t>
  </si>
  <si>
    <t>EQTL AP</t>
  </si>
  <si>
    <t>806.110.0302</t>
  </si>
  <si>
    <t>AP-2530208AMP0.A</t>
  </si>
  <si>
    <t>PLANEJAMENTO - AMPLIAÇÃO DE POTÊNCIA - SE CENTRAL - 2025</t>
  </si>
  <si>
    <t>SE CENTRAL</t>
  </si>
  <si>
    <t>1,00 x BARRAMENTO SIMPLES 13,8kV + 1,00 x CONEXÃO DE TRAFO 13,8kV c/ DJ + 1,00 x CONEXÃO DE TRAFO 34,5kV c/ DJ + 2,00 x ENTRADA DE LINHA 34,5kV c/ DJ + 1,00 x INSTALAÇÃO DE TRANSFORMADOR DE FORÇA ATÉ 15MVA</t>
  </si>
  <si>
    <t>Inclui implantação de disjuntor para 09F1</t>
  </si>
  <si>
    <t>INTERIOR - AP</t>
  </si>
  <si>
    <t>AP</t>
  </si>
  <si>
    <t>Pacote SE 01 - Amapá</t>
  </si>
  <si>
    <t>AP-2530208AMP0.B</t>
  </si>
  <si>
    <t>PLANEJAMENTO - AMPLIAÇÃO DE POTÊNCIA - SE INAJÁ - 2025</t>
  </si>
  <si>
    <t>SE INAJÁ</t>
  </si>
  <si>
    <t>2,00 x INSTALAÇÃO DE TRANSFORMADOR DE FORÇA ATÉ 15MVA + 2,00 x TRANSFORMADOR DE FORÇA 34,5/13,8kV 5,0/6,3MVA - YNYN0D1 + 0,25 x RETROFIT INFRA. SE MÉDIO/PEQUENO PORTE</t>
  </si>
  <si>
    <t>Retrofit referente a realocação do banco de baterias da SE Central para a SE Inajá</t>
  </si>
  <si>
    <t>METROPOLITANA - AP</t>
  </si>
  <si>
    <t>Pacote SE 02 - Amapá</t>
  </si>
  <si>
    <t>806.110.0301</t>
  </si>
  <si>
    <t>Equipamento de Compensação de Reativos</t>
  </si>
  <si>
    <t>AP-2530108BCA0.A</t>
  </si>
  <si>
    <t>PLANEJAMENTO - BANCO DE CAPACITORES - SE DERIVAÇÃO - 2025</t>
  </si>
  <si>
    <t>SE DERIVAÇÃO</t>
  </si>
  <si>
    <t>1,00 x BANCO DE CAPACITOR 5,0MVAr - 69kV + 1,00 x CONEXÃO DE BANCO DE CAPACITOR 69kV c/ DJ</t>
  </si>
  <si>
    <t>MEDIÇÃO OPERACIONAL</t>
  </si>
  <si>
    <t>806.110.0318</t>
  </si>
  <si>
    <t>MEDIÇÃO OPERACIONAL SE</t>
  </si>
  <si>
    <t>AP-2531808MOP0.B</t>
  </si>
  <si>
    <t>AUTOMAÇÃO - MEDIÇÃO OPERACIONAL - SE OIAPOQUE - 2025</t>
  </si>
  <si>
    <t>SE OIAPOQUE</t>
  </si>
  <si>
    <t>4,00 x MEDIÇÃO OPERACIONAL 13,8KV - C/ TI's</t>
  </si>
  <si>
    <t>21Y1, 21Y2, 21Y3, 21Y4</t>
  </si>
  <si>
    <t>AP-2531808MOP0.C</t>
  </si>
  <si>
    <t>AUTOMAÇÃO - MEDIÇÃO OPERACIONAL - SE SERRA DO NAVIO - 2025</t>
  </si>
  <si>
    <t>SE SERRA DO NAVIO</t>
  </si>
  <si>
    <t>21N1, 21N2, 21N3 e 21B1</t>
  </si>
  <si>
    <t>AP-2531808MOP0.D</t>
  </si>
  <si>
    <t>AUTOMAÇÃO - MEDIÇÃO OPERACIONAL - SE TARTARUGALZINHO - 2025</t>
  </si>
  <si>
    <t>SE TARTARUGALZINHO</t>
  </si>
  <si>
    <t>3,00 x MEDIÇÃO OPERACIONAL 13,8KV - C/ TI's</t>
  </si>
  <si>
    <t>21Y1, 21Y2 e 21B1</t>
  </si>
  <si>
    <t>806.110.0313</t>
  </si>
  <si>
    <t>AP-2431308MOP0.A</t>
  </si>
  <si>
    <t>MANUTENÇÃO - ENTRADA DE LINHA - SE CUPIXI - 2024</t>
  </si>
  <si>
    <t>SE CUPIXI</t>
  </si>
  <si>
    <t>Seccionar a LD em frente a SE Cupixi e transformar em duas LDs (Central - Cupixi e Cupixi - Serra do Navio)</t>
  </si>
  <si>
    <t>AP-2431308MOP0.C</t>
  </si>
  <si>
    <t>MANUTENÇÃO - MELHORIA SE - SE AMAPÁ - 2024</t>
  </si>
  <si>
    <t>SE AMAPÁ</t>
  </si>
  <si>
    <t>1,00 x BARRAMENTO SIMPLES 69kV - SE MÓVEL</t>
  </si>
  <si>
    <t>AP-2431308MOP0.E</t>
  </si>
  <si>
    <t>MANUTENÇÃO - MELHORIA SE - SE EQUATORIAL - 2024</t>
  </si>
  <si>
    <t>SE EQUATORIAL</t>
  </si>
  <si>
    <t>AP-2531308MOP0.A</t>
  </si>
  <si>
    <t>MANUTENÇÃO - MELHORIA SE - SE CALÇOENE - 2025</t>
  </si>
  <si>
    <t>SE CALÇOENE</t>
  </si>
  <si>
    <t>AP-2531308MOP0.B</t>
  </si>
  <si>
    <t>MANUTENÇÃO - MELHORIA SE - SE EQUATORIAL - 2025</t>
  </si>
  <si>
    <t>1,00 x BARRAMENTO SIMPLES 13,8kV + 1,00 x CONEXÃO DE BANCO DE CAPACITOR 13,8kV c/ DJ + 1,00 x CONEXÃO DE TRAFO 13,8kV c/ DJ + 5,00 x ENTRADA DE LINHA 13,8kV c/ DJ + 1,00 x INTERLIGAÇÃO DE BARRAS BPT 13,8kV c/ DJ + 0,43 x MIG 34,5/13,8kV PEQUENO + 1,00 x INSTALAÇÃO DE CONJUNTO TP's 13,8kV + 2,00 x CONJUNTO CHAVE FUSÍVEL 13,8kV (TSA) + 1,00 x INSTALAÇÃO DE TSA 13,8kV + 1,00 x RETROFIT BANCO CAPACITOR &lt;= 34,5KV</t>
  </si>
  <si>
    <t>Substituição de barra 2 de cubículos por pátio aéreo
- Entrada de linha: 01C6, 01C7, 01C8, 01C9 e 01Y1
- Conexão de transformadores: 11B2
- Conexão de Banco e Retrofit: 11H2;
- Realizar implantação de TP e TSA aéreo.</t>
  </si>
  <si>
    <t>AP-2531308MOP0.C</t>
  </si>
  <si>
    <t>MANUTENÇÃO - MELHORIA SE - SE SANTA RITA (AP) - 2025</t>
  </si>
  <si>
    <t>SE SANTA RITA (AP)</t>
  </si>
  <si>
    <t>1,00 x BARRAMENTO DUPLO OU BPT 69kV + 3,00 x BARRAMENTO SIMPLES 13,8kV + 3,00 x CONEXÃO DE BANCO DE CAPACITOR 13,8kV c/ DJ + 3,00 x CONEXÃO DE TRAFO 13,8kV c/ DJ + 12,00 x ENTRADA DE LINHA 13,8kV c/ DJ + 2,00 x INTERLIGAÇÃO DE BARRAS BPT 13,8kV c/ DJ + 5,00 x CONJUNTO CHAVE FUSÍVEL 13,8kV (TSA) + 2,00 x INSTALAÇÃO DE TSA 13,8kV + 3,00 x INSTALAÇÃO DE CONJUNTO TP's 13,8kV + 0,04 x MIG 34,5/13,8kV MÉDIA</t>
  </si>
  <si>
    <t>Realizar implantação de barramento aéreo nas barras 1, 2 e 3
Códigos operacionais:
- EL: 11P1 a 11P9, 11F1, 11F2, 11F5;
- Interligação de barra: 11I1 e 11I2;
- CT: 11B1, 11B2 e 11B3
- Conexão de banco: 11H1, 11H2 e 11H3
- Realizar a implantação de TP's para supervisão de barra e TSA's;
- Interligação da malha de aterramento.</t>
  </si>
  <si>
    <t>AP-2531308MOP0.D</t>
  </si>
  <si>
    <t>MANUTENÇÃO - MELHORIA SE - SE SANTANA - 2025</t>
  </si>
  <si>
    <t>SE SANTANA</t>
  </si>
  <si>
    <t>1,00 x BARRAMENTO SIMPLES 13,8kV + 1,00 x CONEXÃO DE BANCO DE CAPACITOR 13,8kV c/ DJ + 1,00 x CONEXÃO DE TRAFO 13,8kV c/ DJ + 4,00 x ENTRADA DE LINHA 13,8kV c/ DJ + 1,00 x INSTALAÇÃO DE CONJUNTO TP's 13,8kV + 1,00 x INSTALAÇÃO DE TSA 13,8kV + 2,00 x CONJUNTO CHAVE FUSÍVEL 13,8kV (TSA)</t>
  </si>
  <si>
    <t>- Realizar a implantação de pátio aéreo da barra 1
- EL - 11S1  a 11S4;
- CT - 11B1;
- Conexão de Banco - 11H1
- Necessário instalação de TP's e TSA</t>
  </si>
  <si>
    <t>AP-2531308MOP0.E</t>
  </si>
  <si>
    <t>MANUTENÇÃO - MELHORIA SE - SE PORTO GRANDE - 2025</t>
  </si>
  <si>
    <t>SE PORTO GRANDE</t>
  </si>
  <si>
    <t>0,04 x MIG 34,5/13,8kV MÉDIA</t>
  </si>
  <si>
    <t>Realizar reforço da interligação da malha de aterramento antiga a nova malha da subestação</t>
  </si>
  <si>
    <t>806.110.0317</t>
  </si>
  <si>
    <t>AP-2431708ASE0.A</t>
  </si>
  <si>
    <t>AUTOMAÇÃO - RETROFIT - SE CALÇOENE  - 2024</t>
  </si>
  <si>
    <t>2,00 x RETROFIT BAY ALIMENTADOR + 1,00 x RETROFIT BAY CONEXÃO ALTA TRAFO + 1,00 x RETROFIT BAY CONEXÃO BAIXA TRAFO + 1,00 x RETROFIT INFRA. SE GRANDE PORTE + 1,00 x RETROFIT TRANSFORMADOR FORÇA</t>
  </si>
  <si>
    <t>12Y3 + 11B1 + 11C1+ 11C2 + 02T1</t>
  </si>
  <si>
    <t>AP-2531708ASE0.A</t>
  </si>
  <si>
    <t>AUTOMAÇÃO - RETROFIT - SE OIAPOQUE - 2025</t>
  </si>
  <si>
    <t>1,00 x RETROFIT INFRA. SE MÉDIO/PEQUENO PORTE</t>
  </si>
  <si>
    <t>INSTALAÇÃO DE PAINEL OUTDOOR DE COMUNICAÇÃO (RTAC E SWITCH)</t>
  </si>
  <si>
    <t>AP-2531708ASE0.B</t>
  </si>
  <si>
    <t>AUTOMAÇÃO - RETROFIT - SE APOREMA - 2025</t>
  </si>
  <si>
    <t>SE APOREMA</t>
  </si>
  <si>
    <t>AP-2531708ASE0.C</t>
  </si>
  <si>
    <t>AUTOMAÇÃO - RETROFIT - SE TARTARUGALZINHO - 2025</t>
  </si>
  <si>
    <t>1,00 x RETROFIT BAY ENTRADA DE LINHA - 311C + 1,00 x RETROFIT INFRA. SE MÉDIO/PEQUENO PORTE</t>
  </si>
  <si>
    <t>13Y1, 13T2, 13T1, 03T2, 03T1, 12T1, 12T2, 12Y3, 11B2, 11Y1, 11Y2, 21B1, 21Y1, 21Y2, 11J1</t>
  </si>
  <si>
    <t>AP-2531708ASE0.D</t>
  </si>
  <si>
    <t>AUTOMAÇÃO - RETROFIT - SE EQUATORIAL - 2025</t>
  </si>
  <si>
    <t>2,00 x RETROFIT BAY CONEXÃO ALTA TRAFO + 2,00 x RETROFIT BAY CONEXÃO BAIXA TRAFO + 2,00 x RETROFIT BAY ENTRADA DE LINHA - 311C + 1,00 x RETROFIT BAY ENTRADA DE LINHA - 751.4 + 1,00 x RETROFIT INFRA. SE GRANDE PORTE + 1,00 x RETROFIT RTAC/UTR + 2,00 x RETROFIT TRANSFORMADOR FORÇA + 2,00 x RETROFIT - 2414</t>
  </si>
  <si>
    <t>Códigos: 12D1 (transferência - utilizado módulo de entrada linha visto que não havia módulo para disjuntor de transferência 69kV com 751.4), 12Q1, 12Q2 (retrofit entrada de linha 311), 02T2 e 02T3 (conexão de alta e baixa dos transformadores) e dos transformadores 02T2 e 02T3.</t>
  </si>
  <si>
    <t>AP-2531708ASE0.E</t>
  </si>
  <si>
    <t>AUTOMAÇÃO - RETROFIT - SE PORTUÁRIA - 2025</t>
  </si>
  <si>
    <t>SE PORTUÁRIA</t>
  </si>
  <si>
    <t>3,00 x RETROFIT BAY ALIMENTADOR + 1,00 x RETROFIT BAY CONEXÃO BAIXA TRAFO + 1,00 x RETROFIT BAY ENTRADA DE LINHA - 751.4 + 1,00 x RETROFIT INFRA. SE MÉDIO/PEQUENO PORTE + 1,00 x RETROFIT TRANSFORMADOR FORÇA</t>
  </si>
  <si>
    <t>13P1, 11B1,01T1, 21V1, 11V2, 11V3</t>
  </si>
  <si>
    <t>AP-2531708ASE0.F</t>
  </si>
  <si>
    <t>AUTOMAÇÃO - RETROFIT - SE CENTRAL - 2025</t>
  </si>
  <si>
    <t>2,00 x RETROFIT TRANSFORMADOR FORÇA + 2,00 x RETROFIT - 2414 + 1,00 x RETROFIT RTAC/UTR + 1,00 x RETROFIT BAY ALIMENTADOR + 1,00 x RETROFIT BAY CONEXÃO ALTA TRAFO</t>
  </si>
  <si>
    <t>	2 x RETROFIT TRANSFORMADOR FORÇA ( 03T2, 09T4);
	2 x RETROFIT - 2414 (03T2, 09T4);
	1 x RETROFIT RTAC/UTR;
	1 x RETROFIT BAY ALIMENTADOR (11C2);
	1 x RETROFIT BAY CONEXÃO ALTA TRAFO (13T2);</t>
  </si>
  <si>
    <t>806.120.0603</t>
  </si>
  <si>
    <t>PROJETO AMAZONAS 69kV</t>
  </si>
  <si>
    <t>AP-2560308AMA0.B</t>
  </si>
  <si>
    <t>PLANEJAMENTO - NOVA SE - SE AMAZONAS - 2027</t>
  </si>
  <si>
    <t>SE AMAZONAS</t>
  </si>
  <si>
    <t>3,00 x BARRAMENTO SIMPLES 13,8kV + 1,00 x BARRAMENTO SIMPLES 69kV + 1,00 x BARRAMENTO SIMPLES 69kV - SE MÓVEL + 1,00 x CONEXÃO DE TRAFO 13,8kV c/ DJ + 5,00 x ENTRADA DE LINHA 13,8kV c/ DJ + 2,00 x ENTRADA DE LINHA 69kV c/ DJ + 1,00 x INSTALAÇÃO DE TRANSFORMADOR DE FORÇA ATÉ 15MVA + 1,00 x MIG 69/34,5kV e MIG 69/13,8kV PEQUENO + 1,00 x TRANSFORMADOR DE FORÇA 69/13,8kV 20,0/26,6MVA - DYN1 + 1,00 x CONEXÃO DE TRAFO 69kV c/ DJ</t>
  </si>
  <si>
    <t>806.120.0604</t>
  </si>
  <si>
    <t>PROJETO FAZENDINHA 69 KV</t>
  </si>
  <si>
    <t>AP-2360408FZD0.D</t>
  </si>
  <si>
    <t>PLANEJAMENTO - ENTRADA DE LINHA - SE SANTANA - 2025</t>
  </si>
  <si>
    <t>AP-2360408FZD0.B</t>
  </si>
  <si>
    <t>PLANEJAMENTO - NOVA SE - SE FORTE CUMAÚ - 2025</t>
  </si>
  <si>
    <t>SE FORTE CUMAÚ</t>
  </si>
  <si>
    <t>4,00 x BARRAMENTO SIMPLES 13,8kV + 1,00 x BARRAMENTO SIMPLES 69kV + 1,00 x BARRAMENTO SIMPLES 69kV - SE MÓVEL + 2,00 x CONEXÃO DE TRAFO 13,8kV c/ DJ + 2,00 x CONEXÃO DE TRAFO 69kV c/ DJ + 5,00 x ENTRADA DE LINHA 13,8kV c/ DJ + 1,00 x ENTRADA DE LINHA 69kV c/ DJ + 2,00 x INSTALAÇÃO DE TRANSFORMADOR DE FORÇA ATÉ 15MVA + 1,00 x MIG 69/34,5kV e MIG 69/13,8kV MÉDIA + 2,00 x TRANSFORMADOR DE FORÇA 69/13,8kV 20,0/26,6MVA - DYN1</t>
  </si>
  <si>
    <t>SANTANA</t>
  </si>
  <si>
    <t>806.120.0600</t>
  </si>
  <si>
    <t>Projeto São José  69 / 13,8 kV – 53,2 M</t>
  </si>
  <si>
    <t>AP-2560008MSJ0.B</t>
  </si>
  <si>
    <t>PLANEJAMENTO - ENTRADA DE LINHA - SE MACAPÁ II - 2025</t>
  </si>
  <si>
    <t>SE MACAPÁ II</t>
  </si>
  <si>
    <t>1,00 x ENTRADA DE LINHA 69kV c/ DJ + 1,00 x SUBST. DE CHAVES 69kV C/ LÂMINA DE TERRA</t>
  </si>
  <si>
    <t>AP-2560008MSJ0.C</t>
  </si>
  <si>
    <t>PLANEJAMENTO - ENTRADA DE LINHA - SE SÃO JOSÉ - 2025</t>
  </si>
  <si>
    <t>SE SÃO JOSÉ</t>
  </si>
  <si>
    <t>806.110.0314</t>
  </si>
  <si>
    <t>AP-2331408RNV0.A</t>
  </si>
  <si>
    <t>MANUTENÇÃO - RENOVAÇÃO SE - SE CENTRAL - 2023</t>
  </si>
  <si>
    <t>1,00 x SUBST. DE CONJUNTO TCs 69kV + 1,00 x SUBST. DE CONJUNTO TPs 138kV + 4,00 x SUBSTITUIÇÃO DISJUNTOR 138kV + 1,00 x SUBSTITUIÇÃO PARA-RAIOS 69kV + 2,00 x RETROFIT BAY ENTRADA DE LINHA - 311C + 1,00 x RETROFIT BAY CONEXÃO ALTA TRAFO + 1,00 x RETROFIT BAY ENTRADA DE LINHA - 751.4</t>
  </si>
  <si>
    <t>Disjuntores ELM: 13Y1, 13L2, 13T1 e 13D1
Disjuntores retrofit: 13L2, 13Y1, 13T1 e 13D1</t>
  </si>
  <si>
    <t>AP-2331408RNV0.H</t>
  </si>
  <si>
    <t>MANUTENÇÃO - RENOVAÇÃO SE - SE CENTRAL - 2024</t>
  </si>
  <si>
    <t>1,00 x SUBSTITUIÇÃO DISJUNTOR 69kV + 1,00 x RETROFIT BAY ENTRADA DE LINHA - 311C</t>
  </si>
  <si>
    <t>12V1</t>
  </si>
  <si>
    <t>AP-2431408RNV0.A</t>
  </si>
  <si>
    <t>MANUTENÇÃO - RENOVAÇÃO SE - SE SANTANA - 2025</t>
  </si>
  <si>
    <t>3,00 x SUBST. BANCO DE CAPACITOR 3,6MVAr - 13,8kV + 2,00 x SUBST. BANCO DE CAPACITOR 5,0MVAr - 69kV2</t>
  </si>
  <si>
    <t>13L1, 13P1 e 13T1 (LD C1, LD Portuária e ATF5-01 respectivamente)</t>
  </si>
  <si>
    <t>AP-2531408RNV0.A</t>
  </si>
  <si>
    <t>MANUTENÇÃO - RENOVAÇÃO SE - SE LARANJAL DO JARI - 2025</t>
  </si>
  <si>
    <t>SE LARANJAL DO JARI</t>
  </si>
  <si>
    <t>0,10 x MIG 34,5/13,8kV PEQUENO + 4,00 x SUBSTITUIÇÃO RELIGADOR 13,8kV POR DISJUNTOR + 0,25 x RETROFIT INFRA. SE MÉDIO/PEQUENO PORTE + 4,00 x SUBST. DE CONJUNTO CHAVES FACA 13,8kV 630A MONOPOLAR + 4,00 x SUBST. DE CONJUNTO CHAVES TFF 13,8kV 630A MONOPOLAR</t>
  </si>
  <si>
    <t>21F1, 21F2, 21F3 e 21F4
Retrofit referente a realocação do retificador da SE Central para a SE Laranjal do Jari</t>
  </si>
  <si>
    <t>AP-2531408RNV0.B</t>
  </si>
  <si>
    <t>MANUTENÇÃO - RENOVAÇÃO SE - SE EQUATORIAL - 2025</t>
  </si>
  <si>
    <t>10,00 x SUBST. DE CONJUNTO TCs 13,8kV + 10,00 x SUBSTITUIÇÃO DISJUNTOR 13,8kV + 10,00 x RETROFIT BAY ALIMENTADOR</t>
  </si>
  <si>
    <t>Códigos Operacionais (substituição e retrofit): 11C1, 11C2, 11C3, 11C4, 11C5, 11Y2, 11Y3, 11Y4, 11Y5 e 11Y6</t>
  </si>
  <si>
    <t>AP-2531408RNV0.C</t>
  </si>
  <si>
    <t>MANUTENÇÃO - RENOVAÇÃO SE - SE CENTRAL - 2025</t>
  </si>
  <si>
    <t>1,00 x RETROFIT BAY CONEXÃO BAIXA TRAFO + 1,00 x RETROFIT BAY ENTRADA DE LINHA - 311C + 1,00 x SUBST. DE CONJUNTO TPs 138kV + 1,00 x SUBSTITUIÇÃO DISJUNTOR 138kV + 2,00 x SUBSTITUIÇÃO PARA-RAIOS 138kV + 1,00 x SUBST. DE CONJUNTO TCs 138kV + 1,00 x SUBSTITUIÇÃO DISJUNTOR 13,8kV + 1,00 x SUBST. DE CONJUNTO TCs 13,8kV + 1,00 x SUBST. DE CONJUNTO CHAVES FACA 13,8kV 1600A MONOPOLAR + 1,00 x SUBST. DE CONJUNTO CHAVES TFF 13,8kV 1600A MONOPOLAR + 2,00 x SUBSTITUIÇÃO PARA-RAIOS 13,8kV + 0,22 x MIG 34,5/13,8kV MÉDIA</t>
  </si>
  <si>
    <t>      1x SUBST. DE CONJUNTO TP's 138kV (83L1);
      1x SUBSTITUIÇÃO DISJUNTOR 138kV (13L1);
      2x SUBSTITUIÇÃO PARA-RAIOS 138kV (93L1 e 93L2);
      1x SUBST. DE CONJUNTO TC's 138kV (73T2);
      1xSUBSTITUIÇÃO DISJUNTOR 13,8kV (11B2);
      1xSUBST. DE CONJUNTO TC's 13,8kV (71B2);
      1xSUBST. DE CONJUNTO CHAVES FACA 13,8kV 1600A MONOPOLAR (31B2-5);
      1xSUBST. DE CONJUNTO CHAVES TFF 13,8kV 1600A MONOPOLAR;
     2xSUBSTITUIÇÃO PARA-RAIOS 13,8kV (91C1 e 91C2);
     0,22xMIG 34,5/13,8kV MÉDIA (intervenção civil e reforço da malha do aterramento);
	1x RETROFIT BAY ENTRADA DE LINHA - 311C (13L1);
	1 x RETROFIT BAY CONEXÃO BAIXA TRAFO (11B2);</t>
  </si>
  <si>
    <t>EQTL GO</t>
  </si>
  <si>
    <t>807.110.0302</t>
  </si>
  <si>
    <t>GO-2430208AMP0.A</t>
  </si>
  <si>
    <t>PLANEJAMENTO - AMPLIAÇÃO DE POTÊNCIA - SE CEPAIGO - 2025</t>
  </si>
  <si>
    <t>SE CEPAIGO</t>
  </si>
  <si>
    <t>1,00 x ENTRADA DE LINHA 69kV c/ DJ + 1,00 x RETROFIT BAY CONEXÃO ALTA TRAFO + 1,00 x INTERLIGAÇÃO DE BARRAS BPT 34,5kV c/ DJ + 1,00 x RETROFIT TRANSFORMADOR FORÇA + 1,00 x MIG 34,5/13,8kV PEQUENO + 1,00 x RETROFIT BAY ALIMENTADOR + 1,00 x BARRAMENTO DUPLO OU BPT 69kV + 1,00 x ENTRADA DE LINHA 34,5kV c/ DJ + 1,00 x CONEXÃO DE TRAFO 34,5kV c/ DJ + 1,00 x TRANSFORMADOR DE FORÇA 69/34,5kV 15/20MVA - DYN1 + 1,00 x RETROFIT BAY CONEXÃO BAIXA TRAFO + 1,00 x RETROFIT BAY TRANSFERÊNCIA &lt;= 34,5KV - 751.1 + 1,00 x CONEXÃO DE TRAFO 69kV c/ DJ + 1,00 x INSTALAÇÃO DE TRANSFORMADOR DE FORÇA ATÉ 15MVA</t>
  </si>
  <si>
    <t>METROPOLITANA - GO</t>
  </si>
  <si>
    <t>GO</t>
  </si>
  <si>
    <t>GO-2430208AMP0.B</t>
  </si>
  <si>
    <t>PLANEJAMENTO - AMPLIAÇÃO DE POTÊNCIA - SE GOIÁ - 2025</t>
  </si>
  <si>
    <t>SE GOIÁ</t>
  </si>
  <si>
    <t>1,00 x CONEXÃO DE TRAFO 138kV c/ DJ + 1,00 x TRANSFORMADOR DE FORÇA 138/13,8kV 25/33,3MVA - DYN1 + 1,00 x INSTALAÇÃO DE TRANSFORMADOR DE FORÇA ATÉ 40MVA + 1,00 x CONEXÃO DE TRAFO 13,8kV c/ DJ + 1,00 x BARRAMENTO DUPLO OU BPT 138kV + 5,00 x BARRAMENTO DUPLO OU BPT 13,8kV + 1,00 x ENTRADA DE LINHA 13,8kV c/ DJ + 3,00 x INTERLIGAÇÃO DE BARRAS BPT 13,8kV c/ DJ + 1,00 x MIG 138/34,5/13,8kV e MIG 138/13,8/34,5kV MÉDIA</t>
  </si>
  <si>
    <t>SS 183527464 - BIG BULL</t>
  </si>
  <si>
    <t>GOIÂNIA - GO</t>
  </si>
  <si>
    <t>GOIÂNIA</t>
  </si>
  <si>
    <t>GO-2430208AMP0.C</t>
  </si>
  <si>
    <t>PLANEJAMENTO - AMPLIAÇÃO DE POTÊNCIA - SE INDEPENDÊNCIA - 2025</t>
  </si>
  <si>
    <t>SE INDEPENDÊNCIA</t>
  </si>
  <si>
    <t>1,00 x TRANSFORMADOR DE FORÇA 138/13,8kV 30/40MVA - DYN1 + 1,00 x SUBST. DE TRANSFORMADOR DE FORÇA + 1,00 x MIG 138/34,5kV e MIG 138/13,8kV PEQUENO</t>
  </si>
  <si>
    <t>GO-2430208AMP0.D</t>
  </si>
  <si>
    <t>PLANEJAMENTO - AMPLIAÇÃO DE POTÊNCIA - SE BOM JESUS DE GOIÁS - 2024</t>
  </si>
  <si>
    <t>SE BOM JESUS DE GOIÁS</t>
  </si>
  <si>
    <t>1,00 x TRANSFORMADOR DE FORÇA 69/34,5kV 15/20MVA - DYN1 + 1,00 x SUBST. DE TRANSFORMADOR DE FORÇA + 1,00 x RETROFIT TRANSFORMADOR FORÇA</t>
  </si>
  <si>
    <t>MORRINHOS - GO</t>
  </si>
  <si>
    <t>Revisão</t>
  </si>
  <si>
    <t>GO-2530208AMP0.1</t>
  </si>
  <si>
    <t>PLANEJAMENTO - AMPLIAÇÃO DE POTÊNCIA - SE PLANALTINA - 2025</t>
  </si>
  <si>
    <t>SE PLANALTINA</t>
  </si>
  <si>
    <t>1,00 x CONEXÃO DE TRAFO 138kV c/ DJ + 1,00 x INSTALAÇÃO DE TRANSFORMADOR DE FORÇA ATÉ 40MVA + 1,00 x CONEXÃO DE TRAFO 13,8kV c/ DJ + 1,00 x BARRAMENTO DUPLO OU BPT 138kV + 6,00 x BARRAMENTO DUPLO OU BPT 13,8kV + 3,00 x ENTRADA DE LINHA 13,8kV c/ DJ + 1,00 x INTERLIGAÇÃO DE BARRAS BPT 13,8kV c/ DJ + 1,00 x CONEXÃO DE BANCO DE CAPACITOR 13,8kV c/ DJ + 2,00 x BANCO DE CAPACITOR 1,8MVAr - 13,8kV + 1,00 x MIG 138/34,5/13,8kV e MIG 138/13,8/34,5kV MÉDIA + 1,00 x TRANSFORMADOR DE FORÇA 138/13,8kV 30/40MVA - DYN1</t>
  </si>
  <si>
    <t>CENTRO - GO</t>
  </si>
  <si>
    <t>GO-2530208AMP0.2</t>
  </si>
  <si>
    <t>PLANEJAMENTO - AMPLIAÇÃO DE POTÊNCIA - SE AEROPORTO - 2025</t>
  </si>
  <si>
    <t>SE AEROPORTO</t>
  </si>
  <si>
    <t>1,00 x CONEXÃO DE TRAFO 138kV c/ DJ + 1,00 x INSTALAÇÃO DE TRANSFORMADOR DE FORÇA ATÉ 40MVA + 1,00 x CONEXÃO DE TRAFO 13,8kV c/ DJ + 1,00 x BARRAMENTO DUPLO OU BPT 138kV + 6,00 x BARRAMENTO DUPLO OU BPT 13,8kV + 4,00 x ENTRADA DE LINHA 13,8kV c/ DJ + 1,00 x INTERLIGAÇÃO DE BARRAS BPT 13,8kV c/ DJ + 1,00 x MIG 138/34,5/13,8kV e MIG 138/13,8/34,5kV MÉDIA + 1,00 x TRANSFORMADOR DE FORÇA 138/13,8kV 30/40MVA - DYN1</t>
  </si>
  <si>
    <t>15 x Cubículos 13,8kV + 2 x ENTRADA DE LINHA 13,8KV C/DJ 
Obra associada à cliente - Contrato  184669528  - COOPERATIVA HABITACIONAL IMPERADOR</t>
  </si>
  <si>
    <t>GO-2530208AMP0.3</t>
  </si>
  <si>
    <t>PLANEJAMENTO - AMPLIAÇÃO DE POTÊNCIA - SE ÁGUAS LINDAS - 2025</t>
  </si>
  <si>
    <t>SE ÁGUAS LINDAS</t>
  </si>
  <si>
    <t>1,00 x TRANSFORMADOR DE FORÇA 69/13,8KV 30/40MVA - DYN1 + 1,00 x SUBST. DE TRANSFORMADOR DE FORÇA + 1,00 x MIG 69/34,5/13,8kV e MIG 69/13,8/34,5kV PEQUENO</t>
  </si>
  <si>
    <t>LUZIÂNIA - GO</t>
  </si>
  <si>
    <t>GO-2530208AMP0.4</t>
  </si>
  <si>
    <t>PLANEJAMENTO - AMPLIAÇÃO DE POTÊNCIA - SE CARAJÁS - 2025</t>
  </si>
  <si>
    <t>SE CARAJÁS</t>
  </si>
  <si>
    <t>1,00 x SUBST. DE TRANSFORMADOR DE FORÇA + 1,00 x TRANSFORMADOR DE FORÇA 138/69KV 24/32/40MVA – DYN1 + 1,00 x MIG 138/34,5/13,8kV e MIG 138/13,8/34,5kV PEQUENO</t>
  </si>
  <si>
    <t>GO-2530208AMP0.5</t>
  </si>
  <si>
    <t>PLANEJAMENTO - AMPLIAÇÃO DE POTÊNCIA - SE ITABERAÍ - 2025</t>
  </si>
  <si>
    <t>SE ITABERAÍ</t>
  </si>
  <si>
    <t>2,00 x BARRAMENTO DUPLO OU BPT 138kV + 1,00 x CONEXÃO DE TRAFO 138kV c/ DJ + 1,00 x INSTALAÇÃO DE TRANSFORMADOR DE FORÇA ATÉ 40MVA + 1,00 x TRANSFORMADOR DE FORÇA 138/34,5kV 30/40MVA - DYN1 + 1,00 x CONEXÃO DE TRAFO 34,5kV c/ DJ + 1,00 x BARRAMENTO DUPLO OU BPT 34,5kV + 2,00 x INTERLIGAÇÃO DE BARRAS 34,5kV c/ DJ + 1,00 x MIG 138/34,5kV e MIG 138/13,8kV PEQUENO</t>
  </si>
  <si>
    <t>MONTES BELOS - GO</t>
  </si>
  <si>
    <t>GO-2530208AMP0.6</t>
  </si>
  <si>
    <t>1,00 x CONEXÃO DE TRAFO 138kV c/ DJ + 1,00 x INSTALAÇÃO DE TRANSFORMADOR DE FORÇA ATÉ 40MVA + 1,00 x CONEXÃO DE TRAFO 13,8kV c/ DJ + 2,00 x ENTRADA DE LINHA 13,8kV c/ DJ + 4,00 x BARRAMENTO DUPLO OU BPT 13,8kV + 2,00 x INTERLIGAÇÃO DE BARRAS 13,8kV c/ DJ + 1,00 x MIG 138/34,5kV e MIG 138/13,8kV PEQUENO + 1,00 x TRANSFORMADOR DE FORÇA 138/13,8kV 30/40MVA - DYN1</t>
  </si>
  <si>
    <t>GO-2530208AMP0.8</t>
  </si>
  <si>
    <t>PLANEJAMENTO - AMPLIAÇÃO DE POTÊNCIA - SE ITAPIRAPUA - 2024</t>
  </si>
  <si>
    <t>SE ITAPIRAPUA</t>
  </si>
  <si>
    <t>1,00 x SUBST. DE TRANSFORMADOR DE FORÇA + 1,00 x TRANSFORMADOR DE FORÇA 34,5/13,8kV 10/12,5MVA - DYN1</t>
  </si>
  <si>
    <t>GO-2530208AMP0.9</t>
  </si>
  <si>
    <t>PLANEJAMENTO - AMPLIAÇÃO DE POTÊNCIA - SE PORANGATU - 2025</t>
  </si>
  <si>
    <t>SE PORANGATU</t>
  </si>
  <si>
    <t>1,00 x TRANSFORMADOR DE FORÇA 138/13,8kV 25/33,3MVA - DYN1 + 1,00 x INSTALAÇÃO DE TRANSFORMADOR DE FORÇA ATÉ 40MVA + 1,00 x CONEXÃO DE TRAFO 138kV c/ DJ + 1,00 x BARRAMENTO DUPLO OU BPT 138kV + 1,00 x MIG 138/69/34,5/13,8kV GRANDE</t>
  </si>
  <si>
    <t>URUAÇU - GO</t>
  </si>
  <si>
    <t>GO-2530208AMP0.A</t>
  </si>
  <si>
    <t>PLANEJAMENTO - AMPLIAÇÃO DE POTÊNCIA - SE ANHANGUERA - 2025</t>
  </si>
  <si>
    <t>SE ANHANGUERA</t>
  </si>
  <si>
    <t>1,00 x TRANSFORMADOR DE FORÇA 69/13,8KV 30/40MVA - DYN1 + 1,00 x SUBST. DE TRANSFORMADOR DE FORÇA + 2,00 x BARRAMENTO DUPLO OU BPT 13,8kV + 2,00 x ENTRADA DE LINHA 13,8kV c/ DJ + 1,00 x CONEXÃO DE TRAFO 69kV c/ DJ + 1,00 x CONEXÃO DE TRAFO 13,8kV c/ DJ + 1,00 x INTERLIGAÇÃO DE BARRAS BPT 13,8kV c/ DJ + 1,00 x DESATIVAÇÃO DISJUNTOR OU RELIGADOR ATÉ 34,5kV + 1,00 x MIG 69/34,5kV e MIG 69/13,8kV MÉDIA</t>
  </si>
  <si>
    <t>GO-2530208AMP0.B</t>
  </si>
  <si>
    <t>PLANEJAMENTO - AMPLIAÇÃO DE POTÊNCIA - SE IACIARA - 2025</t>
  </si>
  <si>
    <t>SE IACIARA</t>
  </si>
  <si>
    <t>1,00 x TRANSFORMADOR DE FORÇA 69/34,5kV 20/26,6MVA - DYN1 + 1,00 x SUBST. DE TRANSFORMADOR DE FORÇA + 1,00 x BANCO DE CAPACITOR 5,0MVAr - 69kV + 1,00 x CONEXÃO DE BANCO DE CAPACITOR 69kV c/ DJ + 1,00 x MIG 69/34,5kV e MIG 69/13,8kV PEQUENO + 1,00 x BARRAMENTO DUPLO OU BPT 13,8kV + 1,00 x ENTRADA DE LINHA 13,8kV c/ DJ</t>
  </si>
  <si>
    <t>NORDESTE - GO</t>
  </si>
  <si>
    <t>GO-2530208AMP0.C</t>
  </si>
  <si>
    <t>PLANEJAMENTO - AMPLIAÇÃO DE POTÊNCIA - SE INDIARA - 2025</t>
  </si>
  <si>
    <t>SE INDIARA</t>
  </si>
  <si>
    <t>1,00 x SUBST. DE TRANSFORMADOR DE FORÇA + 1,00 x REGULADOR DE TENSÃO 3F - 12 MVA 34,5KV + 1,00 x TRANSFORMADOR DE FORÇA 34,5/13,8kV 10/12,5MVA - DYN1</t>
  </si>
  <si>
    <t>Substituição do BRT 34,5 kV de 6 MVA por outro de 12 MVA</t>
  </si>
  <si>
    <t>INDIARA</t>
  </si>
  <si>
    <t>GO-2530208AMP0.D</t>
  </si>
  <si>
    <t>PLANEJAMENTO - AMPLIAÇÃO DE POTÊNCIA - SE RIO DOS BOIS - 2025</t>
  </si>
  <si>
    <t>SE RIO DOS BOIS</t>
  </si>
  <si>
    <t>1,00 x SUBST. DE TRANSFORMADOR DE FORÇA + 1,00 x TRANSFORMADOR DE FORÇA 138/34,5kV 25/33,3MVA - DYN1 + 1,00 x MIG 138/34,5/13,8kV e MIG 138/13,8/34,5kV PEQUENO + 2,00 x BARRAMENTO DUPLO OU BPT 138kV + 1,00 x INTERLIGAÇÃO DE BARRAS 138kV c/ DJ + 2,00 x ENTRADA DE LINHA 138kV c/ DJ + 2,00 x BARRAMENTO DUPLO OU BPT 34,5kV + 2,00 x CONEXÃO DE BANCO DE CAPACITOR 34,5kV c/ DJ + 2,00 x BANCO DE CAPACITOR 3,6MVAr - 34,5kV</t>
  </si>
  <si>
    <t>RIO DOS BOIS</t>
  </si>
  <si>
    <t>GO-2530208AMP0.E</t>
  </si>
  <si>
    <t>PLANEJAMENTO - AMPLIAÇÃO DE POTÊNCIA - SE SÃO MIGUEL DO ARAGUAIA - 2025</t>
  </si>
  <si>
    <t>SE SÃO MIGUEL DO ARAGUAIA</t>
  </si>
  <si>
    <t>1,00 x TRANSFORMADOR DE FORÇA 69/13,8kV 15,0/20MVA - DYN1 + 1,00 x INSTALAÇÃO DE TRANSFORMADOR DE FORÇA ATÉ 40MVA + 1,00 x BARRAMENTO DUPLO OU BPT 69kV + 1,00 x CONEXÃO DE TRAFO 69kV c/ DJ + 1,00 x BANCO DE CAPACITOR 5,0MVAr - 69kV + 1,00 x CONEXÃO DE BANCO DE CAPACITOR 69kV c/ DJ + 1,00 x MIG 69/34,5kV e MIG 69/13,8kV PEQUENO + 1,00 x ENTRADA DE LINHA 13,8kV c/ DJ + 1,00 x BARRAMENTO DUPLO OU BPT 13,8kV</t>
  </si>
  <si>
    <t>SUDOESTE - GO</t>
  </si>
  <si>
    <t>GO-2530208AMP0.F</t>
  </si>
  <si>
    <t>PLANEJAMENTO - AMPLIAÇÃO DE POTÊNCIA - SE BOM JARDIM - 2025</t>
  </si>
  <si>
    <t>SE BOM JARDIM</t>
  </si>
  <si>
    <t>1,00 x SUBST. DE TRANSFORMADOR DE FORÇA + 1,00 x TRANSFORMADOR DE FORÇA 34,5/13,8kV 5,0/6,3MVA - YNYN0D1 + 1,00 x BARRAMENTO DUPLO OU BPT 13,8kV + 1,00 x ENTRADA DE LINHA 13,8kV c/ DJ</t>
  </si>
  <si>
    <t>BOM JARDIM</t>
  </si>
  <si>
    <t>GO-2530208AMP0.H</t>
  </si>
  <si>
    <t>PLANEJAMENTO - AMPLIAÇÃO DE POTÊNCIA - SE CAÇU - 2025</t>
  </si>
  <si>
    <t>SE CAÇU</t>
  </si>
  <si>
    <t>GO-2530208AMP0.I</t>
  </si>
  <si>
    <t>PLANEJAMENTO - AMPLIAÇÃO DE POTÊNCIA - SE CAMPOS BELOS - 2025</t>
  </si>
  <si>
    <t>SE CAMPOS BELOS</t>
  </si>
  <si>
    <t>FORMOSA - GO</t>
  </si>
  <si>
    <t>GO-2530208AMP0.J</t>
  </si>
  <si>
    <t>PLANEJAMENTO - AMPLIAÇÃO DE POTÊNCIA - SE CARAIBAS - 2025</t>
  </si>
  <si>
    <t>SE CARAIBAS</t>
  </si>
  <si>
    <t>1,00 x SUBST. DE TRANSFORMADOR DE FORÇA + 1,00 x TRANSFORMADOR DE FORÇA 34,5/13,8kV 5,0/6,3MVA - YNYN0D1</t>
  </si>
  <si>
    <t>GO-2530208AMP0.L</t>
  </si>
  <si>
    <t>PLANEJAMENTO - AMPLIAÇÃO DE POTÊNCIA - SE CORREGO ALEGRE - 2025</t>
  </si>
  <si>
    <t>SE CORREGO ALEGRE</t>
  </si>
  <si>
    <t>1,00 x TRANSFORMADOR DE FORÇA 34,5/13,8kV 5,0/6,3MVA - YNYN0D1 + 1,00 x SUBST. DE TRANSFORMADOR DE FORÇA</t>
  </si>
  <si>
    <t>GO-2530208AMP0.M</t>
  </si>
  <si>
    <t>PLANEJAMENTO - AMPLIAÇÃO DE POTÊNCIA - SE FAINA - 2025</t>
  </si>
  <si>
    <t>SE FAINA</t>
  </si>
  <si>
    <t>GO-2530208AMP0.N</t>
  </si>
  <si>
    <t>PLANEJAMENTO - AMPLIAÇÃO DE POTÊNCIA - SE HIDROLÂNDIA - 2025</t>
  </si>
  <si>
    <t>SE HIDROLÂNDIA</t>
  </si>
  <si>
    <t>GO-2530208AMP0.O</t>
  </si>
  <si>
    <t>PLANEJAMENTO - AMPLIAÇÃO DE POTÊNCIA - SE INHUMAS - 2025</t>
  </si>
  <si>
    <t>SE INHUMAS</t>
  </si>
  <si>
    <t>1,00 x BARRAMENTO DUPLO OU BPT 138kV + 1,00 x CONEXÃO DE TRAFO 138kV c/ DJ + 1,00 x INSTALAÇÃO DE TRANSFORMADOR DE FORÇA ATÉ 40MVA + 1,00 x CONEXÃO DE TRAFO 13,8kV c/ DJ + 1,00 x BARRAMENTO DUPLO OU BPT 13,8kV + 1,00 x MIG 138/69/34,5/13,8kV GRANDE + 1,00 x TRANSFORMADOR DE FORÇA 138/13,8kV 30/40MVA - DYN1</t>
  </si>
  <si>
    <t>GO-2530208AMP0.P</t>
  </si>
  <si>
    <t>PLANEJAMENTO - AMPLIAÇÃO DE POTÊNCIA - SE VICENTINOPOLIS - 2025</t>
  </si>
  <si>
    <t>SE VICENTINOPOLIS</t>
  </si>
  <si>
    <t>1,00 x SUBST. DE TRANSFORMADOR DE FORÇA + 1,00 x TRANSFORMADOR DE FORÇA 69/34,5kV 20/26,6MVA - DYN1 + 1,00 x MIG 69/34,5/13,8kV e MIG 69/13,8/34,5kV PEQUENO</t>
  </si>
  <si>
    <t>VICENTINÓPOLIS</t>
  </si>
  <si>
    <t>GO-2530208AMP0.Q</t>
  </si>
  <si>
    <t>PLANEJAMENTO - AMPLIAÇÃO DE POTÊNCIA - SE ITAPACI - 2025</t>
  </si>
  <si>
    <t>SE ITAPACI</t>
  </si>
  <si>
    <t>CONTRATO 185597403 RESIDENCIAL ITAPACI EMPREENDIMENTOS IMOBILIÁRIOS</t>
  </si>
  <si>
    <t>GO-2530208AMP0.R</t>
  </si>
  <si>
    <t>PLANEJAMENTO - AMPLIAÇÃO DE POTÊNCIA - SE ITAPURANGA T - 2025</t>
  </si>
  <si>
    <t>SE ITAPURANGA T</t>
  </si>
  <si>
    <t>1,00 x BARRAMENTO SIMPLES 69kV + 1,00 x CONEXÃO DE TRAFO 69kV c/ DJ + 1,00 x INSTALAÇÃO DE TRANSFORMADOR DE FORÇA ATÉ 40MVA + 1,00 x TRANSFORMADOR DE FORÇA 69/13,8kV 15,0/20MVA - DYN1 + 1,00 x CONEXÃO DE TRAFO 13,8kV c/ DJ + 3,00 x BARRAMENTO DUPLO OU BPT 13,8kV + 1,00 x INTERLIGAÇÃO DE BARRAS BPT 13,8kV c/ DJ + 5,00 x ENTRADA DE LINHA 13,8kV c/ DJ + 1,00 x MIG 69/34,5/13,8kV e MIG 69/13,8/34,5kV GRANDE</t>
  </si>
  <si>
    <t>GO-2530208AMP0.U</t>
  </si>
  <si>
    <t>PLANEJAMENTO - AMPLIAÇÃO DE POTÊNCIA - SE JARAGUÁ - 2025</t>
  </si>
  <si>
    <t>SE JARAGUÁ</t>
  </si>
  <si>
    <t>1,00 x REGULADOR DE TENSÃO 3F - 25/30 MVA 69KV</t>
  </si>
  <si>
    <t>GO-2530208AMP0.V</t>
  </si>
  <si>
    <t>PLANEJAMENTO - AMPLIAÇÃO DE POTÊNCIA - SE MARAJOARA - 2025</t>
  </si>
  <si>
    <t>SE MARAJOARA</t>
  </si>
  <si>
    <t>1,00 x CONEXÃO DE TRAFO 138kV c/ DJ + 1,00 x SUBST. DE TRANSFORMADOR DE FORÇA + 1,00 x CONEXÃO DE TRAFO 13,8kV c/ DJ + 1,00 x BARRAMENTO DUPLO OU BPT 138kV + 4,00 x BARRAMENTO DUPLO OU BPT 13,8kV + 3,00 x ENTRADA DE LINHA 13,8kV c/ DJ + 1,00 x INTERLIGAÇÃO DE BARRAS BPT 13,8kV c/ DJ + 1,00 x MIG 138/34,5/13,8kV e MIG 138/13,8/34,5kV GRANDE + 1,00 x TRANSFORMADOR DE FORÇA 138/13,8kV 30/40MVA - DYN1</t>
  </si>
  <si>
    <t>GO-2530208AMP0.W</t>
  </si>
  <si>
    <t>PLANEJAMENTO - AMPLIAÇÃO DE POTÊNCIA - SE NERÓPOLIS - 2025</t>
  </si>
  <si>
    <t>SE NERÓPOLIS</t>
  </si>
  <si>
    <t>1,00 x SUBST. DE TRANSFORMADOR DE FORÇA + 1,00 x TRANSFORMADOR DE FORÇA 69/13,8KV 30/40MVA - DYN1 + 1,00 x MIG 69/34,5kV e MIG 69/13,8kV PEQUENO</t>
  </si>
  <si>
    <t>GO-2530208AMP0.X</t>
  </si>
  <si>
    <t>PLANEJAMENTO - AMPLIAÇÃO DE POTÊNCIA - SE MARIAPOLIS - 2025</t>
  </si>
  <si>
    <t>SE MARIAPOLIS</t>
  </si>
  <si>
    <t>1,00 x SUBST. DE TRANSFORMADOR DE FORÇA + 1,00 x TRANSFORMADOR DE FORÇA 34,5/13,8kV 5,0/6,25MVA - DYN1</t>
  </si>
  <si>
    <t>MARIAPOLIS</t>
  </si>
  <si>
    <t>GO-2530208AMP0.Z</t>
  </si>
  <si>
    <t>PLANEJAMENTO - AMPLIAÇÃO DE POTÊNCIA - SE NOVO GAMA - 2025</t>
  </si>
  <si>
    <t>SE NOVO GAMA</t>
  </si>
  <si>
    <t>GO-2530208AMP1.A</t>
  </si>
  <si>
    <t>PLANEJAMENTO - AMPLIAÇÃO DE POTÊNCIA - SE PORTO SÃO SIMÃO - 2025</t>
  </si>
  <si>
    <t>SE PORTO SÃO SIMÃO</t>
  </si>
  <si>
    <t>Utilizar o TR 6,25 MVA retirado na SE Itauçu</t>
  </si>
  <si>
    <t>RIO VERDE - GO</t>
  </si>
  <si>
    <t>GO-2630208AMP0.3</t>
  </si>
  <si>
    <t>PLANEJAMENTO - AMPLIAÇÃO DE POTÊNCIA - SE CARAJÁS - 2026</t>
  </si>
  <si>
    <t>2,00 x SUBST. DE TRANSFORMADOR DE FORÇA + 2,00 x TRANSFORMADOR DE FORÇA 138/13,8kV 30/40MVA - DYN1 + 1,00 x MIG 138/34,5/13,8kV e MIG 138/13,8/34,5kV MÉDIA</t>
  </si>
  <si>
    <t>GO-2630208AMP0.A</t>
  </si>
  <si>
    <t>PLANEJAMENTO - AMPLIAÇÃO DE POTÊNCIA - SE ASA BRANCA - 2025</t>
  </si>
  <si>
    <t>SE ASA BRANCA</t>
  </si>
  <si>
    <t>1,00 x SUBST. DE TRANSFORMADOR DE FORÇA + 1,00 x BARRAMENTO DUPLO OU BPT 13,8kV + 1,00 x ENTRADA DE LINHA 13,8kV c/ DJ + 1,00 x TRANSFORMADOR DE FORÇA 34,5/13,8kV 10/12,5MVA - DYN1</t>
  </si>
  <si>
    <t>ASA BRANCA</t>
  </si>
  <si>
    <t>GO-2630208AMP0.C</t>
  </si>
  <si>
    <t>PLANEJAMENTO - AMPLIAÇÃO DE POTÊNCIA - SE JOVIÂNIA - 2025</t>
  </si>
  <si>
    <t>SE JOVIÂNIA</t>
  </si>
  <si>
    <t>GO-2630208AMP0.D</t>
  </si>
  <si>
    <t>PLANEJAMENTO - AMPLIAÇÃO DE POTÊNCIA - SE SILVÂNIA - 2025</t>
  </si>
  <si>
    <t>SE SILVÂNIA</t>
  </si>
  <si>
    <t>SILVÂNIA</t>
  </si>
  <si>
    <t>GO-2530208AMP1.B</t>
  </si>
  <si>
    <t>PLANEJAMENTO - AMPLIAÇÃO DE SUBESTAÇÃO - SE URUTAÍ - 2025</t>
  </si>
  <si>
    <t>SE URUTAÍ</t>
  </si>
  <si>
    <t>3,00 x BARRAMENTO DUPLO OU BPT 69kV + 2,00 x ENTRADA DE LINHA 69kV c/ DJ + 1,00 x INSTALAÇÃO DE TRANSFORMADOR DE FORÇA ATÉ 15MVA + 1,00 x CONEXÃO DE TRAFO 69kV c/ DJ + 1,00 x CONEXÃO DE TRAFO 13,8kV c/ DJ + 1,00 x INTERLIGAÇÃO DE BARRAS 69kV c/ DJ + 1,00 x MIG 69/34,5kV e MIG 69/13,8kV PEQUENO</t>
  </si>
  <si>
    <t>GO-2530208AMP0.G</t>
  </si>
  <si>
    <t>1,00 x REGULADOR DE TENSÃO 3F - 12 MVA 34,5KV</t>
  </si>
  <si>
    <t>GO-2530208AMP0.K</t>
  </si>
  <si>
    <t>PLANEJAMENTO - BANCO DE CAPACITORES - SE CEZARINA - 2025</t>
  </si>
  <si>
    <t>SE CEZARINA</t>
  </si>
  <si>
    <t>CEZARINA</t>
  </si>
  <si>
    <t>GO-2530208AMP0.T</t>
  </si>
  <si>
    <t>PLANEJAMENTO - BANCO DE CAPACITORES - SE JACILÂNDIA - 2025</t>
  </si>
  <si>
    <t>SE JACILÂNDIA</t>
  </si>
  <si>
    <t>GO-2530208AMP0.Y</t>
  </si>
  <si>
    <t>PLANEJAMENTO - BANCO DE CAPACITORES - SE NOVO BRASIL - 2025</t>
  </si>
  <si>
    <t>SE NOVO BRASIL</t>
  </si>
  <si>
    <t>GO-2630208AMP0.B</t>
  </si>
  <si>
    <t>PLANEJAMENTO - BANCO DE CAPACITORES - SE ISRAELÂNDIA - 2025</t>
  </si>
  <si>
    <t>SE ISRAELÂNDIA</t>
  </si>
  <si>
    <t>3,00 x REGULADOR DE TENSÃO 1F - 4 MVA 34,5KV</t>
  </si>
  <si>
    <t>ISRAELÂNDIA</t>
  </si>
  <si>
    <t>807.110.0300</t>
  </si>
  <si>
    <t>CONSTRUÇÃO DE BAYS DE ALIMENTADORES (AVULSOS)</t>
  </si>
  <si>
    <t>GO-2430008BAY0.A</t>
  </si>
  <si>
    <t>PLANEJAMENTO - BAY - SE CAMPINAS - 2025</t>
  </si>
  <si>
    <t>SE CAMPINAS</t>
  </si>
  <si>
    <t>2,00 x ENTRADA DE LINHA 13,8kV c/ DJ + 2,00 x BARRAMENTO DUPLO OU BPT 13,8kV</t>
  </si>
  <si>
    <t>GO-2430008BAY0.B</t>
  </si>
  <si>
    <t>PLANEJAMENTO - BAY - SE IPAMERI - 2025</t>
  </si>
  <si>
    <t>SE IPAMERI</t>
  </si>
  <si>
    <t>GO-2430008BAY0.C</t>
  </si>
  <si>
    <t>PLANEJAMENTO - BAY - SE ITIQUIRA - 2025</t>
  </si>
  <si>
    <t>SE ITIQUIRA</t>
  </si>
  <si>
    <t>GO-2430008BAY0.D</t>
  </si>
  <si>
    <t>PLANEJAMENTO - BAY - SE MARA ROSA - 2025</t>
  </si>
  <si>
    <t>SE MARA ROSA</t>
  </si>
  <si>
    <t>GO-2530008BAY0.A</t>
  </si>
  <si>
    <t>PLANEJAMENTO - BAY - SE ALPHAVILLE - 2025</t>
  </si>
  <si>
    <t>SE ALPHAVILLE</t>
  </si>
  <si>
    <t>GO-2530008BAY0.B</t>
  </si>
  <si>
    <t>PLANEJAMENTO - BAY - SE ANÁPOLIS UNIVERSITÁRIO - 2025</t>
  </si>
  <si>
    <t>SE ANÁPOLIS UNIVERSITÁRIO</t>
  </si>
  <si>
    <t>1,00 x ENTRADA DE LINHA 34,5kV c/ DJ + 1,00 x BARRAMENTO DUPLO OU BPT 34,5kV</t>
  </si>
  <si>
    <t>ANÁPOLIS</t>
  </si>
  <si>
    <t>GO-2530008BAY0.C</t>
  </si>
  <si>
    <t>PLANEJAMENTO - BAY - SE ARAGUAPAZ - 2025</t>
  </si>
  <si>
    <t>SE ARAGUAPAZ</t>
  </si>
  <si>
    <t>1,00 x BARRAMENTO DUPLO OU BPT 13,8kV + 1,00 x ENTRADA DE LINHA 13,8kV c/ DJ</t>
  </si>
  <si>
    <t>GO-2530008BAY0.D</t>
  </si>
  <si>
    <t>PLANEJAMENTO - BAY - SE BRITÂNIA D - 2025</t>
  </si>
  <si>
    <t>SE BRITÂNIA D</t>
  </si>
  <si>
    <t>BRITÂNIA</t>
  </si>
  <si>
    <t>GO-2530008BAY0.E</t>
  </si>
  <si>
    <t>PLANEJAMENTO - BAY - SE COLINAÇU - 2025</t>
  </si>
  <si>
    <t>SE COLINAÇU</t>
  </si>
  <si>
    <t>ANÁPOLIS - GO</t>
  </si>
  <si>
    <t>GO-2530008BAY0.F</t>
  </si>
  <si>
    <t>PLANEJAMENTO - BAY - SE JURUMIRIM - 2025</t>
  </si>
  <si>
    <t>SE JURUMIRIM</t>
  </si>
  <si>
    <t>2,00 x BARRAMENTO DUPLO OU BPT 13,8kV + 2,00 x ENTRADA DE LINHA 13,8kV c/ DJ</t>
  </si>
  <si>
    <t>GO-2530008BAY0.G</t>
  </si>
  <si>
    <t>PLANEJAMENTO - BAY - SE MAMBAI - 2025</t>
  </si>
  <si>
    <t>SE MAMBAI</t>
  </si>
  <si>
    <t>GO-2530008BAY0.H</t>
  </si>
  <si>
    <t>PLANEJAMENTO - BAY - SE MINAÇU - 2025</t>
  </si>
  <si>
    <t>SE MINAÇU</t>
  </si>
  <si>
    <t>SUL - GO</t>
  </si>
  <si>
    <t>GO-2530008BAY0.I</t>
  </si>
  <si>
    <t>PLANEJAMENTO - BAY - SE PAMPLONA - 2025</t>
  </si>
  <si>
    <t>SE PAMPLONA</t>
  </si>
  <si>
    <t>2,00 x BARRAMENTO DUPLO OU BPT 34,5kV + 2,00 x ENTRADA DE LINHA 34,5kV c/ DJ</t>
  </si>
  <si>
    <t>PAMPLONA</t>
  </si>
  <si>
    <t>GO-2530008BAY0.J</t>
  </si>
  <si>
    <t>PLANEJAMENTO - BAY - SE PARANÃ - 2025</t>
  </si>
  <si>
    <t>SE PARANÃ</t>
  </si>
  <si>
    <t>GO-2530008BAY0.K</t>
  </si>
  <si>
    <t>PLANEJAMENTO - BAY - SE POSSE - 2025</t>
  </si>
  <si>
    <t>SE POSSE</t>
  </si>
  <si>
    <t>GO-2530008BAY0.L</t>
  </si>
  <si>
    <t>PLANEJAMENTO - BAY - SE MATRINCHÃ - 2025</t>
  </si>
  <si>
    <t>SE MATRINCHÃ</t>
  </si>
  <si>
    <t>1,00 x BARRAMENTO DUPLO OU BPT 34,5kV + 1,00 x ENTRADA DE LINHA 34,5kV c/ DJ</t>
  </si>
  <si>
    <t>GO-2530008BAY0.M</t>
  </si>
  <si>
    <t>PLANEJAMENTO - BAY - SE PLANALTINA D - 2025</t>
  </si>
  <si>
    <t>SE PLANALTINA D</t>
  </si>
  <si>
    <t>GO-2530008BAY0.N</t>
  </si>
  <si>
    <t>4,00 x BARRAMENTO DUPLO OU BPT 13,8kV + 4,00 x ENTRADA DE LINHA 13,8kV c/ DJ</t>
  </si>
  <si>
    <t>GO-2630008BAY0.A</t>
  </si>
  <si>
    <t>PLANEJAMENTO - BAY - SE ALTO PARAISO - 2025</t>
  </si>
  <si>
    <t>SE ALTO PARAISO</t>
  </si>
  <si>
    <t>ALTO PARAÍSO DE GOIÁS</t>
  </si>
  <si>
    <t>GO-2630008BAY0.B</t>
  </si>
  <si>
    <t>PLANEJAMENTO - BAY - SE CAMPESTRE - 2025</t>
  </si>
  <si>
    <t>SE CAMPESTRE</t>
  </si>
  <si>
    <t>CAMPESTRE</t>
  </si>
  <si>
    <t>GO-2630008BAY0.C</t>
  </si>
  <si>
    <t>PLANEJAMENTO - BAY - SE CRIXAS - 2025</t>
  </si>
  <si>
    <t>SE CRIXAS</t>
  </si>
  <si>
    <t>GO-2630008BAY0.D</t>
  </si>
  <si>
    <t>PLANEJAMENTO - BAY - SE DESTILARIA BRASIL CENTRAL - 2025</t>
  </si>
  <si>
    <t>SE DESTILARIA BRASIL CENTRAL</t>
  </si>
  <si>
    <t>GO-2630008BAY0.E</t>
  </si>
  <si>
    <t>PLANEJAMENTO - BAY - SE DOVERLÂNDIA - 2025</t>
  </si>
  <si>
    <t>SE DOVERLÂNDIA</t>
  </si>
  <si>
    <t>DOVERLÂNDIA</t>
  </si>
  <si>
    <t>GO-2630008BAY0.F</t>
  </si>
  <si>
    <t>PLANEJAMENTO - BAY - SE MOSSAMEDES - 2025</t>
  </si>
  <si>
    <t>SE MOSSAMEDES</t>
  </si>
  <si>
    <t>MOSSÂMEDES</t>
  </si>
  <si>
    <t>GO-2630008BAY0.G</t>
  </si>
  <si>
    <t>PLANEJAMENTO - BAY - SE MUTUNOPOLIS - 2025</t>
  </si>
  <si>
    <t>SE MUTUNOPOLIS</t>
  </si>
  <si>
    <t>GO-2630008BAY0.H</t>
  </si>
  <si>
    <t>PLANEJAMENTO - BAY - SE NAZARIO - 2025</t>
  </si>
  <si>
    <t>SE NAZARIO</t>
  </si>
  <si>
    <t>NAZÁRIO</t>
  </si>
  <si>
    <t>GO-2630008BAY0.I</t>
  </si>
  <si>
    <t>PLANEJAMENTO - BAY - SE PALESTINA DE GOIÁS - 2025</t>
  </si>
  <si>
    <t>SE PALESTINA DE GOIÁS</t>
  </si>
  <si>
    <t>GO-2630008BAY0.J</t>
  </si>
  <si>
    <t>PLANEJAMENTO - BAY - SE PETROLINA - 2025</t>
  </si>
  <si>
    <t>SE PETROLINA</t>
  </si>
  <si>
    <t>PETROLINA DE GOIÁS</t>
  </si>
  <si>
    <t>GO-2630008BAY0.K</t>
  </si>
  <si>
    <t>PLANEJAMENTO - BAY - SE RIO VERDE - 2025</t>
  </si>
  <si>
    <t>SE RIO VERDE</t>
  </si>
  <si>
    <t>NORTE - GO</t>
  </si>
  <si>
    <t>GO-2630008BAY0.L</t>
  </si>
  <si>
    <t>PLANEJAMENTO - BAY - SE SANTA FE DE GOIAS - 2025</t>
  </si>
  <si>
    <t>SE SANTA FE DE GOIAS</t>
  </si>
  <si>
    <t>GO-2430008BAY0.E</t>
  </si>
  <si>
    <t>PLANEJAMENTO - ENTRADA DE LINHA - SE SÃO JOÃO DA ALIANÇA - 2025</t>
  </si>
  <si>
    <t>SE SÃO JOÃO DA ALIANÇA</t>
  </si>
  <si>
    <t>EXCLUIR</t>
  </si>
  <si>
    <t>807.110.0301</t>
  </si>
  <si>
    <t>EQUIPAMENTO DE COMPENSAÇÃO DE REATIVOS</t>
  </si>
  <si>
    <t>GO-2430108BCA0.A</t>
  </si>
  <si>
    <t>PLANEJAMENTO - BANCO DE CAPACITORES - SE BELA VISTA - 2025</t>
  </si>
  <si>
    <t>SE BELA VISTA</t>
  </si>
  <si>
    <t>1,00 x BARRAMENTO SIMPLES 69kV + 2,00 x BANCO DE CAPACITOR 5,0MVAr - 69kV + 2,00 x CONEXÃO DE BANCO DE CAPACITOR 69kV c/ DJ + 2,00 x RETROFIT BAY CONEXÃO BANCO CAPACITOR &gt;= 69kV - 487V</t>
  </si>
  <si>
    <t>GO-2430108BCA0.B</t>
  </si>
  <si>
    <t>PLANEJAMENTO - BANCO DE CAPACITORES - SE GOIANÉSIA - 2025</t>
  </si>
  <si>
    <t>SE GOIANÉSIA</t>
  </si>
  <si>
    <t>1,00 x CONEXÃO DE BANCO DE CAPACITOR 34,5kV c/ DJ + 1,00 x BANCO DE CAPACITOR 3,6MVAr - 34,5kV + 1,00 x RETROFIT BANCO CAPACITOR &lt;= 34,5KV</t>
  </si>
  <si>
    <t>GO-2430108BCA0.C</t>
  </si>
  <si>
    <t>PLANEJAMENTO - BANCO DE CAPACITORES - SE IPORÁ - 2025</t>
  </si>
  <si>
    <t>SE IPORÁ</t>
  </si>
  <si>
    <t>1,00 x BARRAMENTO SIMPLES 69kV + 4,00 x CONEXÃO DE BANCO DE CAPACITOR 69kV c/ DJ + 1,00 x RETROFIT BAY ENTRADA DE LINHA - 751.4 + 4,00 x BANCO DE CAPACITOR 5,0MVAr - 69kV + 4,00 x RETROFIT BAY CONEXÃO BANCO CAPACITOR &gt;= 69kV - 487V + 1,00 x MIG 69/34,5kV e MIG 69/13,8kV PEQUENO + 1,00 x ENTRADA DE LINHA 69kV c/ DJ + 1,00 x LD 69kV CS/ESTR. CONCRETO - URBANA - CIRCULAR - #394,5MCM CAL</t>
  </si>
  <si>
    <t>GO-2430108BCA0.D</t>
  </si>
  <si>
    <t>PLANEJAMENTO - BANCO DE CAPACITORES - SE ITAPURANGA T - 2025</t>
  </si>
  <si>
    <t>2,00 x CONEXÃO DE BANCO DE CAPACITOR 13,8kV c/ DJ + 2,00 x BANCO DE CAPACITOR 1,8MVAr - 13,8kV</t>
  </si>
  <si>
    <t>GO-2430108BCA0.E</t>
  </si>
  <si>
    <t>PLANEJAMENTO - BANCO DE CAPACITORES - SE MATRINCHÃ - 2025</t>
  </si>
  <si>
    <t>1,00 x BANCO DE CAPACITOR 1,8MVAr - 34,5kV + 1,00 x CONEXÃO DE BANCO DE CAPACITOR 34,5kV c/ DJ</t>
  </si>
  <si>
    <t>GO-2430108BCA0.F</t>
  </si>
  <si>
    <t>PLANEJAMENTO - BANCO DE CAPACITORES - SE VIANÓPOLIS - 2025</t>
  </si>
  <si>
    <t>SE VIANÓPOLIS</t>
  </si>
  <si>
    <t>1,00 x BANCO DE CAPACITOR 3,6MVAr - 34,5kV + 1,00 x BARRAMENTO SIMPLES 34,5kV + 1,00 x CONEXÃO DE BANCO DE CAPACITOR 34,5kV c/ DJ + 1,00 x RETROFIT BANCO CAPACITOR &lt;= 34,5KV</t>
  </si>
  <si>
    <t>GO-2530108BCA0.A</t>
  </si>
  <si>
    <t>PLANEJAMENTO - BANCO DE CAPACITORES - SE ACREÚNA - 2025</t>
  </si>
  <si>
    <t>SE ACREÚNA</t>
  </si>
  <si>
    <t>1,00 x BARRAMENTO DUPLO OU BPT 34,5kV + 1,00 x CONEXÃO DE BANCO DE CAPACITOR 34,5kV c/ DJ + 1,00 x BANCO DE CAPACITOR 3,6MVAr - 34,5kV</t>
  </si>
  <si>
    <t>GO-2530108BCA0.B</t>
  </si>
  <si>
    <t>PLANEJAMENTO - BANCO DE CAPACITORES - SE ALEXANIA T - 2025</t>
  </si>
  <si>
    <t>SE ALEXANIA T</t>
  </si>
  <si>
    <t>1,00 x BANCO DE CAPACITOR 5,0MVAr - 69kV + 1,00 x CONEXÃO DE BANCO DE CAPACITOR 69kV c/ DJ + 3,00 x BARRAMENTO DUPLO OU BPT 69kV</t>
  </si>
  <si>
    <t>GO-2530108BCA0.C</t>
  </si>
  <si>
    <t>PLANEJAMENTO - BANCO DE CAPACITORES - SE BOM JESUS DE GOIÁS - 2025</t>
  </si>
  <si>
    <t>2,00 x BARRAMENTO SIMPLES 13,8kV + 2,00 x CONEXÃO DE BANCO DE CAPACITOR 13,8kV c/ DJ + 2,00 x BANCO DE CAPACITOR 1,8MVAr - 13,8kV</t>
  </si>
  <si>
    <t>GO-2530108BCA0.D</t>
  </si>
  <si>
    <t>PLANEJAMENTO - BANCO DE CAPACITORES - SE CALDAS NOVAS - 2025</t>
  </si>
  <si>
    <t>SE CALDAS NOVAS</t>
  </si>
  <si>
    <t>2,00 x BARRAMENTO DUPLO OU BPT 13,8kV + 3,00 x CONEXÃO DE BANCO DE CAPACITOR 13,8kV c/ DJ + 2,00 x BANCO DE CAPACITOR 1,8MVAr - 13,8kV + 1,60 x MIG 34,5/13,8kV PEQUENO + 1,00 x BANCO DE CAPACITOR 3,6MVAr - 13,8kV</t>
  </si>
  <si>
    <t>GO-2530108BCA0.E</t>
  </si>
  <si>
    <t>PLANEJAMENTO - BANCO DE CAPACITORES - SE GOIÁS - 2025</t>
  </si>
  <si>
    <t>SE GOIÁS</t>
  </si>
  <si>
    <t>1,00 x BARRAMENTO DUPLO OU BPT 34,5kV + 1,00 x BANCO DE CAPACITOR 3,6MVAr - 34,5kV + 1,00 x CONEXÃO DE BANCO DE CAPACITOR 34,5kV c/ DJ</t>
  </si>
  <si>
    <t>GO-2530108BCA0.F</t>
  </si>
  <si>
    <t>PLANEJAMENTO - BANCO DE CAPACITORES - SE MORRINHOS - 2025</t>
  </si>
  <si>
    <t>SE MORRINHOS</t>
  </si>
  <si>
    <t>1,00 x BARRAMENTO DUPLO OU BPT 13,8kV + 1,00 x CONEXÃO DE BANCO DE CAPACITOR 13,8kV c/ DJ + 1,00 x BANCO DE CAPACITOR 3,6MVAr - 13,8kV</t>
  </si>
  <si>
    <t>GO-2530108BCA0.G</t>
  </si>
  <si>
    <t>PLANEJAMENTO - BANCO DE CAPACITORES - SE MOZARLÂNDIA T - 2025</t>
  </si>
  <si>
    <t>SE MOZARLÂNDIA T</t>
  </si>
  <si>
    <t>1,00 x BARRAMENTO DUPLO OU BPT 69kV + 1,00 x CONEXÃO DE BANCO DE CAPACITOR 69kV c/ DJ + 1,00 x BANCO DE CAPACITOR 5,0MVAr - 69kV</t>
  </si>
  <si>
    <t>MOZARLÂNDIA</t>
  </si>
  <si>
    <t>GO-2530108BCA0.H</t>
  </si>
  <si>
    <t>PLANEJAMENTO - BANCO DE CAPACITORES - SE PADRE BERNARDO - 2025</t>
  </si>
  <si>
    <t>SE PADRE BERNARDO</t>
  </si>
  <si>
    <t>1,00 x BANCO DE CAPACITOR 3,6MVAr - 34,5kV + 1,00 x CONEXÃO DE BANCO DE CAPACITOR 34,5kV c/ DJ + 1,00 x BARRAMENTO DUPLO OU BPT 34,5kV</t>
  </si>
  <si>
    <t>GO-2530108BCA0.J</t>
  </si>
  <si>
    <t>PLANEJAMENTO - BANCO DE CAPACITORES - SE ÁGUAS LINDAS - 2025</t>
  </si>
  <si>
    <t>4,00 x BANCO DE CAPACITOR 1,8MVAr - 13,8kV + 2,00 x CONEXÃO DE BANCO DE CAPACITOR 13,8kV c/ DJ</t>
  </si>
  <si>
    <t>GO-2530108BCA0.K</t>
  </si>
  <si>
    <t>PLANEJAMENTO - BANCO DE CAPACITORES - SE CORUMBÁ - 2025</t>
  </si>
  <si>
    <t>SE CORUMBÁ</t>
  </si>
  <si>
    <t>2,00 x BANCO DE CAPACITOR 3,6MVAr - 34,5kV + 1,00 x CONEXÃO DE BANCO DE CAPACITOR 34,5kV c/ DJ + 1,00 x BARRAMENTO DUPLO OU BPT 34,5kV</t>
  </si>
  <si>
    <t>GO-2530108BCA0.L</t>
  </si>
  <si>
    <t>PLANEJAMENTO - BANCO DE CAPACITORES - SE INHUMAS - 2025</t>
  </si>
  <si>
    <t>2,00 x BANCO DE CAPACITOR 3,6MVAr - 34,5kV + 2,00 x CONEXÃO DE BANCO DE CAPACITOR 34,5kV c/ DJ</t>
  </si>
  <si>
    <t>807.120.0756</t>
  </si>
  <si>
    <t>IMPLANTAÇÃO DE PÁTIO - SE NERÓPOLIS 138/69 KV - 50 MVA - 2X1,8 MVAr</t>
  </si>
  <si>
    <t>GO-2475608NER0.B</t>
  </si>
  <si>
    <t>3,00 x BARRAMENTO DUPLO OU BPT 138kV + 1,00 x INTERLIGAÇÃO DE BARRAS 138kV c/ DJ + 1,00 x CONEXÃO DE TRAFO 138kV c/ DJ + 1,00 x INSTALAÇÃO DE TRANSFORMADOR DE FORÇA ATÉ 40MVA + 1,00 x TRANSFORMADOR DE FORÇA 138/69KV 24/32/40MVA – DYN1 + 2,00 x CONEXÃO DE TRAFO 69kV c/ DJ + 4,00 x BARRAMENTO DUPLO OU BPT 69kV + 1,00 x INTERLIGAÇÃO DE BARRAS 69kV c/ DJ + 1,00 x ENTRADA DE LINHA 69kV c/ DJ + 1,00 x MIG 138/69/34,5/13,8kV GRANDE + 1,00 x ENTRADA DE LINHA 138kV c/ DJ</t>
  </si>
  <si>
    <t>GO-2475608NER0.D</t>
  </si>
  <si>
    <t>PLANEJAMENTO - BANCO DE CAPACITORES - SE NERÓPOLIS - 2024</t>
  </si>
  <si>
    <t>1,00 x BARRAMENTO SIMPLES 13,8kV + 1,00 x CONEXÃO DE BANCO DE CAPACITOR 13,8kV c/ DJ + 2,00 x BANCO DE CAPACITOR 1,8MVAr - 13,8kV + 1,00 x RETROFIT BANCO CAPACITOR &lt;= 34,5KV</t>
  </si>
  <si>
    <t>GO-2475608NER0.C</t>
  </si>
  <si>
    <t>PLANEJAMENTO - ENTRADA DE LINHA - SE XAVANTES - 2025</t>
  </si>
  <si>
    <t>SE XAVANTES</t>
  </si>
  <si>
    <t>1,00 x ENTRADA DE LINHA 138kV c/ DJ + 1,00 x BARRAMENTO DUPLO OU BPT 138kV</t>
  </si>
  <si>
    <t>807.120.0758</t>
  </si>
  <si>
    <t>IMPLANTAÇÃO SD SANTA RITA TR 3,75 MVA - 13,8 KV</t>
  </si>
  <si>
    <t>GO-2475808IVA0.A</t>
  </si>
  <si>
    <t>PLANEJAMENTO - NOVA SE - SE IVAPÉ - 2025</t>
  </si>
  <si>
    <t>SE IVAPÉ</t>
  </si>
  <si>
    <t>1,00 x REGULADOR DE TENSÃO 3F - 12 MVA 34,5KV + 1,00 x CONEXÃO DE TRAFO 34,5kV c/ DJ + 1,00 x INSTALAÇÃO DE TRANSFORMADOR DE FORÇA ATÉ 5MVA + 1,00 x TRANSFORMADOR DE FORÇA 34,5/13,8kV 5,0/6,3MVA - YNYN0D1 + 1,00 x CONEXÃO DE TRAFO 13,8kV c/ DJ + 4,00 x ENTRADA DE LINHA 13,8kV c/ DJ + 1,00 x MIG 34,5/13,8kV MÉDIA + 1,00 x ENTRADA DE LINHA 34,5kV c/ DJ + 2,00 x BARRAMENTO SIMPLES 34,5kV + 1,00 x BARRAMENTO SIMPLES 13,8kV</t>
  </si>
  <si>
    <t>SANTA RITA DO ARAGUAIA</t>
  </si>
  <si>
    <t>MEDIÇÃO DE FRONTEIRA</t>
  </si>
  <si>
    <t>807.110.0318</t>
  </si>
  <si>
    <t>MEDIÇÃO OPERACIONAL - AT</t>
  </si>
  <si>
    <t>GO-2631808MSE0.A</t>
  </si>
  <si>
    <t>PLANEJAMENTO - MEDIÇÃO DE FRONTEIRA - SE ARAGARÇAS - 2026</t>
  </si>
  <si>
    <t>SE ARAGARÇAS</t>
  </si>
  <si>
    <t>1,00 x MEDIÇÃO DE FRONTEIRA 138KV - C/ TI's</t>
  </si>
  <si>
    <t>ARAGARÇAS</t>
  </si>
  <si>
    <t>GO-2631808MSE0.B</t>
  </si>
  <si>
    <t>PLANEJAMENTO - MEDIÇÃO DE FRONTEIRA - SE PARQUE DA BARRAGEM - 2026</t>
  </si>
  <si>
    <t>SE PARQUE DA BARRAGEM</t>
  </si>
  <si>
    <t>1,00 x MEDIÇÃO DE FRONTEIRA 69KV - C/ TI's</t>
  </si>
  <si>
    <t>ÁGUAS LINDAS DE GOIÁS</t>
  </si>
  <si>
    <t>GO-2531808MSE0.A</t>
  </si>
  <si>
    <t>AUTOMAÇÃO - MEDIÇÃO OPERACIONAL - SE ACREÚNA - 2025</t>
  </si>
  <si>
    <t>1,00 x MEDIÇÃO OPERACIONAL 138KV - S/ TI's + 1,00 x MEDIÇÃO OPERACIONAL 69KV - S/ TI's + 4,00 x MEDIÇÃO OPERACIONAL 13,8KV - C/ TI's</t>
  </si>
  <si>
    <t>807.110.0317</t>
  </si>
  <si>
    <t>AUTOMAÇÃO - MEDIÇÃO DE FRONTEIRA - SE ÁGUAS LINDAS - 2024</t>
  </si>
  <si>
    <t>3,00 x MEDIÇÃO DE FRONTEIRA 13,8KV - C/ TI's + 1,00 x MEDIÇÃO DE FRONTEIRA 34,5KV - C/ TI's</t>
  </si>
  <si>
    <t>AUTOMAÇÃO - MEDIÇÃO DE FRONTEIRA - SE RIO CLARO - 2024</t>
  </si>
  <si>
    <t>SE RIO CLARO</t>
  </si>
  <si>
    <t>1,00 x MEDIÇÃO DE FRONTEIRA 34,5KV - C/ TI's</t>
  </si>
  <si>
    <t>RIO CLARO</t>
  </si>
  <si>
    <t>AUTOMAÇÃO - MEDIÇÃO DE FRONTEIRA - SE PARQUE DAS EMAS - 2024</t>
  </si>
  <si>
    <t>SE PARQUE DAS EMAS</t>
  </si>
  <si>
    <t>AUTOMAÇÃO - RETROFIT - SE CRISTALINA T - 2026</t>
  </si>
  <si>
    <t>SE CRISTALINA T</t>
  </si>
  <si>
    <t>4,00 x RETROFIT BANCO CAPACITOR &lt;= 34,5KV + 2,00 x RETROFIT BAY CONEXÃO ALTA TRAFO + 8,00 x RETROFIT BAY ENTRADA DE LINHA - 751.4 + 2,00 x RETROFIT BAY INTERLIGAÇÃO DE BARRA + 2,00 x RETROFIT BAY CONEXÃO BANCO CAPACITOR &lt;= 34,5kV + 2,00 x RETROFIT TRANSFORMADOR FORÇA + 5,00 x RETROFIT BAY ENTRADA DE LINHA - 311C</t>
  </si>
  <si>
    <t>AUTOMAÇÃO - RETROFIT - SE AEROPORTO - 2026</t>
  </si>
  <si>
    <t>6,00 x RETROFIT BANCO CAPACITOR &lt;= 34,5KV + 15,00 x RETROFIT BAY ALIMENTADOR + 3,00 x RETROFIT BAY CONEXÃO ALTA TRAFO + 3,00 x RETROFIT BAY CONEXÃO BAIXA TRAFO + 4,00 x RETROFIT BAY CONEXÃO BANCO CAPACITOR &lt;= 34,5kV + 3,00 x RETROFIT BAY TRANSFERÊNCIA &lt;= 34,5KV - 751.1 + 3,00 x RETROFIT TRANSFORMADOR FORÇA</t>
  </si>
  <si>
    <t>AUTOMAÇÃO - RETROFIT - SE ÁGUAS LINDAS - 2025</t>
  </si>
  <si>
    <t>2,00 x RETROFIT BANCO CAPACITOR &lt;= 34,5KV + 10,00 x RETROFIT BAY ALIMENTADOR + 3,00 x RETROFIT BAY CONEXÃO ALTA TRAFO + 2,00 x RETROFIT BAY INTERLIGAÇÃO DE BARRA + 2,00 x RETROFIT BAY CONEXÃO BANCO CAPACITOR &lt;= 34,5kV + 1,00 x RETROFIT BAY TRANSFERÊNCIA &gt;= 69kV - 311C + 3,00 x RETROFIT TRANSFORMADOR FORÇA</t>
  </si>
  <si>
    <t>AUTOMAÇÃO - RETROFIT - SE ALEXANIA T - 2025</t>
  </si>
  <si>
    <t>1,00 x RETROFIT BANCO CAPACITOR &lt;= 34,5KV + 1,00 x RETROFIT BAY CONEXÃO ALTA TRAFO + 1,00 x RETROFIT BAY INTERLIGAÇÃO DE BARRA + 1,00 x RETROFIT BAY CONEXÃO BANCO CAPACITOR &lt;= 34,5kV + 4,00 x RETROFIT BAY ENTRADA DE LINHA - 751.4 + 1,00 x RETROFIT TRANSFORMADOR FORÇA</t>
  </si>
  <si>
    <t>AUTOMAÇÃO - RETROFIT - SE ALVORADA DO NORTE - 2025</t>
  </si>
  <si>
    <t>SE ALVORADA DO NORTE</t>
  </si>
  <si>
    <t>2,00 x RETROFIT BAY ALIMENTADOR + 2,00 x RETROFIT BAY CONEXÃO ALTA TRAFO + 2,00 x RETROFIT BAY ENTRADA DE LINHA - 751.4 + 3,00 x RETROFIT BAY INTERLIGAÇÃO DE BARRA + 2,00 x RETROFIT TRANSFORMADOR FORÇA + 3,00 x RETROFIT BAY ENTRADA DE LINHA - 311C</t>
  </si>
  <si>
    <t>AUTOMAÇÃO - RETROFIT - SE CALDAS NOVAS - 2026</t>
  </si>
  <si>
    <t>4,00 x RETROFIT BANCO CAPACITOR &lt;= 34,5KV + 6,00 x RETROFIT BAY ALIMENTADOR + 4,00 x RETROFIT BAY CONEXÃO ALTA TRAFO + 2,00 x RETROFIT BAY CONEXÃO BAIXA TRAFO + 3,00 x RETROFIT BAY ENTRADA DE LINHA - 751.4 + 2,00 x RETROFIT BAY INTERLIGAÇÃO DE BARRA + 2,00 x RETROFIT BAY CONEXÃO BANCO CAPACITOR &lt;= 34,5kV + 4,00 x RETROFIT TRANSFORMADOR FORÇA + 2,00 x RETROFIT BAY ENTRADA DE LINHA - 311C</t>
  </si>
  <si>
    <t>AUTOMAÇÃO - RETROFIT - SE CATALÃO - 2025</t>
  </si>
  <si>
    <t>SE CATALÃO</t>
  </si>
  <si>
    <t>1,00 x RETROFIT BANCO CAPACITOR &lt;= 34,5KV + 1,00 x RETROFIT BAY ALIMENTADOR + 3,00 x RETROFIT BAY CONEXÃO ALTA TRAFO + 3,00 x RETROFIT BAY CONEXÃO BAIXA TRAFO + 3,00 x RETROFIT BAY INTERLIGAÇÃO DE BARRA + 1,00 x RETROFIT BAY CONEXÃO BANCO CAPACITOR &lt;= 34,5kV + 5,00 x RETROFIT BAY ENTRADA DE LINHA - 751.4 + 6,00 x RETROFIT TRANSFORMADOR FORÇA</t>
  </si>
  <si>
    <t>AUTOMAÇÃO - RETROFIT - SE MEIA PONTE - 2025</t>
  </si>
  <si>
    <t>SE MEIA PONTE</t>
  </si>
  <si>
    <t>4,00 x RETROFIT BANCO CAPACITOR &lt;= 34,5KV + 12,00 x RETROFIT BAY ALIMENTADOR + 2,00 x RETROFIT BAY CONEXÃO ALTA TRAFO + 1,00 x RETROFIT BAY CONEXÃO BAIXA TRAFO + 2,00 x RETROFIT BAY ENTRADA DE LINHA - 751.4 + 3,00 x RETROFIT BAY INTERLIGAÇÃO DE BARRA + 3,00 x RETROFIT BAY CONEXÃO BANCO CAPACITOR &lt;= 34,5kV + 2,00 x RETROFIT TRANSFORMADOR FORÇA</t>
  </si>
  <si>
    <t>AUTOMAÇÃO - RETROFIT - SE MORRINHOS - 2025</t>
  </si>
  <si>
    <t>2,00 x RETROFIT BANCO CAPACITOR &lt;= 34,5KV + 4,00 x RETROFIT BAY ALIMENTADOR + 2,00 x RETROFIT BAY CONEXÃO ALTA TRAFO + 6,00 x RETROFIT BAY ENTRADA DE LINHA - 751.4 + 3,00 x RETROFIT BAY INTERLIGAÇÃO DE BARRA + 2,00 x RETROFIT BAY CONEXÃO BANCO CAPACITOR &lt;= 34,5kV + 2,00 x RETROFIT TRANSFORMADOR FORÇA + 2,00 x RETROFIT BAY ENTRADA DE LINHA - 311C</t>
  </si>
  <si>
    <t>AUTOMAÇÃO - RETROFIT - SE GOIÁ - 2025</t>
  </si>
  <si>
    <t>4,00 x RETROFIT BANCO CAPACITOR &lt;= 34,5KV + 12,00 x RETROFIT BAY ALIMENTADOR + 2,00 x RETROFIT BAY CONEXÃO ALTA TRAFO + 2,00 x RETROFIT BAY ENTRADA DE LINHA - 751.4 + 3,00 x RETROFIT BAY INTERLIGAÇÃO DE BARRA + 3,00 x RETROFIT BAY CONEXÃO BANCO CAPACITOR &lt;= 34,5kV + 2,00 x RETROFIT TRANSFORMADOR FORÇA</t>
  </si>
  <si>
    <t>AUTOMAÇÃO - RETROFIT - SE GOIANÉSIA - 2025</t>
  </si>
  <si>
    <t>1,00 x RETROFIT BANCO CAPACITOR &lt;= 34,5KV + 5,00 x RETROFIT BAY ALIMENTADOR + 3,00 x RETROFIT BAY CONEXÃO ALTA TRAFO + 2,00 x RETROFIT BAY CONEXÃO BAIXA TRAFO + 3,00 x RETROFIT BAY ENTRADA DE LINHA - 751.4 + 1,00 x RETROFIT BAY INTERLIGAÇÃO DE BARRA + 1,00 x RETROFIT BAY CONEXÃO BANCO CAPACITOR &lt;= 34,5kV + 3,00 x RETROFIT TRANSFORMADOR FORÇA + 1,00 x RETROFIT BAY ENTRADA DE LINHA - 311C</t>
  </si>
  <si>
    <t>AUTOMAÇÃO - RETROFIT - SE IACIARA - 2026</t>
  </si>
  <si>
    <t>2,00 x RETROFIT BAY ALIMENTADOR + 3,00 x RETROFIT BAY CONEXÃO ALTA TRAFO + 2,00 x RETROFIT BAY CONEXÃO BAIXA TRAFO + 6,00 x RETROFIT BAY ENTRADA DE LINHA - 751.4 + 3,00 x RETROFIT BAY INTERLIGAÇÃO DE BARRA + 1,00 x RETROFIT BAY CONEXÃO REATOR + 3,00 x RETROFIT TRANSFORMADOR FORÇA + 2,00 x RETROFIT BAY ENTRADA DE LINHA - 311C</t>
  </si>
  <si>
    <t>AUTOMAÇÃO - RETROFIT - SE ITUMBIARA VELHA - 2025</t>
  </si>
  <si>
    <t>SE ITUMBIARA VELHA</t>
  </si>
  <si>
    <t>2,00 x RETROFIT BANCO CAPACITOR &lt;= 34,5KV + 4,00 x RETROFIT BAY ALIMENTADOR + 1,00 x RETROFIT BAY CONEXÃO ALTA TRAFO + 1,00 x RETROFIT BAY ENTRADA DE LINHA - 751.4 + 1,00 x RETROFIT BAY INTERLIGAÇÃO DE BARRA + 1,00 x RETROFIT BAY CONEXÃO BANCO CAPACITOR &lt;= 34,5kV + 2,00 x RETROFIT TRANSFORMADOR FORÇA + 2,00 x RETROFIT BAY ENTRADA DE LINHA - 311C</t>
  </si>
  <si>
    <t>AUTOMAÇÃO - RETROFIT - SE JARAGUÁ - 2025</t>
  </si>
  <si>
    <t>3,00 x RETROFIT BANCO CAPACITOR &lt;= 34,5KV + 3,00 x RETROFIT BAY ALIMENTADOR + 1,00 x RETROFIT BAY CONEXÃO BAIXA TRAFO + 2,00 x RETROFIT BAY ENTRADA DE LINHA - 751.4 + 1,00 x RETROFIT BAY INTERLIGAÇÃO DE BARRA + 1,00 x RETROFIT BAY CONEXÃO BANCO CAPACITOR &lt;= 34,5kV + 1,00 x RETROFIT TRANSFORMADOR FORÇA</t>
  </si>
  <si>
    <t>AUTOMAÇÃO - RETROFIT - SE JATAÍ - 2026</t>
  </si>
  <si>
    <t>SE JATAÍ</t>
  </si>
  <si>
    <t>2,00 x RETROFIT BANCO CAPACITOR &lt;= 34,5KV + 7,00 x RETROFIT BAY ALIMENTADOR + 3,00 x RETROFIT BAY CONEXÃO ALTA TRAFO + 3,00 x RETROFIT BAY ENTRADA DE LINHA - 751.4 + 2,00 x RETROFIT BAY INTERLIGAÇÃO DE BARRA + 1,00 x RETROFIT BAY CONEXÃO BANCO CAPACITOR &lt;= 34,5kV + 1,00 x RETROFIT BAY TRANSFERÊNCIA &lt;= 34,5KV - 751.1 + 3,00 x RETROFIT TRANSFORMADOR FORÇA + 2,00 x RETROFIT BAY ENTRADA DE LINHA - 311C</t>
  </si>
  <si>
    <t>AUTOMAÇÃO - RETROFIT - SE SANTA TEREZINHA (GO) - 2025</t>
  </si>
  <si>
    <t>SE SANTA TEREZINHA (GO)</t>
  </si>
  <si>
    <t>2,00 x RETROFIT BANCO CAPACITOR &lt;= 34,5KV + 1,00 x RETROFIT BAY ALIMENTADOR + 2,00 x RETROFIT BAY CONEXÃO ALTA TRAFO + 1,00 x RETROFIT BAY INTERLIGAÇÃO DE BARRA + 1,00 x RETROFIT BAY CONEXÃO BANCO CAPACITOR &lt;= 34,5kV + 5,00 x RETROFIT BAY ENTRADA DE LINHA - 751.4 + 2,00 x RETROFIT TRANSFORMADOR FORÇA</t>
  </si>
  <si>
    <t>URUAÇU</t>
  </si>
  <si>
    <t>AUTOMAÇÃO - RETROFIT - SE SÃO MIGUEL DO ARAGUAIA - 2025</t>
  </si>
  <si>
    <t>3,00 x RETROFIT BANCO CAPACITOR &lt;= 34,5KV + 2,00 x RETROFIT BAY ALIMENTADOR + 2,00 x RETROFIT BAY CONEXÃO ALTA TRAFO + 1,00 x RETROFIT BAY CONEXÃO BAIXA TRAFO + 1,00 x RETROFIT BAY INTERLIGAÇÃO DE BARRA + 2,00 x RETROFIT BAY CONEXÃO BANCO CAPACITOR &lt;= 34,5kV + 2,00 x RETROFIT BAY ENTRADA DE LINHA - 751.4 + 2,00 x RETROFIT TRANSFORMADOR FORÇA</t>
  </si>
  <si>
    <t>AUTOMAÇÃO - RETROFIT - SE SENADOR CANEDO - 2025</t>
  </si>
  <si>
    <t>SE SENADOR CANEDO</t>
  </si>
  <si>
    <t>2,00 x RETROFIT BANCO CAPACITOR &lt;= 34,5KV + 12,00 x RETROFIT BAY ALIMENTADOR + 2,00 x RETROFIT BAY CONEXÃO ALTA TRAFO + 3,00 x RETROFIT BAY INTERLIGAÇÃO DE BARRA + 2,00 x RETROFIT BAY CONEXÃO BANCO CAPACITOR &lt;= 34,5kV + 2,00 x RETROFIT TRANSFORMADOR FORÇA</t>
  </si>
  <si>
    <t>AUTOMAÇÃO - RETROFIT - SE SERRA DE CALDAS - 2025</t>
  </si>
  <si>
    <t>SE SERRA DE CALDAS</t>
  </si>
  <si>
    <t>3,00 x RETROFIT BANCO CAPACITOR &lt;= 34,5KV + 6,00 x RETROFIT BAY ALIMENTADOR + 2,00 x RETROFIT BAY CONEXÃO ALTA TRAFO + 1,00 x RETROFIT BAY CONEXÃO BAIXA TRAFO + 2,00 x RETROFIT BAY ENTRADA DE LINHA - 751.4 + 3,00 x RETROFIT BAY INTERLIGAÇÃO DE BARRA + 2,00 x RETROFIT BAY CONEXÃO BANCO CAPACITOR &lt;= 34,5kV + 2,00 x RETROFIT TRANSFORMADOR FORÇA + 2,00 x RETROFIT BAY ENTRADA DE LINHA - 311C</t>
  </si>
  <si>
    <t>AUTOMAÇÃO - RETROFIT - SE PARANAIBA - 2025</t>
  </si>
  <si>
    <t>SE PARANAIBA</t>
  </si>
  <si>
    <t>2,00 x RETROFIT BANCO CAPACITOR &lt;= 34,5KV + 9,00 x RETROFIT BAY ALIMENTADOR + 2,00 x RETROFIT BAY CONEXÃO ALTA TRAFO + 1,00 x RETROFIT BAY INTERLIGAÇÃO DE BARRA + 1,00 x RETROFIT BAY CONEXÃO BANCO CAPACITOR &lt;= 34,5kV + 2,00 x RETROFIT BAY ENTRADA DE LINHA - 751.4 + 1,00 x RETROFIT BAY TRANSFERÊNCIA &lt;= 34,5KV - 751.1 + 2,00 x RETROFIT TRANSFORMADOR FORÇA</t>
  </si>
  <si>
    <t>PARANAIBA</t>
  </si>
  <si>
    <t>AUTOMAÇÃO - RETROFIT - SE REAL - 2026</t>
  </si>
  <si>
    <t>SE REAL</t>
  </si>
  <si>
    <t>4,00 x RETROFIT BANCO CAPACITOR &lt;= 34,5KV + 11,00 x RETROFIT BAY ALIMENTADOR + 2,00 x RETROFIT BAY CONEXÃO ALTA TRAFO + 2,00 x RETROFIT BAY ENTRADA DE LINHA - 751.4 + 3,00 x RETROFIT BAY INTERLIGAÇÃO DE BARRA + 4,00 x RETROFIT BAY CONEXÃO BANCO CAPACITOR &lt;= 34,5kV + 2,00 x RETROFIT TRANSFORMADOR FORÇA</t>
  </si>
  <si>
    <t>AUTOMAÇÃO - RETROFIT - SE RIO CLARO - 2025</t>
  </si>
  <si>
    <t>4,00 x RETROFIT BAY ALIMENTADOR + 2,00 x RETROFIT BAY CONEXÃO ALTA TRAFO + 2,00 x RETROFIT BAY INTERLIGAÇÃO DE BARRA + 3,00 x RETROFIT BAY ENTRADA DE LINHA - 751.4 + 1,00 x RETROFIT BAY TRANSFERÊNCIA &lt;= 34,5KV - 751.1 + 2,00 x RETROFIT TRANSFORMADOR FORÇA</t>
  </si>
  <si>
    <t>AUTOMAÇÃO - RETROFIT - SE RIO VERMELHO - 2026</t>
  </si>
  <si>
    <t>SE RIO VERMELHO</t>
  </si>
  <si>
    <t>2,00 x RETROFIT BANCO CAPACITOR &lt;= 34,5KV + 8,00 x RETROFIT BAY ALIMENTADOR + 5,00 x RETROFIT BAY CONEXÃO ALTA TRAFO + 3,00 x RETROFIT BAY CONEXÃO BAIXA TRAFO + 1,00 x RETROFIT BAY ENTRADA DE LINHA - 751.4 + 2,00 x RETROFIT BAY INTERLIGAÇÃO DE BARRA + 2,00 x RETROFIT BAY CONEXÃO BANCO CAPACITOR &lt;= 34,5kV + 5,00 x RETROFIT TRANSFORMADOR FORÇA + 3,00 x RETROFIT BAY ENTRADA DE LINHA - 311C</t>
  </si>
  <si>
    <t>AUTOMAÇÃO - RETROFIT - SE FIRMINÓPOLIS - 2024</t>
  </si>
  <si>
    <t>SE FIRMINÓPOLIS</t>
  </si>
  <si>
    <t>1,00 x RETROFIT BANCO CAPACITOR &lt;= 34,5KV + 7,00 x RETROFIT BAY ALIMENTADOR + 4,00 x RETROFIT BAY CONEXÃO ALTA TRAFO + 3,00 x RETROFIT BAY CONEXÃO BAIXA TRAFO + 2,00 x RETROFIT BAY ENTRADA DE LINHA - 751.4 + 2,00 x RETROFIT BAY INTERLIGAÇÃO DE BARRA + 1,00 x RETROFIT BAY CONEXÃO BANCO CAPACITOR &lt;= 34,5kV + 4,00 x RETROFIT TRANSFORMADOR FORÇA + 5,00 x RETROFIT BAY ENTRADA DE LINHA - 311C</t>
  </si>
  <si>
    <t>IPORÁ - GO</t>
  </si>
  <si>
    <t>AUTOMAÇÃO - RETROFIT - SE ITAPACI - 2024</t>
  </si>
  <si>
    <t>1,00 x RETROFIT TRANSFORMADOR FORÇA + 2,00 x RETROFIT BAY ALIMENTADOR + 1,00 x RETROFIT BAY CONEXÃO ALTA TRAFO + 1,00 x RETROFIT BAY ENTRADA DE LINHA - 751.4 + 1,00 x RETROFIT BAY TRANSFERÊNCIA &lt;= 34,5KV - 751.1 + 4,00 x RETROFIT BAY ENTRADA DE LINHA - 311C</t>
  </si>
  <si>
    <t>AUTOMAÇÃO - RETROFIT - SE PALMEIRAS - 2024</t>
  </si>
  <si>
    <t>SE PALMEIRAS</t>
  </si>
  <si>
    <t>4,00 x RETROFIT BANCO CAPACITOR &lt;= 34,5KV + 8,00 x RETROFIT BAY ALIMENTADOR + 2,00 x RETROFIT BAY CONEXÃO ALTA TRAFO + 2,00 x RETROFIT BAY CONEXÃO BANCO CAPACITOR &lt;= 34,5kV + 3,00 x RETROFIT BAY ENTRADA DE LINHA - 751.4 + 2,00 x RETROFIT BAY TRANSFERÊNCIA &lt;= 34,5KV - 751.1 + 2,00 x RETROFIT TRANSFORMADOR FORÇA</t>
  </si>
  <si>
    <t>AUTOMAÇÃO - RETROFIT - SE RUBIATABA - 2024</t>
  </si>
  <si>
    <t>SE RUBIATABA</t>
  </si>
  <si>
    <t>2,00 x RETROFIT BAY CONEXÃO ALTA TRAFO + 3,00 x RETROFIT TRANSFORMADOR FORÇA + 1,00 x RETROFIT INFRA. SE GRANDE PORTE</t>
  </si>
  <si>
    <t>0</t>
  </si>
  <si>
    <t>AUTOMAÇÃO - RETROFIT - SE CORUMBÁ - 2024</t>
  </si>
  <si>
    <t>1,00 x RETROFIT BANCO CAPACITOR &lt;= 34,5KV + 2,00 x RETROFIT BAY ALIMENTADOR + 2,00 x RETROFIT BAY CONEXÃO ALTA TRAFO + 2,00 x RETROFIT BAY CONEXÃO BAIXA TRAFO + 6,00 x RETROFIT BAY ENTRADA DE LINHA - 751.4 + 2,00 x RETROFIT BAY INTERLIGAÇÃO DE BARRA + 1,00 x RETROFIT BAY CONEXÃO BANCO CAPACITOR &lt;= 34,5kV + 3,00 x RETROFIT TRANSFORMADOR FORÇA + 1,00 x RETROFIT BAY ENTRADA DE LINHA - 311C</t>
  </si>
  <si>
    <t>AUTOMAÇÃO - RETROFIT - SE BELA VISTA - 2024</t>
  </si>
  <si>
    <t>1,00 x RETROFIT BANCO CAPACITOR &lt;= 34,5KV + 4,00 x RETROFIT BAY ALIMENTADOR + 3,00 x RETROFIT BAY CONEXÃO ALTA TRAFO + 3,00 x RETROFIT BAY INTERLIGAÇÃO DE BARRA + 1,00 x RETROFIT BAY CONEXÃO BANCO CAPACITOR &lt;= 34,5kV + 4,00 x RETROFIT BAY ENTRADA DE LINHA - 751.4 + 3,00 x RETROFIT TRANSFORMADOR FORÇA</t>
  </si>
  <si>
    <t>AUTOMAÇÃO - RETROFIT - SE CABRIUVA - 2024</t>
  </si>
  <si>
    <t>SE CABRIUVA</t>
  </si>
  <si>
    <t>3,00 x RETROFIT BANCO CAPACITOR &lt;= 34,5KV + 8,00 x RETROFIT BAY ALIMENTADOR + 3,00 x RETROFIT BAY CONEXÃO ALTA TRAFO + 1,00 x RETROFIT BAY CONEXÃO BAIXA TRAFO + 4,00 x RETROFIT BAY ENTRADA DE LINHA - 751.4 + 4,00 x RETROFIT BAY INTERLIGAÇÃO DE BARRA + 3,00 x RETROFIT BAY CONEXÃO BANCO CAPACITOR &lt;= 34,5kV + 3,00 x RETROFIT TRANSFORMADOR FORÇA + 2,00 x RETROFIT BAY ENTRADA DE LINHA - 311C</t>
  </si>
  <si>
    <t>AUTOMAÇÃO - RETROFIT - SE CAIAPÔNIA - 2024</t>
  </si>
  <si>
    <t>SE CAIAPÔNIA</t>
  </si>
  <si>
    <t>3,00 x RETROFIT BAY ALIMENTADOR + 2,00 x RETROFIT BAY CONEXÃO ALTA TRAFO + 1,00 x RETROFIT BAY CONEXÃO BAIXA TRAFO + 2,00 x RETROFIT BAY ENTRADA DE LINHA - 751.4 + 2,00 x RETROFIT TRANSFORMADOR FORÇA</t>
  </si>
  <si>
    <t>AUTOMAÇÃO - RETROFIT - SE URUAÇU - 2026</t>
  </si>
  <si>
    <t>SE URUAÇU</t>
  </si>
  <si>
    <t>3,00 x RETROFIT BANCO CAPACITOR &lt;= 34,5KV + 4,00 x RETROFIT BAY ALIMENTADOR + 3,00 x RETROFIT BAY CONEXÃO ALTA TRAFO + 3,00 x RETROFIT BAY INTERLIGAÇÃO DE BARRA + 1,00 x RETROFIT BAY CONEXÃO BANCO CAPACITOR &lt;= 34,5kV + 3,00 x RETROFIT BAY ENTRADA DE LINHA - 751.4 + 3,00 x RETROFIT TRANSFORMADOR FORÇA</t>
  </si>
  <si>
    <t>AUTOMAÇÃO - RETROFIT - SE US. SÃO DOMINGOS - 2025</t>
  </si>
  <si>
    <t>SE US. SÃO DOMINGOS</t>
  </si>
  <si>
    <t>2,00 x RETROFIT BAY ALIMENTADOR + 2,00 x RETROFIT BAY CONEXÃO ALTA TRAFO + 3,00 x RETROFIT BAY CONEXÃO BAIXA TRAFO + 3,00 x RETROFIT BAY ENTRADA DE LINHA - 751.4 + 3,00 x RETROFIT TRANSFORMADOR FORÇA</t>
  </si>
  <si>
    <t>AUTOMAÇÃO - RETROFIT - SE GOIATUBA - 2024</t>
  </si>
  <si>
    <t>SE GOIATUBA</t>
  </si>
  <si>
    <t>3,00 x RETROFIT BANCO CAPACITOR &lt;= 34,5KV + 4,00 x RETROFIT BAY ALIMENTADOR + 1,00 x RETROFIT BAY CONEXÃO ALTA TRAFO + 2,00 x RETROFIT BAY CONEXÃO BANCO CAPACITOR &lt;= 34,5kV + 2,00 x RETROFIT BAY ENTRADA DE LINHA - 751.4 + 2,00 x RETROFIT TRANSFORMADOR FORÇA</t>
  </si>
  <si>
    <t>AUTOMAÇÃO - RETROFIT - SE ITUMBIARA NOVA - 2024</t>
  </si>
  <si>
    <t>SE ITUMBIARA NOVA</t>
  </si>
  <si>
    <t>3,00 x RETROFIT BANCO CAPACITOR &lt;= 34,5KV + 8,00 x RETROFIT BAY ALIMENTADOR + 2,00 x RETROFIT BAY CONEXÃO ALTA TRAFO + 1,00 x RETROFIT BAY CONEXÃO BAIXA TRAFO + 1,00 x RETROFIT BAY ENTRADA DE LINHA - 751.4 + 2,00 x RETROFIT BAY INTERLIGAÇÃO DE BARRA + 3,00 x RETROFIT BAY CONEXÃO BANCO CAPACITOR &lt;= 34,5kV + 2,00 x RETROFIT TRANSFORMADOR FORÇA</t>
  </si>
  <si>
    <t>AUTOMAÇÃO - RETROFIT - SE MINAÇU - 2024</t>
  </si>
  <si>
    <t>3,00 x RETROFIT BAY ALIMENTADOR + 1,00 x RETROFIT BAY CONEXÃO ALTA TRAFO + 2,00 x RETROFIT BAY CONEXÃO BAIXA TRAFO + 4,00 x RETROFIT BAY ENTRADA DE LINHA - 751.4 + 2,00 x RETROFIT BAY INTERLIGAÇÃO DE BARRA + 3,00 x RETROFIT TRANSFORMADOR FORÇA + 1,00 x RETROFIT BAY ENTRADA DE LINHA - 311C</t>
  </si>
  <si>
    <t>AUTOMAÇÃO - RETROFIT - SE RIO VERDE - 2024</t>
  </si>
  <si>
    <t>2,00 x RETROFIT BANCO CAPACITOR &lt;= 34,5KV + 8,00 x RETROFIT BAY ALIMENTADOR + 5,00 x RETROFIT BAY CONEXÃO ALTA TRAFO + 3,00 x RETROFIT BAY CONEXÃO BAIXA TRAFO + 2,00 x RETROFIT BAY ENTRADA DE LINHA - 751.4 + 2,00 x RETROFIT BAY INTERLIGAÇÃO DE BARRA + 2,00 x RETROFIT BAY CONEXÃO BANCO CAPACITOR &lt;= 34,5kV + 5,00 x RETROFIT TRANSFORMADOR FORÇA + 1,00 x RETROFIT BAY ENTRADA DE LINHA - 311C</t>
  </si>
  <si>
    <t>TELECOM</t>
  </si>
  <si>
    <t>GO-2431708AUT0.A</t>
  </si>
  <si>
    <t>PLANEJAMENTO - TELECOM - SE AMORINOPOLIS - 2024</t>
  </si>
  <si>
    <t>SE AMORINOPOLIS</t>
  </si>
  <si>
    <t>1,00 x REDUNDÂNCIA TELECOM</t>
  </si>
  <si>
    <t>GO-2431708AUT0.B</t>
  </si>
  <si>
    <t>PLANEJAMENTO - TELECOM - SE APORE - 2024</t>
  </si>
  <si>
    <t>SE APORE</t>
  </si>
  <si>
    <t>GO-2431708AUT0.C</t>
  </si>
  <si>
    <t>PLANEJAMENTO - TELECOM - SE ARAGUAPAZ - 2024</t>
  </si>
  <si>
    <t>GO-2431708AUT0.D</t>
  </si>
  <si>
    <t>PLANEJAMENTO - TELECOM - SE CAMPOS BELOS - 2024</t>
  </si>
  <si>
    <t>GO-2431708AUT0.E</t>
  </si>
  <si>
    <t>PLANEJAMENTO - TELECOM - SE ITAPIRAPUA - 2024</t>
  </si>
  <si>
    <t>GO-2431708AUT0.F</t>
  </si>
  <si>
    <t>PLANEJAMENTO - TELECOM - SE ITAPURANGA - 2024</t>
  </si>
  <si>
    <t>SE ITAPURANGA</t>
  </si>
  <si>
    <t>GO-2431708AUT0.G</t>
  </si>
  <si>
    <t>PLANEJAMENTO - TELECOM - SE MOZARLANDIA - 2024</t>
  </si>
  <si>
    <t>SE MOZARLANDIA</t>
  </si>
  <si>
    <t>GO-2431708AUT0.H</t>
  </si>
  <si>
    <t>PLANEJAMENTO - TELECOM - SE POSSE - 2024</t>
  </si>
  <si>
    <t>AUTOMAÇÃO - TELECOM - SE CORUMBAIBA - 2025</t>
  </si>
  <si>
    <t>SE CORUMBAIBA</t>
  </si>
  <si>
    <t>AUTOMAÇÃO - TELECOM - SE CRISTALINA D - 2025</t>
  </si>
  <si>
    <t>SE CRISTALINA D</t>
  </si>
  <si>
    <t>AUTOMAÇÃO - TELECOM - SE CRIXAS - 2025</t>
  </si>
  <si>
    <t>AUTOMAÇÃO - TELECOM - SE CUMARI - 2025</t>
  </si>
  <si>
    <t>SE CUMARI</t>
  </si>
  <si>
    <t>AUTOMAÇÃO - TELECOM - SE DAVINOPOLIS - 2025</t>
  </si>
  <si>
    <t>SE DAVINOPOLIS</t>
  </si>
  <si>
    <t>AUTOMAÇÃO - TELECOM - SE DESFECHO - 2025</t>
  </si>
  <si>
    <t>SE DESFECHO</t>
  </si>
  <si>
    <t>AUTOMAÇÃO - TELECOM - SE DORCELINO PEIXOTO DE MORAES - 2025</t>
  </si>
  <si>
    <t>SE DORCELINO PEIXOTO DE MORAES</t>
  </si>
  <si>
    <t>AUTOMAÇÃO - TELECOM - SE ESTRELA DO NORTE - 2025</t>
  </si>
  <si>
    <t>SE ESTRELA DO NORTE</t>
  </si>
  <si>
    <t>AUTOMAÇÃO - TELECOM - SE AGUA LIMPA (MARZAGAO) - 2025</t>
  </si>
  <si>
    <t>SE AGUA LIMPA (MARZAGAO)</t>
  </si>
  <si>
    <t>AUTOMAÇÃO - TELECOM - SE ALPHAVILLE - 2025</t>
  </si>
  <si>
    <t>AUTOMAÇÃO - TELECOM - SE ANTONIO DO VITTO - 2025</t>
  </si>
  <si>
    <t>SE ANTONIO DO VITTO</t>
  </si>
  <si>
    <t>AUTOMAÇÃO - TELECOM - SE APARECIDA DO RIO DOCE - 2025</t>
  </si>
  <si>
    <t>SE APARECIDA DO RIO DOCE</t>
  </si>
  <si>
    <t>AUTOMAÇÃO - TELECOM - SE AREIAS - 2025</t>
  </si>
  <si>
    <t>SE AREIAS</t>
  </si>
  <si>
    <t>AUTOMAÇÃO - TELECOM - SE AURILANDIA - 2025</t>
  </si>
  <si>
    <t>SE AURILANDIA</t>
  </si>
  <si>
    <t>AUTOMAÇÃO - TELECOM - SE BACURI (RIO VERDE) - 2025</t>
  </si>
  <si>
    <t>SE BACURI (RIO VERDE)</t>
  </si>
  <si>
    <t>AUTOMAÇÃO - TELECOM - SE BALIZA - 2025</t>
  </si>
  <si>
    <t>SE BALIZA</t>
  </si>
  <si>
    <t>AUTOMAÇÃO - TELECOM - SE BARBOSELANDIA - 2025</t>
  </si>
  <si>
    <t>SE BARBOSELANDIA</t>
  </si>
  <si>
    <t>AUTOMAÇÃO - TELECOM - SE BARREIRO (PORANGATU) - 2025</t>
  </si>
  <si>
    <t>SE BARREIRO (PORANGATU)</t>
  </si>
  <si>
    <t>AUTOMAÇÃO - TELECOM - SE BRASIL CENTRAL - 2025</t>
  </si>
  <si>
    <t>SE BRASIL CENTRAL</t>
  </si>
  <si>
    <t>BRASIL CENTRAL</t>
  </si>
  <si>
    <t>AUTOMAÇÃO - TELECOM - SE BRAZABRANTES - 2025</t>
  </si>
  <si>
    <t>SE BRAZABRANTES</t>
  </si>
  <si>
    <t>AUTOMAÇÃO - TELECOM - SE BRITÂNIA D - 2025</t>
  </si>
  <si>
    <t>AUTOMAÇÃO - TELECOM - SE BURITIZINHO - 2025</t>
  </si>
  <si>
    <t>SE BURITIZINHO</t>
  </si>
  <si>
    <t>AUTOMAÇÃO - TELECOM - SE CACHOEIRA NOVA - 2025</t>
  </si>
  <si>
    <t>SE CACHOEIRA NOVA</t>
  </si>
  <si>
    <t>AUTOMAÇÃO - TELECOM - SE CAÇU - 2025</t>
  </si>
  <si>
    <t>AUTOMAÇÃO - TELECOM - SE CAMPO LIMPO DE GOIÁS - 2025</t>
  </si>
  <si>
    <t>SE CAMPO LIMPO DE GOIÁS</t>
  </si>
  <si>
    <t>AUTOMAÇÃO - TELECOM - SE CARAIBAS - 2025</t>
  </si>
  <si>
    <t>AUTOMAÇÃO - TELECOM - SE CAMPO NOVO - 2025</t>
  </si>
  <si>
    <t>SE CAMPO NOVO</t>
  </si>
  <si>
    <t>AUTOMAÇÃO - TELECOM - SE COLINAÇU - 2025</t>
  </si>
  <si>
    <t>AUTOMAÇÃO - TELECOM - SE MATA FEIA - 2025</t>
  </si>
  <si>
    <t>SE MATA FEIA</t>
  </si>
  <si>
    <t>AUTOMAÇÃO - TELECOM - SE MAURILANDIA - 2025</t>
  </si>
  <si>
    <t>SE MAURILANDIA</t>
  </si>
  <si>
    <t>AUTOMAÇÃO - TELECOM - SE MINEIROS - 2025</t>
  </si>
  <si>
    <t>SE MINEIROS</t>
  </si>
  <si>
    <t>AUTOMAÇÃO - TELECOM - SE MOIPORA - 2025</t>
  </si>
  <si>
    <t>SE MOIPORA</t>
  </si>
  <si>
    <t>AUTOMAÇÃO - TELECOM - SE MONTE ALEGRE  - 2025</t>
  </si>
  <si>
    <t>SE MONTE ALEGRE</t>
  </si>
  <si>
    <t>AUTOMAÇÃO - TELECOM - SE MUTUNOPOLIS - 2025</t>
  </si>
  <si>
    <t>GO-2531708AUT1.9</t>
  </si>
  <si>
    <t>PLANEJAMENTO - TELECOM - SE NAVESLANDIA ( JATAI ) - 2024</t>
  </si>
  <si>
    <t>SE NAVESLANDIA ( JATAI )</t>
  </si>
  <si>
    <t>AUTOMAÇÃO - TELECOM - SE FAINA - 2025</t>
  </si>
  <si>
    <t>AUTOMAÇÃO - TELECOM - SE FORMIGA - 2025</t>
  </si>
  <si>
    <t>SE FORMIGA</t>
  </si>
  <si>
    <t>AUTOMAÇÃO - TELECOM - SE FRONTEIRA - 2025</t>
  </si>
  <si>
    <t>SE FRONTEIRA</t>
  </si>
  <si>
    <t>AUTOMAÇÃO - TELECOM - SE GOIANAPOLIS - 2025</t>
  </si>
  <si>
    <t>SE GOIANAPOLIS</t>
  </si>
  <si>
    <t>AUTOMAÇÃO - TELECOM - SE GOIANDIRA - 2025</t>
  </si>
  <si>
    <t>SE GOIANDIRA</t>
  </si>
  <si>
    <t>AUTOMAÇÃO - TELECOM - SE HIDROLÂNDIA - 2025</t>
  </si>
  <si>
    <t>AUTOMAÇÃO - TELECOM - SE INACIOLANDIA - 2025</t>
  </si>
  <si>
    <t>SE INACIOLANDIA</t>
  </si>
  <si>
    <t>AUTOMAÇÃO - TELECOM - SE ITAGUARI - 2025</t>
  </si>
  <si>
    <t>SE ITAGUARI</t>
  </si>
  <si>
    <t>AUTOMAÇÃO - TELECOM - SE ITAGUARU - 2025</t>
  </si>
  <si>
    <t>SE ITAGUARU</t>
  </si>
  <si>
    <t>AUTOMAÇÃO - TELECOM - SE ITAPACI - 2025</t>
  </si>
  <si>
    <t>AUTOMAÇÃO - TELECOM - SE ITARUMÃ - 2025</t>
  </si>
  <si>
    <t>SE ITARUMÃ</t>
  </si>
  <si>
    <t>AUTOMAÇÃO - TELECOM - SE  ITAUÇU - 2025</t>
  </si>
  <si>
    <t>SE  ITAUÇU</t>
  </si>
  <si>
    <t>AUTOMAÇÃO - TELECOM - SE JACILÂNDIA - 2025</t>
  </si>
  <si>
    <t>AUTOMAÇÃO - TELECOM - SE JAUPACI - 2025</t>
  </si>
  <si>
    <t>SE JAUPACI</t>
  </si>
  <si>
    <t>AUTOMAÇÃO - TELECOM - SE JOVIÂNIA - 2025</t>
  </si>
  <si>
    <t>AUTOMAÇÃO - TELECOM - SE JUCELANDIA - 2025</t>
  </si>
  <si>
    <t>SE JUCELANDIA</t>
  </si>
  <si>
    <t>JUCELANDIA</t>
  </si>
  <si>
    <t>AUTOMAÇÃO - TELECOM - SE LEOPOLDO DE BULHOES - 2025</t>
  </si>
  <si>
    <t>SE LEOPOLDO DE BULHOES</t>
  </si>
  <si>
    <t>AUTOMAÇÃO - TELECOM - SE LAGOA DA SERRA - 2025</t>
  </si>
  <si>
    <t>SE LAGOA DA SERRA</t>
  </si>
  <si>
    <t>AUTOMAÇÃO - TELECOM - SE MAMBAI - 2025</t>
  </si>
  <si>
    <t>AUTOMAÇÃO - TELECOM - SE MARCIANOPOLIS - 2025</t>
  </si>
  <si>
    <t>SE MARCIANOPOLIS</t>
  </si>
  <si>
    <t>AUTOMAÇÃO - TELECOM - SE SANTA ROSA DO MEIA PONTE - 2025</t>
  </si>
  <si>
    <t>SE SANTA ROSA DO MEIA PONTE</t>
  </si>
  <si>
    <t>AUTOMAÇÃO - TELECOM - SE SANTO ANTONIO DO DESCOBERTO - 2025</t>
  </si>
  <si>
    <t>SE SANTO ANTONIO DO DESCOBERTO</t>
  </si>
  <si>
    <t>AUTOMAÇÃO - TELECOM - SE SAO BARTOLOMEU - 2025</t>
  </si>
  <si>
    <t>SE SAO BARTOLOMEU</t>
  </si>
  <si>
    <t>AUTOMAÇÃO - TELECOM - SE SAO SIMAO - 2025</t>
  </si>
  <si>
    <t>SE SAO SIMAO</t>
  </si>
  <si>
    <t>AUTOMAÇÃO - TELECOM - SE SERRANOPOLIS - 2025</t>
  </si>
  <si>
    <t>SE SERRANOPOLIS</t>
  </si>
  <si>
    <t>AUTOMAÇÃO - TELECOM - SE NIQUELANDIA - 2025</t>
  </si>
  <si>
    <t>SE NIQUELANDIA</t>
  </si>
  <si>
    <t>AUTOMAÇÃO - TELECOM - SE NOVA AMERICA - 2025</t>
  </si>
  <si>
    <t>SE NOVA AMERICA</t>
  </si>
  <si>
    <t>AUTOMAÇÃO - TELECOM - SE NOVA AURORA - 2025</t>
  </si>
  <si>
    <t>SE NOVA AURORA</t>
  </si>
  <si>
    <t>AUTOMAÇÃO - TELECOM - SE NOVA IGUACU - 2025</t>
  </si>
  <si>
    <t>SE NOVA IGUACU</t>
  </si>
  <si>
    <t>AUTOMAÇÃO - TELECOM - SE NOVO BRASIL - 2025</t>
  </si>
  <si>
    <t>AUTOMAÇÃO - TELECOM - SE OLOANA - 2025</t>
  </si>
  <si>
    <t>SE OLOANA</t>
  </si>
  <si>
    <t>AUTOMAÇÃO - TELECOM - SE ORIZONA - 2025</t>
  </si>
  <si>
    <t>SE ORIZONA</t>
  </si>
  <si>
    <t>AUTOMAÇÃO - TELECOM - SE OUVIDOR - 2025</t>
  </si>
  <si>
    <t>SE OUVIDOR</t>
  </si>
  <si>
    <t>AUTOMAÇÃO - TELECOM - SE PALMINOPOLIS - 2025</t>
  </si>
  <si>
    <t>SE PALMINOPOLIS</t>
  </si>
  <si>
    <t>AUTOMAÇÃO - TELECOM - SE PARANÃ - 2025</t>
  </si>
  <si>
    <t>AUTOMAÇÃO - TELECOM - SE PARQUE DAS NACOES - 2025</t>
  </si>
  <si>
    <t>SE PARQUE DAS NACOES</t>
  </si>
  <si>
    <t>AUTOMAÇÃO - TELECOM - SE PEROLANDIA - 2025</t>
  </si>
  <si>
    <t>SE PEROLANDIA</t>
  </si>
  <si>
    <t>AUTOMAÇÃO - TELECOM - SE PILAR  - 2025</t>
  </si>
  <si>
    <t>AUTOMAÇÃO - TELECOM - SE PILOANDIA - 2025</t>
  </si>
  <si>
    <t>SE PILOANDIA</t>
  </si>
  <si>
    <t>AUTOMAÇÃO - TELECOM - SE PIRES BELO - 2025</t>
  </si>
  <si>
    <t>SE PIRES BELO</t>
  </si>
  <si>
    <t>AUTOMAÇÃO - TELECOM - SE QUEBRA LINHA - 2025</t>
  </si>
  <si>
    <t>SE QUEBRA LINHA</t>
  </si>
  <si>
    <t>GO-2531708AUT2.U</t>
  </si>
  <si>
    <t>AUTOMAÇÃO - TELECOM - SE RIO DO PEIXE - 2025</t>
  </si>
  <si>
    <t>SE RIO DO PEIXE</t>
  </si>
  <si>
    <t>AUTOMAÇÃO - TELECOM - SE RIO PRETO - 2025</t>
  </si>
  <si>
    <t>SE RIO PRETO</t>
  </si>
  <si>
    <t>AUTOMAÇÃO - TELECOM - SE RIVERLANDIA (RIO VERDE) - 2025</t>
  </si>
  <si>
    <t>SE RIVERLANDIA (RIO VERDE)</t>
  </si>
  <si>
    <t>AUTOMAÇÃO - TELECOM - SE SANTA FE DE GOIAS - 2025</t>
  </si>
  <si>
    <t>AUTOMAÇÃO - TELECOM - SE SANTA RITA DO ARAGUAIA - 2025</t>
  </si>
  <si>
    <t>SE SANTA RITA DO ARAGUAIA</t>
  </si>
  <si>
    <t>GO-2531708AUT3.1</t>
  </si>
  <si>
    <t>PLANEJAMENTO - TELECOM - SE VARJAO - 2024</t>
  </si>
  <si>
    <t>SE VARJAO</t>
  </si>
  <si>
    <t>AUTOMAÇÃO - TELECOM - SE SITIO DABADIA - 2025</t>
  </si>
  <si>
    <t>SE SITIO DABADIA</t>
  </si>
  <si>
    <t>AUTOMAÇÃO - TELECOM - SE SUCURI - 2025</t>
  </si>
  <si>
    <t>SE SUCURI</t>
  </si>
  <si>
    <t>AUTOMAÇÃO - TELECOM - SE TAQUARI - 2025</t>
  </si>
  <si>
    <t>SE TAQUARI</t>
  </si>
  <si>
    <t>AUTOMAÇÃO - TELECOM - SE TRES BARRAS - 2025</t>
  </si>
  <si>
    <t>SE TRES BARRAS</t>
  </si>
  <si>
    <t>AUTOMAÇÃO - TELECOM - SE VENDA SECA - 2025</t>
  </si>
  <si>
    <t>SE VENDA SECA</t>
  </si>
  <si>
    <t>AUTOMAÇÃO - TELECOM - SE VILA PROPICIO - 2025</t>
  </si>
  <si>
    <t>SE VILA PROPICIO</t>
  </si>
  <si>
    <t>AUTOMAÇÃO - TELECOM - SE XIXA - 2025</t>
  </si>
  <si>
    <t>SE XIXA</t>
  </si>
  <si>
    <t>AUTOMAÇÃO - TELECOM - SE ALEXÂNIA D - 2024</t>
  </si>
  <si>
    <t>SE ALEXÂNIA D</t>
  </si>
  <si>
    <t>ALEXÂNIA</t>
  </si>
  <si>
    <t>GO-2531708AUT3.K</t>
  </si>
  <si>
    <t>PLANEJAMENTO - TELECOM - SE ARAGOIANIA - 2024</t>
  </si>
  <si>
    <t>SE ARAGOIANIA</t>
  </si>
  <si>
    <t>GO-2531708AUT3.L</t>
  </si>
  <si>
    <t>PLANEJAMENTO - TELECOM - SE CACHOEIRINHA (ITARUMA) - 2024</t>
  </si>
  <si>
    <t>SE CACHOEIRINHA (ITARUMA)</t>
  </si>
  <si>
    <t>GO-2531708AUT3.M</t>
  </si>
  <si>
    <t>PLANEJAMENTO - TELECOM - SE CAMPOS VERDES - 2024</t>
  </si>
  <si>
    <t>SE CAMPOS VERDES</t>
  </si>
  <si>
    <t>GO-2531708AUT3.N</t>
  </si>
  <si>
    <t>PLANEJAMENTO - TELECOM - SE CIDADE OCIDENTAL - 2024</t>
  </si>
  <si>
    <t>SE CIDADE OCIDENTAL</t>
  </si>
  <si>
    <t>PLANEJAMENTO - TELECOM - SE JURUMIRIM - 2024</t>
  </si>
  <si>
    <t>GO-2531708AUT3.P</t>
  </si>
  <si>
    <t>PLANEJAMENTO - TELECOM - SE LAGES - 2024</t>
  </si>
  <si>
    <t>SE LAGES</t>
  </si>
  <si>
    <t>PLANEJAMENTO - TELECOM - SE MONTES CLAROS DE GOIAS - 2024</t>
  </si>
  <si>
    <t>SE MONTES CLAROS DE GOIAS</t>
  </si>
  <si>
    <t>GO-2531708AUT3.R</t>
  </si>
  <si>
    <t>PLANEJAMENTO - TELECOM - SE NOVA VENEZA - 2024</t>
  </si>
  <si>
    <t>SE NOVA VENEZA</t>
  </si>
  <si>
    <t>GO-2531708AUT3.S</t>
  </si>
  <si>
    <t>PLANEJAMENTO - TELECOM - SE NOVO GAMA - 2024</t>
  </si>
  <si>
    <t>GO-2531708AUT3.T</t>
  </si>
  <si>
    <t>PLANEJAMENTO - TELECOM - SE OLHOS DAGUA - 2024</t>
  </si>
  <si>
    <t>SE OLHOS DAGUA</t>
  </si>
  <si>
    <t>GO-2531708AUT3.U</t>
  </si>
  <si>
    <t>PLANEJAMENTO - TELECOM - SE PALMEIRAS D - 2024</t>
  </si>
  <si>
    <t>SE PALMEIRAS D</t>
  </si>
  <si>
    <t>PALMEIRAS DE GOIÁS</t>
  </si>
  <si>
    <t>GO-2531708AUT3.V</t>
  </si>
  <si>
    <t>PLANEJAMENTO - TELECOM - SE PLANALTINA D - 2024</t>
  </si>
  <si>
    <t>GO-2531708AUT3.W</t>
  </si>
  <si>
    <t>PLANEJAMENTO - TELECOM - SE PORTELANDIA - 2024</t>
  </si>
  <si>
    <t>SE PORTELANDIA</t>
  </si>
  <si>
    <t>GO-2531708AUT3.X</t>
  </si>
  <si>
    <t>PLANEJAMENTO - TELECOM - SE PORTEIRAO - 2024</t>
  </si>
  <si>
    <t>SE PORTEIRAO</t>
  </si>
  <si>
    <t>GO-2531708AUT3.Z</t>
  </si>
  <si>
    <t>PLANEJAMENTO - TELECOM - SE VALPARAISO - 2024</t>
  </si>
  <si>
    <t>SE VALPARAISO</t>
  </si>
  <si>
    <t>807.110.0313</t>
  </si>
  <si>
    <t>OBRAS ESTRUTURANTES DE CONFIABILIDADE</t>
  </si>
  <si>
    <t>GO-2531308MOP0.B</t>
  </si>
  <si>
    <t>MANUTENÇÃO - ENTRADA DE LINHA - SE GOIANÉSIA - 2025</t>
  </si>
  <si>
    <t>GO-2431308MOP0.A</t>
  </si>
  <si>
    <t>MANUTENÇÃO - MELHORIA SE - SE MARA ROSA - 2025</t>
  </si>
  <si>
    <t>1,00 x CONEXÃO DE TRAFO 69kV c/ DJ + 1,00 x CONEXÃO DE TRAFO 13,8kV c/ DJ + 1,00 x TRANSFORMADOR DE FORÇA 69/13,8kV 10/12,5MVA - DYN1 + 1,00 x DESAT. DE TRANSFORMADOR DE FORÇA</t>
  </si>
  <si>
    <t>GO-2531308MOP0.A</t>
  </si>
  <si>
    <t>MANUTENÇÃO - MELHORIA SE - SE CRISTIANÓPOLIS - 2025</t>
  </si>
  <si>
    <t>SE CRISTIANÓPOLIS</t>
  </si>
  <si>
    <t>1,00 x BARRAMENTO DUPLO OU BPT 69kV + 2,00 x ENTRADA DE LINHA 69kV c/ DJ + 1,00 x INTERLIGAÇÃO DE BARRAS 69kV c/ DJ</t>
  </si>
  <si>
    <t>GO-2531308MOP0.C</t>
  </si>
  <si>
    <t>MANUTENÇÃO - MELHORIA SE - SE ARENÓPOLIS - 2025</t>
  </si>
  <si>
    <t>SE ARENÓPOLIS</t>
  </si>
  <si>
    <t>1,00 x CONEXÃO DE TRAFO 69kV c/ DJ + 1,00 x CONEXÃO DE TRAFO 34,5kV c/ DJ + 1,00 x TRANSFORMADOR DE FORÇA 69/34,5kV 10,0/12,5MVA - DYN1 + 1,00 x BARRAMENTO SIMPLES 34,5kV + 1,00 x MIG 69/34,5kV e MIG 69/13,8kV MÉDIA</t>
  </si>
  <si>
    <t>GO-2531308MOP0.D</t>
  </si>
  <si>
    <t>MANUTENÇÃO - MELHORIA SE - SE GOIATUBA - 2025</t>
  </si>
  <si>
    <t>GO-2531308MOP0.E</t>
  </si>
  <si>
    <t>MANUTENÇÃO - MELHORIA SE - SE FLORES DE GOIÁS - 2025</t>
  </si>
  <si>
    <t>SE FLORES DE GOIÁS</t>
  </si>
  <si>
    <t>1,00 x BARRAMENTO DUPLO OU BPT 138kV + 2,00 x ENTRADA DE LINHA 138kV c/ DJ + 1,00 x INTERLIGAÇÃO DE BARRAS 138kV c/ DJ</t>
  </si>
  <si>
    <t>GO-2531308MOP0.G</t>
  </si>
  <si>
    <t>MANUTENÇÃO - MELHORIA SE - SE NOVO GAMA - 2025</t>
  </si>
  <si>
    <t>1,00 x INSTALAÇÃO DE CONJUNTO TP's 34,5kV + 1,00 x INSTALAÇÃO DE TSA 13,8kV</t>
  </si>
  <si>
    <t>Instalação de TSA Trifásico</t>
  </si>
  <si>
    <t>GO-2531308MOP0.H</t>
  </si>
  <si>
    <t>MANUTENÇÃO - MELHORIA SE - SE PORTO SÃO SIMÃO - 2025</t>
  </si>
  <si>
    <t>INSTALAÇÃO TSA TRIFÁSICO</t>
  </si>
  <si>
    <t>807.110.0308</t>
  </si>
  <si>
    <t>PARTICIPAÇÃO FINANCEIRA</t>
  </si>
  <si>
    <t>GO-2430808CAT0.D</t>
  </si>
  <si>
    <t>CLIENTE - AMPLIAÇÃO DE POTÊNCIA - SE ALVORADA DO NORTE - 2025</t>
  </si>
  <si>
    <t>1,00 x CONEXÃO DE TRAFO 69kV c/ DJ + 1,00 x TRANSFORMADOR DE FORÇA 69/34,5kV 15/20MVA - DYN1 + 1,00 x INSTALAÇÃO DE TRANSFORMADOR DE FORÇA ATÉ 40MVA + 1,00 x CONEXÃO DE TRAFO 34,5kV c/ DJ + 2,00 x ENTRADA DE LINHA 34,5kV c/ DJ + 1,00 x INTERLIGAÇÃO DE BARRAS 34,5kV c/ DJ + 1,00 x BARRAMENTO DUPLO OU BPT 69kV + 4,00 x BARRAMENTO DUPLO OU BPT 34,5kV + 1,00 x MIG 69/34,5kV e MIG 69/13,8kV MÉDIA</t>
  </si>
  <si>
    <t>GO-2430808CAT0.G</t>
  </si>
  <si>
    <t>CLIENTE - AMPLIAÇÃO DE POTÊNCIA - SE CACHOEIRA DOURADA - 2025</t>
  </si>
  <si>
    <t>SE CACHOEIRA DOURADA</t>
  </si>
  <si>
    <t>1,00 x SUBST. DE TRANSFORMADOR DE FORÇA + 1,00 x TRANSFORMADOR DE FORÇA 69/13,8kV 15,0/20MVA - DYN1 + 1,00 x SUBST. DE CONJUNTO TCs 34,5kV + 1,00 x SUBST. DE CONJUNTO TCs 69kV</t>
  </si>
  <si>
    <t>GO-2430808CAT0.I</t>
  </si>
  <si>
    <t>CLIENTE - AMPLIAÇÃO DE POTÊNCIA - SE GUAPÓ - 2024</t>
  </si>
  <si>
    <t>SE GUAPÓ</t>
  </si>
  <si>
    <t>1,00 x SUBST. DE TRANSFORMADOR DE FORÇA + 1,00 x TRANSFORMADOR DE FORÇA 69/34,5kV 15/20MVA - DYN1 + 1,00 x SUBST. DE CONJUNTO TCs 34,5kV + 1,00 x SUBST. DE CONJUNTO TCs 69kV</t>
  </si>
  <si>
    <t>GO-2530808CAT0.1</t>
  </si>
  <si>
    <t>1,00 x SUBST. DE TRANSFORMADOR DE FORÇA + 1,00 x TRANSFORMADOR DE FORÇA 69/34,5kV 20/26,6MVA - DYN1 + 1,00 x RETROFIT INFRA. SE MÉDIO/PEQUENO PORTE</t>
  </si>
  <si>
    <t>GO-2530808CAT0.3</t>
  </si>
  <si>
    <t>CLIENTE - AMPLIAÇÃO DE POTÊNCIA - SE COCALZINHO - 2026</t>
  </si>
  <si>
    <t>SE COCALZINHO</t>
  </si>
  <si>
    <t>1,00 x SUBST. DE TRANSFORMADOR DE FORÇA + 1,00 x RETROFIT INFRA. SE MÉDIO/PEQUENO PORTE + 1,00 x TRANSFORMADOR DE FORÇA 69/13,8kV 15,0/20MVA - DYN1</t>
  </si>
  <si>
    <t>COCALZINHO DE GOIÁS</t>
  </si>
  <si>
    <t>GO-2530808CAT0.7</t>
  </si>
  <si>
    <t>CLIENTE - AMPLIAÇÃO DE POTÊNCIA - SE BELA VISTA - 2025</t>
  </si>
  <si>
    <t>2,00 x BARRAMENTO DUPLO OU BPT 138kV + 1,00 x CONEXÃO DE TRAFO 138kV c/ DJ + 1,00 x INSTALAÇÃO DE TRANSFORMADOR DE FORÇA ATÉ 40MVA + 1,00 x TRANSFORMADOR DE FORÇA 138/34,5kV 30/40MVA - DYN1 + 1,00 x TRANSFORMADOR DE SERVIÇO AUXILIAR 34,5kV + 1,00 x CONEXÃO DE TRAFO 34,5kV c/ DJ + 1,00 x BARRAMENTO DUPLO OU BPT 34,5kV + 5,00 x ENTRADA DE LINHA 34,5kV c/ DJ + 2,00 x CONEXÃO DE BANCO DE CAPACITOR 34,5kV c/ DJ + 2,00 x BANCO DE CAPACITOR 3,6MVAr - 34,5kV + 1,00 x INTERLIGAÇÃO DE BARRAS 34,5kV c/ DJ + 1,00 x MIG 34,5/13,8kV MÉDIA + 1,00 x DESAT. INFRAESTRUTURA GERAL GRANDE + 1,00 x DESAT. DE TRANSFORMADOR DE FORÇA + 1,00 x DESAT. BARRAMENTO 69/138kV + 5,00 x DESATIVAÇÃO DISJUNTOR OU RELIGADOR ATÉ 34,5kV + 1,00 x DESATIVAÇÃO DE TSA + 1,00 x DESATIVAÇÃO DISJUNTOR 69/138kV + 5,00 x DESAT. BARRAMENTO ATÉ 34,5kV</t>
  </si>
  <si>
    <t>GO-2530808CAT0.9</t>
  </si>
  <si>
    <t>CLIENTE - AMPLIAÇÃO DE POTÊNCIA - SE CAMPO ALEGRE DE GOIÁS - 2026</t>
  </si>
  <si>
    <t>SE CAMPO ALEGRE DE GOIÁS</t>
  </si>
  <si>
    <t>1,00 x CONEXÃO DE TRAFO 69kV c/ DJ + 1,00 x INSTALAÇÃO DE TRANSFORMADOR DE FORÇA ATÉ 15MVA + 1,00 x CONEXÃO DE TRAFO 34,5kV c/ DJ + 2,00 x ENTRADA DE LINHA 34,5kV c/ DJ + 1,00 x INTERLIGAÇÃO DE BARRAS 34,5kV c/ DJ + 1,00 x BARRAMENTO DUPLO OU BPT 69kV + 1,00 x BARRAMENTO DUPLO OU BPT 34,5kV + 1,00 x MIG 69/34,5kV e MIG 69/13,8kV MÉDIA + 1,00 x TRANSFORMADOR DE FORÇA 69/13,8kV 20,0/26,6MVA - DYN1</t>
  </si>
  <si>
    <t>GO-2530808CAT0.A</t>
  </si>
  <si>
    <t>CLIENTE - AMPLIAÇÃO DE POTÊNCIA - SE MARA ROSA - 2025</t>
  </si>
  <si>
    <t>1,00 x CONEXÃO DE TRAFO 69kV c/ DJ + 1,00 x TRANSFORMADOR DE FORÇA 69/34,5kV 15/20MVA - DYN1 + 1,00 x INSTALAÇÃO DE TRANSFORMADOR DE FORÇA ATÉ 40MVA + 1,00 x CONEXÃO DE TRAFO 34,5kV c/ DJ + 2,00 x ENTRADA DE LINHA 34,5kV c/ DJ + 1,00 x INTERLIGAÇÃO DE BARRAS 34,5kV c/ DJ + 1,00 x BARRAMENTO DUPLO OU BPT 69kV + 2,00 x BARRAMENTO DUPLO OU BPT 34,5kV + 1,00 x MIG 69/34,5kV e MIG 69/13,8kV MÉDIA</t>
  </si>
  <si>
    <t>GO-2530808CAT0.C</t>
  </si>
  <si>
    <t>CLIENTE - AMPLIAÇÃO DE POTÊNCIA - SE URUAÇU - 2026</t>
  </si>
  <si>
    <t>1,00 x CONEXÃO DE TRAFO 69kV c/ DJ + 1,00 x INSTALAÇÃO DE TRANSFORMADOR DE FORÇA ATÉ 40MVA + 1,00 x CONEXÃO DE TRAFO 34,5kV c/ DJ + 2,00 x ENTRADA DE LINHA 34,5kV c/ DJ + 1,00 x INTERLIGAÇÃO DE BARRAS 34,5kV c/ DJ + 1,00 x BARRAMENTO DUPLO OU BPT 69kV + 1,00 x BARRAMENTO DUPLO OU BPT 34,5kV + 1,00 x MIG 69/34,5kV e MIG 69/13,8kV MÉDIA + 1,00 x TRANSFORMADOR DE FORÇA 69/34,5kV 20/26,6MVA - DYN1</t>
  </si>
  <si>
    <t>GO-2530808CAT0.D</t>
  </si>
  <si>
    <t>CLIENTE - AMPLIAÇÃO DE POTÊNCIA - SE RIO CLARO - 2025</t>
  </si>
  <si>
    <t>3,00 x BARRAMENTO DUPLO OU BPT 138kV + 1,00 x ENTRADA DE LINHA 138kV c/ DJ + 1,00 x INTERLIGAÇÃO DE BARRAS 138kV c/ DJ + 1,00 x CONEXÃO DE TRAFO 138kV c/ DJ + 1,00 x INSTALAÇÃO DE TRANSFORMADOR DE FORÇA ATÉ 40MVA + 1,00 x TRANSFORMADOR DE FORÇA 138/69/13,8kV 30/40MVA - YNYN0D1 + 1,00 x MIG 138/69/34,5/13,8kV MÉDIA + 2,00 x CONEXÃO DE TRAFO 69kV c/ DJ + 1,00 x INTERLIGAÇÃO DE BARRAS 69kV c/ DJ + 4,00 x BARRAMENTO DUPLO OU BPT 69kV + 1,00 x ENTRADA DE LINHA 69kV c/ DJ</t>
  </si>
  <si>
    <t>GO-2530808CAT0.E</t>
  </si>
  <si>
    <t>CLIENTE - AMPLIAÇÃO DE POTÊNCIA - SE NERÓPOLIS - 2025</t>
  </si>
  <si>
    <t>2,00 x BARRAMENTO DUPLO OU BPT 69kV + 1,00 x INTERLIGAÇÃO DE BARRAS 69kV c/ DJ + 1,00 x CONEXÃO DE TRAFO 69kV c/ DJ + 1,00 x INSTALAÇÃO DE TRANSFORMADOR DE FORÇA ATÉ 40MVA + 1,00 x TRANSFORMADOR DE FORÇA 69/34,5kV 15/20MVA - DYN1 + 1,00 x CONEXÃO DE TRAFO 34,5kV c/ DJ + 1,00 x INTERLIGAÇÃO DE BARRAS 34,5kV c/ DJ + 1,00 x ENTRADA DE LINHA 34,5kV c/ DJ</t>
  </si>
  <si>
    <t>GO-2530808CAT0.F</t>
  </si>
  <si>
    <t>CLIENTE - AMPLIAÇÃO DE POTÊNCIA - SE PORANGATU - 2025</t>
  </si>
  <si>
    <t>3,00 x BARRAMENTO DUPLO OU BPT 138kV + 1,00 x ENTRADA DE LINHA 138kV c/ DJ + 1,00 x INTERLIGAÇÃO DE BARRAS 138kV c/ DJ + 1,00 x CONEXÃO DE TRAFO 138kV c/ DJ + 1,00 x INSTALAÇÃO DE TRANSFORMADOR DE FORÇA ATÉ 40MVA + 1,00 x MIG 138/34,5kV e MIG 138/13,8kV GRANDE + 1,00 x CONEXÃO DE TRAFO 34,5kV c/ DJ + 1,00 x INTERLIGAÇÃO DE BARRAS 34,5kV c/ DJ + 4,00 x BARRAMENTO DUPLO OU BPT 34,5kV + 1,00 x ENTRADA DE LINHA 34,5kV c/ DJ + 1,00 x TRANSFORMADOR DE FORÇA 138/34,5kV 30/40MVA - DYN1</t>
  </si>
  <si>
    <t>SS 155770755 - JADE ENERGIA FOTOVOLTAICA</t>
  </si>
  <si>
    <t>GO-2530808CAT0.G</t>
  </si>
  <si>
    <t>CLIENTE - AMPLIAÇÃO DE POTÊNCIA - SE MONTIVIDIU - 2025</t>
  </si>
  <si>
    <t>SE MONTIVIDIU</t>
  </si>
  <si>
    <t>2,00 x BARRAMENTO DUPLO OU BPT 69kV + 1,00 x INTERLIGAÇÃO DE BARRAS 69kV c/ DJ + 1,00 x CONEXÃO DE TRAFO 69kV c/ DJ + 1,00 x INSTALAÇÃO DE TRANSFORMADOR DE FORÇA ATÉ 40MVA + 1,00 x TRANSFORMADOR DE FORÇA 69/34,5kV 15/20MVA - DYN1 + 1,00 x CONEXÃO DE TRAFO 34,5kV c/ DJ + 1,00 x INTERLIGAÇÃO DE BARRAS 34,5kV c/ DJ + 3,00 x ENTRADA DE LINHA 34,5kV c/ DJ</t>
  </si>
  <si>
    <t>GO-2530808CAT0.H</t>
  </si>
  <si>
    <t>CLIENTE - AMPLIAÇÃO DE POTÊNCIA - SE ITIQUIRA - 2025</t>
  </si>
  <si>
    <t>1,00 x CONEXÃO DE TRAFO 138kV c/ DJ + 1,00 x INSTALAÇÃO DE TRANSFORMADOR DE FORÇA ATÉ 40MVA + 1,00 x TRANSFORMADOR DE FORÇA 138/34,5kV 25/33,3MVA - DYN1 + 1,00 x MIG 138/34,5kV e MIG 138/13,8kV GRANDE + 1,00 x CONEXÃO DE TRAFO 34,5kV c/ DJ + 1,00 x INTERLIGAÇÃO DE BARRAS 34,5kV c/ DJ + 2,00 x BARRAMENTO DUPLO OU BPT 34,5kV + 2,00 x ENTRADA DE LINHA 34,5kV c/ DJ</t>
  </si>
  <si>
    <t>GO-2530808CAT0.I</t>
  </si>
  <si>
    <t>CLIENTE - AMPLIAÇÃO DE POTÊNCIA - SE PIRACANJUBA - 2025</t>
  </si>
  <si>
    <t>SE PIRACANJUBA</t>
  </si>
  <si>
    <t>1,00 x SUBST. DE TRANSFORMADOR DE FORÇA + 1,00 x MIG 69/34,5kV e MIG 69/13,8kV PEQUENO + 1,00 x TRANSFORMADOR DE FORÇA 69/34,5kV 10,0/12,5MVA - DYN1</t>
  </si>
  <si>
    <t>SS 144879152 - CONSÓRCIO UFV CEDRO</t>
  </si>
  <si>
    <t>PIRACANJUBA</t>
  </si>
  <si>
    <t>GO-2530808CAT0.K</t>
  </si>
  <si>
    <t>CLIENTE - AMPLIAÇÃO DE POTÊNCIA - SE MATRINCHÃ - 2025</t>
  </si>
  <si>
    <t>GO-2530808CAT0.L</t>
  </si>
  <si>
    <t>CLIENTE - AMPLIAÇÃO DE POTÊNCIA - SE GOIATUBA - 2025</t>
  </si>
  <si>
    <t>GO-2530808CAT0.O</t>
  </si>
  <si>
    <t>CLIENTE - AMPLIAÇÃO DE POTÊNCIA - SE GOIANÉSIA - 2025</t>
  </si>
  <si>
    <t>1,00 x INTERLIGAÇÃO DE BARRAS 69kV c/ DJ + 2,00 x BARRAMENTO DUPLO OU BPT 69kV + 1,00 x CONEXÃO DE TRAFO 69kV c/ DJ + 1,00 x INSTALAÇÃO DE TRANSFORMADOR DE FORÇA ATÉ 40MVA + 1,00 x TRANSFORMADOR DE FORÇA 69/13,8kV 15,0/20MVA - DYN1 + 1,00 x CONEXÃO DE TRAFO 13,8kV c/ DJ + 1,00 x INTERLIGAÇÃO DE BARRAS 13,8kV c/ DJ + 5,00 x ENTRADA DE LINHA 13,8kV c/ DJ</t>
  </si>
  <si>
    <t>GO-2530808CAT0.P</t>
  </si>
  <si>
    <t>CLIENTE - AMPLIAÇÃO DE POTÊNCIA - SE PADRE BERNARDO - 2026</t>
  </si>
  <si>
    <t>1,00 x CONEXÃO DE TRAFO 69kV c/ DJ + 1,00 x INSTALAÇÃO DE TRANSFORMADOR DE FORÇA ATÉ 40MVA + 1,00 x CONEXÃO DE TRAFO 34,5kV c/ DJ + 2,00 x ENTRADA DE LINHA 34,5kV c/ DJ + 1,00 x INTERLIGAÇÃO DE BARRAS 34,5kV c/ DJ + 1,00 x BARRAMENTO DUPLO OU BPT 69kV + 4,00 x BARRAMENTO DUPLO OU BPT 34,5kV + 1,00 x MIG 69/34,5kV e MIG 69/13,8kV MÉDIA + 1,00 x TRANSFORMADOR DE FORÇA 69/34,5kV 20/26,6MVA - DYN1</t>
  </si>
  <si>
    <t>SS 148218301 - CONSÓRIO EMPRESARIAL RIO MINAS</t>
  </si>
  <si>
    <t>GO-2530808CAT0.W</t>
  </si>
  <si>
    <t>CLIENTE - AMPLIAÇÃO DE POTÊNCIA - SE SERRA DE CALDAS - 2025</t>
  </si>
  <si>
    <t>1,00 x INTERLIGAÇÃO DE BARRAS 138kV c/ DJ + 2,00 x BARRAMENTO DUPLO OU BPT 138kV + 1,00 x CONEXÃO DE TRAFO 138kV c/ DJ + 1,00 x INSTALAÇÃO DE TRANSFORMADOR DE FORÇA ATÉ 40MVA + 1,00 x TRANSFORMADOR DE FORÇA 138/34,5kV 25/33,3MVA - DYN1 + 1,00 x CONEXÃO DE TRAFO 34,5kV c/ DJ + 1,00 x INTERLIGAÇÃO DE BARRAS 34,5kV c/ DJ + 5,00 x ENTRADA DE LINHA 34,5kV c/ DJ</t>
  </si>
  <si>
    <t>GO-2530808CAT0.X</t>
  </si>
  <si>
    <t>CLIENTE - AMPLIAÇÃO DE POTÊNCIA - SE JUSSARA - 2026</t>
  </si>
  <si>
    <t>SE JUSSARA</t>
  </si>
  <si>
    <t>GO-2530808CAT0.Y</t>
  </si>
  <si>
    <t>CLIENTE - AMPLIAÇÃO DE POTÊNCIA - SE ALEXANIA T - 2026</t>
  </si>
  <si>
    <t>1,00 x INTERLIGAÇÃO DE BARRAS 69kV c/ DJ + 2,00 x BARRAMENTO DUPLO OU BPT 69kV + 1,00 x CONEXÃO DE TRAFO 69kV c/ DJ + 1,00 x INSTALAÇÃO DE TRANSFORMADOR DE FORÇA ATÉ 40MVA + 1,00 x TRANSFORMADOR DE FORÇA 69/34,5kV 15/20MVA - DYN1 + 1,00 x CONEXÃO DE TRAFO 34,5kV c/ DJ + 1,00 x INTERLIGAÇÃO DE BARRAS 34,5kV c/ DJ + 1,00 x ENTRADA DE LINHA 34,5kV c/ DJ</t>
  </si>
  <si>
    <t>GO-2530808CAT0.Z</t>
  </si>
  <si>
    <t>CLIENTE - AMPLIAÇÃO DE POTÊNCIA - SE PALMEIRAS - 2025</t>
  </si>
  <si>
    <t>GO-2530808CAT1.B</t>
  </si>
  <si>
    <t>CLIENTE - AMPLIAÇÃO DE POTÊNCIA - SE FIRMINÓPOLIS - 2026</t>
  </si>
  <si>
    <t>1,00 x CONEXÃO DE TRAFO 138kV c/ DJ + 1,00 x TRANSFORMADOR DE FORÇA 138/34,5kV 30/40MVA - DYN1 + 1,00 x INSTALAÇÃO DE TRANSFORMADOR DE FORÇA ATÉ 40MVA + 1,00 x CONEXÃO DE TRAFO 34,5kV c/ DJ + 2,00 x ENTRADA DE LINHA 34,5kV c/ DJ + 1,00 x INTERLIGAÇÃO DE BARRAS 34,5kV c/ DJ + 1,00 x BARRAMENTO DUPLO OU BPT 138kV + 1,00 x BARRAMENTO DUPLO OU BPT 34,5kV + 1,00 x MIG 138/34,5kV e MIG 138/13,8kV MÉDIA</t>
  </si>
  <si>
    <t>GO-2530808CAT1.E</t>
  </si>
  <si>
    <t>CLIENTE - AMPLIAÇÃO DE POTÊNCIA - SE GOIANÉSIA - 2026</t>
  </si>
  <si>
    <t>GO-2530808CAT1.K</t>
  </si>
  <si>
    <t>CLIENTE - AMPLIAÇÃO DE POTÊNCIA - QUIRINÓPOLIS - 2026</t>
  </si>
  <si>
    <t>SE QUIRINÓPOLIS</t>
  </si>
  <si>
    <t>1,00 x CONEXÃO DE TRAFO 138kV c/ DJ + 1,00 x INSTALAÇÃO DE TRANSFORMADOR DE FORÇA ATÉ 40MVA + 1,00 x CONEXÃO DE TRAFO 13,8kV c/ DJ + 1,00 x TRANSFORMADOR DE FORÇA 138/34,5kV 25/33,3MVA - DYN1</t>
  </si>
  <si>
    <t>SS 177958966 - PREFEITURA MUNICIPAL DE QUIRINOPOLIS</t>
  </si>
  <si>
    <t>GO-2530808CAT1.L</t>
  </si>
  <si>
    <t>CLIENTE - AMPLIAÇÃO DE POTÊNCIA - SE CAIAPÔNIA  - 2026</t>
  </si>
  <si>
    <t>1,00 x TRANSFORMADOR DE FORÇA 69/34,5kV 15/20MVA - DYN1 + 1,00 x INSTALAÇÃO DE TRANSFORMADOR DE FORÇA ATÉ 40MVA</t>
  </si>
  <si>
    <t>OC5741597546 - CONSORCIO HY BRAZIL</t>
  </si>
  <si>
    <t>GO-2530808CAT1.M</t>
  </si>
  <si>
    <t>CLIENTE - AMPLIAÇÃO DE POTÊNCIA - SE NOVA CRIXÁS - 2026</t>
  </si>
  <si>
    <t>SE NOVA CRIXÁS</t>
  </si>
  <si>
    <t>1,00 x TRANSFORMADOR DE FORÇA 69/34,5kV 20/26,6MVA - DYN1 + 1,00 x INSTALAÇÃO DE TRANSFORMADOR DE FORÇA ATÉ 40MVA + 1,00 x ENTRADA DE LINHA 13,8kV c/ DJ</t>
  </si>
  <si>
    <t>SS 172263761 - LUIS FERNANDO BENAGLIA DE OLIVEIRA</t>
  </si>
  <si>
    <t>GO-2530808CAT1.N</t>
  </si>
  <si>
    <t>CLIENTE - AMPLIAÇÃO DE POTÊNCIA - SE PAMPLONA - 2025</t>
  </si>
  <si>
    <t>1,00 x TRANSFORMADOR DE FORÇA 138/34,5kV 25/33,3MVA - DYN1 + 1,00 x CONEXÃO DE TRAFO 138kV c/ DJ + 1,00 x INSTALAÇÃO DE TRANSFORMADOR DE FORÇA ATÉ 40MVA + 1,00 x CONEXÃO DE TRAFO 34,5kV c/ DJ + 1,00 x BARRAMENTO DUPLO OU BPT 138kV + 1,00 x BARRAMENTO DUPLO OU BPT 34,5kV + 1,00 x ENTRADA DE LINHA 34,5kV c/ DJ + 1,00 x INTERLIGAÇÃO DE BARRAS BPT 34,5kV c/ DJ + 1,00 x MIG 138/34,5kV e MIG 138/13,8kV GRANDE</t>
  </si>
  <si>
    <t>GO-2530808CAT1.T</t>
  </si>
  <si>
    <t>CLIENTE - AMPLIAÇÃO DE POTÊNCIA - SE ITAPACI - 2027</t>
  </si>
  <si>
    <t>1,00 x TRANSFORMADOR DE FORÇA 69/34,5kV 20/26,6MVA - DYN1 + 1,00 x SUBST. DE TRANSFORMADOR DE FORÇA + 0,10 x MIG 69/34,5kV e MIG 69/13,8kV PEQUENO + 1,00 x ENTRADA DE LINHA 34,5kV c/ DJ + 1,00 x BARRAMENTO SIMPLES 34,5kV</t>
  </si>
  <si>
    <t>CC_10037084842_CONTRATO_174337598_UFV AXS ENERGIA UFV GOIAS SPE</t>
  </si>
  <si>
    <t>GO-2630808CAT0.A</t>
  </si>
  <si>
    <t>CLIENTE - AMPLIAÇÃO DE POTÊNCIA - SE IACIARA - 2026</t>
  </si>
  <si>
    <t>1,00 x ENTRADA DE LINHA 138kV c/ DJ + 3,00 x BARRAMENTO DUPLO OU BPT 138kV + 1,00 x INTERLIGAÇÃO DE BARRAS 138kV c/ DJ + 1,00 x CONEXÃO DE TRAFO 138kV c/ DJ + 1,00 x INSTALAÇÃO DE TRANSFORMADOR DE FORÇA ATÉ 40MVA + 2,00 x CONEXÃO DE TRAFO 69kV c/ DJ + 4,00 x BARRAMENTO DUPLO OU BPT 69kV + 1,00 x INTERLIGAÇÃO DE BARRAS 69kV c/ DJ + 1,00 x ENTRADA DE LINHA 69kV c/ DJ + 1,00 x MIG 138/69/34,5/13,8kV MÉDIA + 1,00 x AUTOTRANSFORMADOR 138/69KV 50MVA Y-Yn</t>
  </si>
  <si>
    <t>GO-2630808CAT0.B</t>
  </si>
  <si>
    <t>CLIENTE - AMPLIAÇÃO DE POTÊNCIA - SE EDÉIA - 2026</t>
  </si>
  <si>
    <t>SE EDÉIA</t>
  </si>
  <si>
    <t>GO-2630808CAT0.C</t>
  </si>
  <si>
    <t>CLIENTE - AMPLIAÇÃO DE POTÊNCIA - SE BARRO ALTO - 2026</t>
  </si>
  <si>
    <t>SE BARRO ALTO</t>
  </si>
  <si>
    <t>1,00 x SUBST. DE TRANSFORMADOR DE FORÇA + 1,00 x TRANSFORMADOR DE FORÇA 69/34,5kV 10,0/12,5MVA - DYN1 + 1,00 x RETROFIT INFRA. SE MÉDIO/PEQUENO PORTE</t>
  </si>
  <si>
    <t>BARRO ALTO</t>
  </si>
  <si>
    <t>GO-2630808CAT0.D</t>
  </si>
  <si>
    <t>CLIENTE - AMPLIAÇÃO DE POTÊNCIA - SE CEZARINA - 2026</t>
  </si>
  <si>
    <t>OC21385793506 - RUBENS SOBRRINHO RODRIGUES</t>
  </si>
  <si>
    <t>GO-2630808CAT0.G</t>
  </si>
  <si>
    <t>CLIENTE - AMPLIAÇÃO DE POTÊNCIA - SE ACREÚNA - 2026</t>
  </si>
  <si>
    <t>GO-2630808CAT0.I</t>
  </si>
  <si>
    <t>CLIENTE - AMPLIAÇÃO DE POTÊNCIA - SE MORRINHOS - 2026</t>
  </si>
  <si>
    <t>1,00 x SUBST. DE TRANSFORMADOR DE FORÇA + 1,00 x TRANSFORMADOR DE FORÇA 69/34,5kV 20/26,6MVA - DYN1</t>
  </si>
  <si>
    <t>GO-2430808CAT0.B</t>
  </si>
  <si>
    <t>CLIENTE - AMPLIAÇÃO DE SUBESTAÇÃO - SE SÃO MIGUEL DO ARAGUAIA - 2025</t>
  </si>
  <si>
    <t>1,00 x REATOR 5MVAr - 69kV + 1,00 x CONEXÃO DE REATOR 69kV c/ DJ + 1,00 x BARRAMENTO DUPLO OU BPT 69kV</t>
  </si>
  <si>
    <t>GO-2530808CAT1.P</t>
  </si>
  <si>
    <t>CLIENTE - AMPLIAÇÃO DE SUBESTAÇÃO - SE URUAÇU  - 2026</t>
  </si>
  <si>
    <t>1,00 x ENTRADA DE LINHA 69kV c/ DJ + 2,00 x CONEXÃO DE BANCO DE CAPACITOR 69kV c/ DJ + 2,00 x BANCO DE CAPACITOR 5,0MVAr - 69kV</t>
  </si>
  <si>
    <t>GO-2530808CAT1.Q</t>
  </si>
  <si>
    <t>CLIENTE - AMPLIAÇÃO DE SUBESTAÇÃO - SE FIRMINÓPOLIS - 2026</t>
  </si>
  <si>
    <t>CC 10037334547- CONTRATO 158110823
- ASSOCIACAO ANDORINHAS ENERGIA SOLAR</t>
  </si>
  <si>
    <t>GO-2530808CAT1.S</t>
  </si>
  <si>
    <t>CLIENTE - AMPLIAÇÃO DE SUBESTAÇÃO - SE GOIATUBA - 2025</t>
  </si>
  <si>
    <t>1,00 x ENTRADA DE LINHA 34,5kV c/ DJ + 1,00 x BARRAMENTO SIMPLES 34,5kV + 0,10 x MIG 34,5/13,8kV PEQUENO</t>
  </si>
  <si>
    <t>CC_169665271_CONTRATO_10037071236_UFV AXS ENERGIA</t>
  </si>
  <si>
    <t>GO-2430808CAT0.H</t>
  </si>
  <si>
    <t>CLIENTE - BANCO DE CAPACITORES - SE URUTAÍ - 2024</t>
  </si>
  <si>
    <t>1,00 x BARRAMENTO DUPLO OU BPT 13,8kV + 1,00 x CONEXÃO DE BANCO DE CAPACITOR 13,8kV c/ DJ + 1,00 x BANCO DE CAPACITOR 1,8MVAr - 13,8kV</t>
  </si>
  <si>
    <t>GO-2430808CAT0.L</t>
  </si>
  <si>
    <t>CLIENTE - BANCO DE CAPACITORES - SE MOZARLÂNDIA T - 2024</t>
  </si>
  <si>
    <t>GO-2530808CAT0.4</t>
  </si>
  <si>
    <t>CLIENTE - BANCO DE CAPACITORES - SE PORANGATU - 2026</t>
  </si>
  <si>
    <t>3,00 x BANCO DE CAPACITOR 5,0MVAr - 138kV + 3,00 x CONEXÃO DE BANCO DE CAPACITOR 138kV c/ DJ + 4,00 x BARRAMENTO DUPLO OU BPT 138kV</t>
  </si>
  <si>
    <t>GO-2530808CAT0.B</t>
  </si>
  <si>
    <t>CLIENTE - BANCO DE CAPACITORES - SE NOVA CRIXÁS - 2024</t>
  </si>
  <si>
    <t>1,00 x BANCO DE CAPACITOR 5,0MVAr - 69kV + 1,00 x CONEXÃO DE BANCO DE CAPACITOR 69kV c/ DJ + 1,00 x BARRAMENTO DUPLO OU BPT 69kV</t>
  </si>
  <si>
    <t>GO-2530808CAT1.D</t>
  </si>
  <si>
    <t>CLIENTE - BANCO DE CAPACITORES - SE URUAÇU - 2026</t>
  </si>
  <si>
    <t>SS - 172530054 ESPEDITA IZABEL DE JESUS</t>
  </si>
  <si>
    <t>GO-2630808CAT0.J</t>
  </si>
  <si>
    <t>CLIENTE - BANCO DE CAPACITORES - SE RIO CLARO - 2026</t>
  </si>
  <si>
    <t>1,00 x CONEXÃO DE BANCO DE CAPACITOR 69kV c/ DJ + 2,00 x BANCO DE CAPACITOR 5,0MVAr - 69kV</t>
  </si>
  <si>
    <t>GO-2430808CAT0.C</t>
  </si>
  <si>
    <t>CLIENTE - BAY - SE GOIÁS - 2025</t>
  </si>
  <si>
    <t>GO-2430808CAT0.E</t>
  </si>
  <si>
    <t>CLIENTE - BAY - SE  TRÊS RANCHOS - 2025</t>
  </si>
  <si>
    <t>SE  TRÊS RANCHOS</t>
  </si>
  <si>
    <t>GO-2430808CAT0.F</t>
  </si>
  <si>
    <t>CLIENTE - BAY - SE GOIANÉSIA - 2025</t>
  </si>
  <si>
    <t>GO-2430808CAT0.J</t>
  </si>
  <si>
    <t>CLIENTE - BAY - SE BELA VISTA - 2024</t>
  </si>
  <si>
    <t>1,00 x BARRAMENTO SIMPLES 13,8kV + 2,00 x ENTRADA DE LINHA 13,8kV c/ DJ</t>
  </si>
  <si>
    <t>GO-2430808CAT0.K</t>
  </si>
  <si>
    <t>CLIENTE - BAY - SE PARANAIGUARA - 2025</t>
  </si>
  <si>
    <t>SE PARANAIGUARA</t>
  </si>
  <si>
    <t>1,00 x BARRAMENTO SIMPLES 34,5kV + 1,00 x ENTRADA DE LINHA 34,5kV c/ DJ</t>
  </si>
  <si>
    <t>PARANAIGUARA</t>
  </si>
  <si>
    <t>GO-2430808CAT0.N</t>
  </si>
  <si>
    <t>CLIENTE - BAY - SE PORANGATU - 2025</t>
  </si>
  <si>
    <t>1,00 x ENTRADA DE LINHA 34,5kV c/ DJ</t>
  </si>
  <si>
    <t>GO-2530808CAT0.2</t>
  </si>
  <si>
    <t>CLIENTE - BAY - SE MINAÇU - 2025</t>
  </si>
  <si>
    <t>GO-2530808CAT0.6</t>
  </si>
  <si>
    <t>CLIENTE - BAY - SE ARAGARÇAS - 2024</t>
  </si>
  <si>
    <t>GO-2530808CAT0.J</t>
  </si>
  <si>
    <t>CLIENTE - BAY - SE CATALÃO - 2025</t>
  </si>
  <si>
    <t>GO-2530808CAT0.M</t>
  </si>
  <si>
    <t>CLIENTE - BAY - SE ÁGUAS LINDAS - 2025</t>
  </si>
  <si>
    <t>GO-2530808CAT0.N</t>
  </si>
  <si>
    <t>CLIENTE - BAY - SE ITIQUIRA - 2024</t>
  </si>
  <si>
    <t>GO-2530808CAT0.S</t>
  </si>
  <si>
    <t>CLIENTE - BAY - SE DAIA - 2025</t>
  </si>
  <si>
    <t>SE DAIA</t>
  </si>
  <si>
    <t>GO-2530808CAT1.A</t>
  </si>
  <si>
    <t>CLIENTE - BAY - SE PARAÚNA - 2025</t>
  </si>
  <si>
    <t>SE PARAÚNA</t>
  </si>
  <si>
    <t>PARAÚNA</t>
  </si>
  <si>
    <t>GO-2530808CAT1.C</t>
  </si>
  <si>
    <t>CLIENTE - BAY - SE NOVA CRIXÁS - 2025</t>
  </si>
  <si>
    <t>GO-2530808CAT1.H</t>
  </si>
  <si>
    <t>CLIENTE - BAY - SE RIO VERDE - 2026</t>
  </si>
  <si>
    <t>1,00 x ENTRADA DE LINHA 13,8kV s/ DJ</t>
  </si>
  <si>
    <t>Entrada com religador</t>
  </si>
  <si>
    <t>GO-2530808CAT0.8</t>
  </si>
  <si>
    <t>CLIENTE - ENTRADA DE LINHA - SE DAIA - 2026</t>
  </si>
  <si>
    <t>1,00 x BARRAMENTO DUPLO OU BPT 138kV + 1,00 x ENTRADA DE LINHA 138kV c/ DJ</t>
  </si>
  <si>
    <t>GO-2630808CAT0.F</t>
  </si>
  <si>
    <t>CLIENTE - ENTRADA DE LINHA - SE CACHOEIRA ALTA - 2027</t>
  </si>
  <si>
    <t>SE CACHOEIRA ALTA</t>
  </si>
  <si>
    <t>1,00 x ENTRADA DE LINHA 138kV c/ DJ</t>
  </si>
  <si>
    <t>CACHOEIRA ALTA</t>
  </si>
  <si>
    <t>GO-2430808CAT0.A</t>
  </si>
  <si>
    <t>CLIENTE - NOVA SE - SE SECC SÃO SALVADOR - 2025</t>
  </si>
  <si>
    <t>SE SECC SÃO SALVADOR</t>
  </si>
  <si>
    <t>1,00 x BARRAMENTO SIMPLES 69kV + 3,00 x ENTRADA DE LINHA 69kV c/ DJ + 1,00 x MIG 138/34,5kV e MIG 138/13,8kV MÉDIA</t>
  </si>
  <si>
    <t>NERÓPOLIS</t>
  </si>
  <si>
    <t>GO-2530808CAT0.5</t>
  </si>
  <si>
    <t>CLIENTE - NOVA SE - SE ESTREITO  - 2026</t>
  </si>
  <si>
    <t>SE ESTREITO</t>
  </si>
  <si>
    <t>1,00 x BARRAMENTO SIMPLES 138kV + 3,00 x ENTRADA DE LINHA 138kV c/ DJ + 1,00 x MIG 138/34,5kV e MIG 138/13,8kV MÉDIA</t>
  </si>
  <si>
    <t>ESTREITO</t>
  </si>
  <si>
    <t>GO-2530808CAT0.T</t>
  </si>
  <si>
    <t>CLIENTE - NOVA SE - SE CODENE - 2025</t>
  </si>
  <si>
    <t>SE CODENE</t>
  </si>
  <si>
    <t>1,00 x ENTRADA DE LINHA 34,5kV c/ DJ + 1,00 x CONEXÃO DE TRAFO 34,5kV c/ DJ + 1,00 x INSTALAÇÃO DE TRANSFORMADOR DE FORÇA ATÉ 15MVA + 1,00 x TRANSFORMADOR DE FORÇA 34,5/13,8kV 10/12,5MVA - DYN1 + 1,00 x MIG 34,5/13,8kV MÉDIA + 1,00 x CONEXÃO DE TRAFO 13,8kV c/ DJ + 2,00 x ENTRADA DE LINHA 13,8kV c/ DJ + 2,00 x BARRAMENTO SIMPLES 34,5kV + 1,00 x BARRAMENTO SIMPLES 13,8kV</t>
  </si>
  <si>
    <t>GO-2530808CAT0.U</t>
  </si>
  <si>
    <t>CLIENTE - NOVA SE - SE MILHÃO - 2026</t>
  </si>
  <si>
    <t>SE MILHÃO</t>
  </si>
  <si>
    <t>1,00 x BARRAMENTO SIMPLES 69kV + 3,00 x ENTRADA DE LINHA 69kV c/ DJ + 1,00 x MIG 69/34,5kV e MIG 69/13,8kV MÉDIA</t>
  </si>
  <si>
    <t>GOIANIRA</t>
  </si>
  <si>
    <t>GO-2630808CAT0.E</t>
  </si>
  <si>
    <t>CLIENTE - NOVA SE - SE VALE DO PONTAL - 2027</t>
  </si>
  <si>
    <t>SE VALE DO PONTAL</t>
  </si>
  <si>
    <t>3,00 x BARRAMENTO DUPLO OU BPT 138kV + 1,00 x ENTRADA DE LINHA 138kV c/ DJ + 1,00 x INTERLIGAÇÃO DE BARRAS 138kV c/ DJ + 1,00 x CONEXÃO DE TRAFO 138kV c/ DJ + 1,00 x INSTALAÇÃO DE TRANSFORMADOR DE FORÇA ATÉ 40MVA + 1,00 x TRANSFORMADOR DE FORÇA 138/34,5kV 15/20MVA - DYN1 + 1,00 x MIG 138/34,5kV e MIG 138/13,8kV GRANDE + 1,00 x CONEXÃO DE TRAFO 34,5kV c/ DJ + 1,00 x INTERLIGAÇÃO DE BARRAS 34,5kV c/ DJ + 4,00 x BARRAMENTO DUPLO OU BPT 34,5kV + 2,00 x ENTRADA DE LINHA 34,5kV c/ DJ</t>
  </si>
  <si>
    <t>VALE DO PONTAL</t>
  </si>
  <si>
    <t>GO-2730808CAT0.A</t>
  </si>
  <si>
    <t>CLIENTE - NOVA SE - SE CHARQUEADA - 2028</t>
  </si>
  <si>
    <t>SE CHARQUEADA</t>
  </si>
  <si>
    <t>CHARQUEADA</t>
  </si>
  <si>
    <t>807.120.0766</t>
  </si>
  <si>
    <t>PLANO CASCATA - AMPLIAÇÃO DE SUBESTAÇÕES</t>
  </si>
  <si>
    <t>GO-2476608CAS0.A</t>
  </si>
  <si>
    <t>PLANEJAMENTO - AMPLIAÇÃO DE POTÊNCIA - SE ALVORADA DO NORTE - 2025</t>
  </si>
  <si>
    <t>1,00 x TRANSFORMADOR DE FORÇA 69/34,5kV 15/20MVA - DYN1 + 1,00 x SUBST. DE TRANSFORMADOR DE FORÇA + 1,00 x MIG 69/34,5/13,8kV e MIG 69/13,8/34,5kV PEQUENO</t>
  </si>
  <si>
    <t>GO-2476608CAS0.C</t>
  </si>
  <si>
    <t>PLANEJAMENTO - AMPLIAÇÃO DE POTÊNCIA - SE FIRMINÓPOLIS - 2025</t>
  </si>
  <si>
    <t>1,00 x SUBST. DE TRANSFORMADOR DE FORÇA + 1,00 x MIG 69/34,5/13,8kV e MIG 69/13,8/34,5kV PEQUENO</t>
  </si>
  <si>
    <t>Substituição do TR 69/13,8 kV - 5 MVA por outro de 15 MVA (utilizar TR retirado da SE Itaberaí)</t>
  </si>
  <si>
    <t>GO-2476608CAS0.E</t>
  </si>
  <si>
    <t>PLANEJAMENTO - AMPLIAÇÃO DE POTÊNCIA - SE MOZARLÂNDIA D - 2025</t>
  </si>
  <si>
    <t>SE MOZARLÂNDIA D</t>
  </si>
  <si>
    <t>Utilizar TR retirado na SE Perolândia</t>
  </si>
  <si>
    <t>GO-2530208AMP0.S</t>
  </si>
  <si>
    <t>PLANEJAMENTO - AMPLIAÇÃO DE POTÊNCIA - SE  ITAUÇU - 2025</t>
  </si>
  <si>
    <t>1,00 x RETROFIT TRANSFORMADOR FORÇA + 1,00 x SUBST. DE TRANSFORMADOR DE FORÇA</t>
  </si>
  <si>
    <t>Substituir o transformador de 34,5/13,8 kV de 3,75 MVA por um de 6,25 MVA - Utilizar o TR retirado da SE Porto São Simão (Utilizar o TR 3,75 MVA na SE Jacilândia)</t>
  </si>
  <si>
    <t>GO-2476608CAS0.D</t>
  </si>
  <si>
    <t>PLANEJAMENTO - AMPLIAÇÃO DE SUBESTAÇÃO - SE JACILÂNDIA - 2024</t>
  </si>
  <si>
    <t>1,00 x SUBST. DE TRANSFORMADOR DE FORÇA</t>
  </si>
  <si>
    <t>troca de trafo 1 MVA por outro 2,5 (Usar o TR retirado da SE Itauçu)</t>
  </si>
  <si>
    <t>GO-2476608CAS0.F</t>
  </si>
  <si>
    <t>PLANEJAMENTO - AMPLIAÇÃO DE SUBESTAÇÃO - SE PEROLÂNDIA - 2024</t>
  </si>
  <si>
    <t>SE PEROLÂNDIA</t>
  </si>
  <si>
    <t>Substituição do TR 34,5/13,8 kV - 2,5 MVA por outro de 5 MVA (utilizar TR retirado da SE Mozarlândia)</t>
  </si>
  <si>
    <t>807.120.0526</t>
  </si>
  <si>
    <t>PLANO CASCATA - Serviço e deslocamento</t>
  </si>
  <si>
    <t>GO-2471308CAS0.B</t>
  </si>
  <si>
    <t>PLANEJAMENTO - AMPLIAÇÃO DE POTÊNCIA - SE TRAJANÓPOLIS - 2025</t>
  </si>
  <si>
    <t>SE TRAJANÓPOLIS</t>
  </si>
  <si>
    <t>GO-2471508CAS0.A</t>
  </si>
  <si>
    <t>PLANEJAMENTO - AMPLIAÇÃO DE POTÊNCIA - SE LAGES - 2025</t>
  </si>
  <si>
    <t>GO-2471508CAS0.B</t>
  </si>
  <si>
    <t>PLANEJAMENTO - AMPLIAÇÃO DE POTÊNCIA - SE RIO VERMELHO - 2025</t>
  </si>
  <si>
    <t>1,00 x SUBST. DE TRANSFORMADOR DE FORÇA + 1,00 x TRANSFORMADOR DE FORÇA 138/13,8kV 25/33,3MVA - YNYN0D1</t>
  </si>
  <si>
    <t>807.120.0783</t>
  </si>
  <si>
    <t>PROJETO APORÉ 138 KV</t>
  </si>
  <si>
    <t>GO-2578308APR0.A</t>
  </si>
  <si>
    <t>PLANEJAMENTO - ENTRADA DE LINHA - SE CHAPADA (RB) - 2027</t>
  </si>
  <si>
    <t>SE CHAPADAO DO SUL (RB)</t>
  </si>
  <si>
    <t>1,00 x ENTRADA DE LINHA 138kV c/ DJ + 1,00 x BARRAMENTO DUPLO OU BPT 138kV + 1,00 x MIG 138/34,5/13,8kV e MIG 138/13,8/34,5kV PEQUENO</t>
  </si>
  <si>
    <t>MATO GROSSO</t>
  </si>
  <si>
    <t>GO-2578308APR0.E</t>
  </si>
  <si>
    <t>PLANEJAMENTO - ENTRADA DE LINHA - SE CACHOEIRA ALTA - 2028</t>
  </si>
  <si>
    <t>GO-2578308APR0.C</t>
  </si>
  <si>
    <t>PLANEJAMENTO - NOVA SE - SE APORE - 2027</t>
  </si>
  <si>
    <t>2,00 x ENTRADA DE LINHA 138kV c/ DJ + 1,00 x CONEXÃO DE TRAFO 138kV c/ DJ + 1,00 x INTERLIGAÇÃO DE BARRAS 138kV c/ DJ + 2,00 x BARRAMENTO DUPLO OU BPT 138kV + 1,00 x INSTALAÇÃO DE TRANSFORMADOR DE FORÇA ATÉ 40MVA + 1,00 x TRANSFORMADOR DE FORÇA 138/34,5kV 15/20MVA - DYN1 + 1,00 x CONEXÃO DE TRAFO 34,5kV c/ DJ + 3,00 x ENTRADA DE LINHA 34,5kV c/ DJ + 1,00 x INTERLIGAÇÃO DE BARRAS BPT 34,5kV c/ DJ + 3,00 x BARRAMENTO DUPLO OU BPT 34,5kV + 1,00 x MIG 138/34,5/13,8kV e MIG 138/13,8/34,5kV GRANDE</t>
  </si>
  <si>
    <t>807.120.0781</t>
  </si>
  <si>
    <t>PROJETO CALDAS NOVAS 2 69 KV</t>
  </si>
  <si>
    <t>GO-2578108CNV0.C</t>
  </si>
  <si>
    <t>PLANEJAMENTO - ENTRADA DE LINHA - SE SERRA DE CALDAS - 2026</t>
  </si>
  <si>
    <t>GO-2578108CNV0.B</t>
  </si>
  <si>
    <t>PLANEJAMENTO - NOVA SE - SE CALDAS NOVAS 2 - 2026</t>
  </si>
  <si>
    <t>SE CALDAS NOVAS 2</t>
  </si>
  <si>
    <t>2,00 x BARRAMENTO DUPLO OU BPT 69kV + 2,00 x ENTRADA DE LINHA 69kV c/ DJ + 1,00 x INTERLIGAÇÃO DE BARRAS 69kV c/ DJ + 1,00 x CONEXÃO DE TRAFO 69kV c/ DJ + 1,00 x INSTALAÇÃO DE TRANSFORMADOR DE FORÇA ATÉ 40MVA + 1,00 x TRANSFORMADOR DE FORÇA 69/13,8kV 20,0/26,6MVA - DYN1 + 1,00 x MIG 69/34,5/13,8kV e MIG 69/13,8/34,5kV GRANDE + 6,00 x BARRAMENTO DUPLO OU BPT 13,8kV + 1,00 x CONEXÃO DE TRAFO 13,8kV c/ DJ + 1,00 x INTERLIGAÇÃO DE BARRAS BPT 13,8kV c/ DJ</t>
  </si>
  <si>
    <t>MORRO DO URUBU</t>
  </si>
  <si>
    <t>807.120.0777</t>
  </si>
  <si>
    <t>PROJETO CAMPOS BELOS 138 KV</t>
  </si>
  <si>
    <t>GO-2777708CAB0.B</t>
  </si>
  <si>
    <t>1,00 x ENTRADA DE LINHA 138kV c/ DJ + 1,00 x CONEXÃO DE TRAFO 138kV c/ DJ + 1,00 x INTERLIGAÇÃO DE BARRAS 138kV c/ DJ + 1,00 x TRANSFORMADOR DE FORÇA 138/34,5kV 15/20MVA - DYN1 + 1,00 x INSTALAÇÃO DE TRANSFORMADOR DE FORÇA ATÉ 40MVA + 1,00 x CONEXÃO DE TRAFO 34,5kV c/ DJ + 3,00 x BARRAMENTO DUPLO OU BPT 138kV + 4,00 x BARRAMENTO DUPLO OU BPT 34,5kV + 2,00 x ENTRADA DE LINHA 34,5kV c/ DJ + 1,00 x INTERLIGAÇÃO DE BARRAS BPT 34,5kV c/ DJ + 1,00 x MIG 138/34,5/13,8kV e MIG 138/13,8/34,5kV MÉDIA</t>
  </si>
  <si>
    <t>GO-2777708CAB0.C</t>
  </si>
  <si>
    <t>PLANEJAMENTO - NOVA SE - SE ITAFÓS - 2025</t>
  </si>
  <si>
    <t>SE ITAFÓS</t>
  </si>
  <si>
    <t>1,00 x BARRAMENTO SIMPLES 138kV + 1,00 x MIG 138/34,5kV e MIG 138/13,8kV MÉDIA + 3,00 x ENTRADA DE LINHA 138kV c/ DJ</t>
  </si>
  <si>
    <t>ITAFÓS</t>
  </si>
  <si>
    <t>807.120.0773</t>
  </si>
  <si>
    <t>PROJETO NOVA LD BARRA DO GARÇAS / ARAGARÇAS</t>
  </si>
  <si>
    <t>GO-2677308ARA0.A</t>
  </si>
  <si>
    <t>PLANEJAMENTO - AMPLIAÇÃO DE POTÊNCIA - SE ARAGARÇAS - 2025</t>
  </si>
  <si>
    <t>2,00 x ENTRADA DE LINHA 138kV c/ DJ + 1,00 x BARRAMENTO DUPLO OU BPT 138kV + 1,00 x CONEXÃO DE TRAFO 138kV c/ DJ + 1,00 x TRANSFORMADOR DE FORÇA 138/69KV 24/32/40MVA – DYN1 + 1,00 x INSTALAÇÃO DE TRANSFORMADOR DE FORÇA ATÉ 40MVA + 1,00 x BARRAMENTO DUPLO OU BPT 69kV + 1,00 x CONEXÃO DE TRAFO 69kV c/ DJ + 1,00 x MIG 138/69/34,5/13,8kV GRANDE</t>
  </si>
  <si>
    <t>807.120.0779</t>
  </si>
  <si>
    <t>PROJETO NOVA LD IPORÁ / MONTES CLAROS</t>
  </si>
  <si>
    <t>GO-2577908MCG0.A</t>
  </si>
  <si>
    <t>PLANEJAMENTO - BAY - SE IPORÁ - 2025</t>
  </si>
  <si>
    <t>GO-2577908MCG0.C</t>
  </si>
  <si>
    <t>PLANEJAMENTO - BAY - SE MONTES CLAROS DE GOIAS - 2025</t>
  </si>
  <si>
    <t>1,00 x BARRAMENTO DUPLO OU BPT 13,8kV + 1,00 x ENTRADA DE LINHA 13,8kV c/ DJ + 1,00 x BARRAMENTO DUPLO OU BPT 34,5kV + 1,00 x ENTRADA DE LINHA 34,5kV c/ DJ</t>
  </si>
  <si>
    <t>807.120.0774</t>
  </si>
  <si>
    <t>PROJETO NOVA LD SERRA DE CALDAS / PIRES DO RIO</t>
  </si>
  <si>
    <t>GO-2677408PRI0.B</t>
  </si>
  <si>
    <t>PLANEJAMENTO - ENTRADA DE LINHA - SE PIRES DO RIO - 2025</t>
  </si>
  <si>
    <t>SE PIRES DO RIO</t>
  </si>
  <si>
    <t>GO-2677408PRI0.C</t>
  </si>
  <si>
    <t>PLANEJAMENTO - ENTRADA DE LINHA - SE SERRA DE CALDAS - 2025</t>
  </si>
  <si>
    <t>807.120.0782</t>
  </si>
  <si>
    <t>PROJETO NOVAS SES MT/MT</t>
  </si>
  <si>
    <t>GO-2578208NSE0.A</t>
  </si>
  <si>
    <t>PLANEJAMENTO - NOVA SE - SE CUTIA  - 2026</t>
  </si>
  <si>
    <t>SE CUTIA</t>
  </si>
  <si>
    <t>2,00 x ENTRADA DE LINHA 34,5kV c/ DJ + 3,00 x BARRAMENTO DUPLO OU BPT 34,5kV + 1,00 x CONEXÃO DE TRAFO 34,5kV c/ DJ + 1,00 x INSTALAÇÃO DE TRANSFORMADOR DE FORÇA ATÉ 5MVA + 1,00 x TRANSFORMADOR DE FORÇA 34,5/13,8kV 5,0/6,3MVA - YNYN0D1 + 1,00 x CONEXÃO DE TRAFO 13,8kV c/ DJ + 3,00 x BARRAMENTO DUPLO OU BPT 13,8kV + 2,00 x ENTRADA DE LINHA 13,8kV c/ DJ + 1,00 x MIG 34,5/13,8kV MÉDIA</t>
  </si>
  <si>
    <t>CUTIA</t>
  </si>
  <si>
    <t>GO-2578208NSE0.B</t>
  </si>
  <si>
    <t>PLANEJAMENTO - NOVA SE - SE INTERLÂNDIA - 2025</t>
  </si>
  <si>
    <t>SE INTERLÂNDIA</t>
  </si>
  <si>
    <t>1,00 x ENTRADA DE LINHA 34,5kV c/ DJ + 1,00 x CONEXÃO DE TRAFO 34,5kV c/ DJ + 1,00 x INSTALAÇÃO DE TRANSFORMADOR DE FORÇA ATÉ 15MVA + 1,00 x CONEXÃO DE TRAFO 13,8kV c/ DJ + 3,00 x ENTRADA DE LINHA 13,8kV c/ DJ + 2,00 x BARRAMENTO DUPLO OU BPT 34,5kV + 5,00 x BARRAMENTO DUPLO OU BPT 13,8kV + 1,00 x INTERLIGAÇÃO DE BARRAS BPT 13,8kV c/ DJ + 1,00 x MIG 34,5/13,8kV MÉDIA + 1,00 x TRANSFORMADOR DE FORÇA 34,5/13,8kV 10/12,5MVA - DYN1</t>
  </si>
  <si>
    <t>GO-2578208NSE0.C</t>
  </si>
  <si>
    <t>PLANEJAMENTO - NOVA SE - SE SAVANA - 2025</t>
  </si>
  <si>
    <t>SE SAVANA</t>
  </si>
  <si>
    <t>2,00 x BARRAMENTO DUPLO OU BPT 34,5kV + 1,00 x CONEXÃO DE TRAFO 34,5kV c/ DJ + 1,00 x INSTALAÇÃO DE TRANSFORMADOR DE FORÇA ATÉ 5MVA + 1,00 x TRANSFORMADOR DE FORÇA 34,5/13,8kV 5,0/6,3MVA - YNYN0D1 + 1,00 x CONEXÃO DE TRAFO 13,8kV c/ DJ + 3,00 x BARRAMENTO DUPLO OU BPT 13,8kV + 2,00 x ENTRADA DE LINHA 13,8kV c/ DJ + 1,00 x MIG 34,5/13,8kV MÉDIA</t>
  </si>
  <si>
    <t>SAVANA</t>
  </si>
  <si>
    <t>807.120.0776</t>
  </si>
  <si>
    <t>PROJETO PARQUE DA BARRAGEM 69 KV</t>
  </si>
  <si>
    <t>GO-2677608PQB0.C</t>
  </si>
  <si>
    <t>PLANEJAMENTO - BAY - SE ÁGUAS LINDAS - 2027</t>
  </si>
  <si>
    <t>GO-2677608PQB0.B</t>
  </si>
  <si>
    <t>PLANEJAMENTO - NOVA SE - SE PARQUE DA BARRAGEM - 2026</t>
  </si>
  <si>
    <t>2,00 x ENTRADA DE LINHA 69kV c/ DJ + 3,00 x BARRAMENTO DUPLO OU BPT 69kV + 1,00 x INTERLIGAÇÃO DE BARRAS 69kV c/ DJ + 1,00 x CONEXÃO DE TRAFO 69kV c/ DJ + 1,00 x TRANSFORMADOR DE FORÇA 69/13,8kV 15,0/20MVA - DYN1 + 1,00 x INSTALAÇÃO DE TRANSFORMADOR DE FORÇA ATÉ 40MVA + 4,00 x BARRAMENTO DUPLO OU BPT 13,8kV + 4,00 x ENTRADA DE LINHA 13,8kV c/ DJ + 1,00 x INTERLIGAÇÃO DE BARRAS BPT 13,8kV c/ DJ + 1,00 x MIG 69/34,5kV e MIG 69/13,8kV GRANDE</t>
  </si>
  <si>
    <t>807.120.0780</t>
  </si>
  <si>
    <t>PROJETO SANTA CECÍLIA 138 KV</t>
  </si>
  <si>
    <t>GO-2578008SCE0.B</t>
  </si>
  <si>
    <t>PLANEJAMENTO - NOVA SE - SE SANTA CECILIA - 2025</t>
  </si>
  <si>
    <t>SE SANTA CECILIA</t>
  </si>
  <si>
    <t>3,00 x BARRAMENTO DUPLO OU BPT 138kV + 2,00 x ENTRADA DE LINHA 138kV c/ DJ + 1,00 x INTERLIGAÇÃO DE BARRAS 138kV c/ DJ + 1,00 x CONEXÃO DE TRAFO 138kV c/ DJ + 1,00 x INSTALAÇÃO DE TRANSFORMADOR DE FORÇA ATÉ 40MVA + 1,00 x TRANSFORMADOR DE FORÇA 138/34,5kV 25/33,3MVA - DYN1 + 1,00 x MIG 138/69/34,5/13,8kV GRANDE + 1,00 x CONEXÃO DE TRAFO 34,5kV c/ DJ + 1,00 x INTERLIGAÇÃO DE BARRAS BPT 34,5kV c/ DJ + 4,00 x BARRAMENTO DUPLO OU BPT 34,5kV + 2,00 x ENTRADA DE LINHA 34,5kV c/ DJ</t>
  </si>
  <si>
    <t>SANTA CECILIA</t>
  </si>
  <si>
    <t>807.120.0775</t>
  </si>
  <si>
    <t>PROJETO TRÊS MARIAS 138 KV</t>
  </si>
  <si>
    <t>GO-2577508TRM0.B</t>
  </si>
  <si>
    <t>PLANEJAMENTO - NOVA SE - SE TRÊS MARIAS - 2025</t>
  </si>
  <si>
    <t>SE TRÊS MARIAS</t>
  </si>
  <si>
    <t>2,00 x ENTRADA DE LINHA 138kV c/ DJ + 1,00 x INTERLIGAÇÃO DE BARRAS 138kV c/ DJ + 4,00 x BARRAMENTO DUPLO OU BPT 138kV + 1,00 x CONEXÃO DE TRAFO 138kV c/ DJ + 1,00 x TRANSFORMADOR DE FORÇA 138/13,8kV 30/40MVA - DYN1 + 1,00 x INSTALAÇÃO DE TRANSFORMADOR DE FORÇA ATÉ 40MVA + 1,00 x CONEXÃO DE TRAFO 13,8kV c/ DJ + 4,00 x ENTRADA DE LINHA 13,8kV c/ DJ + 1,00 x INTERLIGAÇÃO DE BARRAS BPT 13,8kV c/ DJ + 6,00 x BARRAMENTO DUPLO OU BPT 13,8kV + 1,00 x MIG 138/34,5/13,8kV e MIG 138/13,8/34,5kV GRANDE</t>
  </si>
  <si>
    <t>807.110.0314</t>
  </si>
  <si>
    <t>Renovação De SE/LD</t>
  </si>
  <si>
    <t>GO-2431408RNV0.C</t>
  </si>
  <si>
    <t>MANUTENÇÃO - MELHORIA SE - SE ALVORADA DO NORTE - 2025</t>
  </si>
  <si>
    <t>1,00 x INTERLIGAÇÃO DE BARRAS 34,5kV c/ DJ + 1,00 x CONEXÃO DE TRAFO 13,8kV c/ DJ + 1,00 x SUBST. DE CONJUNTO TCs 13,8kV + 1,00 x SUBST. DE CONJUNTO TCs 34,5kV + 1,00 x SUBSTITUIÇÃO RELIGADOR 13,8kV POR DISJUNTOR + 1,00 x SUBSTITUIÇÃO RELIGADOR 34,5kV POR DISJUNTOR + 2,00 x SUBST. DE CHAVES 34,5kV TRIPOLAR + 1,00 x SUBST. DE CHAVES 13,8kV TRIPOLAR</t>
  </si>
  <si>
    <t>SUBST. RELIGADOR 13,8KV (201) + SUBST. RELIGADOR 34,5KV (401) + SUBST. CHAVE SECCIONADORA 34,5KV (4128) + SUBST. CHAVE SECCIONADORA 34,5KV (BAIXA T2) + SUBST. CHAVE SECCIONADORA 13,8KV (BAIXA T1) + EQUIPAR BAIXA T1 + INTERLIGAÇÃO DE BARRAS 34,5KV (T1-T2) + SUBST. TCS 13,8KV (BAIXA T1) + + SUBST. TCS 34,5KV (ALTA T1)</t>
  </si>
  <si>
    <t>GO-2431408RNV0.D</t>
  </si>
  <si>
    <t>MANUTENÇÃO - MELHORIA SE - SE GOIANÉSIA - 2025</t>
  </si>
  <si>
    <t>1,00 x CONEXÃO DE TRAFO 13,8kV c/ DJ + 2,00 x SUBST. DE CONJUNTO TCs 13,8kV</t>
  </si>
  <si>
    <t>GO-2431408RNV0.E</t>
  </si>
  <si>
    <t>MANUTENÇÃO - MELHORIA SE - SE ITUMBIARA VELHA - 2025</t>
  </si>
  <si>
    <t>1,00 x CONEXÃO DE TRAFO 13,8kV c/ DJ + 1,00 x SUBSTITUIÇÃO RELIGADOR 13,8kV POR DISJUNTOR</t>
  </si>
  <si>
    <t>EQUIPAR BAIXA T1 + SUBST. RELIGADOR 13,8 KV (211R)</t>
  </si>
  <si>
    <t>GO-2431408RNV0.F</t>
  </si>
  <si>
    <t>MANUTENÇÃO - MELHORIA SE - SE JARAGUÁ - 2025</t>
  </si>
  <si>
    <t>1,00 x CONEXÃO DE TRAFO 13,8kV c/ DJ + 2,00 x SUBSTITUIÇÃO RELIGADOR 13,8kV POR DISJUNTOR + 1,00 x SUBST. DE CHAVES 13,8kV TRIPOLAR + 1,00 x SUBST. DE CONJUNTO TCs 13,8kV</t>
  </si>
  <si>
    <t>SUBST. RELIGADOR 13,8KV (201R) + SUBST. RELIGADOR 13,8KV (214R) + EQUIPAR BAIXA T1 + SUBST. TCS (234R) + SUBST. SECCIONADORA 13,8 KV (2118)</t>
  </si>
  <si>
    <t>GO-2431408RNV0.G</t>
  </si>
  <si>
    <t>MANUTENÇÃO - MELHORIA SE - SE MEIA PONTE - 2025</t>
  </si>
  <si>
    <t>1,00 x CONEXÃO DE TRAFO 13,8kV c/ DJ + 1,00 x SUBST. DE CONJUNTO TCs 13,8kV + 1,00 x SUBSTITUIÇÃO RELIGADOR 13,8kV POR DISJUNTOR</t>
  </si>
  <si>
    <t>SUBST. RELIGADOR 13,8KV (201R) + EQUIPAR BAIXA T1 + SUBST. TCS (264)</t>
  </si>
  <si>
    <t>GO-2431408RNV0.H</t>
  </si>
  <si>
    <t>MANUTENÇÃO - MELHORIA SE - SE SÃO MIGUEL DO ARAGUAIA - 2025</t>
  </si>
  <si>
    <t>1,00 x SUBST. DE CONJUNTO TCs 34,5kV + 2,00 x SUBST. DE CONJUNTO TCs 13,8kV + 1,00 x CONEXÃO DE TRAFO 34,5kV c/ DJ + 1,00 x SUBST. DE CHAVES 34,5kV TRIPOLAR + 2,00 x SUBSTITUIÇÃO RELIGADOR 34,5kV POR DISJUNTOR</t>
  </si>
  <si>
    <t>SUBST. RELIGADOR 34,5KV (424r) + SUBST. RELIGADOR 34,5KV (404R) + SUBST. CHAVE SECCIONADORA 34,5KV (4118) + EQUIPAR BAIXA T1 + SUBST. TCS 13,8KV (214R) + SUBST. TCS 13,8KV (BAIXA T2) + SUBST. TCS 34,5KV (434R)</t>
  </si>
  <si>
    <t>GO-2431408RNV0.I</t>
  </si>
  <si>
    <t>MANUTENÇÃO - MELHORIA SE - SE SERRA DE CALDAS - 2025</t>
  </si>
  <si>
    <t>2,00 x SUBST. DE CHAVES 13,8kV TRIPOLAR + 1,00 x CONEXÃO DE TRAFO 13,8kV c/ DJ + 1,00 x SUBST. DE CONJUNTO TCs 13,8kV + 1,00 x SUBSTITUIÇÃO RELIGADOR 13,8kV POR DISJUNTOR</t>
  </si>
  <si>
    <t>SUBST. RELIGADOR 13,8KV (201R) + SUBST. CHAVE SECCIONADORA 13,8KV (2138) + EQUIPAR BAIXA T3 + SUBST. TCS 13,8KV (254R) + SUBST. TCS 13,8KV (264R)</t>
  </si>
  <si>
    <t>GO-2431408RNV0.M</t>
  </si>
  <si>
    <t>MANUTENÇÃO - MELHORIA SE - SE IACIARA - 2025</t>
  </si>
  <si>
    <t>1,00 x SUBST. DE CHAVES 34,5kV TRIPOLAR + 2,00 x SUBSTITUIÇÃO RELIGADOR 34,5kV POR DISJUNTOR + 3,00 x SUBST. DE CONJUNTO TCs 34,5kV + 2,00 x SUBST. DE CONJUNTO TCs 13,8kV + 1,00 x CONEXÃO DE TRAFO 34,5kV c/ DJ</t>
  </si>
  <si>
    <t>SUBST. RELIGADOR 34,5KV (401R) + SUBST. RELIGADOR 34,5KV (444R) + SUBST. CHAVE SECCIONADORA 34,5KV (4128) + EQUIPAR BAIXA T2 + SUBST. TCS 34,5KV (414R) + SUBST. TCS 34,5KV (424R) + SUBST. TCS 34,5KV (434R) +  SUBST. TCS 13,8KV (214) + SUBST. TCS 13,8KV (224)</t>
  </si>
  <si>
    <t>GO-2531408RNV0.A</t>
  </si>
  <si>
    <t>MANUTENÇÃO - MELHORIA SE - SE CATALÃO - 2025</t>
  </si>
  <si>
    <t>2,00 x SUBSTITUIÇÃO DISJUNTOR 138kV + 1,00 x SUBSTITUIÇÃO RELIGADOR 13,8kV POR DISJUNTOR + 1,00 x SUBST. DE CHAVES 34,5kV TRIPOLAR + 2,00 x SUBST. DE CHAVES 13,8kV TRIPOLAR + 1,00 x CONEXÃO DE TRAFO 34,5kV c/ DJ + 1,00 x CONEXÃO DE TRAFO 13,8kV c/ DJ + 1,00 x INTERLIGAÇÃO DE BARRAS BPT 34,5kV c/ DJ + 1,00 x INTERLIGAÇÃO DE BARRAS BPT 13,8kV c/ DJ</t>
  </si>
  <si>
    <t>SUBST. DISJUNTOR 138KV (624) + SUBST. DISJUNTOR 138KV (614) + SUBST. RELIGADOR 13,8KV (201R) + EQUIPAR BAIXA T5 + EQUIPAR BAIXA T6 + EQUIPAR ACOPLAMENTO + INTERLIG. BARRAS 13A, 13B, 13C</t>
  </si>
  <si>
    <t>GO-2531408RNV0.C</t>
  </si>
  <si>
    <t>MANUTENÇÃO - MELHORIA SE - SE GOIÁ - 2025</t>
  </si>
  <si>
    <t>2,00 x CONEXÃO DE TRAFO 13,8kV c/ DJ + 3,00 x SUBSTITUIÇÃO RELIGADOR 13,8kV POR DISJUNTOR</t>
  </si>
  <si>
    <t>SUBST. RELIGADOR 13,8 KV (221R) + SUBST. RELIGADOR 13,8 KV (274R) + SUBST. RELIGADOR 13,8 KV (234/201) + EQUIPAR BAIXA T1 + EQUIPAR BAIXA T2</t>
  </si>
  <si>
    <t>GO-2531408RNV0.D</t>
  </si>
  <si>
    <t>MANUTENÇÃO - MELHORIA SE - SE JATAÍ - 2025</t>
  </si>
  <si>
    <t>3,00 x CONEXÃO DE TRAFO 34,5kV c/ DJ + 1,00 x SUBST. DE CONJUNTO TCs 13,8kV + 1,00 x SUBSTITUIÇÃO DISJUNTOR 69kV + 2,00 x SUBSTITUIÇÃO RELIGADOR 13,8kV POR DISJUNTOR + 2,00 x SUBST. DE CHAVES 13,8kV TRIPOLAR</t>
  </si>
  <si>
    <t>SUBST. DISJUNTOR 69KV (5124) + SUBST. RELIGADOR 13,8KV (291R) + SUBST. RELIGADOR 13,8KV (2124R) + SUBST. SECCIONADORA 13,8KV (2118) + SUBST. SECCIONADORA 13,8KV (2138) + EQUIPAR BAIXA T1 + EQUIPAR BAIXA T2 + EQUIPAR BAIXA T3 + SUBST. TCS (274R)</t>
  </si>
  <si>
    <t>GO-2531408RNV0.G</t>
  </si>
  <si>
    <t>MANUTENÇÃO - MELHORIA SE - SE RIO VERDE - 2025</t>
  </si>
  <si>
    <t>2,00 x CONEXÃO DE TRAFO 13,8kV c/ DJ + 1,00 x ENTRADA DE LINHA 138kV c/ DJ + 2,00 x SUBST. DE CHAVES 13,8kV TRIPOLAR + 3,00 x SUBST. DE CONJUNTO TCs 13,8kV + 1,00 x SUBST. DE CONJUNTO TCs 34,5kV</t>
  </si>
  <si>
    <t>EQUIPAR ENTRADA DE LINHA 138KV (VÃO RIO VERDE(FURNAS) - CEREAL) + SUBST. CHAVE SECCIONADORA 13,8KV (2158) +  SUBST. CHAVE SECCIONADORA 13,8KV (2138) + EQUIPAR BAIXA T3 + EQUIPAR BAIXA T5 + SUBST. TCS 13,8 KV (224R) +  SUBST. TCS 13,8 KV (234R) +  SUBST. TCS 13,8 KV (244R) + SUBST. TCS 34,5 KV (BAIXA DO T4)</t>
  </si>
  <si>
    <t>GO-2531408RNV0.H</t>
  </si>
  <si>
    <t>MANUTENÇÃO - MELHORIA SE - SE RIO VERMELHO - 2025</t>
  </si>
  <si>
    <t>2,00 x CONEXÃO DE TRAFO 13,8kV c/ DJ + 2,00 x SUBSTITUIÇÃO RELIGADOR 13,8kV POR DISJUNTOR + 2,00 x SUBST. DE CHAVES 13,8kV TRIPOLAR</t>
  </si>
  <si>
    <t>SUBST. RELIGADOR 13,8KV (201R) + SUBST. RELIGADOR 13,8KV (221R) + EQUIPAR BAIXA T1 + EQUIPAR BAIXA T2 + SUBST. SECCIONADORA 13,8KV (2114) + + SUBST. SECCIONADORA 13,8KV (2124)</t>
  </si>
  <si>
    <t>GO-2531408RNV0.I</t>
  </si>
  <si>
    <t>MANUTENÇÃO - MELHORIA SE - SE SENADOR CANEDO - 2025</t>
  </si>
  <si>
    <t>8,00 x SUBST. DE CONJUNTO TCs 13,8kV + 2,00 x CONEXÃO DE TRAFO 13,8kV c/ DJ + 1,00 x SUBST. DE CHAVES 13,8kV TRIPOLAR + 2,00 x SUBSTITUIÇÃO RELIGADOR 13,8kV POR DISJUNTOR</t>
  </si>
  <si>
    <t>SUBST. RELIGADOR 13,8KV (201R)  + SUBST. RELIGADOR 13,8KV (261R) + SUBST. CHAVE SECCIONADORA 13,8KV (2118) + EQUIPAR BAIXA T1+ EQUIPAR BAIXA T2 + SUBST. TCS 13,8KV (244R) + SUBST. TCS 13,8KV (264R) + SUBST. TCS 13,8KV (274R) + SUBST. TCS 13,8KV (284R) + SUBST. TCS 13,8KV (294R) + SUBST. TCS 13,8KV (2204R) + SUBST. TCS 13,8KV (2214R) + SUBST. TCS 13,8KV (2224R)</t>
  </si>
  <si>
    <t>GO-2531408RNV0.J</t>
  </si>
  <si>
    <t>MANUTENÇÃO - MELHORIA SE - SE URUAÇU - 2025</t>
  </si>
  <si>
    <t>1,00 x CONEXÃO DE TRAFO 34,5kV c/ DJ + 2,00 x CONEXÃO DE TRAFO 13,8kV c/ DJ + 1,00 x SUBST. DE CHAVES 34,5kV TRIPOLAR + 1,00 x SUBST. DE CHAVES 13,8kV TRIPOLAR + 1,00 x SUBSTITUIÇÃO RELIGADOR 34,5kV POR DISJUNTOR + 1,00 x SUBSTITUIÇÃO RELIGADOR 13,8kV POR DISJUNTOR + 1,00 x SUBSTITUIÇÃO DISJUNTOR 69kV</t>
  </si>
  <si>
    <t>SUBST. DISJUNTOR 69KV (524)  + SUBST. RELIGADOR 13,8KV (201R) + SUBST. RELIGADOR 34,5KV (401R) + SUBST. CHAVE SECCIONADORA 34,5KV (4118) + SUBST. CHAVE SECCIONADORA 13,8KV (2138) + EQUIPAR BAIXA T1 + EQUIPAR BAIXA T2 + EQUIPAR BAIXA T3</t>
  </si>
  <si>
    <t>GO-2631408RNV0.A</t>
  </si>
  <si>
    <t>MANUTENÇÃO - MELHORIA SE - SE REAL - 2025</t>
  </si>
  <si>
    <t>1,00 x CONEXÃO DE TRAFO 13,8kV c/ DJ + 8,00 x SUBSTITUIÇÃO RELIGADOR 13,8kV POR DISJUNTOR + 1,00 x SUBST. DE CHAVES 13,8kV TRIPOLAR</t>
  </si>
  <si>
    <t>SUBST. RELIGADOR 13,8KV (201) + SUBST. RELIGADOR 13,8KV (221R) + SUBST. RELIGADOR 13,8KV (224R) + SUBST. RELIGADOR 13,8KV (234R) + SUBST. RELIGADOR 13,8KV (244R) + SUBST. RELIGADOR 13,8KV (254R) +  SUBST. RELIGADOR 13,8KV (24 BC1) + SUBST. RELIGADOR 13,8KV (24 BC2) + EQUIPAR BAIXA T1 + SUBST. SECCIONADORA 13,8KV (250)</t>
  </si>
  <si>
    <t>GO-2431408RNV0.A</t>
  </si>
  <si>
    <t>MANUTENÇÃO - RENOVAÇÃO SE - SE ACREÚNA - 2025</t>
  </si>
  <si>
    <t>2,00 x SUBSTITUIÇÃO DISJUNTOR 69kV</t>
  </si>
  <si>
    <t>DISJUNTOR 69KV (5114) + DISJUNTOR 69KV (5124)</t>
  </si>
  <si>
    <t>GO-2431408RNV0.B</t>
  </si>
  <si>
    <t>MANUTENÇÃO - RENOVAÇÃO SE - SE CORUMBÁ - 2025</t>
  </si>
  <si>
    <t>1,00 x SUBSTITUIÇÃO DISJUNTOR 138kV + 2,00 x SUBSTITUIÇÃO DISJUNTOR 69kV</t>
  </si>
  <si>
    <t>SUBST. DISJUNTOR 138 KV (634) + SUBST. DISJUNTOR 69 KV (524) + SUBST. DISJUNTOR 69 KV (514)</t>
  </si>
  <si>
    <t>GO-2431408RNV0.K</t>
  </si>
  <si>
    <t>MANUTENÇÃO - RENOVAÇÃO SE - SE CAIAPÔNIA - 2025</t>
  </si>
  <si>
    <t>1,00 x CONEXÃO DE TRAFO 34,5kV c/ DJ + 1,00 x SUBST. DE CONJUNTO TCs 34,5kV + 1,00 x SUBSTITUIÇÃO RELIGADOR 34,5kV POR DISJUNTOR + 1,00 x SUBST. DE CHAVES 34,5kV TRIPOLAR</t>
  </si>
  <si>
    <t>SUBST. RELIGADOR 34,5KV (414R) + SUBST. CHAVE SECCIONADORA 34,5KV (4118) + EQUIPAR BAIXA T1</t>
  </si>
  <si>
    <t>GO-2431408RNV0.L</t>
  </si>
  <si>
    <t>PLANEJAMENTO - RENOVAÇÃO SE - SE CAMPINAS - 2024</t>
  </si>
  <si>
    <t>5,00 x SUBSTITUIÇÃO DISJUNTOR 138kV + 6,00 x SUBST. DE CONJUNTO TCs 138kV + 5,00 x SUBST. DE CONJUNTO TPs 138kV</t>
  </si>
  <si>
    <t>GO-2431408RNV0.O</t>
  </si>
  <si>
    <t>MANUTENÇÃO - RENOVAÇÃO SE - SE JUSSARA - 2025</t>
  </si>
  <si>
    <t>1,00 x SUBSTITUIÇÃO DISJUNTOR 69kV</t>
  </si>
  <si>
    <t>SUBST. DISJUNTOR 69KV (514)</t>
  </si>
  <si>
    <t>GO-2431408RNV0.S</t>
  </si>
  <si>
    <t>MANUTENÇÃO - RENOVAÇÃO SE - SE US. SÃO DOMINGOS - 2025</t>
  </si>
  <si>
    <t>SUBST. DISJUNTOR 69KV (504)</t>
  </si>
  <si>
    <t>GO-2431408RNV0.V</t>
  </si>
  <si>
    <t>MANUTENÇÃO - RENOVAÇÃO SE - SE GOIANÉSIA - 2025</t>
  </si>
  <si>
    <t>1,00 x SUBSTITUIÇÃO RELIGADOR 13,8kV POR DISJUNTOR + 3,00 x SUBSTITUIÇÃO RELIGADOR 34,5kV POR DISJUNTOR</t>
  </si>
  <si>
    <t>SUBST. RELIGADOR 13,8 KV (201R) + SUBST. RELIGADOR 34,5 KV (424R)</t>
  </si>
  <si>
    <t>GO-2531408RNV0.B</t>
  </si>
  <si>
    <t>MANUTENÇÃO - RENOVAÇÃO SE - SE CRISTALINA T - 2025</t>
  </si>
  <si>
    <t>1,00 x SUBSTITUIÇÃO RELIGADOR 34,5kV POR DISJUNTOR + 1,00 x SUBSTITUIÇÃO DISJUNTOR 138kV + 2,00 x SUBST. DE CHAVES 34,5kV TRIPOLAR</t>
  </si>
  <si>
    <t>SUBST. DISJUNTOR 138 KV (6114) + SUBST. RELIGADOR 34,5KV (401R) +  SUBST. SECCIONADORA 34,5KV (4118) + SUBST. SECCIONADORA 34,5KV (4128)</t>
  </si>
  <si>
    <t>807.120.0767</t>
  </si>
  <si>
    <t>SE Fazenda Canadá - TR 138/34,5 kV - 40 MVA + BC 34,5 kV - 2x5,4 MVAr</t>
  </si>
  <si>
    <t>GO-2476708FCA0.A</t>
  </si>
  <si>
    <t>PLANEJAMENTO - AMPLIAÇÃO DE POTÊNCIA - SE FAZENDA CANADÁ - 2025</t>
  </si>
  <si>
    <t>SE FAZENDA CANADÁ</t>
  </si>
  <si>
    <t>1,00 x ENTRADA DE LINHA 138kV c/ DJ + 1,00 x CONEXÃO DE TRAFO 138kV c/ DJ + 1,00 x BARRAMENTO DUPLO OU BPT 138kV + 1,00 x TRANSFORMADOR DE FORÇA 138/34,5kV 30/40MVA - DYN1 + 1,00 x INSTALAÇÃO DE TRANSFORMADOR DE FORÇA ATÉ 40MVA + 2,00 x BARRAMENTO DUPLO OU BPT 34,5kV + 2,00 x ENTRADA DE LINHA 34,5kV c/ DJ + 1,00 x MIG 138/34,5kV e MIG 138/13,8kV GRANDE + 2,00 x BANCO DE CAPACITOR 3,6MVAr - 34,5kV + 1,00 x CONEXÃO DE BANCO DE CAPACITOR 34,5kV c/ DJ</t>
  </si>
  <si>
    <t>807.120.0769</t>
  </si>
  <si>
    <t>SE JUSSARA - VÃO 138 KV PARA SE FAZENDA CANADÁ</t>
  </si>
  <si>
    <t>GO-2476908JUS0.A</t>
  </si>
  <si>
    <t>PLANEJAMENTO - ENTRADA DE LINHA - SE JUSSARA - 2025</t>
  </si>
  <si>
    <t>807.120.0770</t>
  </si>
  <si>
    <t>SE JUSSARA 138/69/34,5/13,8 KV - ADEQUAÇÃO DO SETOR DE 13,8 KV ASSOCIADO À IMPLANTAÇÃO DO 138/13,8 KV E 3 BAYS</t>
  </si>
  <si>
    <t>GO-2477008JUS0.A</t>
  </si>
  <si>
    <t>PLANEJAMENTO - AMPLIAÇÃO DE SUBESTAÇÃO - SE JUSSARA - 2024</t>
  </si>
  <si>
    <t>1,00 x BARRAMENTO DUPLO OU BPT 138kV + 1,00 x ENTRADA DE LINHA 138kV c/ DJ + 1,00 x INTERLIGAÇÃO DE BARRAS 138kV c/ DJ + 1,00 x CONEXÃO DE TRAFO 13,8kV c/ DJ + 3,00 x ENTRADA DE LINHA 13,8kV c/ DJ + 1,00 x INTERLIGAÇÃO DE BARRAS 69kV c/ DJ + 1,00 x INTERLIGAÇÃO DE BARRAS BPT 13,8kV c/ DJ + 1,00 x CONEXÃO DE BANCO DE CAPACITOR 13,8kV c/ DJ + 2,00 x BANCO DE CAPACITOR 3,6MVAr - 13,8kV + 1,00 x RETROFIT BANCO CAPACITOR &lt;= 34,5KV + 3,00 x RETROFIT BAY ALIMENTADOR + 1,00 x RETROFIT BAY ENTRADA DE LINHA - 751.4</t>
  </si>
  <si>
    <t>EQTL MA</t>
  </si>
  <si>
    <t>801.120.0614</t>
  </si>
  <si>
    <t xml:space="preserve"> Projeto Vila Fialho 69 KV</t>
  </si>
  <si>
    <t>MA-2561408VLF0.D</t>
  </si>
  <si>
    <t>PLANEJAMENTO - ENTRADA DE LINHA - SE OLHO D'ÁGUA - 2025</t>
  </si>
  <si>
    <t>SE OLHO D'ÁGUA</t>
  </si>
  <si>
    <t>NORTE - MA</t>
  </si>
  <si>
    <t>SPOT LD's</t>
  </si>
  <si>
    <t>MA-2561408VLF0.A</t>
  </si>
  <si>
    <t>PLANEJAMENTO - NOVA SE - SE VILA FIALHO - 2025</t>
  </si>
  <si>
    <t>SE VILA FIALHO</t>
  </si>
  <si>
    <t>4,00 x ENTRADA DE LINHA 13,8kV CUBÍCULO BS + 1,00 x CONEXÃO DE TRAFO 13,8kV CUBICULO BS + 1,00 x TRANSFORMADOR DE FORÇA 69/13,8KV 30/40MVA - DYN1 + 1,00 x CONEXÃO DE BANCO DE CAPACITOR 13,8kV CUBÍCULO BS + 3,00 x ENTRADA DE LINHA 69kV (GIS) + 1,00 x CONEXÃO DE TRAFO 69kV (GIS) + 1,00 x INTERLIGAÇÃO DE BARRAS 69kV (GIS) + 576,00 x CONSTRUÇÃO CIVIL (M2) + 2,00 x BARRAMENTO DUPLO OU BPT 13,8kV + 1,00 x BARRAMENTO DUPLO OU BPT 69kV</t>
  </si>
  <si>
    <t>SPOT SE SEMI TUR KEY</t>
  </si>
  <si>
    <t>801.110.0302</t>
  </si>
  <si>
    <t>MA-2430208AMP0.A</t>
  </si>
  <si>
    <t>PLANEJAMENTO - AMPLIAÇÃO DE POTÊNCIA - SE GOVERNADOR NUNES FREIRE - 2024</t>
  </si>
  <si>
    <t>SE GOVERNADOR NUNES FREIRE</t>
  </si>
  <si>
    <t>1,00 x CONEXÃO DE TRAFO 13,8kV c/ DJ + 1,00 x SUBST. DE TRANSFORMADOR DE FORÇA + 1,00 x TRANSFORMADOR DE FORÇA 69/13,8kV 15,0/20MVA - DYN1</t>
  </si>
  <si>
    <t>NOROESTE - MA</t>
  </si>
  <si>
    <t>MA-2430208AMP0.B</t>
  </si>
  <si>
    <t>PLANEJAMENTO - AMPLIAÇÃO DE POTÊNCIA - SE RENASCENÇA (MA) - 2024</t>
  </si>
  <si>
    <t>SE RENASCENÇA (MA)</t>
  </si>
  <si>
    <t>1,00 x SUBST. DE TRANSFORMADOR DE FORÇA + 1,00 x TRANSFORMADOR DE FORÇA 69/13,8kV 20,0/26,6MVA - DYN1</t>
  </si>
  <si>
    <t>MA-2430208AMP0.C</t>
  </si>
  <si>
    <t>PLANEJAMENTO - AMPLIAÇÃO DE POTÊNCIA - SE SÃO BENTO - 2024</t>
  </si>
  <si>
    <t>SE SÃO BENTO</t>
  </si>
  <si>
    <t>1,00 x BARRAMENTO SIMPLES 13,8kV + 1,00 x BARRAMENTO SIMPLES 34,5kV + 1,00 x CONEXÃO DE TRAFO 13,8kV c/ DJ + 1,00 x CONEXÃO DE TRAFO 34,5kV c/ DJ + 1,00 x INSTALAÇÃO DE TRANSFORMADOR DE FORÇA ATÉ 15MVA + 1,00 x INTERLIGAÇÃO DE BARRAS BPT 13,8kV s/ DJ + 1,00 x SUBST. DE CONJUNTO TPs 34,5kV + 1,00 x TRANSFORMADOR DE FORÇA 34,5/13,8kV 5,0/6,25MVA - DYN1</t>
  </si>
  <si>
    <t>MA-2430208AMP0.D</t>
  </si>
  <si>
    <t>PLANEJAMENTO - AMPLIAÇÃO DE POTÊNCIA - SE SÃO JOSÉ DOS BASÍLIOS - 2024</t>
  </si>
  <si>
    <t>SE SÃO JOSÉ DOS BASÍLIOS</t>
  </si>
  <si>
    <t>1,00 x BARRAMENTO SIMPLES 13,8kV + 1,00 x BARRAMENTO SIMPLES 34,5kV + 1,00 x SUBST. DE TRANSFORMADOR DE FORÇA + 1,00 x TRANSFORMADOR DE FORÇA 34,5/13,8kV 5,0/6,25MVA - DYN1</t>
  </si>
  <si>
    <t>CENTRO - MA</t>
  </si>
  <si>
    <t>MA-2430208AMP0.F</t>
  </si>
  <si>
    <t>PLANEJAMENTO - AMPLIAÇÃO DE POTÊNCIA - SE SERRA DO PENITENTE - 2024</t>
  </si>
  <si>
    <t>SE SERRA DO PENITENTE</t>
  </si>
  <si>
    <t>1,00 x CONEXÃO DE TRAFO 34,5kV c/ DJ + 1,00 x SUBST. DE TRANSFORMADOR DE FORÇA + 1,00 x TRANSFORMADOR DE FORÇA 69/34,5kV 15/20MVA - DYN1</t>
  </si>
  <si>
    <t>SUL - MA</t>
  </si>
  <si>
    <t>MA-2530208AMP0.A</t>
  </si>
  <si>
    <t>PLANEJAMENTO - AMPLIAÇÃO DE POTÊNCIA - SE ARARI - 2025</t>
  </si>
  <si>
    <t>SE ARARI</t>
  </si>
  <si>
    <t>1,00 x CONEXÃO DE TRAFO 13,8kV c/ DJ + 1,00 x SUBST. DE TRANSFORMADOR DE FORÇA + 1,00 x TRANSFORMADOR DE FORÇA 69/13,8kV 20,0/26,6MVA - DYN1</t>
  </si>
  <si>
    <t>PACOTE SE - CENTRO</t>
  </si>
  <si>
    <t>MA-2530208AMP0.B</t>
  </si>
  <si>
    <t>PLANEJAMENTO - AMPLIAÇÃO DE POTÊNCIA - SE SÃO JOÃO DOS PATOS - 2025</t>
  </si>
  <si>
    <t>SE SÃO JOÃO DOS PATOS</t>
  </si>
  <si>
    <t>1,00 x CONEXÃO DE TRAFO 34,5kV c/ DJ + 1,00 x CONEXÃO DE TRAFO 69kV c/ DJ + 1,00 x INSTALAÇÃO DE TRANSFORMADOR DE FORÇA ATÉ 15MVA + 0,15 x MIG 69/34,5kV e MIG 69/13,8kV PEQUENO + 1,00 x TRANSFORMADOR DE FORÇA 69/34,5kV 10,0/12,5MVA - DYN1</t>
  </si>
  <si>
    <t>MA-2530208AMP0.C</t>
  </si>
  <si>
    <t>PLANEJAMENTO - AMPLIAÇÃO DE POTÊNCIA - SE SÃO MARCOS - 2025</t>
  </si>
  <si>
    <t>SE SÃO MARCOS</t>
  </si>
  <si>
    <t>1,00 x CONEXÃO DE TRAFO 13,8kV CUBICULO BS + 1,00 x CONEXÃO DE TRAFO 69kV c/ DJ + 1,00 x INSTALAÇÃO DE TRANSFORMADOR DE FORÇA ATÉ 15MVA + 1,00 x INTERLIGAÇÃO DE BARRAS BPT 13,8kV c/ DJ + 1,00 x TRANSFORMADOR DE FORÇA 69/13,8kV 20,0/26,6MVA - DYN1 + 2,00 x ENTRADA DE LINHA 13,8kV CUBÍCULO BS</t>
  </si>
  <si>
    <t>PACOTE SE - NORTE</t>
  </si>
  <si>
    <t>MA-2530208AMP0.E</t>
  </si>
  <si>
    <t>PLANEJAMENTO - AMPLIAÇÃO DE POTÊNCIA - SE BALSAS - 2025</t>
  </si>
  <si>
    <t>SE BALSAS</t>
  </si>
  <si>
    <t>1,00 x BARRAMENTO SIMPLES 13,8kV + 2,00 x ENTRADA DE LINHA 13,8kV c/ DJ + 1,00 x SUBST. DE TRANSFORMADOR DE FORÇA + 1,00 x TRANSFORMADOR DE FORÇA 69/13,8kV 20,0/26,6MVA - DYN1 + 1,00 x CABO SUBTERRÂNEO + 1,00 x SUBST. DE CONJUNTO TPs 13,8kV</t>
  </si>
  <si>
    <t>BALSAS</t>
  </si>
  <si>
    <t>PACOTE SE - SUL</t>
  </si>
  <si>
    <t>MA-2530208AMP0.F</t>
  </si>
  <si>
    <t>PLANEJAMENTO - AMPLIAÇÃO DE POTÊNCIA - SE COHATRAC - 2025</t>
  </si>
  <si>
    <t>SE COHATRAC</t>
  </si>
  <si>
    <t>1,00 x BARRAMENTO SIMPLES 13,8kV + 1,00 x CONEXÃO DE TRAFO 13,8kV c/ DJ + 1,00 x CONEXÃO DE TRAFO 69kV c/ DJ + 2,00 x ENTRADA DE LINHA 13,8kV c/ DJ + 1,00 x INTERLIGAÇÃO DE BARRAS BPT 13,8kV c/ DJ + 1,00 x TRANSFORMADOR DE FORÇA 69/13,8kV 20,0/26,6MVA - DYN1 + 1,00 x INSTALAÇÃO DE TRANSFORMADOR DE FORÇA ATÉ 40MVA</t>
  </si>
  <si>
    <t>MA-2530208AMP0.G</t>
  </si>
  <si>
    <t>PLANEJAMENTO - AMPLIAÇÃO DE POTÊNCIA - SE LAGO DA PEDRA - 2025</t>
  </si>
  <si>
    <t>SE LAGO DA PEDRA</t>
  </si>
  <si>
    <t>MA-2530208AMP0.H</t>
  </si>
  <si>
    <t>PLANEJAMENTO - AMPLIAÇÃO DE POTÊNCIA - SE ZÉ DOCA - 2025</t>
  </si>
  <si>
    <t>SE ZÉ DOCA</t>
  </si>
  <si>
    <t>1,00 x TRANSFORMADOR DE FORÇA 69/13,8kV 20,0/26,6MVA - DYN1 + 1,00 x INSTALAÇÃO DE TRANSFORMADOR DE FORÇA ATÉ 40MVA</t>
  </si>
  <si>
    <t>MA-2530208AMP0.I</t>
  </si>
  <si>
    <t>PLANEJAMENTO - AMPLIAÇÃO DE POTÊNCIA - SE OLHO D'ÁGUA - 2025</t>
  </si>
  <si>
    <t>1,00 x BARRAMENTO SIMPLES 13,8kV + 1,00 x CONEXÃO DE TRAFO 13,8kV c/ DJ + 2,00 x CONEXÃO DE TRAFO 69kV c/ DJ + 4,00 x ENTRADA DE LINHA 13,8kV c/ DJ + 1,00 x INTERLIGAÇÃO DE BARRAS BPT 13,8kV c/ DJ + 1,00 x TRANSFORMADOR DE FORÇA 69/13,8kV 20,0/26,6MVA - DYN1 + 1,00 x INSTALAÇÃO DE TRANSFORMADOR DE FORÇA ATÉ 40MVA</t>
  </si>
  <si>
    <t>MA-2530208AMP0.J</t>
  </si>
  <si>
    <t>PLANEJAMENTO - AMPLIAÇÃO DE POTÊNCIA - SE GRAJAÚ - 2025</t>
  </si>
  <si>
    <t>SE GRAJAÚ</t>
  </si>
  <si>
    <t>1,00 x CONEXÃO DE TRAFO 34,5kV c/ DJ + 1,00 x SUBST. DE TRANSFORMADOR DE FORÇA + 1,00 x TRANSFORMADOR DE FORÇA 69/34,5kV 20/26,6MVA - DYN1</t>
  </si>
  <si>
    <t>MA-2530208AMP0.K</t>
  </si>
  <si>
    <t>PLANEJAMENTO - AMPLIAÇÃO DE POTÊNCIA - SE ESTREITO - 2025</t>
  </si>
  <si>
    <t>1,00 x CONEXÃO DE TRAFO 13,8kV c/ DJ + 1,00 x CONEXÃO DE TRAFO 69kV c/ DJ + 1,00 x SUBST. DE TRANSFORMADOR DE FORÇA + 1,00 x TRANSFORMADOR DE FORÇA 69/13,8kV 15,0/20MVA - DYN1</t>
  </si>
  <si>
    <t>CONTA CONTRATO.: 3019038547 / PROTOCOLO: 8036882464 / 1103248891 - MARANHAO PESCADOS, INDUSTRIA, COMERCIO E EXPORTACAO LTDA (Data de energização no contrato: 22/09/2026)</t>
  </si>
  <si>
    <t>MA-2530208AMP0.L</t>
  </si>
  <si>
    <t>PLANEJAMENTO - AMPLIAÇÃO DE POTÊNCIA - SE SÃO MATEUS - 2025</t>
  </si>
  <si>
    <t>SE SÃO MATEUS</t>
  </si>
  <si>
    <t>1,00 x BARRAMENTO SIMPLES 13,8kV + 2,00 x CONEXÃO DE TRAFO 13,8kV c/ DJ + 1,00 x INSTALAÇÃO DE TRANSFORMADOR DE FORÇA ATÉ 15MVA + 1,00 x BARRAMENTO SIMPLES 34,5kV + 1,00 x CONEXÃO DE TRAFO 34,5kV s/ DJ + 1,00 x TRANSFORMADOR DE FORÇA 34,5/13,8kV 5,0/6,25MVA - DYN1</t>
  </si>
  <si>
    <t>MA-2530208AMP0.M</t>
  </si>
  <si>
    <t>PLANEJAMENTO - AMPLIAÇÃO DE POTÊNCIA - SE IGARAPÉ GRANDE - 2025</t>
  </si>
  <si>
    <t>SE IGARAPÉ GRANDE</t>
  </si>
  <si>
    <t>1,00 x CONEXÃO DE TRAFO 34,5kV c/ DJ + 1,00 x CONEXÃO DE TRAFO 69kV c/ DJ + 1,00 x INSTALAÇÃO DE TRANSFORMADOR DE FORÇA ATÉ 15MVA + 1,00 x TRANSFORMADOR DE FORÇA 69/34,5kV 10,0/12,5MVA - DYN1</t>
  </si>
  <si>
    <t>MA-2530208AMP0.N</t>
  </si>
  <si>
    <t>PLANEJAMENTO - AMPLIAÇÃO DE POTÊNCIA - SE RIACHÃO - 2025</t>
  </si>
  <si>
    <t>SE RIACHÃO</t>
  </si>
  <si>
    <t>1,00 x CONEXÃO DE TRAFO 34,5kV c/ DJ + 1,00 x CONEXÃO DE TRAFO 69kV c/ DJ + 1,00 x MIG 34,5/13,8kV PEQUENO + 1,00 x TRANSFORMADOR DE FORÇA 69/34,5kV 15/20MVA - DYN1 + 1,00 x INSTALAÇÃO DE TRANSFORMADOR DE FORÇA ATÉ 40MVA</t>
  </si>
  <si>
    <t>MA-2530208AMP0.O</t>
  </si>
  <si>
    <t>PLANEJAMENTO - AMPLIAÇÃO DE POTÊNCIA - SE ARAME - 2025</t>
  </si>
  <si>
    <t>SE ARAME</t>
  </si>
  <si>
    <t>1,00 x BARRAMENTO SIMPLES 13,8kV + 1,00 x CONEXÃO DE TRAFO 13,8kV c/ DJ + 1,00 x INSTALAÇÃO DE TRANSFORMADOR DE FORÇA ATÉ 15MVA + 1,00 x TRANSFORMADOR DE FORÇA 34,5/13,8kV 5,0/6,25MVA - DYN1</t>
  </si>
  <si>
    <t>MA-2430208AMP0.G</t>
  </si>
  <si>
    <t>PLANEJAMENTO - AMPLIAÇÃO DE SUBESTAÇÃO - SE BAIXO PENITENTE - 2024</t>
  </si>
  <si>
    <t>SE BAIXO PENITENTE</t>
  </si>
  <si>
    <t>1,00 x BARRAMENTO SIMPLES 69kV + 1,00 x CONEXÃO DE TRAFO 69kV c/ DJ + 1,00 x INSTALAÇÃO DE TRANSFORMADOR DE FORÇA ATÉ 15MVA + 0,10 x MIG 34,5/13,8kV PEQUENO + 0,02 x REGULADOR DE TENSÃO 3F - 25/30 MVA 69KV + 0,30 x LD 69kV CS/ESTR. CONCRETO - URBANA - DUPLO T - #394,5MCM CAL</t>
  </si>
  <si>
    <t>0,3 X LD 69kV CS/ESTR. CONCRETO - URBANA - DUPLO T - #394,5MCM CAL (6 Estruturas + 6 Estruturas Auxiliares)</t>
  </si>
  <si>
    <t>MA-2530208AMP0.D</t>
  </si>
  <si>
    <t>PLANEJAMENTO - AMPLIAÇÃO DE SUBESTAÇÃO - SE CODÓ - 2025</t>
  </si>
  <si>
    <t>SE CODÓ</t>
  </si>
  <si>
    <t>1,00 x BARRAMENTO SIMPLES 13,8kV + 1,00 x BARRAMENTO SIMPLES 69kV + 1,00 x CONEXÃO DE TRAFO 13,8kV c/ DJ + 1,00 x CONEXÃO DE TRAFO 69kV c/ DJ + 1,00 x INTERLIGAÇÃO DE BARRAS BPT 13,8kV c/ DJ + 0,30 x MIG 69/34,5kV e MIG 69/13,8kV PEQUENO + 0,20 x LD 69kV CS/ESTR. CONCRETO - URBANA - DUPLO T - #394,5MCM CAL + 1,00 x TRANSFORMADOR DE FORÇA 69/13,8kV 20,0/26,6MVA - DYN1 + 1,00 x CABO SUBTERRÂNEO + 1,00 x INSTALAÇÃO DE TRANSFORMADOR DE FORÇA ATÉ 40MVA</t>
  </si>
  <si>
    <t>LESTE - MA</t>
  </si>
  <si>
    <t>801.110.0316</t>
  </si>
  <si>
    <t>MA-2431608ATF0.A</t>
  </si>
  <si>
    <t>MANUTENÇÃO - AQUISIÇÃO DE TRAFO - SE COHATRAC - 2024</t>
  </si>
  <si>
    <t>SUBSTITUIÇÃO DO TRANSFORMADOR 02T1</t>
  </si>
  <si>
    <t>801.110.0301</t>
  </si>
  <si>
    <t>MA-2430108BCA0.A</t>
  </si>
  <si>
    <t>PLANEJAMENTO - BANCO DE CAPACITORES - SE VARGEM GRANDE - 2024</t>
  </si>
  <si>
    <t>SE VARGEM GRANDE</t>
  </si>
  <si>
    <t>1,00 x BANCO DE CAPACITOR 2,4MVAr - 13,8kV + 1,00 x CONEXÃO DE BANCO DE CAPACITOR 13,8kV c/ DJ</t>
  </si>
  <si>
    <t>MA-2430108BCA0.B</t>
  </si>
  <si>
    <t>PLANEJAMENTO - BANCO DE CAPACITORES - SE ZÉ DOCA - 2024</t>
  </si>
  <si>
    <t>MA-2430108BCA0.C</t>
  </si>
  <si>
    <t>PLANEJAMENTO - BANCO DE CAPACITORES - SE LAGO DA PEDRA - 2024</t>
  </si>
  <si>
    <t>MA-2430108BCA0.D</t>
  </si>
  <si>
    <t>PLANEJAMENTO - BANCO DE CAPACITORES - SE SERRA DO PENITENTE - 2024</t>
  </si>
  <si>
    <t>1,00 x BANCO DE CAPACITOR 1,2MVAr - 34,5kV + 1,00 x CONEXÃO DE BANCO DE CAPACITOR 34,5kV c/ DJ</t>
  </si>
  <si>
    <t>MA-2530108BCA0.A</t>
  </si>
  <si>
    <t>PLANEJAMENTO - BANCO DE CAPACITORES - SE VITORINO FREIRE - 2025</t>
  </si>
  <si>
    <t>SE VITORINO FREIRE</t>
  </si>
  <si>
    <t>1,00 x BANCO DE CAPACITOR 3,6MVAr - 13,8kV</t>
  </si>
  <si>
    <t>MA-2530108BCA0.B</t>
  </si>
  <si>
    <t>PLANEJAMENTO - BANCO DE CAPACITORES - SE LENÇÓIS - 2025</t>
  </si>
  <si>
    <t>SE LENÇÓIS</t>
  </si>
  <si>
    <t>1,00 x CONEXÃO DE BANCO DE CAPACITOR 13,8kV c/ DJ + 2,00 x BANCO DE CAPACITOR 2,4MVAr - 13,8kV</t>
  </si>
  <si>
    <t>MA-2530108BCA0.C</t>
  </si>
  <si>
    <t>PLANEJAMENTO - BANCO DE CAPACITORES - SE CAMPOS GERAIS - 2025</t>
  </si>
  <si>
    <t>SE CAMPOS GERAIS</t>
  </si>
  <si>
    <t>1,00 x CONEXÃO DE BANCO DE CAPACITOR 34,5kV c/ DJ + 1,00 x BANCO DE CAPACITOR 1,2MVAr - 34,5kV</t>
  </si>
  <si>
    <t>CC nº 01000108182 / Contrato nº 1104644444/2025 - IONE MARIA GABRIEL TAQUES (17/07/2026)</t>
  </si>
  <si>
    <t>MA-2530108BCA0.D</t>
  </si>
  <si>
    <t>PLANEJAMENTO - BANCO DE CAPACITORES - SE ALTO DO PARNAÍBA - 2025</t>
  </si>
  <si>
    <t>SE ALTO DO PARNAÍBA</t>
  </si>
  <si>
    <t>1,00 x CONEXÃO DE BANCO DE CAPACITOR 13,8kV c/ DJ + 1,00 x BANCO DE CAPACITOR 1,2MVAr - 13,8kV</t>
  </si>
  <si>
    <t>801.110.0312</t>
  </si>
  <si>
    <t>GRANDES INTERVENÇÕES SEGURANÇA SE/LD</t>
  </si>
  <si>
    <t>MA-2331208ISG0.I</t>
  </si>
  <si>
    <t>MANUTENÇÃO - MELHORIA SE - SE SÃO FRANCISCO - 2024</t>
  </si>
  <si>
    <t>SE SÃO FRANCISCO</t>
  </si>
  <si>
    <t>2,00 x BARRAMENTO SIMPLES 69kV + 2,00 x CONEXÃO DE TRAFO 69kV s/ DJ + 1,00 x DESAT. BARRAMENTO 69/138kV + 1,00 x DESAT. INFRAESTRUTURA GERAL MEDIA + 1,00 x ENTRADA DE LINHA 69kV c/ DJ + 2,00 x ENTRADA DE LINHA 69kV s/ DJ + 1,00 x INTERLIGAÇÃO DE BARRAS BPT 13,8kV s/ DJ</t>
  </si>
  <si>
    <t>SÃO LUÍS</t>
  </si>
  <si>
    <t>801.120.0630</t>
  </si>
  <si>
    <t>IMPLANTAÇÃO - SE BREJO - 69/34,5 KV - 20 MVA</t>
  </si>
  <si>
    <t>MA-2463008BRJ0.A</t>
  </si>
  <si>
    <t>PLANEJAMENTO - AMPLIAÇÃO DE POTÊNCIA - SE BREJO - 2025</t>
  </si>
  <si>
    <t>SE BREJO</t>
  </si>
  <si>
    <t>1,00 x BARRAMENTO SIMPLES 69kV + 1,00 x BARRAMENTO SIMPLES 69kV - SE MÓVEL + 1,00 x CONEXÃO DE TRAFO 34,5kV c/ DJ + 1,00 x ENTRADA DE LINHA 69kV c/ DJ + 1,00 x INSTALAÇÃO DE TRANSFORMADOR DE FORÇA ATÉ 15MVA + 1,00 x MIG 34,5/13,8kV PEQUENO + 1,00 x TRANSFORMADOR DE FORÇA 69/34,5kV 15/20MVA - DYN1 + 0,10 x LD 69kV CS/ESTR. CONCRETO - URBANA - DUPLO T - #394,5MCM CAL</t>
  </si>
  <si>
    <t>801.110.0300</t>
  </si>
  <si>
    <t>MA-2430008BAY0.A</t>
  </si>
  <si>
    <t>PLANEJAMENTO - BAY - SE SÃO VICENTE FERRER - 2024</t>
  </si>
  <si>
    <t>SE SÃO VICENTE FERRER</t>
  </si>
  <si>
    <t>MA-2430008BAY0.B</t>
  </si>
  <si>
    <t>PLANEJAMENTO - BAY - SE CARUTAPERA - 2024</t>
  </si>
  <si>
    <t>SE CARUTAPERA</t>
  </si>
  <si>
    <t>CARUTAPERA</t>
  </si>
  <si>
    <t>MA-2430008BAY0.D</t>
  </si>
  <si>
    <t>PLANEJAMENTO - BAY - SE AMARANTE (MA) - 2024</t>
  </si>
  <si>
    <t>SE AMARANTE (MA)</t>
  </si>
  <si>
    <t>1,00 x ENTRADA DE LINHA 13,8kV c/ DJ + 1,00 x IMPLANTAÇÃO DO SISTEMA CC DA SUBESTAÇÃO CONJUGADO</t>
  </si>
  <si>
    <t>MA-2430008BAY0.F</t>
  </si>
  <si>
    <t>PLANEJAMENTO - BAY - SE MIRADOR - 2024</t>
  </si>
  <si>
    <t>SE MIRADOR</t>
  </si>
  <si>
    <t>MIRADOR</t>
  </si>
  <si>
    <t>MA-2430008BAY0.G</t>
  </si>
  <si>
    <t>PLANEJAMENTO - BAY - SE TURIAÇU - 2024</t>
  </si>
  <si>
    <t>SE TURIAÇU</t>
  </si>
  <si>
    <t>MA-2430008BAY0.H</t>
  </si>
  <si>
    <t>PLANEJAMENTO - BAY - SE VILA PALMEIRA - 2024</t>
  </si>
  <si>
    <t>SE VILA PALMEIRA</t>
  </si>
  <si>
    <t>2,00 x ENTRADA DE LINHA 13,8kV c/ DJ</t>
  </si>
  <si>
    <t>MA-2530008BAY0.A</t>
  </si>
  <si>
    <t>PLANEJAMENTO - BAY - SE VIANA - 2025</t>
  </si>
  <si>
    <t>SE VIANA</t>
  </si>
  <si>
    <t>MA-2530008BAY0.B</t>
  </si>
  <si>
    <t>PLANEJAMENTO - BAY - SE SANTA TEREZINHA - 2025</t>
  </si>
  <si>
    <t>SE SANTA TEREZINHA</t>
  </si>
  <si>
    <t>801.120.0619</t>
  </si>
  <si>
    <t>INTERLIGAÇÃO PS AÇAILÂNDIA 69KV</t>
  </si>
  <si>
    <t>MA-2561908ACA0.B</t>
  </si>
  <si>
    <t>PLANEJAMENTO - MEDIÇÃO DE FRONTEIRA - SE AÇAILÂNDIA (RB) - 2025</t>
  </si>
  <si>
    <t>SE AÇAILÂNDIA (RB)</t>
  </si>
  <si>
    <t>2,00 x MEDIÇÃO DE FRONTEIRA 69KV - C/ TI's</t>
  </si>
  <si>
    <t>801.120.0620</t>
  </si>
  <si>
    <t>INTERLIGAÇÃO PS SANTA LUZIA III 138KV</t>
  </si>
  <si>
    <t>MA-2362008SLT0.D</t>
  </si>
  <si>
    <t>PLANEJAMENTO - AMPLIAÇÃO DE POTÊNCIA - SE ESTACA TRINTA - 2025</t>
  </si>
  <si>
    <t>SE ESTACA TRINTA</t>
  </si>
  <si>
    <t>1,00 x BARRAMENTO SIMPLES 138kV + 1,00 x BARRAMENTO SIMPLES 138kV - SE MÓVEL + 1,00 x CONEXÃO DE TRAFO 138kV c/ DJ + 1,00 x CONEXÃO DE TRAFO 69kV c/ DJ + 1,00 x ENTRADA DE LINHA 138kV c/ DJ + 1,00 x INSTALAÇÃO DE TRANSFORMADOR DE FORÇA ATÉ 15MVA + 1,00 x MIG 138/69/34,5/13,8kV MÉDIA + 1,00 x TRANSFORMADOR DE FORÇA 138/69/13,8kV 30/40MVA - YNYN0D1</t>
  </si>
  <si>
    <t>MA-2562008SLT0.B</t>
  </si>
  <si>
    <t>PLANEJAMENTO - AMPLIAÇÃO DE POTÊNCIA - SE VITORINO FREIRE - 2025</t>
  </si>
  <si>
    <t>1,00 x BARRAMENTO DUPLO OU BPT 69kV + 1,00 x CONEXÃO DE TRAFO 69kV c/ DJ + 1,00 x INTERLIGAÇÃO DE BARRAS 69kV c/ DJ + 1,00 x ENTRADA DE LINHA 138kV c/ DJ + 1,00 x BARRAMENTO DUPLO OU BPT 138kV + 1,00 x BARRAMENTO SIMPLES 138kV - SE MÓVEL + 1,00 x CONEXÃO DE TRAFO 138kV c/ DJ + 1,00 x INTERLIGAÇÃO DE BARRAS 138kV c/ DJ + 1,00 x MIG 138/69/34,5/13,8kV MÉDIA + 1,00 x INSTALAÇÃO DE TRANSFORMADOR DE FORÇA ATÉ 40MVA + 1,00 x TF-P 138/69KV 40/50MVA YND1 LTC</t>
  </si>
  <si>
    <t>VITORINO FREIRE</t>
  </si>
  <si>
    <t>MA-2362008SLT0.A</t>
  </si>
  <si>
    <t>PLANEJAMENTO - AMPLIAÇÃO DE SUBESTAÇÃO - SE SANTA LUZIA - 2025</t>
  </si>
  <si>
    <t>SE SANTA LUZIA</t>
  </si>
  <si>
    <t>1,00 x BARRAMENTO DUPLO OU BPT 138kV + 1,00 x BARRAMENTO SIMPLES 138kV - SE MÓVEL + 2,00 x CONEXÃO DE REATOR 138kV c/ DJ + 1,00 x CONEXÃO DE TRAFO 138kV c/ DJ + 1,00 x CONEXÃO DE TRAFO 69kV c/ DJ + 2,00 x ENTRADA DE LINHA 138kV c/ DJ + 1,00 x INSTALAÇÃO DE TRANSFORMADOR DE FORÇA ATÉ 15MVA + 1,00 x INTERLIGAÇÃO DE BARRAS 138kV c/ DJ + 1,00 x MIG 138/69/34,5/13,8kV MÉDIA + 2,00 x REATOR 7MVAr - 138kV + 1,00 x TRANSFORMADOR DE FORÇA 138/69/13,8kV 30/40MVA - YNYN0D1</t>
  </si>
  <si>
    <t>MA-2562008SLT0.C</t>
  </si>
  <si>
    <t>PLANEJAMENTO - ENTRADA DE LINHA - SE SANTA LUZIA - 2025</t>
  </si>
  <si>
    <t>MA-2362008SLT0.F</t>
  </si>
  <si>
    <t>PLANEJAMENTO - MEDIÇÃO DE FRONTEIRA - SE SANTA LUZIA III (RB) - 2025</t>
  </si>
  <si>
    <t>SE SANTA LUZIA III (RB)</t>
  </si>
  <si>
    <t>2,00 x MEDIÇÃO DE FRONTEIRA 138KV - C/ TI's</t>
  </si>
  <si>
    <t>801.120.0617</t>
  </si>
  <si>
    <t>LD PERITORÓ/COROATÁ 69KV (C2) - 35KM</t>
  </si>
  <si>
    <t>MA-2261708CRA0.C</t>
  </si>
  <si>
    <t>MANUTENÇÃO - NOVA SE - SE SECC. PERITORÓ - 2024</t>
  </si>
  <si>
    <t>SE SECC. PERITORÓ</t>
  </si>
  <si>
    <t>1,00 x BARRAMENTO SIMPLES 69kV + 3,00 x ENTRADA DE LINHA 69kV c/ DJ + 1,00 x MIG 69/34,5kV e MIG 69/13,8kV PEQUENO</t>
  </si>
  <si>
    <t>801.110.0318</t>
  </si>
  <si>
    <t>MA-2431708ASE0.U</t>
  </si>
  <si>
    <t>AUTOMAÇÃO - MEDIÇÃO DE FRONTEIRA - SE BOA ESPERANÇA - CHESF - 2024</t>
  </si>
  <si>
    <t>SE BOA ESPERANÇA - CHESF</t>
  </si>
  <si>
    <t>1,00 x MEDIÇÃO DE FRONTEIRA 13,8KV - C/ TI's</t>
  </si>
  <si>
    <t>MA-2531808MOP0.F</t>
  </si>
  <si>
    <t>AUTOMAÇÃO - MEDIÇÃO OPERACIONAL - SE MIRADOR - 2025</t>
  </si>
  <si>
    <t>1,00 x MEDIÇÃO OPERACIONAL 13,8KV - C/ TI's</t>
  </si>
  <si>
    <t>Novo alimentador 11C3</t>
  </si>
  <si>
    <t>MA-2531808MOP0.G</t>
  </si>
  <si>
    <t>AUTOMAÇÃO - MEDIÇÃO OPERACIONAL - SE GOVERNADOR EUGÊNIO BARROS - 2025</t>
  </si>
  <si>
    <t>SE GOVERNADOR EUGÊNIO BARROS</t>
  </si>
  <si>
    <t>1,00 x MEDIÇÃO OPERACIONAL 34,5KV - C/ TI's</t>
  </si>
  <si>
    <t>Novo alimentador 19M1</t>
  </si>
  <si>
    <t>801.110.0313</t>
  </si>
  <si>
    <t>MA-2431308MOP0.C</t>
  </si>
  <si>
    <t>MANUTENÇÃO - MELHORIA SE - SE PORTO FRANCO II - 2025</t>
  </si>
  <si>
    <t>SE PORTO FRANCO II</t>
  </si>
  <si>
    <t>1,00 x CONEXÃO DE TRAFO 69kV c/ DJ</t>
  </si>
  <si>
    <t>SUBSTITUIÇÃO DE CHAVE SECCIONADORA 32T1 POR CONEXÃO DE TRANSFORMADOR DE FORÇA</t>
  </si>
  <si>
    <t>MA-2431308MOP0.D</t>
  </si>
  <si>
    <t>MANUTENÇÃO - MELHORIA SE - SE ARAIOSES - 2025</t>
  </si>
  <si>
    <t>SE ARAIOSES</t>
  </si>
  <si>
    <t>1,00 x CONEXÃO DE TRAFO 13,8kV c/ DJ + 1,00 x CONEXÃO DE TRAFO 34,5kV c/ DJ + 0,20 x MIG 34,5/13,8kV PEQUENO + 1,00 x BARRAMENTO SIMPLES 13,8kV + 1,00 x INSTALAÇÃO DE TRANSFORMADOR DE FORÇA ATÉ 15MVA</t>
  </si>
  <si>
    <t>801.110.0317</t>
  </si>
  <si>
    <t>MA-2431708ASE0.J</t>
  </si>
  <si>
    <t>AUTOMAÇÃO - RETROFIT - SE SANTA INÊS  - 2024</t>
  </si>
  <si>
    <t>SE SANTA INÊS</t>
  </si>
  <si>
    <t>1,00 x IMPLANTAÇÃO DO ESQUEMA DE SELETIVIDADE LÓGICA</t>
  </si>
  <si>
    <t>10 RELÉS 13,8KV + 2 SWITCHS</t>
  </si>
  <si>
    <t>MA-2431708ASE0.M</t>
  </si>
  <si>
    <t>AUTOMAÇÃO - RETROFIT - SE BURITICUPU - 2024</t>
  </si>
  <si>
    <t>SE BURITICUPU</t>
  </si>
  <si>
    <t>4 RELÉS 13,8KV + 1 SWITCH</t>
  </si>
  <si>
    <t>MA-2431708ASE0.O</t>
  </si>
  <si>
    <t>AUTOMAÇÃO - RETROFIT - SE CAXIAS  - 2025</t>
  </si>
  <si>
    <t>SE CAXIAS</t>
  </si>
  <si>
    <t>1,00 x IMPLANTAÇÃO DO ESQUEMA DE SELETIVIDADE LÓGICA + 0,40 x CONSTRUÇÃO DE CASA DE COMANDO + 1,00 x RETROFIT INFRA. SE GRANDE PORTE</t>
  </si>
  <si>
    <t>6 RELÉS 13,8KV + 2 SWITCHS</t>
  </si>
  <si>
    <t>MA-2431708ASE0.P</t>
  </si>
  <si>
    <t>AUTOMAÇÃO - RETROFIT - SE COELHO NETO - 2024</t>
  </si>
  <si>
    <t>SE COELHO NETO</t>
  </si>
  <si>
    <t>MA-2431708ASE0.Q</t>
  </si>
  <si>
    <t>AUTOMAÇÃO - RETROFIT - SE ROSÁRIO - 2024</t>
  </si>
  <si>
    <t>SE ROSÁRIO</t>
  </si>
  <si>
    <t>7 RELÉS 13,8KV + 2 SWITCHS</t>
  </si>
  <si>
    <t>MA-2531708ASE0.A</t>
  </si>
  <si>
    <t>AUTOMAÇÃO - RETROFIT - SE AGROVILA - 2025</t>
  </si>
  <si>
    <t>SE AGROVILA</t>
  </si>
  <si>
    <t>1,00 x IMPLANTAÇÃO DO SISTEMA CC DA SUBESTAÇÃO CONJUGADO</t>
  </si>
  <si>
    <t>MA-2531708ASE0.B</t>
  </si>
  <si>
    <t>AUTOMAÇÃO - RETROFIT - SE APICUM-AÇU - 2025</t>
  </si>
  <si>
    <t>SE APICUM-AÇU</t>
  </si>
  <si>
    <t>MA-2531708ASE0.C</t>
  </si>
  <si>
    <t>AUTOMAÇÃO - RETROFIT - SE BACABEIRA - 2025</t>
  </si>
  <si>
    <t>SE BACABEIRA</t>
  </si>
  <si>
    <t>MA-2531708ASE0.D</t>
  </si>
  <si>
    <t>AUTOMAÇÃO - RETROFIT - SE AÇAILÂNDIA - 2025</t>
  </si>
  <si>
    <t>SE AÇAILÂNDIA</t>
  </si>
  <si>
    <t>1,00 x RETROFIT - 2414</t>
  </si>
  <si>
    <t>09T4</t>
  </si>
  <si>
    <t>MA-2531708ASE0.E</t>
  </si>
  <si>
    <t>AUTOMAÇÃO - RETROFIT - SE SÃO JOÃO DO CARU - 2025</t>
  </si>
  <si>
    <t>SE SÃO JOÃO DO CARU</t>
  </si>
  <si>
    <t>MA-2531708ASE0.F</t>
  </si>
  <si>
    <t>AUTOMAÇÃO - RETROFIT - SE ALTO DO PARNAÍBA - 2025</t>
  </si>
  <si>
    <t>MA-2531708ASE0.G</t>
  </si>
  <si>
    <t>AUTOMAÇÃO - RETROFIT - SE SÃO JOÃO DO PARAÍSO - 2025</t>
  </si>
  <si>
    <t>SE SÃO JOÃO DO PARAÍSO</t>
  </si>
  <si>
    <t>MA-2531708ASE0.I</t>
  </si>
  <si>
    <t>AUTOMAÇÃO - RETROFIT - SE ARAIOSES - 2025</t>
  </si>
  <si>
    <t>MA-2531708ASE0.J</t>
  </si>
  <si>
    <t>AUTOMAÇÃO - RETROFIT - SE BURITI BRAVO - 2025</t>
  </si>
  <si>
    <t>SE BURITI BRAVO</t>
  </si>
  <si>
    <t>MA-2531708ASE0.K</t>
  </si>
  <si>
    <t>AUTOMAÇÃO - RETROFIT - SE COURO DANTAS - 2025</t>
  </si>
  <si>
    <t>SE COURO DANTAS</t>
  </si>
  <si>
    <t>MA-2531708ASE0.L</t>
  </si>
  <si>
    <t>AUTOMAÇÃO - RETROFIT - SE ITAIPAVA DO GRAJAÚ - 2025</t>
  </si>
  <si>
    <t>SE ITAIPAVA DO GRAJAÚ</t>
  </si>
  <si>
    <t>MA-2531708ASE0.M</t>
  </si>
  <si>
    <t>AUTOMAÇÃO - RETROFIT - SE TURILÂNDIA - 2025</t>
  </si>
  <si>
    <t>SE TURILÂNDIA</t>
  </si>
  <si>
    <t>09T1</t>
  </si>
  <si>
    <t>MA-2531708ASE0.N</t>
  </si>
  <si>
    <t>AUTOMAÇÃO - RETROFIT - SE MATINHA - 2025</t>
  </si>
  <si>
    <t>SE MATINHA</t>
  </si>
  <si>
    <t>MA-2531708ASE0.O</t>
  </si>
  <si>
    <t>AUTOMAÇÃO - RETROFIT - SE JENIPAPO DOS VIEIRAS - 2025</t>
  </si>
  <si>
    <t>SE JENIPAPO DOS VIEIRAS</t>
  </si>
  <si>
    <t>MA-2531708ASE0.P</t>
  </si>
  <si>
    <t>AUTOMAÇÃO - RETROFIT - SE RENASCER - 2025</t>
  </si>
  <si>
    <t>SE RENASCER</t>
  </si>
  <si>
    <t>MA-2531708ASE0.Z</t>
  </si>
  <si>
    <t>AUTOMAÇÃO - RETROFIT - SE ITAQUI - 2025</t>
  </si>
  <si>
    <t>SE ITAQUI</t>
  </si>
  <si>
    <t>1,00 x RETROFIT BAY CONEXÃO BANCO CAPACITOR &gt;= 69kV - 751A + 1,00 x RETROFIT BAY ENTRADA DE LINHA - 311C + 1,00 x RETROFIT BAY INTERLIGAÇÃO DE BARRA + 1,00 x RETROFIT TRANSFORMADOR FORÇA</t>
  </si>
  <si>
    <t>02T1, 12H1, 12L1, 12M1</t>
  </si>
  <si>
    <t>801.120.0607</t>
  </si>
  <si>
    <t>PROJETO ALTO ALEGRE DO MARANHÃO 69KV</t>
  </si>
  <si>
    <t>MA-2260708AAM0.A</t>
  </si>
  <si>
    <t>PLANEJAMENTO - NOVA SE - SE ALTO ALEGRE - 2024</t>
  </si>
  <si>
    <t>SE ALTO ALEGRE</t>
  </si>
  <si>
    <t>2,00 x BARRAMENTO SIMPLES 13,8kV + 1,00 x BARRAMENTO SIMPLES 69kV + 1,00 x BARRAMENTO SIMPLES 69kV - SE MÓVEL + 1,00 x CONEXÃO DE TRAFO 13,8kV c/ DJ + 1,00 x CONEXÃO DE TRAFO 69kV c/ DJ + 3,00 x ENTRADA DE LINHA 13,8kV c/ DJ + 1,00 x ENTRADA DE LINHA 69kV c/ DJ + 1,00 x INSTALAÇÃO DE TRANSFORMADOR DE FORÇA ATÉ 15MVA + 1,00 x MIG 69/34,5kV e MIG 69/13,8kV PEQUENO + 1,00 x ENTRADA DE LINHA 69kV s/ DJ</t>
  </si>
  <si>
    <t>Apenas uma EL 69kV em seccionamento (validações operacionais e presidencial) / Transformador 69/13,8 kV – 10/12,5 MVA LTC (Aproveitado de Timon II)</t>
  </si>
  <si>
    <t>801.120.0608</t>
  </si>
  <si>
    <t>PROJETO LAGOA GRANDE 34,5 KV</t>
  </si>
  <si>
    <t>MA-2260808LAG0.B</t>
  </si>
  <si>
    <t>PLANEJAMENTO - AMPLIAÇÃO DE POTÊNCIA - SE LAGO DA PEDRA - 2024</t>
  </si>
  <si>
    <t>1,00 x BARRAMENTO SIMPLES 34,5kV + 1,00 x CONEXÃO DE TRAFO 34,5kV c/ DJ + 1,00 x CONEXÃO DE TRAFO 69kV c/ DJ + 1,00 x ENTRADA DE LINHA 34,5kV c/ DJ + 1,00 x INSTALAÇÃO DE TRANSFORMADOR DE FORÇA ATÉ 15MVA + 1,00 x MIG 34,5/13,8kV PEQUENO + 1,00 x TRANSFORMADOR DE FORÇA 69/34,5kV 10,0/12,5MVA - DYN1</t>
  </si>
  <si>
    <t>MA-2260808LAG0.A</t>
  </si>
  <si>
    <t>PLANEJAMENTO - NOVA SE - SE LAGOA GRANDE - 2024</t>
  </si>
  <si>
    <t>SE LAGOA GRANDE</t>
  </si>
  <si>
    <t>2,00 x BARRAMENTO SIMPLES 13,8kV + 1,00 x BARRAMENTO SIMPLES 34,5kV + 1,00 x CONEXÃO DE TRAFO 13,8kV c/ DJ + 1,00 x CONEXÃO DE TRAFO 34,5kV c/ DJ + 2,00 x ENTRADA DE LINHA 13,8kV c/ DJ + 1,00 x INSTALAÇÃO DE TRANSFORMADOR DE FORÇA ATÉ 15MVA + 1,00 x MIG 34,5/13,8kV PEQUENO + 1,00 x TRANSFORMADOR DE FORÇA 34,5/13,8kV 5,0/6,3MVA - YNYN0D1</t>
  </si>
  <si>
    <t>801.120.0632</t>
  </si>
  <si>
    <t>PROJETO NOVA LD ARAÇAGY / SÃO JOSÉ DE RIBAMAR</t>
  </si>
  <si>
    <t>MA-2563208ARG0.B</t>
  </si>
  <si>
    <t>PLANEJAMENTO - ENTRADA DE LINHA - SE ARAÇAGY - 2027</t>
  </si>
  <si>
    <t>SE ARAÇAGY</t>
  </si>
  <si>
    <t>MA-2563208ARG0.C</t>
  </si>
  <si>
    <t>PLANEJAMENTO - ENTRADA DE LINHA - SE SÃO JOSÉ DE RIBAMAR - 2027</t>
  </si>
  <si>
    <t>SE SÃO JOSÉ DE RIBAMAR</t>
  </si>
  <si>
    <t>801.120.0634</t>
  </si>
  <si>
    <t>PROJETO NOVA LD GOVERNADOR NUNES FREIRE / MANAUS C2</t>
  </si>
  <si>
    <t>MA-2563408GNF0.B</t>
  </si>
  <si>
    <t>PLANEJAMENTO - ENTRADA DE LINHA - SE GOVERNADOR NUNES FREIRE - 2025</t>
  </si>
  <si>
    <t>MA-2563408GNF0.C</t>
  </si>
  <si>
    <t>PLANEJAMENTO - ENTRADA DE LINHA - SE MANAUS - 2025</t>
  </si>
  <si>
    <t>SE MANAUS</t>
  </si>
  <si>
    <t>2,00 x ENTRADA DE LINHA 69kV c/ DJ</t>
  </si>
  <si>
    <t>01 para regularização da LD existente GNF/MNS 02J1
01 para novo circuito GNF/MNS C2</t>
  </si>
  <si>
    <t>MANAUS</t>
  </si>
  <si>
    <t>801.120.0631</t>
  </si>
  <si>
    <t>PROJETO NOVA LD VITORINO FREIRE / LAGO DA PEDRA</t>
  </si>
  <si>
    <t>MA-2563108VFR0.B</t>
  </si>
  <si>
    <t>PLANEJAMENTO - ENTRADA DE LINHA - SE LAGO DA PEDRA - 2025</t>
  </si>
  <si>
    <t>MA-2563108VFR0.C</t>
  </si>
  <si>
    <t>PLANEJAMENTO - ENTRADA DE LINHA - SE VITORINO FREIRE - 2025</t>
  </si>
  <si>
    <t>801.120.0625</t>
  </si>
  <si>
    <t>PROJETO PAULO RAMOS 34,5KV</t>
  </si>
  <si>
    <t>MA-2362508PLR0.B</t>
  </si>
  <si>
    <t>PLANEJAMENTO - BAY - SE LAGO DA PEDRA - 2024</t>
  </si>
  <si>
    <t>MA-2362508PLR0.A</t>
  </si>
  <si>
    <t>PLANEJAMENTO - NOVA SE - SE PAULO RAMOS - 2024</t>
  </si>
  <si>
    <t>SE PAULO RAMOS</t>
  </si>
  <si>
    <t>801.120.0622</t>
  </si>
  <si>
    <t>PROJETO SE BACABAL II 69KV</t>
  </si>
  <si>
    <t>MA-2362208BCB0.A</t>
  </si>
  <si>
    <t>PLANEJAMENTO - NOVA SE - SE BACABAL II - 2024</t>
  </si>
  <si>
    <t>SE BACABAL II</t>
  </si>
  <si>
    <t>3,00 x BARRAMENTO SIMPLES 13,8kV + 1,00 x BARRAMENTO SIMPLES 69kV + 1,00 x BARRAMENTO SIMPLES 69kV - SE MÓVEL + 1,00 x CONEXÃO DE TRAFO 13,8kV c/ DJ + 1,00 x CONEXÃO DE TRAFO 69kV c/ DJ + 4,00 x ENTRADA DE LINHA 13,8kV c/ DJ + 2,00 x ENTRADA DE LINHA 69kV c/ DJ + 1,00 x INSTALAÇÃO DE TRANSFORMADOR DE FORÇA ATÉ 15MVA + 1,00 x MIG 69/34,5kV e MIG 69/13,8kV PEQUENO + 1,00 x TRANSFORMADOR DE FORÇA 69/13,8kV 20,0/26,6MVA - DYN1</t>
  </si>
  <si>
    <t>801.120.0633</t>
  </si>
  <si>
    <t>PROJETO SERRA DO PENITENTE 138KV</t>
  </si>
  <si>
    <t>MA-2563308SPT0.B</t>
  </si>
  <si>
    <t>PLANEJAMENTO - AMPLIAÇÃO DE POTÊNCIA - SE SERRA DO PENITENTE - 2027</t>
  </si>
  <si>
    <t>1,00 x BARRAMENTO SIMPLES 69kV + 1,00 x CONEXÃO DE TRAFO 69kV c/ DJ + 1,00 x ENTRADA DE LINHA 138kV c/ DJ + 1,00 x BARRAMENTO SIMPLES 138kV - SE MÓVEL + 1,00 x CONEXÃO DE REATOR 138kV c/ DJ + 1,00 x CONEXÃO DE TRAFO 138kV c/ DJ + 1,00 x REATOR 7MVAr - 138kV + 1,00 x INSTALAÇÃO DE TRANSFORMADOR DE FORÇA ATÉ 40MVA + 1,00 x MIG 138/69/34,5/13,8kV PEQUENO + 1,00 x TF-P 138/69KV 40/50MVA YNYN0D1 LTC + 1,00 x BARRAMENTO DUPLO OU BPT 138kV + 1,00 x INTERLIGAÇÃO DE BARRAS 138kV s/ DJ</t>
  </si>
  <si>
    <t>CC nº 1000119421 /Contrato nº 1102426870/2025 - PEDRO HENRIQUE CERVI - FAZENDA SÃO PAULO - CAPTAÇÃO IV (prazo da obra no contrato: 05/10/2027)</t>
  </si>
  <si>
    <t>MA-2563308SPT0.C</t>
  </si>
  <si>
    <t>PLANEJAMENTO - NOVA SE - SE SECC. CONTORNO - 2027</t>
  </si>
  <si>
    <t>SE SECC. CONTORNO</t>
  </si>
  <si>
    <t>1,00 x BARRAMENTO SIMPLES 69kV + 1,00 x CONEXÃO DE TRAFO 69kV c/ DJ + 2,00 x ENTRADA DE LINHA 69kV c/ DJ + 1,00 x ENTRADA DE LINHA 138kV c/ DJ + 1,00 x BARRAMENTO SIMPLES 138kV - SE MÓVEL + 1,00 x CONEXÃO DE TRAFO 138kV c/ DJ + 1,00 x INSTALAÇÃO DE TRANSFORMADOR DE FORÇA ATÉ 40MVA + 1,00 x BARRAMENTO SIMPLES 138kV + 1,00 x MIG 138/69/34,5/13,8kV PEQUENO + 1,00 x TF-P 138/69KV 40/50MVA YNYN0D1 LTC</t>
  </si>
  <si>
    <t>801.110.0308</t>
  </si>
  <si>
    <t>MA-2430808CAT0.A</t>
  </si>
  <si>
    <t>CLIENTE - AMPLIAÇÃO DE POTÊNCIA - SE SECC. PERITORÓ - 2025</t>
  </si>
  <si>
    <t>1,00 x TRANSFORMADOR DE FORÇA 69/13,8kV 10/12,5MVA - DYN1 + 1,00 x INSTALAÇÃO DE TRANSFORMADOR DE FORÇA ATÉ 15MVA + 1,00 x BARRAMENTO SIMPLES 69kV + 1,00 x MIG 69/34,5kV e MIG 69/13,8kV PEQUENO + 1,00 x CONEXÃO DE TRAFO 69kV c/ DJ + 1,00 x CONEXÃO DE TRAFO 13,8kV c/ DJ + 1,00 x BARRAMENTO SIMPLES 13,8kV + 2,00 x ENTRADA DE LINHA 13,8kV c/ DJ</t>
  </si>
  <si>
    <t>MA-2430808CAT0.P</t>
  </si>
  <si>
    <t>CLIENTE - AMPLIAÇÃO DE POTÊNCIA - SE SÃO BERNARDO - 2025</t>
  </si>
  <si>
    <t>SE SÃO BERNARDO</t>
  </si>
  <si>
    <t>1,00 x INSTALAÇÃO DE TRANSFORMADOR DE FORÇA ATÉ 15MVA + 1,00 x BARRAMENTO SIMPLES 69kV + 0,10 x MIG 69/34,5kV e MIG 69/13,8kV PEQUENO + 1,00 x CONEXÃO DE TRAFO 69kV c/ DJ + 1,00 x REGULADOR DE TENSÃO 3F - 10/12MVA</t>
  </si>
  <si>
    <t>1075117366 - EBES SISTEMAS DE ENERGIA SA
Inclusa adequação da LD São Bernardo / Barro Duro 69kV (153m):
0,05x DESATIVAÇÃO DE LINHA – CONCRETO – URBANA
0,2x INDENIZAÇÕES FUNDIÁRIAS
0,2x LD 69 KV CS/ESTR. CONCRETO – URBANA – DUPLO T - # 394,5 MCM CAL</t>
  </si>
  <si>
    <t>SÃO BERNARDO</t>
  </si>
  <si>
    <t>MA-2530808CAT0.A</t>
  </si>
  <si>
    <t>CLIENTE - AMPLIAÇÃO DE POTÊNCIA - SE FORTALEZA DOS NOGUEIRAS - 2026</t>
  </si>
  <si>
    <t>SE FORTALEZA DOS NOGUEIRAS</t>
  </si>
  <si>
    <t>1,00 x TRANSFORMADOR DE FORÇA 69/13,8kV 10/12,5MVA - DYN1 + 1,00 x INSTALAÇÃO DE TRANSFORMADOR DE FORÇA ATÉ 15MVA</t>
  </si>
  <si>
    <t>CC nº 01000118295 / Contrato nº 1094457067/2024 - MDGC INCORPORADORA E EMPREENDIMENTOS IMOBILIARIOS LTDA (28/11/2026)
CC nº 1000119989 / Contrato nº 1104571876/2025 - ANGELO CUSTODIO ROMERO EUGENIO (09/09/2026)
CC nº 01000118349 / Contrato nº 1101462176 /2025 -RESIDENCIAL ALOHA SPE LTDA (12/09/2028)</t>
  </si>
  <si>
    <t>FORTALEZA DOS NOGUEIRAS</t>
  </si>
  <si>
    <t>MA-2530808CAT0.G</t>
  </si>
  <si>
    <t>CLIENTE - AMPLIAÇÃO DE POTÊNCIA - SE IMPERATRIZ - 2027</t>
  </si>
  <si>
    <t>SE IMPERATRIZ</t>
  </si>
  <si>
    <t>1,00 x TRANSFORMADOR DE FORÇA 69/13,8KV 30/40MVA - DYN1 + 1,00 x SUBST. DE TRANSFORMADOR DE FORÇA</t>
  </si>
  <si>
    <t>Substituição do TF 02T2 
1097942452 - Hospital HRT</t>
  </si>
  <si>
    <t>MA-2530808CAT0.I</t>
  </si>
  <si>
    <t>CLIENTE - AMPLIAÇÃO DE POTÊNCIA - SE CAMPOS GERAIS - 2027</t>
  </si>
  <si>
    <t>1,00 x TRANSFORMADOR DE FORÇA 69/34,5kV 10,0/12,5MVA - DYN1 + 1,00 x CONEXÃO DE TRAFO 69kV c/ DJ + 1,00 x CONEXÃO DE TRAFO 34,5kV c/ DJ + 1,00 x INSTALAÇÃO DE TRANSFORMADOR DE FORÇA ATÉ 15MVA + 1,00 x BARRAMENTO SIMPLES 34,5kV</t>
  </si>
  <si>
    <t>contrato de obras 1101337721: ATENDIMENTO À ENERGISA TOCANTINS</t>
  </si>
  <si>
    <t>MA-2530808CAT0.J</t>
  </si>
  <si>
    <t>CLIENTE - AMPLIAÇÃO DE POTÊNCIA - SE BAÚ - 2026</t>
  </si>
  <si>
    <t>SE BAÚ</t>
  </si>
  <si>
    <t>1,00 x BARRAMENTO SIMPLES 34,5kV + 1,00 x CONEXÃO DE TRAFO 13,8kV c/ DJ + 1,00 x INSTALAÇÃO DE TRANSFORMADOR DE FORÇA ATÉ 15MVA + 1,00 x TRANSFORMADOR DE FORÇA 34,5/13,8kV 5,0/6,25MVA - DYN1 + 0,05 x MIG 34,5/13,8kV PEQUENO + 1,00 x CONEXÃO DE TRAFO 34,5kV c/ DJ</t>
  </si>
  <si>
    <t>Contrato nº 1094978342: ATENDIMENTO A CLIENTE - FERNANDO ANTONIO LEITÃO CAVALCANTE - CAXIAS/MA</t>
  </si>
  <si>
    <t>MA-2430808CAT0.B</t>
  </si>
  <si>
    <t>CLIENTE - AMPLIAÇÃO DE SUBESTAÇÃO - SE SERRA DO PENITENTE - 2024</t>
  </si>
  <si>
    <t>1,00 x CONEXÃO DE BANCO DE CAPACITOR 34,5kV c/ DJ + 1,00 x BANCO DE CAPACITOR 1,2MVAr - 34,5kV + 1,00 x MIG 138/69/34,5/13,8kV PEQUENO</t>
  </si>
  <si>
    <t>Contrato nº 1078196474 CC nº 1000115500 - PEDRO HENRIQUE CERVI,  assinatura do contrato em 14/11/2023.</t>
  </si>
  <si>
    <t>MA-2430808CAT0.T</t>
  </si>
  <si>
    <t>CLIENTE - AMPLIAÇÃO DE SUBESTAÇÃO - SE TIMON - 2025</t>
  </si>
  <si>
    <t>SE TIMON</t>
  </si>
  <si>
    <t>0,10 x MIG 69/34,5kV e MIG 69/13,8kV PEQUENO + 1,00 x BARRAMENTO SIMPLES 69kV + 1,00 x REGULADOR DE TENSÃO 3F - 25/30 MVA 69KV + 1,00 x INSTALAÇÃO DE TRANSFORMADOR DE FORÇA ATÉ 40MVA</t>
  </si>
  <si>
    <t>1064637705 -ATHON UFV 82 LOCACAO DE EQUIPAMENTOS FOTOVOLTAICOS LTDA.</t>
  </si>
  <si>
    <t>MA-2530808CAT0.B</t>
  </si>
  <si>
    <t>CLIENTE - AMPLIAÇÃO DE SUBESTAÇÃO - SE BALSAS - 2026</t>
  </si>
  <si>
    <t>1,00 x ENTRADA DE LINHA 69kV c/ DJ + 1,00 x SUBST. DE CHAVES 69kV S/ LÂMINA DE TERRA + 1,00 x SUBST. DE CONJUNTO TCs 69kV + 1,00 x SUBST. DE CONJUNTO TPs 69kV + 0,05 x MIG 69/34,5kV e MIG 69/13,8kV PEQUENO + 1,00 x DESAT. DE CONJUNTO PARA-RAIOS 69/138kV + 1,00 x DESAT. DE CHAVE TRIPOLAR 69/138kV + 1,00 x DESATIVAÇÃO DISJUNTOR 69/138kV + 0,10 x LD 69kV CD/ESTR. CONCRETO - URBANA - DUPLO T - D1 - #394,5MCM CAL</t>
  </si>
  <si>
    <t>MA-2530808CAT0.C</t>
  </si>
  <si>
    <t>CLIENTE - AMPLIAÇÃO DE SUBESTAÇÃO - SE MANAUS - 2025</t>
  </si>
  <si>
    <t>0,10 x MIG 34,5/13,8kV PEQUENO + 2,00 x CONEXÃO DE BANCO DE CAPACITOR 69kV c/ DJ + 2,00 x BANCO DE CAPACITOR 2,5MVAr - 69kV</t>
  </si>
  <si>
    <t>ATENDIMENTO AO CLIENTE MINERAÇÃO AURIZONA S/A</t>
  </si>
  <si>
    <t>MA-2530808CAT0.D</t>
  </si>
  <si>
    <t>CLIENTE - AMPLIAÇÃO DE SUBESTAÇÃO - SE GODOFREDO VIANA - 2026</t>
  </si>
  <si>
    <t>SE GODOFREDO VIANA</t>
  </si>
  <si>
    <t>2,00 x ENTRADA DE LINHA 69kV c/ DJ + 1,00 x BARRAMENTO SIMPLES 69kV + 1,00 x MIG 69/34,5kV e MIG 69/13,8kV PEQUENO + 1,00 x CONEXÃO DE TRAFO 69kV c/ DJ + 1,00 x REGULADOR DE TENSÃO 3F - 25/30 MVA 69KV + 2,00 x BANCO DE CAPACITOR 2,5MVAr - 69kV + 2,00 x CONEXÃO DE BANCO DE CAPACITOR 69kV c/ DJ</t>
  </si>
  <si>
    <t>MA-2430808CAT0.H</t>
  </si>
  <si>
    <t>CLIENTE - BANCO DE CAPACITORES - SE TIMON II - 2025</t>
  </si>
  <si>
    <t>SE TIMON II</t>
  </si>
  <si>
    <t>2,00 x BANCO DE CAPACITOR 1,2MVAr - 13,8kV + 2,00 x CONEXÃO DE BANCO DE CAPACITOR 13,8kV c/ DJ</t>
  </si>
  <si>
    <t>1064637409 -  ATHON MONTE AZUL PAULISTA 100 EQUIPAMENTOS FOTOVOLTAICOS LTDA</t>
  </si>
  <si>
    <t>MA-2430808CAT0.I</t>
  </si>
  <si>
    <t>CLIENTE - BANCO DE CAPACITORES - SE SÃO JOÃO DOS PATOS - 2024</t>
  </si>
  <si>
    <t>1,00 x BANCO DE CAPACITOR 1,2MVAr - 13,8kV + 1,00 x CONEXÃO DE BANCO DE CAPACITOR 13,8kV c/ DJ</t>
  </si>
  <si>
    <t>.</t>
  </si>
  <si>
    <t>MA-2430808CAT0.S</t>
  </si>
  <si>
    <t>CLIENTE - BANCO DE CAPACITORES - SE COELHO NETO - 2025</t>
  </si>
  <si>
    <t>MA-2430808CAT0.U</t>
  </si>
  <si>
    <t>CLIENTE - BANCO DE CAPACITORES - SE SERRA DO PENITENTE - 2025</t>
  </si>
  <si>
    <t>3,00 x BANCO DE CAPACITOR 1,2MVAr - 34,5kV + 2,00 x CONEXÃO DE BANCO DE CAPACITOR 34,5kV c/ DJ + 0,10 x MIG 34,5/13,8kV PEQUENO + 1,00 x ENTRADA DE LINHA 34,5kV c/ DJ + 1,00 x BARRAMENTO SIMPLES 34,5kV</t>
  </si>
  <si>
    <t>1088566080 - SIERENTZ AGRO BRASIL LTDA (FAZ. ITAPUA)
CC nº 01000108182 / Contrato nº 1104644444/2025 - IONE MARIA GABRIEL TAQUES (17/07/2026)</t>
  </si>
  <si>
    <t>MA-2530808CAT0.K</t>
  </si>
  <si>
    <t>CLIENTE - BANCO DE CAPACITORES - SE BARREIRINHAS - 2026</t>
  </si>
  <si>
    <t>SE BARREIRINHAS</t>
  </si>
  <si>
    <t>1,00 x BARRAMENTO SIMPLES 13,8kV + 1,00 x CONEXÃO DE BANCO DE CAPACITOR 13,8kV c/ DJ + 1,00 x BANCO DE CAPACITOR 3,6MVAr - 13,8kV</t>
  </si>
  <si>
    <t>BC 01H1
CC nº 1000118863 / Contrato nº 1099939108 - CONSTRUTORA FRAGATA LTDA - CONDOMÍNIO DOHA
CC nº 1000119804 /Contrato nº 1104134391 - R B DA COSTA LTDA</t>
  </si>
  <si>
    <t>MA-2430808CAT0.L</t>
  </si>
  <si>
    <t>CLIENTE - BAY - SE VARGEM GRANDE - 2025</t>
  </si>
  <si>
    <t>1070776157 -  COOPERATIVA BRASILEIRA DE GERAÇÃO DISTRIBUÍDA</t>
  </si>
  <si>
    <t>MA-2430808CAT0.G</t>
  </si>
  <si>
    <t>CLIENTE - ENTRADA DE LINHA - SE TIMON - 2025</t>
  </si>
  <si>
    <t>MA-2430808CAT0.J</t>
  </si>
  <si>
    <t>CLIENTE - ENTRADA DE LINHA - SE GOVERNADOR EUGÊNIO BARROS - 2024</t>
  </si>
  <si>
    <t>1,00 x ENTRADA DE LINHA 34,5kV c/ DJ + 0,10 x MIG 34,5/13,8kV PEQUENO + 1,00 x BARRAMENTO SIMPLES 34,5kV + 1,00 x SUBST. DE CONJUNTO TPs 34,5kV</t>
  </si>
  <si>
    <t>USINA FOTOVOLTAICA JAULIE MA LTDA - CONTRATO 1067018343</t>
  </si>
  <si>
    <t>MA-2430808CAT0.N</t>
  </si>
  <si>
    <t>CLIENTE - ENTRADA DE LINHA - SE CHAPADINHA - 2024</t>
  </si>
  <si>
    <t>SE CHAPADINHA</t>
  </si>
  <si>
    <t>MA-2430808CAT0.O</t>
  </si>
  <si>
    <t>CLIENTE - ENTRADA DE LINHA - SE FORTALEZA DOS NOGUEIRAS - 2024</t>
  </si>
  <si>
    <t xml:space="preserve"> 1074986239/1074986340 - EBES SISTEMAS DE ENERGIA SA</t>
  </si>
  <si>
    <t>MA-2430808CAT0.R</t>
  </si>
  <si>
    <t>CLIENTE - ENTRADA DE LINHA - SE PALESTINA - 2025</t>
  </si>
  <si>
    <t>SE PALESTINA</t>
  </si>
  <si>
    <t>Contrato 1074606814/1074606802 com o cliente EBES SISTEMAS DE ENERGIA SA da EQTL MA.</t>
  </si>
  <si>
    <t>MA-2530808CAT0.H</t>
  </si>
  <si>
    <t>CLIENTE - ENTRADA DE LINHA - SE SÃO JOSÉ DOS BASÍLIOS - 2025</t>
  </si>
  <si>
    <t>1,00 x ENTRADA DE LINHA 34,5kV c/ DJ + 0,05 x MIG 34,5/13,8kV PEQUENO + 1,00 x SUBST. DE CONJUNTO TPs 34,5kV + 1,00 x IMPLANTAÇÃO DO SISTEMA CC DA SUBESTAÇÃO CONJUGADO</t>
  </si>
  <si>
    <t>ATENDIMENTO AO CLIENTE CENTRAL GERADORA HIDRELÉTRICA VÁRZEA DO FLORES</t>
  </si>
  <si>
    <t>REATOR</t>
  </si>
  <si>
    <t>MA-2430808CAT0.Q</t>
  </si>
  <si>
    <t>CLIENTE - REATOR - SE GRAJAÚ - 2025</t>
  </si>
  <si>
    <t>1,00 x REATOR 2,4MVAr - 34,5kV + 1,00 x CONEXÃO DE REATOR 34,5kV c/ DJ</t>
  </si>
  <si>
    <t>1074476912 - EBES SISTEMAS DE ENERGIA S.A.</t>
  </si>
  <si>
    <t>801.110.0314</t>
  </si>
  <si>
    <t>MA-2431408RNV0.O</t>
  </si>
  <si>
    <t>MANUTENÇÃO - RENOVAÇÃO SE - SE BALSAS - 2025</t>
  </si>
  <si>
    <t>21C6, 21C7 e 21B1  /  PROJETO DE RENOVAÇÃO/MANUTENÇÃO (21B1), TAMBÉM ESTÁ CONDICIONANDO A ENTRADA DO CLIENTE: CB ENGENHARIA LTDA – EPP – CONJUNTO JOSE BERNADINO (CLIENTE TEM PRAZO DE ENTRADA EM JAN/2027)</t>
  </si>
  <si>
    <t>MA-2531408RNV0.A</t>
  </si>
  <si>
    <t>1,00 x SUBSTITUIÇÃO RELIGADOR 34,5kV POR DISJUNTOR + 1,00 x SUBST. DE CONJUNTO CHAVES FACA 34,5kV MONOPOLAR + 1,00 x SUBST. DE CONJUNTO CHAVES TFF 34,5kV MONOPOLAR</t>
  </si>
  <si>
    <t>29F5</t>
  </si>
  <si>
    <t>PACOTE SE - RENOVAÇÃO</t>
  </si>
  <si>
    <t>MA-2531408RNV0.B</t>
  </si>
  <si>
    <t>MANUTENÇÃO - RENOVAÇÃO SE - SE ZÉ DOCA - 2027</t>
  </si>
  <si>
    <t>2,00 x SUBSTITUIÇÃO RELIGADOR 13,8kV POR DISJUNTOR + 2,00 x SUBST. DE CONJUNTO CHAVES FACA 13,8kV 630A MONOPOLAR + 2,00 x SUBST. DE CONJUNTO CHAVES TFF 13,8kV 630A MONOPOLAR</t>
  </si>
  <si>
    <t>Bay's: 21C1, 21B1</t>
  </si>
  <si>
    <t>MA-2531408RNV0.C</t>
  </si>
  <si>
    <t>MANUTENÇÃO - RENOVAÇÃO SE - SE CARUTAPERA - 2026</t>
  </si>
  <si>
    <t>1,00 x SUBSTITUIÇÃO RELIGADOR 13,8kV POR DISJUNTOR + 1,00 x SUBST. DE CONJUNTO CHAVES FACA 13,8kV 630A MONOPOLAR + 1,00 x SUBST. DE CONJUNTO CHAVES TFF 13,8kV 630A MONOPOLAR</t>
  </si>
  <si>
    <t>21C1</t>
  </si>
  <si>
    <t>MA-2531408RNV0.D</t>
  </si>
  <si>
    <t>MANUTENÇÃO - RENOVAÇÃO SE - SE CAXIAS II (RB) - 2027</t>
  </si>
  <si>
    <t>SE CAXIAS II (RB)</t>
  </si>
  <si>
    <t>1,00 x SUBST. DE CONJUNTO CHAVES FACA 34,5kV MONOPOLAR + 1,00 x SUBSTITUIÇÃO RELIGADOR 34,5kV POR DISJUNTOR + 1,00 x SUBST. DE CONJUNTO CHAVES TFF 34,5kV MONOPOLAR</t>
  </si>
  <si>
    <t>29L2, 39L2-4,39L2-5/6</t>
  </si>
  <si>
    <t>MA-2531408RNV0.E</t>
  </si>
  <si>
    <t>MANUTENÇÃO - RENOVAÇÃO SE - SE CODÓ - 2027</t>
  </si>
  <si>
    <t>21C2</t>
  </si>
  <si>
    <t>MA-2531408RNV0.F</t>
  </si>
  <si>
    <t>MANUTENÇÃO - RENOVAÇÃO SE - SE COELHO NETO - 2026</t>
  </si>
  <si>
    <t>21B1, 31B1-4-5-6</t>
  </si>
  <si>
    <t>MA-2531408RNV0.G</t>
  </si>
  <si>
    <t>MANUTENÇÃO - RENOVAÇÃO SE - SE SÃO JOÃO DOS PATOS - 2025</t>
  </si>
  <si>
    <t>21C3, 31C3-4, 31C3-5/6</t>
  </si>
  <si>
    <t>MA-2531408RNV0.H</t>
  </si>
  <si>
    <t>MANUTENÇÃO - RENOVAÇÃO SE - SE SÃO JOSÉ DE RIBAMAR - 2025</t>
  </si>
  <si>
    <t>3,00 x SUBSTITUIÇÃO RELIGADOR 13,8kV POR DISJUNTOR + 3,00 x SUBST. DE CONJUNTO CHAVES FACA 13,8kV 630A MONOPOLAR + 3,00 x SUBST. DE CONJUNTO CHAVES TFF 13,8kV 630A MONOPOLAR</t>
  </si>
  <si>
    <t>BAYS: 01C1, 01C2, 01C3</t>
  </si>
  <si>
    <t>MA-2531408RNV0.I</t>
  </si>
  <si>
    <t>MANUTENÇÃO - RENOVAÇÃO SE - SE SÃO MATEUS - 2025</t>
  </si>
  <si>
    <t>MA-2531408RNV0.J</t>
  </si>
  <si>
    <t>MANUTENÇÃO - RENOVAÇÃO SE - SE TUNTUM - 2025</t>
  </si>
  <si>
    <t>SE TUNTUM</t>
  </si>
  <si>
    <t>21C1, 31C1-4, 31C1-5/6</t>
  </si>
  <si>
    <t>MA-2231408RNV0.D</t>
  </si>
  <si>
    <t>MANUTENÇÃO - SUBSTITUIÇÃO DE EQUIPAMENTO - SE ESTACA TRINTA - 2023</t>
  </si>
  <si>
    <t>1,00 x SUBST. DE CHAVES 69kV C/ LÂMINA DE TERRA + 2,00 x SUBST. DE CHAVES 69kV S/ LÂMINA DE TERRA + 1,00 x SUBST. DE CONJUNTO TPs 13,8kV + 1,00 x SUBST. DE CONJUNTO TPs 69kV + 1,00 x SUBSTITUIÇÃO PARA-RAIOS 34,5kV</t>
  </si>
  <si>
    <t>Substituição de chaves 32N1-4  e 32N1-5</t>
  </si>
  <si>
    <t>MA-2231408RNV0.G</t>
  </si>
  <si>
    <t>MANUTENÇÃO - SUBSTITUIÇÃO DE EQUIPAMENTO - SE FORQUILHA - 2023</t>
  </si>
  <si>
    <t>SE FORQUILHA</t>
  </si>
  <si>
    <t>6,00 x SUBST. DE CHAVES 69kV S/ LÂMINA DE TERRA + 1,00 x SUBST. DE CONJUNTO TPs 69kV</t>
  </si>
  <si>
    <t>SUBSTITUIÇÃO DAS CHAVES SECCIONADORAS 32L1-4, 32L1-5, 32J5-4, 32J5-5, 32J5-6/7, 32J6-4, 32J6-5, 32J6-6/7 + TPs 82BP</t>
  </si>
  <si>
    <t>MA-2431408RNV0.B</t>
  </si>
  <si>
    <t>MANUTENÇÃO - SUBSTITUIÇÃO DE EQUIPAMENTO - SE SÍTIO NOVO - 2025</t>
  </si>
  <si>
    <t>SE SÍTIO NOVO</t>
  </si>
  <si>
    <t>EQUIPAMENTO EM FIM DE VIDA ÚTIL SEM PEÇA PARA REPOSIÇÃO EM CASO DE AVARIA 21C1/21C2</t>
  </si>
  <si>
    <t>MA-2431408RNV0.C</t>
  </si>
  <si>
    <t>MANUTENÇÃO - SUBSTITUIÇÃO DE EQUIPAMENTO - SE SÃO MATEUS - 2025</t>
  </si>
  <si>
    <t>1,00 x SUBSTITUIÇÃO RELIGADOR 13,8kV POR DISJUNTOR</t>
  </si>
  <si>
    <t>EQUIPAMENTO EM FIM DE VIDA ÚTIL SEM PEÇA PARA REPOSIÇÃO EM CASO DE AVARIA 21C2</t>
  </si>
  <si>
    <t>MA-2431408RNV0.E</t>
  </si>
  <si>
    <t>MANUTENÇÃO - SUBSTITUIÇÃO DE EQUIPAMENTO - SE IMPERATRIZ - 2025</t>
  </si>
  <si>
    <t>2,00 x SUBSTITUIÇÃO RELIGADOR 34,5kV POR DISJUNTOR</t>
  </si>
  <si>
    <t>SUBSTITUIÇÃO DO 29L2 e 29L3</t>
  </si>
  <si>
    <t>MA-2431408RNV0.F</t>
  </si>
  <si>
    <t>MANUTENÇÃO - SUBSTITUIÇÃO DE EQUIPAMENTO - SE MIRINZAL - 2025</t>
  </si>
  <si>
    <t>SE MIRINZAL</t>
  </si>
  <si>
    <t>21C2 - EQUIPAMENTO EM FIM DE VIDA ÚTIL SEM PEÇA PARA REPOSIÇÃO EM CASO DE AVARIA</t>
  </si>
  <si>
    <t>MA-2431408RNV0.G</t>
  </si>
  <si>
    <t>MANUTENÇÃO - SUBSTITUIÇÃO DE EQUIPAMENTO - SE BARRA DO CORDA - 2025</t>
  </si>
  <si>
    <t>SE BARRA DO CORDA</t>
  </si>
  <si>
    <t>SUBSTITUIÇÃO DE RELIGADORES 29F2 e 29F4</t>
  </si>
  <si>
    <t>MA-2431408RNV0.H</t>
  </si>
  <si>
    <t>MANUTENÇÃO - SUBSTITUIÇÃO DE EQUIPAMENTO - SE PINHEIRO - 2025</t>
  </si>
  <si>
    <t>SE PINHEIRO</t>
  </si>
  <si>
    <t>21C3/21C2/21C4 - EQUIPAMENTO EM FIM DE VIDA ÚTIL SEM PEÇA PARA REPOSIÇÃO EM CASO DE AVARIA</t>
  </si>
  <si>
    <t>MA-2431408RNV0.I</t>
  </si>
  <si>
    <t>MANUTENÇÃO - SUBSTITUIÇÃO DE EQUIPAMENTO - SE RENASCENÇA (MA) - 2025</t>
  </si>
  <si>
    <t>8,00 x SUBSTITUIÇÃO RELIGADOR 13,8kV POR DISJUNTOR + 1,00 x RETROFIT TRANSFORMADOR FORÇA + 2,00 x RETROFIT BAY ENTRADA DE LINHA - 751.4 + 2,00 x RETROFIT BAY CONEXÃO ALTA TRAFO + 2,00 x RETROFIT BAY CONEXÃO BAIXA TRAFO</t>
  </si>
  <si>
    <t>SUBSTITUIR OS RELIGADORES  21C1-21C2-21C3-21C4-21C5-21C6-21C7-21C8 POR DISJ 15KV 800A</t>
  </si>
  <si>
    <t>MA-2431408RNV0.K</t>
  </si>
  <si>
    <t>MANUTENÇÃO - SUBSTITUIÇÃO DE EQUIPAMENTO - SE SÃO BERNARDO - 2025</t>
  </si>
  <si>
    <t>4,00 x SUBSTITUIÇÃO RELIGADOR 13,8kV POR DISJUNTOR + 2,00 x SUBSTITUIÇÃO RELIGADOR 34,5kV POR DISJUNTOR</t>
  </si>
  <si>
    <t>SUBSTITUIR OS RELIGADORES 29F1-29F2 POR DISJ 34,5KV 800A +TC 34,5KV   /  SUBSTITUIR OS RELIGADORES 21B1-21B2 - 21C2-21C3 POR DISJ 15KV 800A +TC 15KV</t>
  </si>
  <si>
    <t>MA-2431408RNV0.L</t>
  </si>
  <si>
    <t>MANUTENÇÃO - SUBSTITUIÇÃO DE EQUIPAMENTO - SE IMPERATRIZ CENTRO - 2025</t>
  </si>
  <si>
    <t>SE IMPERATRIZ CENTRO</t>
  </si>
  <si>
    <t>21C3/21C4;</t>
  </si>
  <si>
    <t>801.110.0315</t>
  </si>
  <si>
    <t>SUPERAÇÃO DE EQUIPAMENTOS</t>
  </si>
  <si>
    <t>MA-2331508SUP0.B</t>
  </si>
  <si>
    <t>MANUTENÇÃO - SUBSTITUIÇÃO DE EQUIPAMENTO - SE COHATRAC - 2023</t>
  </si>
  <si>
    <t>5,00 x SUBSTITUIÇÃO DISJUNTOR 69kV + 4,00 x RETROFIT BAY ENTRADA DE LINHA - 751.4 + 1,00 x RETROFIT BAY CONEXÃO ALTA TRAFO</t>
  </si>
  <si>
    <t>SUBSTITUIÇÃO DE DISJUNTOR 12L2  + SUBSTITUIÇÃO DE DISJUNTOR 12T1 + SUBSTITUIÇÃO DE DISJUNTOR 12B1+ SUBSTITUIÇÃO DE DISJUNTOR 12N1+ SUBSTITUIÇÃO DE DISJUNTOR 12V2</t>
  </si>
  <si>
    <t>MA-2331508SUP0.C</t>
  </si>
  <si>
    <t>MANUTENÇÃO - SUBSTITUIÇÃO DE EQUIPAMENTO - SE IMPERATRIZ - 2023</t>
  </si>
  <si>
    <t>7,00 x SUBSTITUIÇÃO RELIGADOR 13,8kV POR DISJUNTOR</t>
  </si>
  <si>
    <t>EQTL PA</t>
  </si>
  <si>
    <t>802.110.0302</t>
  </si>
  <si>
    <t>PA-2330208AMP0.B</t>
  </si>
  <si>
    <t>PLANEJAMENTO - AMPLIAÇÃO DE POTÊNCIA - SE MODELO - 2024</t>
  </si>
  <si>
    <t>SE MODELO</t>
  </si>
  <si>
    <t>1,00 x CONEXÃO DE TRAFO 13,8kV c/ DJ + 1,00 x CONEXÃO DE TRAFO 138kV c/ DJ + 1,00 x INSTALAÇÃO DE TRANSFORMADOR DE FORÇA ATÉ 15MVA + 1,00 x INTERLIGAÇÃO DE BARRAS BPT 13,8kV c/ DJ + 1,00 x TRANSFORMADOR DE FORÇA 138/13,8kV 20/26,6MVA - DYN1</t>
  </si>
  <si>
    <t>1 TF 138/13,8KV - 20/26,6MVA + 1 CT 138KV C/DJ + 1 CT 13,8KV C/DJ + IB 13,8kV C/ DISJ</t>
  </si>
  <si>
    <t>NORDESTE - PA</t>
  </si>
  <si>
    <t>PA-2330208AMP0.C</t>
  </si>
  <si>
    <t>PLANEJAMENTO - AMPLIAÇÃO DE POTÊNCIA - SE CANAÃ DOS CARAJÁS - 2024</t>
  </si>
  <si>
    <t>SE CANAÃ DOS CARAJÁS</t>
  </si>
  <si>
    <t>1,00 x CONEXÃO DE TRAFO 13,8kV c/ DJ + 2,00 x CONEXÃO DE TRAFO 138kV c/ DJ + 1,00 x CONEXÃO DE TRAFO 34,5kV c/ DJ + 2,00 x INSTALAÇÃO DE TRANSFORMADOR DE FORÇA ATÉ 15MVA + 1,00 x TRANSFORMADOR DE FORÇA 138/34,5kV 10/12,5MVA - DYN1</t>
  </si>
  <si>
    <t>SUBSTITUIÇÃO DO  TF 13,8/34,5KV - 5/6,3MVA POR 1 TF 138/34,5KV - 10/12,5MVA LTC + 1 CT 138KV C/DJ + 1 CT 34,5KV C/DJ. Quando da instalação do 2º transformador 138/13,8 kV – 25/30 MVA LTC, recomenda-se que o barramento 13,8 kV seja seccionado entre os bays dos alimentadores CDC01C1 e CDC01C2..</t>
  </si>
  <si>
    <t>SUL - PA</t>
  </si>
  <si>
    <t>PA-2430208AMP0.D</t>
  </si>
  <si>
    <t>PLANEJAMENTO - AMPLIAÇÃO DE POTÊNCIA - SE PORTEL - 2024</t>
  </si>
  <si>
    <t>SE PORTEL</t>
  </si>
  <si>
    <t>1,00 x CONEXÃO DE TRAFO 13,8kV c/ DJ + 1,00 x CONEXÃO DE TRAFO 138kV c/ DJ + 1,00 x INSTALAÇÃO DE TRANSFORMADOR DE FORÇA ATÉ 15MVA + 1,00 x TRANSFORMADOR DE FORÇA 138/13,8kV 10/12,5MVA - YNYN0D1 + 2,00 x BARRAMENTO SIMPLES 138kV + 1,00 x CONEXÃO DE REATOR 138kV s/ DJ</t>
  </si>
  <si>
    <t>Inclui remanejamento de equipamentos do bay do reator (com aproveitamento de disjuntor existente) e movimentação dos bancos de capacitores de 13,8kV</t>
  </si>
  <si>
    <t>NORTE - PA</t>
  </si>
  <si>
    <t>PA-2430208AMP0.E</t>
  </si>
  <si>
    <t>PLANEJAMENTO - AMPLIAÇÃO DE POTÊNCIA - SE SANTA IZABEL DO PARÁ - 2024</t>
  </si>
  <si>
    <t>SE SANTA IZABEL DO PARÁ</t>
  </si>
  <si>
    <t>1,00 x CONEXÃO DE TRAFO 13,8kV c/ DJ + 1,00 x CONEXÃO DE TRAFO 69kV c/ DJ + 1,00 x INSTALAÇÃO DE TRANSFORMADOR DE FORÇA ATÉ 15MVA + 1,00 x TRANSFORMADOR DE FORÇA 69/13,8kV 20,0/26,6MVA - DYN1</t>
  </si>
  <si>
    <t>PA-2430208AMP0.F</t>
  </si>
  <si>
    <t>PLANEJAMENTO - AMPLIAÇÃO DE POTÊNCIA - SE OURÉM - 2024</t>
  </si>
  <si>
    <t>SE OURÉM</t>
  </si>
  <si>
    <t>PA-2430208AMP0.G</t>
  </si>
  <si>
    <t>PLANEJAMENTO - AMPLIAÇÃO DE POTÊNCIA - SE PARAGOMINAS - 2024</t>
  </si>
  <si>
    <t>SE PARAGOMINAS</t>
  </si>
  <si>
    <t>1,00 x CONEXÃO DE TRAFO 13,8kV c/ DJ + 1,00 x CONEXÃO DE TRAFO 138kV c/ DJ + 1,00 x INTERLIGAÇÃO DE BARRAS BPT 13,8kV c/ DJ + 1,00 x SUBST. DE TRANSFORMADOR DE FORÇA + 1,00 x TRANSFORMADOR DE FORÇA 138/13,8kV 20/26,6MVA - DYN1</t>
  </si>
  <si>
    <t>NECESSIDADE DE DESATIVAÇÃO DE ALGUNS BANCOS CAPACITORES OU AMPLIAÇÃO DE PÁTIO/TERRENO PARA LIBERAR ESPAÇO</t>
  </si>
  <si>
    <t>PA-2530208AMP0.A</t>
  </si>
  <si>
    <t>PLANEJAMENTO - AMPLIAÇÃO DE POTÊNCIA - SE SÃO MIGUEL DO GUAMÁ - 2025</t>
  </si>
  <si>
    <t>SE SÃO MIGUEL DO GUAMÁ</t>
  </si>
  <si>
    <t>1,00 x SUBST. DE TRANSFORMADOR DE FORÇA + 1,00 x INTERLIGAÇÃO DE BARRAS BPT 13,8kV c/ DJ + 1,00 x TRANSFORMADOR DE FORÇA 138/13,8kV 20/26,6MVA - DYN1</t>
  </si>
  <si>
    <t>Quando da instalação do transformador 138/13,8 kV – 20/26,6 MVA LTC, recomenda-se que o barramento 13,8 kV seja seccionado entre os bays dos alimentadores SMG01C3 e SMG01C4. Substituição do TF 01T1.</t>
  </si>
  <si>
    <t>Pacote 02 SE - Nordeste</t>
  </si>
  <si>
    <t>PA-2530208AMP0.B</t>
  </si>
  <si>
    <t>PLANEJAMENTO - AMPLIAÇÃO DE POTÊNCIA - SE REDENÇÃO - 2025</t>
  </si>
  <si>
    <t>SE REDENÇÃO</t>
  </si>
  <si>
    <t>1,00 x SUBST. DE TRANSFORMADOR DE FORÇA + 1,00 x TRANSFORMADOR DE FORÇA 138/34,5kV 20/26,6MVA - DYN1 + 1,00 x BARRAMENTO SIMPLES 138kV - SE MÓVEL</t>
  </si>
  <si>
    <t>Pacote SE - S/₢/O</t>
  </si>
  <si>
    <t>PA-2530208AMP0.C</t>
  </si>
  <si>
    <t>PLANEJAMENTO - AMPLIAÇÃO DE POTÊNCIA - SE MELGAÇO - 2025</t>
  </si>
  <si>
    <t>SE MELGAÇO</t>
  </si>
  <si>
    <t>1,00 x CONEXÃO DE TRAFO 13,8kV c/ DJ + 1,00 x INSTALAÇÃO DE TRANSFORMADOR DE FORÇA ATÉ 15MVA + 1,00 x CONEXÃO DE TRAFO 34,5kV c/ DJ + 1,00 x TRANSFORMADOR DE FORÇA 34,5/13,8kV 5,0/6,3MVA - YNYN0D1</t>
  </si>
  <si>
    <t>MELGAÇO</t>
  </si>
  <si>
    <t>802.110.0316</t>
  </si>
  <si>
    <t>PA-2431608ATF0.A</t>
  </si>
  <si>
    <t>MANUTENÇÃO - AQUISIÇÃO DE TRAFO - SE MOSQUEIRO - 2024</t>
  </si>
  <si>
    <t>SE MOSQUEIRO</t>
  </si>
  <si>
    <t>TF 3F 69/13,8KV-12,5/15MVA Dyn1; NÃO ESTÁ AVARIADO, MAS GERANDO GASES COMBUSTÍVEIS, EM PARTICULAR ACETILENO (C2H2) ACIMA DOS VALORES ACEITÁVEIS, IDADE 36 ANOS - T2</t>
  </si>
  <si>
    <t>PA-2431608ATF0.B</t>
  </si>
  <si>
    <t>MANUTENÇÃO - AQUISIÇÃO DE TRAFO - SE SÃO FÉLIX DO XINGÚ - 2024</t>
  </si>
  <si>
    <t>SE SÃO FÉLIX DO XINGÚ</t>
  </si>
  <si>
    <t>1,00 x SUBST. DE TRANSFORMADOR DE FORÇA + 1,00 x TRANSFORMADOR DE FORÇA 138/13,8kV 15/20MVA - DYN1</t>
  </si>
  <si>
    <t>TF 3F 138/13,8KV-10/12,5MVA Dyn1, LTC, TF 3F 138/13,8KV-10/12,5MVA Dyn1,NÃO ESTÁ AVARIADO, MAS GERANDO GASES COMBUSTÍVEIS, EM PARTICULAR ACETILENO (C2H2) ACIMA DOS VALORES ACEITÁVEIS, IDADE 22 ANOS - TF-01</t>
  </si>
  <si>
    <t>PA-2531608ATF0.A</t>
  </si>
  <si>
    <t>MANUTENÇÃO - AQUISIÇÃO DE TRAFO - SE COQUEIRO - 2025</t>
  </si>
  <si>
    <t>SE COQUEIRO</t>
  </si>
  <si>
    <t>02T4</t>
  </si>
  <si>
    <t>Pacote 01 SE - Norte</t>
  </si>
  <si>
    <t>PA-2531608ATF0.B</t>
  </si>
  <si>
    <t>MANUTENÇÃO - AQUISIÇÃO DE TRAFO - SE GRÃO PARÁ - 2025</t>
  </si>
  <si>
    <t>SE GRÃO PARÁ</t>
  </si>
  <si>
    <t>1,00 x TRANSFORMADOR DE FORÇA 69/13,8kV 20,0/26,6MVA - DYN1 + 1,00 x SUBST. DE TRANSFORMADOR DE FORÇA</t>
  </si>
  <si>
    <t>02T1</t>
  </si>
  <si>
    <t>802.110.0301</t>
  </si>
  <si>
    <t>PA-2430108BCA0.A</t>
  </si>
  <si>
    <t>PLANEJAMENTO - BANCO DE CAPACITORES - SE PONTA DE PEDRAS - 2024</t>
  </si>
  <si>
    <t>SE PONTA DE PEDRAS</t>
  </si>
  <si>
    <t>PA-2530108BCA0.C</t>
  </si>
  <si>
    <t>PLANEJAMENTO - BANCO DE CAPACITORES - SE OURÉM - 2025</t>
  </si>
  <si>
    <t>1,00 x CONEXÃO DE BANCO DE CAPACITOR 69kV c/ DJ + 1,00 x BANCO DE CAPACITOR 5,0MVAr - 69kV</t>
  </si>
  <si>
    <t>PA-2530108BCA0.D</t>
  </si>
  <si>
    <t>PLANEJAMENTO - BANCO DE CAPACITORES - SE CAPANEMA - 2025</t>
  </si>
  <si>
    <t>SE CAPANEMA</t>
  </si>
  <si>
    <t>PA-2430108BCA0.B</t>
  </si>
  <si>
    <t>PLANEJAMENTO - REATOR - SE ÓBIDOS - 2024</t>
  </si>
  <si>
    <t>SE ÓBIDOS</t>
  </si>
  <si>
    <t>1,00 x CONEXÃO DE REATOR 138kV c/ DJ + 1,00 x REATOR 7MVAr - 138kV</t>
  </si>
  <si>
    <t>OESTE - PA</t>
  </si>
  <si>
    <t>PA-2430108BCA0.C</t>
  </si>
  <si>
    <t>PLANEJAMENTO - REATOR - SE ÁGUA AZUL DO NORTE - 2024</t>
  </si>
  <si>
    <t>SE ÁGUA AZUL DO NORTE</t>
  </si>
  <si>
    <t>PA-2430108BCA0.D</t>
  </si>
  <si>
    <t>PLANEJAMENTO - REATOR - SE TUCUMÃ - 2024</t>
  </si>
  <si>
    <t>SE TUCUMÃ</t>
  </si>
  <si>
    <t>PA-2530108BCA0.A</t>
  </si>
  <si>
    <t>PLANEJAMENTO - REATOR - SE CAMPO VERDE - 2025</t>
  </si>
  <si>
    <t>SE CAMPO VERDE</t>
  </si>
  <si>
    <t>2,00 x CONEXÃO DE REATOR 138kV c/ DJ + 2,00 x REATOR 7MVAr - 138kV</t>
  </si>
  <si>
    <t>PA-2530108BCA0.B</t>
  </si>
  <si>
    <t>PLANEJAMENTO - REATOR - SE BELTERRA - 2025</t>
  </si>
  <si>
    <t>SE BELTERRA</t>
  </si>
  <si>
    <t>802.110.0300</t>
  </si>
  <si>
    <t>PA-2130008BAY0.G</t>
  </si>
  <si>
    <t>PLANEJAMENTO - BAY - SE TUCURUÍ - 2022</t>
  </si>
  <si>
    <t>SE TUCURUÍ</t>
  </si>
  <si>
    <t>TUCURUÍ</t>
  </si>
  <si>
    <t>PA-2430008BAY0.A</t>
  </si>
  <si>
    <t>PLANEJAMENTO - BAY - SE CANAÃ DOS CARAJÁS - 2024</t>
  </si>
  <si>
    <t>P/ CD-10</t>
  </si>
  <si>
    <t>PA-2430008BAY0.B</t>
  </si>
  <si>
    <t>PLANEJAMENTO - BAY - SE NOVA PARAUAPEBAS - 2024</t>
  </si>
  <si>
    <t>SE NOVA PARAUAPEBAS</t>
  </si>
  <si>
    <t>P/ O NPP-01N7</t>
  </si>
  <si>
    <t>PA-2430008BAY0.C</t>
  </si>
  <si>
    <t>PLANEJAMENTO - BAY - SE SANTA IZABEL DO PARÁ - 2024</t>
  </si>
  <si>
    <t>P/ O SIZ01C8</t>
  </si>
  <si>
    <t>PA-2430008BAY0.D</t>
  </si>
  <si>
    <t>PLANEJAMENTO - BAY - SE SÃO FÉLIX DO XINGÚ - 2024</t>
  </si>
  <si>
    <t>P/ SFX-SX-06</t>
  </si>
  <si>
    <t>PA-2430008BAY0.E</t>
  </si>
  <si>
    <t>PLANEJAMENTO - BAY - SE PARAGOMINAS - 2024</t>
  </si>
  <si>
    <t>BAY 34,5KV P/ O PAR-PR-17 NA BARRA DO TRF4</t>
  </si>
  <si>
    <t>PA-2530008BAY0.A</t>
  </si>
  <si>
    <t>PLANEJAMENTO - BAY - SE TAILÂNDIA - 2025</t>
  </si>
  <si>
    <t>SE TAILÂNDIA</t>
  </si>
  <si>
    <t>P/ TAI01C1+ P/ TAI-TI-18</t>
  </si>
  <si>
    <t>Pacote SE 01 - Nordeste</t>
  </si>
  <si>
    <t>PA-2530008BAY0.B</t>
  </si>
  <si>
    <t>PLANEJAMENTO - BAY - SE VILA DO CONDE - 2025</t>
  </si>
  <si>
    <t>SE VILA DO CONDE</t>
  </si>
  <si>
    <t>Deve ser realizado recondutoramento das entradas de linha em 69kV seguindo o padrão de 2 x 336 MCM. Linhas: (LD VDC/VIC-1/2/3)</t>
  </si>
  <si>
    <t>PA-2530008BAY0.C</t>
  </si>
  <si>
    <t>PLANEJAMENTO - BAY - SE CASTANHAL - 2025</t>
  </si>
  <si>
    <t>SE CASTANHAL</t>
  </si>
  <si>
    <t>P/ CNV-NV-13</t>
  </si>
  <si>
    <t>PA-2530008BAY0.D</t>
  </si>
  <si>
    <t>PLANEJAMENTO - BAY - SE TOMÉ AÇU - 2025</t>
  </si>
  <si>
    <t>SE TOMÉ AÇU</t>
  </si>
  <si>
    <t>PA-2530008BAY0.E</t>
  </si>
  <si>
    <t>PLANEJAMENTO - BAY - SE CACHOEIRA DO ARARI - 2025</t>
  </si>
  <si>
    <t>SE CACHOEIRA DO ARARI</t>
  </si>
  <si>
    <t>PARA CONEXÃO DA LD 34,5kV QUE ATENDERÁ A SE ANAJÁS</t>
  </si>
  <si>
    <t>802.120.0614</t>
  </si>
  <si>
    <t>INTERLIGAÇÃO DE USINAS NO MARAJÓ</t>
  </si>
  <si>
    <t>PA-2161408SAR0.E</t>
  </si>
  <si>
    <t>PLANEJAMENTO - AMPLIAÇÃO DE SUBESTAÇÃO - SE SANTA CRUZ - 2025</t>
  </si>
  <si>
    <t>SE SANTA CRUZ</t>
  </si>
  <si>
    <t>0,13 x MIG 34,5/13,8kV PEQUENO</t>
  </si>
  <si>
    <t>ABRIGO PARA PAINÉIS DE PROTEÇÃO AO TEMPO</t>
  </si>
  <si>
    <t>CONEXÃO DE TRAFO</t>
  </si>
  <si>
    <t>802.110.0313</t>
  </si>
  <si>
    <t>PA-2231308MOP0.G</t>
  </si>
  <si>
    <t>MANUTENÇÃO - CONEXÃO DE TRAFO - SE GUAMÁ - 2023</t>
  </si>
  <si>
    <t>SE GUAMÁ</t>
  </si>
  <si>
    <t>3,00 x CONEXÃO DE TRAFO 69kV c/ DJ</t>
  </si>
  <si>
    <t>PA-2431308MOP0.A</t>
  </si>
  <si>
    <t>MANUTENÇÃO - ENTRADA DE LINHA - SE JACUNDÁ - 2024</t>
  </si>
  <si>
    <t>SE JACUNDÁ</t>
  </si>
  <si>
    <t>Construção de 2 Entradas de linha de 69kV em substituição às chaves fusíveis 4929-52 (LD MAB-JAC-2) E 4929-50(LD MAB-JAC-1). (Possui espaço físico na subestação para esta instalação e tem espaço na casa de comando para implantação de painel)</t>
  </si>
  <si>
    <t>PA-2431308MOP0.B</t>
  </si>
  <si>
    <t>MANUTENÇÃO - ENTRADA DE LINHA - SE MÃE DO RIO - 2025</t>
  </si>
  <si>
    <t>SE MÃE DO RIO</t>
  </si>
  <si>
    <t>EL para a LT 138kV SMP</t>
  </si>
  <si>
    <t>PA-2431308MOP0.C</t>
  </si>
  <si>
    <t>MANUTENÇÃO - ENTRADA DE LINHA - SE PARAGOMINAS - 2025</t>
  </si>
  <si>
    <t>EL para a LT 138kV MER</t>
  </si>
  <si>
    <t>PA-2531308MOP0.A</t>
  </si>
  <si>
    <t>MANUTENÇÃO - MELHORIA SE - SE PARAGOMINAS - 2025</t>
  </si>
  <si>
    <t>3,00 x CONEXÃO DE TRAFO 138kV c/ DJ</t>
  </si>
  <si>
    <t>3 CT 138kV (TF-01/ TF-02/ TF-03). Casa de comando possui espaço. Precisa adquirir painel - Transformadores sem DJ de Alta, apenas com Chave faca</t>
  </si>
  <si>
    <t>PA-2531308MOP0.B</t>
  </si>
  <si>
    <t>MANUTENÇÃO - MELHORIA SE - SE PEDREIRA - 2025</t>
  </si>
  <si>
    <t>SE PEDREIRA</t>
  </si>
  <si>
    <t>BELEM</t>
  </si>
  <si>
    <t>PA-2531308MOP0.C</t>
  </si>
  <si>
    <t>MANUTENÇÃO - MELHORIA SE - SE JURUNAS - 2026</t>
  </si>
  <si>
    <t>SE JURUNAS</t>
  </si>
  <si>
    <t>2,00 x CONEXÃO DE TRAFO 69kV c/ DJ</t>
  </si>
  <si>
    <t>Conexão de TF's: TF-01 E TF-03 IMPLANTAÇÃO DE 2 CTS 69 KV PARA OS TRS 69/13,8 KV</t>
  </si>
  <si>
    <t>PA-2531308MOP0.D</t>
  </si>
  <si>
    <t>MANUTENÇÃO - MELHORIA SE - SE VIGIA - 2027</t>
  </si>
  <si>
    <t>SE VIGIA</t>
  </si>
  <si>
    <t>2,00 x CONEXÃO DE TRAFO 34,5kV c/ DJ</t>
  </si>
  <si>
    <t>Execução de 2 CT 's 34,5kV para o TR's 13,8/34,5kV em substituição a chave fusível - Tem espaço, mas não possui casa de comando e nem sistema CC - SE SEM DJ DE ALTA NO TRAFOS SEGURANÇA OPERACIONAL</t>
  </si>
  <si>
    <t>PA-2531308MOP0.E</t>
  </si>
  <si>
    <t>MANUTENÇÃO - MELHORIA SE - SE BRAGANÇA - 2026</t>
  </si>
  <si>
    <t>SE BRAGANÇA</t>
  </si>
  <si>
    <t>IMPLANTAÇÃO DE CONEXÃO DE 69KV PARA TRAFO T1 EM SUBSTITUIÇÃO A CHAVE FUSÍVEL ( 26FU-1). POSSUI CASA DE COMANDO / POSSUI SISTEMA CC / TEM ESPAÇO PAINEL NOVO / TEM ESPAÇO PARA COMPORTAR 1 OU 2 RELÉS EM PAINEL EXISTENTE</t>
  </si>
  <si>
    <t>PA-2531308MOP0.F</t>
  </si>
  <si>
    <t>MANUTENÇÃO - MELHORIA SE - SE ICOARACI - 2025</t>
  </si>
  <si>
    <t>SE ICOARACI</t>
  </si>
  <si>
    <t>1-EL DE 69KV IMPLANTAÇÃO DE EL PARA POSSIBILITAR MANOBRA REMOTA PARA PONTO DE SUPRIMENTO PELA LT  UTINGA-ICOARACI</t>
  </si>
  <si>
    <t>Pacote Norte/Centro/Amapá</t>
  </si>
  <si>
    <t>PA-2531308MOP0.G</t>
  </si>
  <si>
    <t>MANUTENÇÃO - MELHORIA SE - SE CURIONÓPOLIS - 2025</t>
  </si>
  <si>
    <t>SE CURIONÓPOLIS</t>
  </si>
  <si>
    <t>2,00 x CONEXÃO DE TRAFO 34,5kV c/ DJ + 1,00 x CONSTRUÇÃO DE CASA DE COMANDO + 1,00 x CONEXÃO DE TRAFO 13,8kV c/ DJ</t>
  </si>
  <si>
    <t>Conexão do TF-01 e TF-02. Será individualizada a proteção de baixa de ambos os equipamentos.</t>
  </si>
  <si>
    <t>PA-2531308MOP0.H</t>
  </si>
  <si>
    <t>MANUTENÇÃO - MELHORIA SE - SE IPIXUNA DO PARÁ - 2026</t>
  </si>
  <si>
    <t>SE IPIXUNA DO PARÁ</t>
  </si>
  <si>
    <t>1,00 x CONEXÃO DE TRAFO 34,5kV c/ DJ + 1,00 x CONSTRUÇÃO DE CASA DE COMANDO</t>
  </si>
  <si>
    <t>Execução de 1 CT 34,5kV para o TR 13,8/34,5kV em substituição a chave fusível 88F1-1. Realizar adequações em casa de comando ou abrigo ao tempo de painéis</t>
  </si>
  <si>
    <t>IPIXUNA DO PARÁ</t>
  </si>
  <si>
    <t>PA-2531308MOP0.I</t>
  </si>
  <si>
    <t>MANUTENÇÃO - MELHORIA SE - SE MARAPANIM - 2025</t>
  </si>
  <si>
    <t>SE MARAPANIM</t>
  </si>
  <si>
    <t>1,00 x CONEXÃO DE TRAFO 34,5kV c/ DJ</t>
  </si>
  <si>
    <t>Execução de 1 CT 34,5kV para o TR 13,8/34,5kV em substituição a chave fusível 87FU-1</t>
  </si>
  <si>
    <t>MARAPANIM</t>
  </si>
  <si>
    <t>PA-2531308MOP0.J</t>
  </si>
  <si>
    <t>MANUTENÇÃO - MELHORIA SE - SE MOCAJUBA - 2027</t>
  </si>
  <si>
    <t>SE MOCAJUBA</t>
  </si>
  <si>
    <t>Execução de 1 CT 34,5kV para o TR 13,8/34,5kV em substituição a chave fusível 39F1-1</t>
  </si>
  <si>
    <t>MOCAJUBA</t>
  </si>
  <si>
    <t>PA-2531308MOP0.K</t>
  </si>
  <si>
    <t>MANUTENÇÃO - MELHORIA SE - SE CURUÇÁ - 2025</t>
  </si>
  <si>
    <t>SE CURUÇÁ</t>
  </si>
  <si>
    <t>Substituir religador de poste por disjuntor. Necessário adequação de barramento 7252-2 (CC-01)</t>
  </si>
  <si>
    <t>CURUÇÁ</t>
  </si>
  <si>
    <t>Pacote 02 SE - Renovação</t>
  </si>
  <si>
    <t>PA-2531308MOP0.L</t>
  </si>
  <si>
    <t>MANUTENÇÃO - MELHORIA SE - SE PARAUAPEBAS - 2026</t>
  </si>
  <si>
    <t>SE PARAUAPEBAS</t>
  </si>
  <si>
    <t>1,00 x BARRAMENTO SIMPLES 138kV - SE MÓVEL</t>
  </si>
  <si>
    <t>PARAUAPEBAS</t>
  </si>
  <si>
    <t>PA-2531308MOP0.N</t>
  </si>
  <si>
    <t>MANUTENÇÃO - MELHORIA SE - SE BENGUI - 2025</t>
  </si>
  <si>
    <t>SE BENGUI</t>
  </si>
  <si>
    <t>PA-2531308MOP0.Q</t>
  </si>
  <si>
    <t>MANUTENÇÃO - MELHORIA SE - SE OUTEIRO - 2025</t>
  </si>
  <si>
    <t>SE OUTEIRO</t>
  </si>
  <si>
    <t>PA-2531308MOP0.R</t>
  </si>
  <si>
    <t>MANUTENÇÃO - SUBSTITUIÇÃO DE EQUIPAMENTO - SE RIO MARIA - 2025</t>
  </si>
  <si>
    <t>SE RIO MARIA</t>
  </si>
  <si>
    <t>1,00 x ENTRADA DE LINHA 34,5kV c/ DJ + 1,00 x CONEXÃO DE TRAFO 13,8kV c/ DJ</t>
  </si>
  <si>
    <t>Substituição de religadores de poste por disjuntores:
- 11T3;
- 19W3.</t>
  </si>
  <si>
    <t>Pacote 01 SE - Renovação</t>
  </si>
  <si>
    <t>802.110.0317</t>
  </si>
  <si>
    <t>PA-2431708ASE0.E</t>
  </si>
  <si>
    <t>AUTOMAÇÃO - RETROFIT - SE URUARÁ - 2024</t>
  </si>
  <si>
    <t>SE URUARÁ</t>
  </si>
  <si>
    <t>CENTRO - PA</t>
  </si>
  <si>
    <t>PA-2531708ASE0.A</t>
  </si>
  <si>
    <t>AUTOMAÇÃO - RETROFIT - SE BUJARÚ - 2025</t>
  </si>
  <si>
    <t>SE BUJARÚ</t>
  </si>
  <si>
    <t>802.120.2021</t>
  </si>
  <si>
    <t>PLPT - Expansão AT</t>
  </si>
  <si>
    <t>PA-2402108PLT0.F</t>
  </si>
  <si>
    <t>PLANEJAMENTO - BAY - SE JURUTI - 2025</t>
  </si>
  <si>
    <t>SE JURUTI</t>
  </si>
  <si>
    <t>AL JUT-JUT09W3</t>
  </si>
  <si>
    <t>PA-2402108PLT0.G</t>
  </si>
  <si>
    <t>PLANEJAMENTO - BAY - SE MONTE ALEGRE - 2025</t>
  </si>
  <si>
    <t>AL MOL-09W3</t>
  </si>
  <si>
    <t>PA-2402108PLT0.I</t>
  </si>
  <si>
    <t>PLANEJAMENTO - BAY - SE TUCUMÃ - 2025</t>
  </si>
  <si>
    <t>AL TUM-TM-09</t>
  </si>
  <si>
    <t>PA-2502108PLT0.A</t>
  </si>
  <si>
    <t>PLANEJAMENTO - BAY - SE ALMEIRIM - 2025</t>
  </si>
  <si>
    <t>SE ALMEIRIM</t>
  </si>
  <si>
    <t>AL ALR-01C3 (PLPT)</t>
  </si>
  <si>
    <t>PA-2502108PLT0.B</t>
  </si>
  <si>
    <t>PLANEJAMENTO - BAY - SE ACARÁ - 2025</t>
  </si>
  <si>
    <t>SE ACARÁ</t>
  </si>
  <si>
    <t>AL AR-03 (PLPT)</t>
  </si>
  <si>
    <t>PA-2502108PLT0.C</t>
  </si>
  <si>
    <t>PLANEJAMENTO - BAY - SE ABAETETUBA - 2025</t>
  </si>
  <si>
    <t>SE ABAETETUBA</t>
  </si>
  <si>
    <t>AL ABA-09W3 (PLPT)</t>
  </si>
  <si>
    <t>PA-2502108PLT0.D</t>
  </si>
  <si>
    <t>PLANEJAMENTO - BAY - SE SANTANA DO ARAGUAIA - 2025</t>
  </si>
  <si>
    <t>SE SANTANA DO ARAGUAIA</t>
  </si>
  <si>
    <t>AL SA1-09S5 (PLPT)</t>
  </si>
  <si>
    <t>PA-2502108PLT0.E</t>
  </si>
  <si>
    <t>PLANEJAMENTO - BAY - SE SÃO FÉLIX DO XINGÚ - 2025</t>
  </si>
  <si>
    <t>AL SFX-SX-07 (PLPT)</t>
  </si>
  <si>
    <t>PA-2502108PLT0.F</t>
  </si>
  <si>
    <t>ALs OA-TO-05 e TOA-TO-06 (PLPT)</t>
  </si>
  <si>
    <t>PA-2502108PLT0.G</t>
  </si>
  <si>
    <t>PLANEJAMENTO - BAY - SE RIO MARIA - 2025</t>
  </si>
  <si>
    <t>AL RIM-09W4 (PLPT)</t>
  </si>
  <si>
    <t>PA-2502108PLT0.H</t>
  </si>
  <si>
    <t>PLANEJAMENTO - BAY - SE SÃO MIGUEL DO GUAMÁ - 2025</t>
  </si>
  <si>
    <t>AL SG-06 (PLPT)</t>
  </si>
  <si>
    <t>PA-2502108PLT0.I</t>
  </si>
  <si>
    <t>PLANEJAMENTO - BAY - SE ITAITUBA - 2025</t>
  </si>
  <si>
    <t>SE ITAITUBA</t>
  </si>
  <si>
    <t>AL IT-30 (PLPT)</t>
  </si>
  <si>
    <t>PA-2502108PLT0.J</t>
  </si>
  <si>
    <t>PLANEJAMENTO - BAY - SE CURRALINHO - 2025</t>
  </si>
  <si>
    <t>SE CURRALINHO</t>
  </si>
  <si>
    <t>PA-2502108PLT0.L</t>
  </si>
  <si>
    <t>PLANEJAMENTO - BAY - SE TERRA SANTA - 2025</t>
  </si>
  <si>
    <t>SE TERRA SANTA</t>
  </si>
  <si>
    <t>Pacote 03 SE - Sis. Isolados</t>
  </si>
  <si>
    <t>802.120.0655</t>
  </si>
  <si>
    <t>PROJETO 2º CIRCUITO DA LD TUCURUÍ - PARADA DO BENTO 138 KV</t>
  </si>
  <si>
    <t>PA-2365508TUC0.B</t>
  </si>
  <si>
    <t>PLANEJAMENTO - AMPLIAÇÃO DE SUBESTAÇÃO - SE PARADA DO BENTO - 2026</t>
  </si>
  <si>
    <t>SE PARADA DO BENTO</t>
  </si>
  <si>
    <t>PA-2365508TUC0.E</t>
  </si>
  <si>
    <t>PLANEJAMENTO - AMPLIAÇÃO DE SUBESTAÇÃO - SE TUCURUÍ CENTRO - 2026</t>
  </si>
  <si>
    <t>SE TUCURUÍ CENTRO</t>
  </si>
  <si>
    <t>2,00 x ENTRADA DE LINHA 138kV c/ DJ</t>
  </si>
  <si>
    <t>PA-2365508TUC0.H</t>
  </si>
  <si>
    <t>PLANEJAMENTO - AMPLIAÇÃO DE SUBESTAÇÃO - SE TUCURUÍ (RB) - 2025</t>
  </si>
  <si>
    <t>SE TUCURUÍ (RB)</t>
  </si>
  <si>
    <t>PA-2365508TUC0.C</t>
  </si>
  <si>
    <t>PLANEJAMENTO - MEDIÇÃO DE FRONTEIRA - SE TUCURUÍ (RB) - 2026</t>
  </si>
  <si>
    <t>1,00 x MEDIÇÃO DE FRONTEIRA 138KV - S/ TI's</t>
  </si>
  <si>
    <t>802.120.0618</t>
  </si>
  <si>
    <t>PROJETO ICUÍ 69 KV</t>
  </si>
  <si>
    <t>PA-2261808ICU0.C</t>
  </si>
  <si>
    <t>PLANEJAMENTO - AMPLIAÇÃO DE SUBESTAÇÃO - SE UTINGA - 2025</t>
  </si>
  <si>
    <t>SE UTINGA</t>
  </si>
  <si>
    <t>PA-2261808ICU0.A</t>
  </si>
  <si>
    <t>PLANEJAMENTO - NOVA SE - SE ICUÍ - 2025</t>
  </si>
  <si>
    <t>SE ICUÍ</t>
  </si>
  <si>
    <t>2,00 x BANCO DE CAPACITOR 3,6MVAr - 13,8kV + 7,00 x BARRAMENTO SIMPLES 13,8kV + 1,00 x BARRAMENTO SIMPLES 69kV + 1,00 x BARRAMENTO SIMPLES 69kV - SE MÓVEL + 2,00 x CONEXÃO DE BANCO DE CAPACITOR 13,8kV c/ DJ + 2,00 x CONEXÃO DE TRAFO 13,8kV c/ DJ + 2,00 x CONEXÃO DE TRAFO 69kV c/ DJ + 8,00 x ENTRADA DE LINHA 13,8kV c/ DJ + 1,00 x ENTRADA DE LINHA 69kV c/ DJ + 2,00 x INSTALAÇÃO DE TRANSFORMADOR DE FORÇA ATÉ 15MVA + 1,00 x INTERLIGAÇÃO DE BARRAS BPT 13,8kV s/ DJ + 1,00 x MIG 69/34,5kV e MIG 69/13,8kV GRANDE + 2,00 x TRANSFORMADOR DE FORÇA 69/13,8kV 20,0/26,6MVA - DYN1</t>
  </si>
  <si>
    <t>802.120.0663</t>
  </si>
  <si>
    <t>PROJETO INTERLIGAÇÃO DO PONTO DE SUPRIMENTO DE DOM ELISEU 69 kV (RB)</t>
  </si>
  <si>
    <t>PA-2466308DOM0.A</t>
  </si>
  <si>
    <t>PLANEJAMENTO - AMPLIAÇÃO DE SUBESTAÇÃO - SE DOM ELISEU - 2025</t>
  </si>
  <si>
    <t>SE DOM ELISEU</t>
  </si>
  <si>
    <t>Conexão da LD Dom Eliseu (RB) / Dom Eliseu (EQTL-PA)</t>
  </si>
  <si>
    <t>PA-2466308DOM0.B</t>
  </si>
  <si>
    <t>PLANEJAMENTO - MEDIÇÃO DE FRONTEIRA - SE DOM ELISEU (RB) - 2025</t>
  </si>
  <si>
    <t>SE DOM ELISEU (RB)</t>
  </si>
  <si>
    <t>1,00 x MEDIÇÃO DE FRONTEIRA 69KV - S/ TI's</t>
  </si>
  <si>
    <t>TC's serão instalados pela transmissora TAESA</t>
  </si>
  <si>
    <t>802.120.0604</t>
  </si>
  <si>
    <t>PROJETO MODELO</t>
  </si>
  <si>
    <t>CL-1760408MOD1.D</t>
  </si>
  <si>
    <t>PLANEJAMENTO - AMPLIAÇÃO DE SUBESTAÇÃO - SE CASTANHAL - 2023</t>
  </si>
  <si>
    <t>1,00 x BARRAMENTO DUPLO OU BPT 138kV + 2,00 x CONEXÃO DE TRAFO 138kV c/ DJ + 1,00 x ENTRADA DE LINHA 138kV c/ DJ + 1,00 x MIG 138/34,5kV e MIG 138/13,8kV MÉDIA + 1,00 x INTERLIGAÇÃO DE BARRAS 138kV c/ DJ</t>
  </si>
  <si>
    <t>802.120.0605</t>
  </si>
  <si>
    <t>PROJETO PRIMAVERA - SALINÓPOLIS 138KV</t>
  </si>
  <si>
    <t>CL-1760508PRI1.D</t>
  </si>
  <si>
    <t>PLANEJAMENTO - AMPLIAÇÃO DE POTÊNCIA - SE SALINÓPOLIS - 2025</t>
  </si>
  <si>
    <t>SE SALINÓPOLIS</t>
  </si>
  <si>
    <t>1,00 x BARRAMENTO SIMPLES 138kV + 1,00 x CONEXÃO DE TRAFO 13,8kV c/ DJ + 1,00 x CONEXÃO DE TRAFO 138kV c/ DJ + 1,00 x ENTRADA DE LINHA 138kV c/ DJ + 1,00 x INSTALAÇÃO DE TRANSFORMADOR DE FORÇA ATÉ 15MVA + 1,00 x MIG 138/34,5kV e MIG 138/13,8kV PEQUENO + 1,00 x TRANSFORMADOR DE FORÇA 138/13,8kV 25/33,3MVA - DYN1</t>
  </si>
  <si>
    <t>PA-2560508SAL0.A</t>
  </si>
  <si>
    <t>1,00 x CONEXÃO DE TRAFO 13,8kV c/ DJ + 1,00 x INSTALAÇÃO DE TRANSFORMADOR DE FORÇA ATÉ 40MVA + 1,00 x CONEXÃO DE TRAFO 138kV c/ DJ + 1,00 x TRANSFORMADOR DE FORÇA 138/13,8kV 25/33,3MVA - DYN1</t>
  </si>
  <si>
    <t>802.110.0308</t>
  </si>
  <si>
    <t>PA-2430808CAT0.A</t>
  </si>
  <si>
    <t>CLIENTE - AMPLIAÇÃO DE POTÊNCIA - SE NOVA IPIXUNA - 2025</t>
  </si>
  <si>
    <t>SE NOVA IPIXUNA</t>
  </si>
  <si>
    <t>1,00 x TRANSFORMADOR DE FORÇA 69/13,8kV 12,5/15MVA - DYN1 + 1,00 x CONEXÃO DE TRAFO 69kV c/ DJ + 1,00 x INSTALAÇÃO DE TRANSFORMADOR DE FORÇA ATÉ 15MVA + 1,00 x BARRAMENTO SIMPLES 69kV - SE MÓVEL + 1,00 x CONEXÃO DE TRAFO 13,8kV c/ DJ + 1,00 x INTERLIGAÇÃO DE BARRAS 13,8kV s/ DJ + 0,15 x MIG 69/34,5kV e MIG 69/13,8kV MÉDIA + 1,00 x BARRAMENTO SIMPLES 69kV</t>
  </si>
  <si>
    <t>1092658458 - CONSORCIO JANELA GERACAO DISTRIBUIDA 01</t>
  </si>
  <si>
    <t>PA-2630808CAT0.A</t>
  </si>
  <si>
    <t>CLIENTE - BAY - SE MÃE DO RIO - 2025</t>
  </si>
  <si>
    <t>CC nº 000014042 / Contrato nº 1067602801 - UFV PRESIDENTE PRUDENTE SOLARES ENGENHARIA E PARTICIPACOES LTDA (06/09/2023)</t>
  </si>
  <si>
    <t>MÃE DO RIO</t>
  </si>
  <si>
    <t>PA-2330808CAT0.C</t>
  </si>
  <si>
    <t>CLIENTE - ENTRADA DE LINHA - SE JURUTI - 2025</t>
  </si>
  <si>
    <t>2,00 x ENTRADA DE LINHA 138kV c/ DJ + 1,00 x BARRAMENTO SIMPLES 138kV + 0,10 x MIG 138/34,5kV e MIG 138/13,8kV PEQUENO</t>
  </si>
  <si>
    <t>ATENDIMENTO ALCOA
0,1x MIG 138/13,8kV PEQUENO - AMPLIAÇÃO DO PÁTIO</t>
  </si>
  <si>
    <t>802.120.0633</t>
  </si>
  <si>
    <t>Projetos para Atendimento AT - COP30</t>
  </si>
  <si>
    <t>PA-2563308COP0.A</t>
  </si>
  <si>
    <t>MANUTENÇÃO - AMPLIAÇÃO DE SUBESTAÇÃO - SE INDEPENDÊNCIA - 2025</t>
  </si>
  <si>
    <t>PA-2563308COP0.B</t>
  </si>
  <si>
    <t>MANUTENÇÃO - AMPLIAÇÃO DE SUBESTAÇÃO - SE PEDREIRA - 2025</t>
  </si>
  <si>
    <t>3,00 x CONEXÃO DE TRAFO 69kV c/ DJ + 2,00 x SUBST. DE CONJUNTO CHAVE FUSÍVEL 13,8kV (TSA) + 1,00 x SUBSTITUIÇÃO DE TSA 13,8kV + 9,00 x DESATIVAÇÃO DISJUNTOR OU RELIGADOR ATÉ 34,5kV + 1,00 x SUBST. DE CONJUNTO TPs 13,8kV + 1,00 x CONEXÃO DE TRAFO 13,8kV c/ DJ + 1,00 x CONEXÃO DE BANCO DE CAPACITOR 13,8kV c/ DJ + 3,00 x ENTRADA DE LINHA 13,8kV c/ DJ</t>
  </si>
  <si>
    <t>- Conexão de 69kV dos transformadores (TF-01, TF-02 e TF-03)
- Implantação de pátio aéreo em substituição aos cubículos
    - 5 x Entrada de linha 13,8kV (PD-01, PD-02 e PD-05)
    - 1 x Conexão de Banco 13,8kV (452-17 - BC-01/BC-02)
   -  1 x Conexão de Trafo ( 452-3 - BX-T1)</t>
  </si>
  <si>
    <t>PA-2563308COP0.C</t>
  </si>
  <si>
    <t>MANUTENÇÃO - AMPLIAÇÃO DE SUBESTAÇÃO - SE REDUTO - 2025</t>
  </si>
  <si>
    <t>SE REDUTO</t>
  </si>
  <si>
    <t>TF-01/TF-02 SE REDUTO</t>
  </si>
  <si>
    <t>PA-2563308COP0.D</t>
  </si>
  <si>
    <t>MANUTENÇÃO - AMPLIAÇÃO DE SUBESTAÇÃO - SE GUAMÁ - 2025</t>
  </si>
  <si>
    <t>4,00 x SUBST. DE CONJUNTO CHAVE FUSÍVEL 13,8kV (TSA) + 2,00 x SUBSTITUIÇÃO DE TSA 13,8kV + 9,00 x DESATIVAÇÃO DISJUNTOR OU RELIGADOR ATÉ 34,5kV + 2,00 x SUBST. DE CONJUNTO TPs 13,8kV + 3,00 x ENTRADA DE LINHA 13,8kV c/ DJ + 1,00 x CONEXÃO DE BANCO DE CAPACITOR 13,8kV c/ DJ + 2,00 x CONEXÃO DE TRAFO 13,8kV c/ DJ</t>
  </si>
  <si>
    <t>Realizar a implantação de pátio aéreo na SE GUAMÁ;
- 2x CTs (52-19 -TF/01 e 52-20 - TF/02);
- 3x EL 13,8kV ( GM-06, GM-07 e GM-08);
 -1x Conexão de Banco de Capacitor (52-44 - BC-03 E BC-04);
- Realizar a implantação em pátio aéreo de TSA e TP's para supervisão da barra.</t>
  </si>
  <si>
    <t>PA-2563308COP0.E</t>
  </si>
  <si>
    <t>MANUTENÇÃO - AMPLIAÇÃO DE SUBESTAÇÃO - SE MARCO - 2025</t>
  </si>
  <si>
    <t>SE MARCO</t>
  </si>
  <si>
    <t>1,00 x SUBST. DE CONJUNTO CHAVE FUSÍVEL 13,8kV (TSA) + 1,00 x SUBSTITUIÇÃO DE TSA 13,8kV + 0,59 x MIG 69/34,5kV e MIG 69/13,8kV GRANDE + 1,00 x ELETROCENTRO</t>
  </si>
  <si>
    <t>802.120.0664</t>
  </si>
  <si>
    <t>Projetos Paragominas - Ulianopolis</t>
  </si>
  <si>
    <t>PA-2566408PRU0.C</t>
  </si>
  <si>
    <t>PLANEJAMENTO - ENTRADA DE LINHA - SE PARAGOMINAS - 2027</t>
  </si>
  <si>
    <t>PA-2566408PRU0.B</t>
  </si>
  <si>
    <t>PLANEJAMENTO - NOVA SE - SE ULIANÓPOLIS - 2027</t>
  </si>
  <si>
    <t>SE ULIANÓPOLIS</t>
  </si>
  <si>
    <t>1,00 x INSTALAÇÃO DE TRANSFORMADOR DE FORÇA ATÉ 40MVA + 1,00 x BARRAMENTO SIMPLES 138kV - SE MÓVEL + 1,00 x CONEXÃO DE TRAFO 34,5kV c/ DJ + 3,00 x BARRAMENTO SIMPLES 34,5kV + 1,00 x CONEXÃO DE BANCO DE CAPACITOR 34,5kV c/ DJ + 6,00 x ENTRADA DE LINHA 34,5kV c/ DJ + 1,00 x ENTRADA DE LINHA 138kV c/ DJ + 1,00 x BARRAMENTO SIMPLES 138kV + 1,00 x TRANSFORMADOR DE FORÇA 138/34,5kV 15/20MVA - DYN1 + 1,00 x CONEXÃO DE TRAFO 138kV c/ DJ + 1,00 x BANCO DE CAPACITOR 1,8MVAr - 34,5kV + 1,00 x MIG 138/34,5kV e MIG 138/13,8kV MÉDIA</t>
  </si>
  <si>
    <t>802.120.0662</t>
  </si>
  <si>
    <t>REISOLAMENTO DA LD SANTA MARIA) / CASTANHAL P/ 138KV (CONFIABILIDADE)</t>
  </si>
  <si>
    <t>PA-2466208STM0.B</t>
  </si>
  <si>
    <t>PLANEJAMENTO - NOVA SE - SE SECC. SANTA MARIA DO PARÁ - 2025</t>
  </si>
  <si>
    <t>SE SECC. SANTA MARIA DO PARÁ</t>
  </si>
  <si>
    <t>3,00 x ENTRADA DE LINHA 138kV c/ DJ + 1,00 x MIG 138/34,5kV e MIG 138/13,8kV PEQUENO</t>
  </si>
  <si>
    <t>802.110.0314</t>
  </si>
  <si>
    <t>PA-2531408RNV0.A</t>
  </si>
  <si>
    <t>MANUTENÇÃO - RENOVAÇÃO SE - SE MOCAJUBA - 2025</t>
  </si>
  <si>
    <t>Código: 3052-2 (MO-01) e 3052-4 (MO-03). Religador Siemens 1998;
SUBSTITUIÇÃO DO DISJUNTOR 3952-1 DA SUBESTAÇÃO MOCAJUBA, DISJUNTOR COM TRIP CAPACITIVO, COM COMPONENTES INTERNOS DESGASTADOS(BLOCO DE CONTATO).</t>
  </si>
  <si>
    <t>PA-2531408RNV0.R</t>
  </si>
  <si>
    <t>MANUTENÇÃO - RENOVAÇÃO SE - SE CURIONÓPOLIS - 2026</t>
  </si>
  <si>
    <t>Equipamento em operação (157501099) - RELIGADOR 11T1 BAY T1/2</t>
  </si>
  <si>
    <t>PA-2531408RNV0.S</t>
  </si>
  <si>
    <t>MANUTENÇÃO - RENOVAÇÃO SE - SE CONCEIÇÃO DO ARAGUAIA - 2026</t>
  </si>
  <si>
    <t>SE CONCEIÇÃO DO ARAGUAIA</t>
  </si>
  <si>
    <t>Equipamento em operação (157500553) - RELIGADOR BAY T-1 (4852-2)</t>
  </si>
  <si>
    <t>PA-2431408RNV0.A</t>
  </si>
  <si>
    <t>MANUTENÇÃO - SUBSTITUIÇÃO DE EQUIPAMENTO - SE RONDON DO PARÁ - 2025</t>
  </si>
  <si>
    <t>SE RONDON DO PARÁ</t>
  </si>
  <si>
    <t>SUBSTITUIÇÃO DOS RELIGADORES DE 15 kV POR FIM DE VIDA ÚTIL: MODELO SM800 – RP 02 - 5052-7 / MODELO SM800 – RP 03 - 5052-8</t>
  </si>
  <si>
    <t>PA-2431408RNV0.B</t>
  </si>
  <si>
    <t>MANUTENÇÃO - SUBSTITUIÇÃO DE EQUIPAMENTO - SE MARABÁ - 2025</t>
  </si>
  <si>
    <t>SE MARABÁ</t>
  </si>
  <si>
    <t>SUBSTITUIÇÃO DO RELIGADORES DE 15 KV (MODELO SM800 – MB04 – FIM DE VIDA ÚTIL – 2352-12 / MODELO SM800 – MB07 – FIM DE VIDA ÚTIL – 2352-15)</t>
  </si>
  <si>
    <t>PA-2431408RNV0.C</t>
  </si>
  <si>
    <t>SUBSTITUIÇÃO DO DISJUNTOR DE 69 KV, DJ-5052-3 (LD RONDON - DOM ELISEU)</t>
  </si>
  <si>
    <t>PA-2431408RNV0.E</t>
  </si>
  <si>
    <t>MANUTENÇÃO - SUBSTITUIÇÃO DE EQUIPAMENTO - SE COQUEIRO - 2025</t>
  </si>
  <si>
    <t>3,00 x BANCO DE CAPACITOR 3,6MVAr - 13,8kV + 1,00 x SUBSTITUIÇÃO DISJUNTOR 69kV + 2,00 x CONEXÃO DE BANCO DE CAPACITOR 13,8kV c/ DJ</t>
  </si>
  <si>
    <t>BANCO CAPACITOR 15KV - 3,6KVAR SUBSTITUIÇÃO DE BANCO DE CAPACITOR 13,8KV - 3,6KVAR (BC-01, 02 E 04)
DISJUNTOR 72KV SUBSTITUIÇÃO DE DISJUNTOR 69KV 652-1 (LT UTN-COQ 2).
Inclui o serviço já realizado em obra anterior na SE Coqueiro (PA-2131408RNV0.J) de substituição de 1 conjunto de TPs 69kV para regularização no Ativo Imobilizado.</t>
  </si>
  <si>
    <t>PA-2431408RNV0.F</t>
  </si>
  <si>
    <t>MANUTENÇÃO - SUBSTITUIÇÃO DE EQUIPAMENTO - SE UTINGA - 2025</t>
  </si>
  <si>
    <t>3,00 x SUBSTITUIÇÃO DISJUNTOR 69kV</t>
  </si>
  <si>
    <t>(BAY UTN-BEN-2: DJ 2052-6/BAY UTN-COQ-2: DJ 2052-8 /BAY AMARRE: DJ 2024-1)</t>
  </si>
  <si>
    <t>PA-2431408RNV0.G</t>
  </si>
  <si>
    <t>MANUTENÇÃO - SUBSTITUIÇÃO DE EQUIPAMENTO - SE REDUTO - 2025</t>
  </si>
  <si>
    <t>1024-1 (INTERLIGAÇÃO DE BARRA 69KV) / 1024-2 (ALTA TF-03)</t>
  </si>
  <si>
    <t>PA-2431408RNV0.H</t>
  </si>
  <si>
    <t>MANUTENÇÃO - SUBSTITUIÇÃO DE EQUIPAMENTO - SE ABAETETUBA - 2025</t>
  </si>
  <si>
    <t>3,00 x SUBSTITUIÇÃO RELIGADOR 13,8kV POR DISJUNTOR + 1,00 x SUBSTITUIÇÃO DISJUNTOR 69kV</t>
  </si>
  <si>
    <t>POSSUI CASA DE COMANDO / POSSUI SISTEMA CC / TEM ESPAÇO PAINEL NOVO / TEM ESPAÇO PARA COMPORTAR 1 OU 2 RELÉS EM PAINEL EXISTENTE - RELIGADORES 15KV (3352-5-AB-1) / (3352-6-AB-2) / (3352-7-AB-3). DJ 69kV 3352-1 (VIC-ABA-1).</t>
  </si>
  <si>
    <t>PA-2431408RNV0.I</t>
  </si>
  <si>
    <t>MANUTENÇÃO - SUBSTITUIÇÃO DE EQUIPAMENTO - SE BRAGANÇA - 2025</t>
  </si>
  <si>
    <t>RELIGADORES 15KV 2652-5 (BA-03) / 2652-6 (BA-04)</t>
  </si>
  <si>
    <t>PA-2431408RNV0.J</t>
  </si>
  <si>
    <t>MANUTENÇÃO - SUBSTITUIÇÃO DE EQUIPAMENTO - SE VILA CONCÓRDIA - 2025</t>
  </si>
  <si>
    <t>SE VILA CONCÓRDIA</t>
  </si>
  <si>
    <t>1 X SUBSTITUIR RELIGADOR 15KV 630A POR DISJUNTOR 11C2</t>
  </si>
  <si>
    <t>Encerramento</t>
  </si>
  <si>
    <t>PA-2431408RNV0.K</t>
  </si>
  <si>
    <t>MANUTENÇÃO - SUBSTITUIÇÃO DE EQUIPAMENTO - SE TOMÉ AÇU - 2025</t>
  </si>
  <si>
    <t>2,00 x SUBSTITUIÇÃO RELIGADOR 13,8kV POR DISJUNTOR + 1,00 x CONEXÃO DE TRAFO 13,8kV c/ DJ</t>
  </si>
  <si>
    <t>2xSUBSTITUIR RELIGADOR 15KV 800A POR DISJUNTOR 4352-2(TO-01) E 4352-3 (TO-02). Construção de CT de baixa do TR-1 no vão disponível na barra.</t>
  </si>
  <si>
    <t>PA-2431408RNV0.L</t>
  </si>
  <si>
    <t>MANUTENÇÃO - SUBSTITUIÇÃO DE EQUIPAMENTO - SE TERRA ALTA - 2025</t>
  </si>
  <si>
    <t>SE TERRA ALTA</t>
  </si>
  <si>
    <t>3x SUBSTITUIR RELIGADOR 15KVPOR DISJUNTOR 630A 3052-6 (TA-01), 3052-7 (TA-02), 3052-8. POSSUI CASA DE COMANDO / POSSUI SISTEMA CC / TEM ESPAÇO PARA PAINEL NOVO / TEM ESPAÇO PARA 1 OU 2 RELÉS NO PAINEL EXISTENTE</t>
  </si>
  <si>
    <t>PA-2431408RNV0.M</t>
  </si>
  <si>
    <t>MANUTENÇÃO - SUBSTITUIÇÃO DE EQUIPAMENTO - SE CAPANEMA - 2025</t>
  </si>
  <si>
    <t>4,00 x SUBSTITUIÇÃO RELIGADOR 13,8kV POR DISJUNTOR</t>
  </si>
  <si>
    <t>4 X SUBSTITUIÇÃO RELIGADOR POR DISJUNTOR 1252-8 (CP-01), 1252-9 (CP-02), 1252-11 (CP-04), 1252-25 (AT-TF-04) DE E 4 CJ TCs DE 13,8KV. POSSUI CASA DE COMANDO / POSSUI SISTEMA CC / TEM ESPAÇO PAINEL NOVO / TEM ESPAÇO PARA COMPORTAR 1 OU 2 RELÉS EM PAINEL EXISTENTE. - RELIGADOR POR DISJUNTOR 15KV 1252-8 (CP-01), 1252-9 (CP-02), 1252-11 (CP-04), 1252-25 (AT-TF-04)</t>
  </si>
  <si>
    <t>PA-2431408RNV0.N</t>
  </si>
  <si>
    <t>MANUTENÇÃO - SUBSTITUIÇÃO DE EQUIPAMENTO - SE CASTANHAL - 2025</t>
  </si>
  <si>
    <t>DISJUNTOR 15KV: 952-08 (CS-08) / 952-19 (CS-09)</t>
  </si>
  <si>
    <t>PA-2431408RNV0.O</t>
  </si>
  <si>
    <t>MANUTENÇÃO - SUBSTITUIÇÃO DE EQUIPAMENTO - SE PARAGOMINAS - 2025</t>
  </si>
  <si>
    <t>2x SUBSTITUIR RELIGADOR POR DISJUNTOR 15KV 1600A: 3252-3 (T1) / 3252-2 (T2)</t>
  </si>
  <si>
    <t>PA-2431408RNV0.P</t>
  </si>
  <si>
    <t>MANUTENÇÃO - SUBSTITUIÇÃO DE EQUIPAMENTO - SE SÃO MIGUEL DO GUAMÁ - 2025</t>
  </si>
  <si>
    <t>1x SUBSTITUIR RELIGADOR POR DISJUNTOR 15KV 1600A 2852-2 (T1). POSSUI CASA DE COMANDO / POSSUI SISTEMA CC / TEM ESPAÇO PARA PAINEL NOVO / TEM ESPAÇO PARA 1 OU 2 RELÉS NO PAINEL EXISTENTE</t>
  </si>
  <si>
    <t>PA-2431408RNV0.Q</t>
  </si>
  <si>
    <t>MANUTENÇÃO - SUBSTITUIÇÃO DE EQUIPAMENTO - SE VILA DO CONDE - 2025</t>
  </si>
  <si>
    <t>2,00 x SUBSTITUIÇÃO DISJUNTOR 69kV + 1,00 x SUBSTITUIÇÃO RELIGADOR 13,8kV POR DISJUNTOR</t>
  </si>
  <si>
    <t>2xSUBSTITUIR DISJUNTOR 69KV: 2252-3 (LD VIC WTM-CDP-1) E 2252-2 (LD VIC-RCC-PPI-1). Existe necessidade de intervenção civil. NÃO
1xSUBSTITUIR RELIGADOR 13,8KV 1600A POR DISJUNTOR 2252-18 (VC-07) (POSSUI CASA DE COMANDO / POSSUI SISTEMA CC / TEM ESPAÇO PARA PAINEL NOVO / TEM ESPAÇO PARA 1 OU 2 RELÉS NO PAINEL EXISTENTE)</t>
  </si>
  <si>
    <t>PA-2431408RNV0.R</t>
  </si>
  <si>
    <t>MANUTENÇÃO - SUBSTITUIÇÃO DE EQUIPAMENTO - SE OURÉM - 2025</t>
  </si>
  <si>
    <t>11C1 / 4498-1 (11B1)
R$390.456,33 (R$273.319,43 em 2024 e R$117.136,90 em 2025)</t>
  </si>
  <si>
    <t>PA-2431408RNV0.S</t>
  </si>
  <si>
    <t>MANUTENÇÃO - SUBSTITUIÇÃO DE EQUIPAMENTO - SE SANTA MARIA DO PARÁ - 2025</t>
  </si>
  <si>
    <t>SE SANTA MARIA DO PARÁ</t>
  </si>
  <si>
    <t>6,00 x SUBSTITUIÇÃO DISJUNTOR 69kV</t>
  </si>
  <si>
    <t>SUBSTITUIÇÃO DISJUNTOR 69KV (1852-1 - LD SR-SMP-1), (1852-8 - LD SMP-CAS-1), (1852-9 - LD SMP-CAS-2), (1824-2 - DJ TRANSFERENCIA BARRA), (1852-2- LD SR-SMP-2), (1852-25- ALTA TF 5)</t>
  </si>
  <si>
    <t>PA-2431408RNV0.T</t>
  </si>
  <si>
    <t>MANUTENÇÃO - SUBSTITUIÇÃO DE EQUIPAMENTO - SE TAPAJÓS - 2025</t>
  </si>
  <si>
    <t>SE TAPAJÓS</t>
  </si>
  <si>
    <t>1,00 x SUBSTITUIÇÃO DISJUNTOR 138kV</t>
  </si>
  <si>
    <t>DJ 5852-05 LT TAP-SAN 138 KV - 800 A</t>
  </si>
  <si>
    <t>PA-2531408RNV0.B</t>
  </si>
  <si>
    <t>Código operacional: Reposição de equipamento (2652-19) - DISJUNTOR BC-04 E 05. Bancos hoje estão sem disjuntor e substituição de religador 15kV (GD560 - BA-7). Será necessário  adequar barramento ao barramento da SE por conflito com religador de RD localizado a alguns metros do barramento.</t>
  </si>
  <si>
    <t>PA-2531408RNV0.D</t>
  </si>
  <si>
    <t>Código Operacional: 2352-10 – SM-800 - 1981</t>
  </si>
  <si>
    <t>PA-2531408RNV0.E</t>
  </si>
  <si>
    <t>MANUTENÇÃO - SUBSTITUIÇÃO DE EQUIPAMENTO - SE OURÉM - 2026</t>
  </si>
  <si>
    <t>Código Operacional: 11C2 – COOPER - 2001 e 11B1 – ARTECHE - 2014</t>
  </si>
  <si>
    <t>PA-2531408RNV0.F</t>
  </si>
  <si>
    <t>MANUTENÇÃO - SUBSTITUIÇÃO DE EQUIPAMENTO - SE PARAGOMINAS - 2026</t>
  </si>
  <si>
    <t>3,00 x SUBSTITUIÇÃO RELIGADOR 13,8kV POR DISJUNTOR + 1,00 x SUBSTITUIÇÃO RELIGADOR 34,5kV POR DISJUNTOR</t>
  </si>
  <si>
    <t>Código Operacional: 3252-21 (BC-04/BC-05) – AREVA-2009, 3252-5 (BC-13/BC-14) – COOPER - 2015, 3252-6 (BC-11/BC-12) – SEM INFORMAÇÕES e 3252-18 (PR-14) – G&amp;W - 2014</t>
  </si>
  <si>
    <t>PA-2531408RNV0.G</t>
  </si>
  <si>
    <t>MANUTENÇÃO - SUBSTITUIÇÃO DE EQUIPAMENTO - SE PARAUAPEBAS - 2025</t>
  </si>
  <si>
    <t>Código Operacional: 6752-05  - ALSTHOM - 1998, 6752-03 – ALSTHOM - 1998, 6752-02 – ALSTHOM - 1998 e 6752-04 – AREVA - 2009</t>
  </si>
  <si>
    <t>PA-2531408RNV0.I</t>
  </si>
  <si>
    <t>MANUTENÇÃO - SUBSTITUIÇÃO DE EQUIPAMENTO - SE SALINÓPOLIS - 2025</t>
  </si>
  <si>
    <t>Código Operacional: 52-6 - (BC-6 E 7) – ARTECHE - 2014</t>
  </si>
  <si>
    <t>PA-2531408RNV0.J</t>
  </si>
  <si>
    <t>Código Operacional: 1852-23 (SP-4) - ARTECHE - 2014</t>
  </si>
  <si>
    <t>PA-2531408RNV0.K</t>
  </si>
  <si>
    <t>1,00 x SUBSTITUIÇÃO RELIGADOR 34,5kV POR DISJUNTOR + 1,00 x SUBSTITUIÇÃO RELIGADOR 13,8kV POR DISJUNTOR</t>
  </si>
  <si>
    <t>Código Operacional: 19W2 3352-10 (AB-16) - G&amp;W - 2014;
SUBSTITUIÇÃO DO DISJUNTOR 3352-9 DA SUBESTAÇÃO ABAETETUBA, DISJUNTOR ARTECHE, SEM PEÇAS DE REPOSIÇÃO E HISTÓRICO DE FALHA.</t>
  </si>
  <si>
    <t>PA-2531408RNV0.L</t>
  </si>
  <si>
    <t>MANUTENÇÃO - SUBSTITUIÇÃO DE EQUIPAMENTO - SE ANAPU - 2025</t>
  </si>
  <si>
    <t>SE ANAPU</t>
  </si>
  <si>
    <t>1,00 x SUBSTITUIÇÃO RELIGADOR 34,5kV POR DISJUNTOR</t>
  </si>
  <si>
    <t>Código Operacional: 10852-8 (AP-03) G&amp;W – 2014</t>
  </si>
  <si>
    <t>PA-2531408RNV0.M</t>
  </si>
  <si>
    <t>MANUTENÇÃO - SUBSTITUIÇÃO DE EQUIPAMENTO - SE BUJARÚ - 2025</t>
  </si>
  <si>
    <t>1,00 x SUBSTITUIÇÃO RELIGADOR 34,5kV POR DISJUNTOR + 2,00 x SUBSTITUIÇÃO RELIGADOR 13,8kV POR DISJUNTOR</t>
  </si>
  <si>
    <t>Código Operacional:  45252-1  - AT TF-01 - G&amp;W – 2014;
2x SUBSTITUIÇÃO DOS DISJUNTORES 52-2 E 52-3 DA SUBESTAÇÃO BUJARÚ, EQUIPAMENTOS COM INCIDÊNCIA DE FALHA E COM COMPONENTES INTERNOS DESGASTADOS( CONTATOS AUXILIARES), SEM PEÇA PARA REPOSIÇÃO.</t>
  </si>
  <si>
    <t>PA-2531408RNV0.N</t>
  </si>
  <si>
    <t>MANUTENÇÃO - SUBSTITUIÇÃO DE EQUIPAMENTO - SE CANAÃ DOS CARAJÁS - 2025</t>
  </si>
  <si>
    <t>Código Operacional: 11852-08 (CD-05) - G&amp;W – 2014</t>
  </si>
  <si>
    <t>PA-2531408RNV0.O</t>
  </si>
  <si>
    <t>MANUTENÇÃO - SUBSTITUIÇÃO DE EQUIPAMENTO - SE PARADA DO BENTO - 2025</t>
  </si>
  <si>
    <t>Código Operacional: 9652-10 (PB-03) – G&amp;W - 2014 e 9652-09 (PB-02) – G&amp;W - 2014</t>
  </si>
  <si>
    <t>PA-2531408RNV0.P</t>
  </si>
  <si>
    <t>3,00 x SUBSTITUIÇÃO RELIGADOR 34,5kV POR DISJUNTOR</t>
  </si>
  <si>
    <t>Código Operacional: 3052-9 (TA-05) – G&amp;W - 2014 e 3052-10 (BC-03/BC-04) – G&amp;W - 2014 e 3052-11</t>
  </si>
  <si>
    <t>PA-2531408RNV0.Q</t>
  </si>
  <si>
    <t>Código Operacional 19C2- COOPER - 2005</t>
  </si>
  <si>
    <t>EQTL PI</t>
  </si>
  <si>
    <t>803.110.0302</t>
  </si>
  <si>
    <t>PI-2430208AMP0.A</t>
  </si>
  <si>
    <t>PLANEJAMENTO - AMPLIAÇÃO DE POTÊNCIA - SE OEIRAS (PI) - 2025</t>
  </si>
  <si>
    <t>SE OEIRAS (PI)</t>
  </si>
  <si>
    <t>2,00 x BARRAMENTO SIMPLES 13,8kV + 1,00 x BARRAMENTO SIMPLES 69kV + 1,00 x CONEXÃO DE TRAFO 13,8kV c/ DJ + 1,00 x CONEXÃO DE TRAFO 69kV c/ DJ + 3,00 x ENTRADA DE LINHA 13,8kV c/ DJ + 1,00 x INSTALAÇÃO DE TRANSFORMADOR DE FORÇA ATÉ 15MVA + 0,80 x MIG 69/34,5kV e MIG 69/13,8kV PEQUENO + 1,00 x TRANSFORMADOR DE FORÇA 69/13,8kV 10/12,5MVA - DYN1 + 2,00 x INSTALAÇÃO DE CONJUNTO TP's 69kV + 2,00 x SUBST. DE CHAVE 138kV S/ LÂMINA DE TERRA + 1,00 x SUBSTITUIÇÃO DISJUNTOR 69kV + 1,00 x INTERLIGAÇÃO DE BARRAS 69kV c/ DJ + 2,00 x INSTALAÇÃO DE CONJUNTO TP's 13,8kV</t>
  </si>
  <si>
    <t>AQUISIÇÃO DE TRANSFORMADOR DE FORÇA 69/13,8 KV - LTC - 5/6,25 MVA PARA SUBSTITUIR TRAFO 02T1, 2 MVA, DA SE NOVO NILO, 100% DEPRECIADO | Módulos de retrofit referente apenas à troca dos cabos dos equipamentos existentes para a nova casa de comando, não sendo necessário trocar relés.</t>
  </si>
  <si>
    <t>SUL - PI</t>
  </si>
  <si>
    <t>PI-2430208AMP0.B</t>
  </si>
  <si>
    <t>PLANEJAMENTO - AMPLIAÇÃO DE POTÊNCIA - SE PARNAÍBA II - 2024</t>
  </si>
  <si>
    <t>SE PARNAÍBA II</t>
  </si>
  <si>
    <t>1,00 x BARRAMENTO DUPLO OU BPT 13,8kV + 1,00 x CONEXÃO DE TRAFO 13,8kV c/ DJ + 1,00 x CONEXÃO DE TRAFO 69kV s/ DJ + 1,00 x ENTRADA DE LINHA 13,8kV c/ DJ + 1,00 x INSTALAÇÃO DE TRANSFORMADOR DE FORÇA ATÉ 15MVA + 1,00 x TRANSFORMADOR DE FORÇA 69/13,8kV 20,0/26,6MVA - DYN1</t>
  </si>
  <si>
    <t>NORTE - PI</t>
  </si>
  <si>
    <t>PI-2530208AMP0.A</t>
  </si>
  <si>
    <t>PLANEJAMENTO - AMPLIAÇÃO DE POTÊNCIA - SE MARAMBAIA - 2026</t>
  </si>
  <si>
    <t>SE MARAMBAIA</t>
  </si>
  <si>
    <t>1,00 x INSTALAÇÃO DE TRANSFORMADOR DE FORÇA ATÉ 40MVA + 1,00 x TRANSFORMADOR DE FORÇA 69/34,5kV 20/26,6MVA - DYN1</t>
  </si>
  <si>
    <t>METROPOLITANA - PI</t>
  </si>
  <si>
    <t>PI-2530208AMP0.B</t>
  </si>
  <si>
    <t>PLANEJAMENTO - AMPLIAÇÃO DE POTÊNCIA - SE ALTO LONGÁ - 2026</t>
  </si>
  <si>
    <t>SE ALTO LONGÁ</t>
  </si>
  <si>
    <t>1,00 x TRANSFORMADOR DE FORÇA 69/13,8kV 10/12,5MVA - DYN1 + 1,00 x SUBST. DE TRANSFORMADOR DE FORÇA + 1,00 x ENTRADA DE LINHA 13,8kV c/ DJ</t>
  </si>
  <si>
    <t>803.110.0316</t>
  </si>
  <si>
    <t>PI-2431608ATF0.A</t>
  </si>
  <si>
    <t>MANUTENÇÃO - AQUISIÇÃO DE TRAFO - SE BOM JESUS - 2025</t>
  </si>
  <si>
    <t>SE BOM JESUS</t>
  </si>
  <si>
    <t>1,00 x INSTALAÇÃO DE TRANSFORMADOR DE FORÇA ATÉ 15MVA + 1,00 x TRANSFORMADOR DE FORÇA 69/13,8kV 10/12,5MVA - DYN1</t>
  </si>
  <si>
    <t>SUBSTITUIR 02T2, UTILIZANDO TRAFO DE RESERVA TÉCNICA. NOVO TRAFO DEVE SER COLOCADO PARA NOVA RESERVA TÉNICA</t>
  </si>
  <si>
    <t>PI-2431608ATF0.I</t>
  </si>
  <si>
    <t>MANUTENÇÃO - AQUISIÇÃO DE TRAFO - SE TABULEIROS I - 2024</t>
  </si>
  <si>
    <t>SE TABULEIROS I</t>
  </si>
  <si>
    <t>1,00 x TRANSFORMADOR DE FORÇA 69/13,8kV 20,0/26,6MVA - DYN1 + 1,00 x CONEXÃO DE TRAFO 69kV s/ DJ + 1,00 x BARRAMENTO SIMPLES 13,8kV + 1,00 x BARRAMENTO SIMPLES 69kV + 1,00 x INSTALAÇÃO DE CONJUNTO TP's 69kV + 1,00 x SUBST. DE CHAVES 69kV C/ LÂMINA DE TERRA + 1,00 x INSTALAÇÃO DE TRANSFORMADOR DE FORÇA ATÉ 40MVA + 1,00 x DESAT. BANCO DE CAPACITOR ATÉ 34,5kV + 1,00 x SUBSTITUIÇÃO DE TSA 13,8kV + 0,05 x MIG 34,5/13,8kV MÉDIA + 1,00 x INSTALAÇÃO DE CONJUNTO TP's 13,8kV + 0,30 x SUBST. BANCO DE CAPACITOR 1,2MVAr - 13,8kV</t>
  </si>
  <si>
    <t>AQUISIÇÃO DE TRANSFORMADOR DE FORÇA 69/13,8 KV - LTC - 20/26,6 MVA  PARA SUBSTITUIÇÃO DO TRAFO 02T1 100% DEPRECIADO E COM VAZAMENTO DE ÓLEO DA SE TABULEIROS</t>
  </si>
  <si>
    <t>PI-2431608ATF0.J</t>
  </si>
  <si>
    <t>MANUTENÇÃO - AQUISIÇÃO DE TRAFO - SE SÃO PEDRO DO PIAUÍ  - 2025</t>
  </si>
  <si>
    <t>SE SÃO PEDRO DO PIAUÍ</t>
  </si>
  <si>
    <t>1,00 x TRANSFORMADOR DE FORÇA 69/13,8kV 20,0/26,6MVA - DYN1 + 1,00 x CONEXÃO DE TRAFO 13,8kV s/ DJ + 1,00 x INSTALAÇÃO DE TRANSFORMADOR DE FORÇA ATÉ 40MVA</t>
  </si>
  <si>
    <t>PI-2431608ATF0.K</t>
  </si>
  <si>
    <t>MANUTENÇÃO - AQUISIÇÃO DE TRAFO - SE GUADALUPE - 2025</t>
  </si>
  <si>
    <t>SE GUADALUPE</t>
  </si>
  <si>
    <t>1,00 x TRANSFORMADOR DE FORÇA 69/13,8kV 10/12,5MVA - DYN1 + 1,00 x INSTALAÇÃO DE TRANSFORMADOR DE FORÇA ATÉ 15MVA + 1,00 x BARRAMENTO SIMPLES 13,8kV + 1,00 x CONEXÃO DE TRAFO 69kV c/ DJ + 0,20 x MIG 69/34,5kV e MIG 69/13,8kV PEQUENO + 1,00 x BARRAMENTO SIMPLES 69kV + 0,20 x DESATIVAÇÃO DE LINHA - CONCRETO - URBANA + 0,12 x LD 69kV CS/ESTR. CONCRETO - URBANA - DUPLO T - #394,5MCM CAL + 1,00 x ENTRADA DE LINHA 69kV s/ DJ</t>
  </si>
  <si>
    <t>803.110.0301</t>
  </si>
  <si>
    <t>PI-2530108BCA0.A</t>
  </si>
  <si>
    <t>PLANEJAMENTO - AMPLIAÇÃO DE SUBESTAÇÃO - SE SÃO RAIMUNDO NONATO - 2026</t>
  </si>
  <si>
    <t>SE SÃO RAIMUNDO NONATO</t>
  </si>
  <si>
    <t>1,00 x INSTALAÇÃO DE TRANSFORMADOR DE FORÇA ATÉ 40MVA + 0,50 x MIG 69/34,5kV e MIG 69/13,8kV PEQUENO + 1,00 x CONEXÃO DE TRAFO 69kV c/ DJ + 1,00 x BARRAMENTO SIMPLES 69kV + 1,00 x REGULADOR DE TENSÃO 3F - 25/30 MVA 69KV + 1,00 x ADEQUAÇÃO DE LD</t>
  </si>
  <si>
    <t>PI-2430108BCA0.A</t>
  </si>
  <si>
    <t>PLANEJAMENTO - BANCO DE CAPACITORES - SE AMARANTE - 2024</t>
  </si>
  <si>
    <t>SE AMARANTE</t>
  </si>
  <si>
    <t>1,00 x SUBST. BANCO DE CAPACITOR 1,2MVAr - 13,8kV</t>
  </si>
  <si>
    <t>CORREÇÃO DO FATOR DE POTÊNCIA DA FRONTEIRA E NÍVEL DE TENSÃO - BC 01H1</t>
  </si>
  <si>
    <t>PI-2230108BCA0.E</t>
  </si>
  <si>
    <t>PLANEJAMENTO - REATOR - SE GILBUÉS - 2023</t>
  </si>
  <si>
    <t>SE GILBUÉS</t>
  </si>
  <si>
    <t>1,00 x CONEXÃO DE REATOR 69kV c/ DJ + 1,00 x CONEXÃO DE TRAFO 13,8kV c/ DJ + 1,00 x CONEXÃO DE TRAFO 34,5kV c/ DJ + 1,00 x REATOR 5MVAr - 69kV + 1,00 x ENTRADA DE LINHA 34,5kV c/ DJ + 1,00 x SUBST. DE CONJUNTO TPs 69kV + 0,30 x MIG 69/34,5kV e MIG 69/13,8kV PEQUENO</t>
  </si>
  <si>
    <t>GILBUÉS</t>
  </si>
  <si>
    <t>803.110.0300</t>
  </si>
  <si>
    <t>PI-2430008BAY0.B</t>
  </si>
  <si>
    <t>PLANEJAMENTO - BAY - SE ALTOS - 2024</t>
  </si>
  <si>
    <t>SE ALTOS</t>
  </si>
  <si>
    <t>ATENDIMENTO AO CRESCIMENTO DE MERCADO, MELHORIA NA DISTRIBUIÇÃO DE CLIENTES,MELHORIA DE INDICADORES DE CONTINUIDADE E CONFORMIDADE, SATISFAÇÃO DE CLIENTES</t>
  </si>
  <si>
    <t>PI-2530008BAY0.A</t>
  </si>
  <si>
    <t>PLANEJAMENTO - BAY - SE BOM JESUS - 2025</t>
  </si>
  <si>
    <t>1,00 x ENTRADA DE LINHA 13,8kV c/ DJ + 0,50 x MIG 34,5/13,8kV PEQUENO + 1,00 x BARRAMENTO SIMPLES 13,8kV</t>
  </si>
  <si>
    <t>PI-2530008BAY0.B</t>
  </si>
  <si>
    <t>PLANEJAMENTO - BAY - SE PARNAÍBA I - 2025</t>
  </si>
  <si>
    <t>SE PARNAÍBA I</t>
  </si>
  <si>
    <t>1,00 x BARRAMENTO SIMPLES 13,8kV + 1,00 x ENTRADA DE LINHA 13,8kV c/ DJ + 0,15 x MIG 69/34,5kV e MIG 69/13,8kV PEQUENO</t>
  </si>
  <si>
    <t>PI-2530008BAY0.D</t>
  </si>
  <si>
    <t>PLANEJAMENTO - BAY - SE SÃO JOÃO DO PIAUÍ - 2025</t>
  </si>
  <si>
    <t>SE SÃO JOÃO DO PIAUÍ</t>
  </si>
  <si>
    <t>PI-2530008BAY0.E</t>
  </si>
  <si>
    <t>PLANEJAMENTO - BAY - SE SÃO RAIMUNDO NONATO - 2025</t>
  </si>
  <si>
    <t>PI-2530008BAY0.F</t>
  </si>
  <si>
    <t>PLANEJAMENTO - BAY - SE VALENÇA - 2025</t>
  </si>
  <si>
    <t>SE VALENÇA</t>
  </si>
  <si>
    <t>PI-2530008BAY0.G</t>
  </si>
  <si>
    <t>PLANEJAMENTO - BAY - SE ININGA - 2025</t>
  </si>
  <si>
    <t>SE ININGA</t>
  </si>
  <si>
    <t>TERESINA</t>
  </si>
  <si>
    <t>PI-2530008BAY0.H</t>
  </si>
  <si>
    <t>PLANEJAMENTO - BAY - SE CAMURUPIM - 2025</t>
  </si>
  <si>
    <t>SE CAMURUPIM</t>
  </si>
  <si>
    <t>803.120.0621</t>
  </si>
  <si>
    <t>LD SIMÕES/PAULISTANA 138 KV – 82 KM – IMPLANTAÇÃO</t>
  </si>
  <si>
    <t>PI-2362108PAL0.E</t>
  </si>
  <si>
    <t>PLANEJAMENTO - AMPLIAÇÃO DE POTÊNCIA - SE PAULISTANA - 2026</t>
  </si>
  <si>
    <t>SE PAULISTANA</t>
  </si>
  <si>
    <t>1,00 x BARRAMENTO SIMPLES 138kV - SE MÓVEL + 3,00 x ENTRADA DE LINHA 34,5kV c/ DJ + 1,00 x ENTRADA DE LINHA 138kV c/ DJ + 1,00 x BARRAMENTO SIMPLES 138kV + 1,00 x TRANSFORMADOR DE FORÇA 138/34,5kV 15/20MVA - DYN1 + 2,00 x CONEXÃO DE TRAFO 34,5kV c/ DJ + 0,50 x MIG 138/34,5kV e MIG 138/13,8kV PEQUENO + 3,00 x BARRAMENTO SIMPLES 34,5kV + 1,00 x CONEXÃO DE TRAFO 138kV c/ DJ + 1,00 x INSTALAÇÃO DE TRANSFORMADOR DE FORÇA ATÉ 15MVA</t>
  </si>
  <si>
    <t>PI-2362108PAL0.D</t>
  </si>
  <si>
    <t>PLANEJAMENTO - AMPLIAÇÃO DE SUBESTAÇÃO - SE SIMÕES - 2026</t>
  </si>
  <si>
    <t>SE SIMÕES</t>
  </si>
  <si>
    <t>1,00 x ENTRADA DE LINHA 138kV c/ DJ + 1,00 x REATOR 5 MVAr - 138kV + 1,00 x CONEXÃO DE REATOR 138kV c/ DJ</t>
  </si>
  <si>
    <t>803.110.0318</t>
  </si>
  <si>
    <t>PI-2431808MOP0.G</t>
  </si>
  <si>
    <t>AUTOMAÇÃO - MEDIÇÃO OPERACIONAL - SE CURIMATÁ - 2024</t>
  </si>
  <si>
    <t>SE CURIMATÁ</t>
  </si>
  <si>
    <t>1,00 x MEDIÇÃO OPERACIONAL 69KV - S/ TI's</t>
  </si>
  <si>
    <t>CMT09S1</t>
  </si>
  <si>
    <t>PI-2531808MOP0.B</t>
  </si>
  <si>
    <t>AUTOMAÇÃO - MEDIÇÃO OPERACIONAL - SE NOVO NILO - 2025</t>
  </si>
  <si>
    <t>SE NOVO NILO</t>
  </si>
  <si>
    <t>2,00 x MEDIÇÃO OPERACIONAL 13,8KV - C/ TI's</t>
  </si>
  <si>
    <t>02C1, 02C2</t>
  </si>
  <si>
    <t>PI-2531808MOP0.D</t>
  </si>
  <si>
    <t>AUTOMAÇÃO - MEDIÇÃO OPERACIONAL - SE CABECEIRAS - 2025</t>
  </si>
  <si>
    <t>SE CABECEIRAS</t>
  </si>
  <si>
    <t>CBC01C1
CBC01C2</t>
  </si>
  <si>
    <t>803.110.0313</t>
  </si>
  <si>
    <t>PI-2331308MOP0.C</t>
  </si>
  <si>
    <t>MANUTENÇÃO - MELHORIA SE - SE BOM JESUS - 2024</t>
  </si>
  <si>
    <t>3,00 x BARRAMENTO SIMPLES 13,8kV + 2,00 x BARRAMENTO SIMPLES 34,5kV + 2,00 x ENTRADA DE LINHA 69kV c/ DJ + 0,20 x MIG 69/34,5kV e MIG 69/13,8kV PEQUENO + 2,00 x CONEXÃO DE TRAFO 69kV c/ DJ + 2,00 x ENTRADA DE LINHA 69kV s/ DJ + 1,00 x CONEXÃO DE TRAFO 13,8kV c/ DJ + 1,00 x ENTRADA DE LINHA 13,8kV c/ DJ + 1,00 x ENTRADA DE LINHA 34,5kV c/ DJ + 1,00 x CONEXÃO DE TRAFO 34,5kV c/ DJ + 1,00 x CONSTRUÇÃO DE CASA DE COMANDO + 1,00 x INSTALAÇÃO DE CONJUNTO TP's 69kV + 1,00 x INSTALAÇÃO DE CONJUNTO TP's 34,5kV + 1,00 x ADEQUAÇÃO DE LD + 1,00 x RETROFIT TRANSFORMADOR FORÇA + 2,00 x RETROFIT RELIGADOR 13,8KV + 1,00 x RETROFIT TP'S 13,8KV + 2,00 x RETROFIT TC'S 13,8KV + 2,00 x RETROFIT BAY ENTRADA DE LINHA - 311C</t>
  </si>
  <si>
    <t>ORÇAMENTOS ESPECÍFICOS PARA RETROFIT/REMANEJAMENTO DE EQUIPAMENTOS EXISTENTES PARA A NOVA CASA DE COMANDO A SER CONSTRUÍDA</t>
  </si>
  <si>
    <t>PI-2331308MOP0.F</t>
  </si>
  <si>
    <t>MANUTENÇÃO - MELHORIA SE - SE ELISEU MARTINS - 2024</t>
  </si>
  <si>
    <t>SE ELISEU MARTINS</t>
  </si>
  <si>
    <t>1,00 x CONEXÃO DE TRAFO 69kV c/ DJ + 0,20 x MIG 69/34,5/13,8kV e MIG 69/13,8/34,5kV PEQUENO + 1,00 x CONEXÃO DE TRAFO 13,8kV c/ DJ + 1,00 x SUBST. DE TRANSFORMADOR DE FORÇA + 1,00 x RETROFIT INFRA. SE MÉDIO/PEQUENO PORTE + 2,00 x RETROFIT TRANSFORMADOR FORÇA + 1,00 x RETROFIT - 2414 + 3,00 x RETROFIT RELIGADOR 13,8KV + 1,00 x RETROFIT TP'S 13,8KV + 1,00 x REMANEJAMENTO DE CONEXÃO DO REATOR + 1,00 x RETROFIT TC'S 13,8KV + 1,00 x RETROFIT RELIGADOR 34,5 KV + 1,00 x RETROFIT BAY ENTRADA DE LINHA - 311C</t>
  </si>
  <si>
    <t>UTILIZAR TRAFO QUE FICARÁ NA RESERVA TÉCNICA (69/13,8 kV - 5 MVA) APÓS OBRA DA SE GUADALUPE</t>
  </si>
  <si>
    <t>PI-2331308MOP0.G</t>
  </si>
  <si>
    <t>MANUTENÇÃO - MELHORIA SE - SE CURRALINHO (PI) - 2024</t>
  </si>
  <si>
    <t>SE CURRALINHO (PI)</t>
  </si>
  <si>
    <t>1,00 x BARRAMENTO SIMPLES 69kV + 1,00 x CONEXÃO DE TRAFO 13,8kV c/ DJ + 1,00 x CONEXÃO DE TRAFO 69kV c/ DJ + 0,10 x MIG 34,5/13,8kV MÉDIA + 1,00 x SUBST. DE TRANSFORMADOR DE FORÇA</t>
  </si>
  <si>
    <t>PI-2431308MOP0.C</t>
  </si>
  <si>
    <t>MANUTENÇÃO - MELHORIA SE - SE GILBUÉS - 2025</t>
  </si>
  <si>
    <t>1 BAY 69 KV PARA PROTEÇÃO DE PRIMÁRIO DO TRAFO 02T1</t>
  </si>
  <si>
    <t>PI-2431308MOP0.D</t>
  </si>
  <si>
    <t>MANUTENÇÃO - MELHORIA SE - SE CANTO DO BURITI - 2024</t>
  </si>
  <si>
    <t>SE CANTO DO BURITI</t>
  </si>
  <si>
    <t>INSTALAR  01 BAYS 69 KV DE PROTEÇÃO DOS TRAFO 02T2</t>
  </si>
  <si>
    <t>PI-2431308MOP0.F</t>
  </si>
  <si>
    <t>MANUTENÇÃO - MELHORIA SE - SE PARNAÍBA I - 2025</t>
  </si>
  <si>
    <t>1,00 x CONEXÃO DE TRAFO 13,8kV c/ DJ + 3,00 x CONEXÃO DE TRAFO 69kV c/ DJ + 1,00 x ENTRADA DE LINHA 69kV c/ DJ + 1,00 x ADEQUAÇÃO DE LD</t>
  </si>
  <si>
    <t>INSTALAR 3 CTs 69 KV PARA INDIVIDUALIZAR PROTEÇÃO DOS TF 02T1, 02T2  E 02T3 DA SE PARNAÍBA I;</t>
  </si>
  <si>
    <t>PI-2431308MOP0.G</t>
  </si>
  <si>
    <t>MANUTENÇÃO - MELHORIA SE - SE SÃO RAIMUNDO NONATO - 2025</t>
  </si>
  <si>
    <t>1,00 x CONEXÃO DE TRAFO 13,8kV c/ DJ + 2,00 x CONEXÃO DE TRAFO 69kV c/ DJ + 1,00 x ADEQUAÇÃO DE LD</t>
  </si>
  <si>
    <t>SUBSTITUIR DOIS BCS 15 KV 100% DEPRECIADOS, 1,2 MVAR CADA POR UM BANCO DE CAPACITOR DE 3,0 MVAR COM DISJUNTOR NA SE SÃO PEDRO</t>
  </si>
  <si>
    <t>PI-2531308MOP0.A</t>
  </si>
  <si>
    <t>MANUTENÇÃO - MELHORIA SE - SE OEIRAS (PI) - 2026</t>
  </si>
  <si>
    <t>1,00 x CONEXÃO DE TRAFO 69kV c/ DJ + 1,00 x INSTALAÇÃO DE TRANSFORMADOR DE FORÇA ATÉ 40MVA + 1,00 x INTERLIGAÇÃO DE BARRAS 69kV c/ DJ + 1,00 x REGULADOR DE TENSÃO 3F - 25/30 MVA 69KV</t>
  </si>
  <si>
    <t>SUBSTITUIÇÃO DO REGULADOR DE TENSAO ALIMENTADOR 02M4 / DISJUNTOR DE INTERLIGAÇÃO DE BARRAS EM SUBSTITUIÇÃO A CHAVE 32B1-1</t>
  </si>
  <si>
    <t>PI-2531308MOP0.C</t>
  </si>
  <si>
    <t>MANUTENÇÃO - MELHORIA SE - SE BERTOLÍNIA - 2026</t>
  </si>
  <si>
    <t>SE BERTOLÍNIA</t>
  </si>
  <si>
    <t>1,00 x INTERLIGAÇÃO DE BARRAS 69kV c/ DJ</t>
  </si>
  <si>
    <t>DISJUNTOR DE INTERLIGACAO DE BARRAS EM SUBSTITUICAO A CHAVE 32B1-1</t>
  </si>
  <si>
    <t>PI-2531308MOP0.F</t>
  </si>
  <si>
    <t>MANUTENÇÃO - MELHORIA SE - SE ELESBÃO VELOSO - 2026</t>
  </si>
  <si>
    <t>SE ELESBÃO VELOSO</t>
  </si>
  <si>
    <t>1,00 x CONEXÃO DE TRAFO 13,8kV c/ DJ</t>
  </si>
  <si>
    <t>PI-2531308MOP0.G</t>
  </si>
  <si>
    <t>MANUTENÇÃO - MELHORIA SE - SE PICOS - 2026</t>
  </si>
  <si>
    <t>SE PICOS</t>
  </si>
  <si>
    <t>2,00 x CONEXÃO DE TRAFO 13,8kV c/ DJ + 2,00 x CONEXÃO DE TRAFO 69kV c/ DJ + 1,00 x ADEQUAÇÃO DE LD</t>
  </si>
  <si>
    <t>LD's: LD Picos (CHESF) / Picos (Aerolândia) e LD Picos (Aerolândia) / Buriti Grande - 0,3 X LD 69kV CS/ESTR. CONCRETO - URBANA - DUPLO T - #740,8MCM CAL (Implantação de 8 estruturas de ancoragem com 16 postes)</t>
  </si>
  <si>
    <t>PI-2531308MOP0.I</t>
  </si>
  <si>
    <t>MANUTENÇÃO - MELHORIA SE - SE JERUMENHA - 2026</t>
  </si>
  <si>
    <t>SE JERUMENHA</t>
  </si>
  <si>
    <t>1,00 x BARRAMENTO SIMPLES 13,8kV + 1,00 x CONEXÃO DE TRAFO 13,8kV c/ DJ + 1,00 x CONEXÃO DE TRAFO 69kV c/ DJ + 0,50 x CONSTRUÇÃO DE CASA DE COMANDO + 3,00 x ENTRADA DE LINHA 13,8kV c/ DJ + 2,00 x ENTRADA DE LINHA 69kV c/ DJ + 0,72 x MIG 34,5/13,8kV PEQUENO + 1,00 x ADEQUAÇÃO DE LD + 1,00 x BARRAMENTO SIMPLES 69kV + 1,00 x SUBST. DE TRANSFORMADOR DE FORÇA + 1,00 x DESAT. BARRAMENTO 69/138kV + 1,00 x DESAT. BARRAMENTO ATÉ 34,5kV + 1,00 x DESATIVAÇÃO DE TSA + 2,00 x DESATIVAÇÃO DISJUNTOR OU RELIGADOR ATÉ 34,5kV + 1,00 x DESAT. DE CONJUNTO TC's OU TP's ATÉ 34,5kV + 1,00 x DESAT. DE CHAVE TRIPOLAR 69/138kV + 1,00 x DESAT. DE CONJUNTO CHAVES MONOPOLAR + 6,00 x DESAT. DE CHAVE TRIPOLAR até 34,5kV</t>
  </si>
  <si>
    <t>Serão desativados os seguintes equipamentos: 02T1, 01A1, 21C1, 21C2, 81TP, 32B1-4, 31C1-4, 31C1-5, 31C1-6, 31C2-4, 31C2-5, 31C2-6 e 72T1.</t>
  </si>
  <si>
    <t>PI-2531308MOP0.J</t>
  </si>
  <si>
    <t>MANUTENÇÃO - MELHORIA SE - SE PIRACURUCA - 2026</t>
  </si>
  <si>
    <t>SE PIRACURUCA</t>
  </si>
  <si>
    <t>11T1 - SE PIRACURUCA</t>
  </si>
  <si>
    <t>PIRACURUCA</t>
  </si>
  <si>
    <t>803.110.0317</t>
  </si>
  <si>
    <t>PI-2431708ASE0.A</t>
  </si>
  <si>
    <t>AUTOMAÇÃO - RETROFIT - SE BURITI GRANDE  - 2024</t>
  </si>
  <si>
    <t>SE BURITI GRANDE</t>
  </si>
  <si>
    <t>3,00 x RETROFIT BAY ALIMENTADOR + 1,00 x RETROFIT BAY CONEXÃO ALTA TRAFO + 1,00 x RETROFIT BAY ENTRADA DE LINHA - 751.4 + 2,00 x RETROFIT BAY INTERLIGAÇÃO DE BARRA + 2,00 x RETROFIT BAY CONEXÃO BANCO CAPACITOR &lt;= 34,5kV + 1,00 x RETROFIT BAY ENTRADA DE LINHA - 311C + 1,00 x RETROFIT BAY TRANSFERÊNCIA &gt;= 69kV - 311C + 1,00 x RETROFIT INFRA. SE GRANDE PORTE + 1,00 x RETROFIT TRANSFORMADOR FORÇA</t>
  </si>
  <si>
    <t>12H1, 12B1 12M4, 12M3, 12D1, 12T1, 02T1, 21B1, 11H1, 21N1, 21N2 E 21N3</t>
  </si>
  <si>
    <t>BURITI GRANDE</t>
  </si>
  <si>
    <t>PI-2431708ASE0.B</t>
  </si>
  <si>
    <t>AUTOMAÇÃO - RETROFIT - SE CARAÚBAS  - 2024</t>
  </si>
  <si>
    <t>SE CARAÚBAS</t>
  </si>
  <si>
    <t>1,00 x MEDIÇÃO OPERACIONAL 69KV - S/ TI's + 1,00 x RETROFIT BAY ALIMENTADOR + 1,00 x RETROFIT BAY CONEXÃO ALTA TRAFO + 1,00 x RETROFIT BAY ENTRADA DE LINHA - 751.4 + 2,00 x RETROFIT BAY ENTRADA DE LINHA - 311C + 1,00 x RETROFIT BAY TRANSFERÊNCIA &lt;= 34,5KV - 751.1 + 1,00 x RETROFIT INFRA. SE MÉDIO/PEQUENO PORTE + 1,00 x RETROFIT TRANSFORMADOR FORÇA</t>
  </si>
  <si>
    <t>CARAÚBAS DO PIAUÍ</t>
  </si>
  <si>
    <t>PI-2431708ASE0.C</t>
  </si>
  <si>
    <t>AUTOMAÇÃO - RETROFIT - SE CASTELO DO PIAUÍ  - 2024</t>
  </si>
  <si>
    <t>SE CASTELO DO PIAUÍ</t>
  </si>
  <si>
    <t>2,00 x RETROFIT BAY ALIMENTADOR + 1,00 x RETROFIT BAY CONEXÃO ALTA TRAFO + 2,00 x RETROFIT BAY CONEXÃO BANCO CAPACITOR &lt;= 34,5kV + 1,00 x RETROFIT BAY PROTEÇÃO REATOR + 3,00 x RETROFIT BAY ENTRADA DE LINHA - 311C + 1,00 x RETROFIT INFRA. SE GRANDE PORTE + 2,00 x RETROFIT TRANSFORMADOR FORÇA</t>
  </si>
  <si>
    <t>12S2, 02T1, 29F1, 29F3, 19T1, 09T1, 01R1, 21C1, 21C2, 51H1 e 51H2</t>
  </si>
  <si>
    <t>PI-2431708ASE0.D</t>
  </si>
  <si>
    <t>AUTOMAÇÃO - RETROFIT - SE JOSÉ DE FREITAS - 2024</t>
  </si>
  <si>
    <t>SE JOSÉ DE FREITAS</t>
  </si>
  <si>
    <t>PI-2431708ASE0.E</t>
  </si>
  <si>
    <t>AUTOMAÇÃO - RETROFIT - SE CABECEIRAS - 2024</t>
  </si>
  <si>
    <t>PI-2431708ASE0.F</t>
  </si>
  <si>
    <t>AUTOMAÇÃO - RETROFIT - SE REGENERAÇÃO - 2024</t>
  </si>
  <si>
    <t>SE REGENERAÇÃO</t>
  </si>
  <si>
    <t>PI-2431708ASE0.L</t>
  </si>
  <si>
    <t>AUTOMAÇÃO - RETROFIT - SE TABOCAS - 2024</t>
  </si>
  <si>
    <t>SE TABOCAS</t>
  </si>
  <si>
    <t>PI-2431708ASE0.M</t>
  </si>
  <si>
    <t>AUTOMAÇÃO - RETROFIT - SE RIO GRANDE - 2024</t>
  </si>
  <si>
    <t>SE RIO GRANDE</t>
  </si>
  <si>
    <t>PI-2431708ASE0.N</t>
  </si>
  <si>
    <t>AUTOMAÇÃO - RETROFIT - SE RIBEIRA DO PIAUÍ - 2024</t>
  </si>
  <si>
    <t>SE RIBEIRA DO PIAUÍ</t>
  </si>
  <si>
    <t>PI-2431708ASE0.P</t>
  </si>
  <si>
    <t>AUTOMAÇÃO - RETROFIT - SE SANTO ANTÔNIO DE LISBOA - 2024</t>
  </si>
  <si>
    <t>SE SANTO ANTÔNIO DE LISBOA</t>
  </si>
  <si>
    <t>PI-2431708ASE0.Q</t>
  </si>
  <si>
    <t>AUTOMAÇÃO - RETROFIT - SE JOÃO COSTA - 2024</t>
  </si>
  <si>
    <t>SE JOÃO COSTA</t>
  </si>
  <si>
    <t>PI-2431708ASE0.R</t>
  </si>
  <si>
    <t>AUTOMAÇÃO - RETROFIT - SE BEM-TE-VI - 2024</t>
  </si>
  <si>
    <t>SE BEM-TE-VI</t>
  </si>
  <si>
    <t>PI-2531708ASE0.A</t>
  </si>
  <si>
    <t>AUTOMAÇÃO - RETROFIT - SE ALTOS - 2025</t>
  </si>
  <si>
    <t>3,00 x RETROFIT BAY ALIMENTADOR + 1,00 x RETROFIT INFRA. SE MÉDIO/PEQUENO PORTE</t>
  </si>
  <si>
    <t>1221C1, 21C2 e 21C3</t>
  </si>
  <si>
    <t>PI-2531708ASE0.D</t>
  </si>
  <si>
    <t>AUTOMAÇÃO - RETROFIT - SE ELISEU MARTINS - 2025</t>
  </si>
  <si>
    <t>12L7, 29L9, 21C1, 21C2, 21C3</t>
  </si>
  <si>
    <t>PI-2531708ASE0.E</t>
  </si>
  <si>
    <t>AUTOMAÇÃO - RETROFIT - SE LUZILÂNDIA - 2025</t>
  </si>
  <si>
    <t>SE LUZILÂNDIA</t>
  </si>
  <si>
    <t>1,00 x RETROFIT TRANSFORMADOR FORÇA + 1,00 x RETROFIT BAY CONEXÃO ALTA TRAFO + 1,00 x RETROFIT BAY CONEXÃO BAIXA TRAFO + 4,00 x RETROFIT BAY ALIMENTADOR + 1,00 x RETROFIT INFRA. SE MÉDIO/PEQUENO PORTE</t>
  </si>
  <si>
    <t>02T1, 12T1, 11B1, 21C1, 21C2, 21C3, 21C4</t>
  </si>
  <si>
    <t>PI-2531708ASE0.G</t>
  </si>
  <si>
    <t>AUTOMAÇÃO - RETROFIT - SE BEM-TE-VI - 2025</t>
  </si>
  <si>
    <t>PI-2531708ASE0.H</t>
  </si>
  <si>
    <t>AUTOMAÇÃO - RETROFIT - SE SANTO ANTÔNIO DE LISBOA - 2025</t>
  </si>
  <si>
    <t>PI-2531708ASE0.I</t>
  </si>
  <si>
    <t>AUTOMAÇÃO - RETROFIT - SE ELESBÃO VELOSO - 2025</t>
  </si>
  <si>
    <t>PI-2531708ASE0.K</t>
  </si>
  <si>
    <t>AUTOMAÇÃO - RETROFIT - SE SIMÕES - 2025</t>
  </si>
  <si>
    <t>PI-2531708ASE0.M</t>
  </si>
  <si>
    <t>AUTOMAÇÃO - RETROFIT - SE CARACOL - 2025</t>
  </si>
  <si>
    <t>SE CARACOL</t>
  </si>
  <si>
    <t>PI-2531708ASE0.N</t>
  </si>
  <si>
    <t>AUTOMAÇÃO - RETROFIT - SE FARTURA - 2025</t>
  </si>
  <si>
    <t>SE FARTURA</t>
  </si>
  <si>
    <t>803.120.0625</t>
  </si>
  <si>
    <t>PROJETO NOVA LD JUNCO / BURITI GRANDE</t>
  </si>
  <si>
    <t>PI-2562508JUN0.C</t>
  </si>
  <si>
    <t>PLANEJAMENTO - ENTRADA DE LINHA - SE JUNCO - 2025</t>
  </si>
  <si>
    <t>SE JUNCO</t>
  </si>
  <si>
    <t>1,00 x ENTRADA DE LINHA 69kV c/ DJ + 1,00 x BARRAMENTO SIMPLES 69kV</t>
  </si>
  <si>
    <t>PI-2562508JUN0.D</t>
  </si>
  <si>
    <t>PLANEJAMENTO - ENTRADA DE LINHA - SE BURITI GRANDE - 2025</t>
  </si>
  <si>
    <t>803.120.0620</t>
  </si>
  <si>
    <t>PROJETO PIRIPIRI II 69KV</t>
  </si>
  <si>
    <t>PI-2362008PRP0.A</t>
  </si>
  <si>
    <t>PLANEJAMENTO - NOVA SE - SE PIRIPIRI II - 2025</t>
  </si>
  <si>
    <t>SE PIRIPIRI II</t>
  </si>
  <si>
    <t>2,00 x BANCO DE CAPACITOR 2,4MVAr - 13,8kV + 6,00 x BARRAMENTO DUPLO OU BPT 13,8kV + 1,00 x BARRAMENTO DUPLO OU BPT 69kV + 1,00 x BARRAMENTO SIMPLES 69kV - SE MÓVEL + 1,00 x CONEXÃO DE BANCO DE CAPACITOR 13,8kV c/ DJ + 1,00 x CONEXÃO DE TRAFO 13,8kV c/ DJ + 1,00 x CONEXÃO DE TRAFO 69kV c/ DJ + 8,00 x ENTRADA DE LINHA 13,8kV c/ DJ + 2,00 x ENTRADA DE LINHA 69kV c/ DJ + 1,00 x INSTALAÇÃO DE TRANSFORMADOR DE FORÇA ATÉ 15MVA + 1,00 x INTERLIGAÇÃO DE BARRAS BPT 13,8kV c/ DJ + 1,00 x INTERLIGAÇÃO DE BARRAS 69kV c/ DJ + 1,00 x MIG 69/34,5kV e MIG 69/13,8kV PEQUENO + 1,00 x TRANSFORMADOR DE FORÇA 69/13,8kV 20,0/26,6MVA - DYN1</t>
  </si>
  <si>
    <t>803.120.0624</t>
  </si>
  <si>
    <t>PROJETO SANTA MARIA 69 KV</t>
  </si>
  <si>
    <t>PI-2562408STA0.A</t>
  </si>
  <si>
    <t>PLANEJAMENTO - NOVA SE - SE SANTA MARIA - 2025</t>
  </si>
  <si>
    <t>SE SANTA MARIA</t>
  </si>
  <si>
    <t>2,00 x ENTRADA DE LINHA 69kV c/ DJ + 1,00 x CONEXÃO DE TRAFO 69kV c/ DJ + 4,00 x ENTRADA DE LINHA 13,8kV c/ DJ + 1,00 x INSTALAÇÃO DE TRANSFORMADOR DE FORÇA ATÉ 40MVA + 4,00 x BARRAMENTO DUPLO OU BPT 13,8kV + 1,00 x BARRAMENTO SIMPLES 69kV - SE MÓVEL + 2,00 x BARRAMENTO DUPLO OU BPT 69kV + 1,00 x TRANSFORMADOR DE FORÇA 69/13,8kV 20,0/26,6MVA - DYN1 + 1,00 x INTERLIGAÇÃO DE BARRAS BPT 13,8kV c/ DJ + 1,00 x MIG 69/34,5kV e MIG 69/13,8kV PEQUENO + 1,00 x CONEXÃO DE TRAFO 13,8kV c/ DJ + 1,00 x INTERLIGAÇÃO DE BARRAS 69kV c/ DJ + 2,00 x BANCO DE CAPACITOR 2,4MVAr - 13,8kV + 1,00 x CONEXÃO DE BANCO DE CAPACITOR 13,8kV c/ DJ</t>
  </si>
  <si>
    <t>803.110.0308</t>
  </si>
  <si>
    <t>PI-2430808CAT0.Y</t>
  </si>
  <si>
    <t>CLIENTE - AMPLIAÇÃO DE POTÊNCIA - SE PALMEIRAIS - 2025</t>
  </si>
  <si>
    <t>SE PALMEIRAIS</t>
  </si>
  <si>
    <t>1,00 x BARRAMENTO SIMPLES 13,8kV + 1,00 x BARRAMENTO SIMPLES 34,5kV + 1,00 x CONEXÃO DE TRAFO 13,8kV c/ DJ + 1,00 x CONEXÃO DE TRAFO 34,5kV c/ DJ + 1,00 x ENTRADA DE LINHA 13,8kV c/ DJ + 1,00 x INSTALAÇÃO DE TRANSFORMADOR DE FORÇA ATÉ 15MVA + 0,20 x MIG 69/34,5/13,8kV e MIG 69/13,8/34,5kV PEQUENO + 1,00 x TRANSFORMADOR DE FORÇA 34,5/13,8kV 5,0/6,25MVA - DYN1</t>
  </si>
  <si>
    <t>1006412156/2023 - ATHON ICEM 103 EQUIPAMENTOS FOTOVOLTAICOS LTDA</t>
  </si>
  <si>
    <t>PI-2430808CAT1.D</t>
  </si>
  <si>
    <t>CLIENTE - AMPLIAÇÃO DE POTÊNCIA - SE ALTOS - 2026</t>
  </si>
  <si>
    <t>1,00 x TRANSFORMADOR DE FORÇA 69/13,8kV 20,0/26,6MVA - DYN1 + 1,00 x SUBST. DE TRANSFORMADOR DE FORÇA + 0,20 x MIG 69/34,5kV e MIG 69/13,8kV PEQUENO</t>
  </si>
  <si>
    <t>ATLANTICA AGROPECUARIA LTDA / Contrato nº 1007920353/2024.</t>
  </si>
  <si>
    <t>PI-2430808CAT1.H</t>
  </si>
  <si>
    <t>CLIENTE - AMPLIAÇÃO DE POTÊNCIA - SE BAIXA GRANDE DO RIBEIRO - 2026</t>
  </si>
  <si>
    <t>SE BAIXA GRANDE DO RIBEIRO</t>
  </si>
  <si>
    <t>1,00 x TRANSFORMADOR DE FORÇA 69/34,5kV 20/26,6MVA - DYN1 + 1,00 x CONEXÃO DE TRAFO 69kV c/ DJ + 1,00 x CONEXÃO DE TRAFO 34,5kV c/ DJ + 0,10 x MIG 69/34,5kV e MIG 69/13,8kV PEQUENO + 1,00 x INSTALAÇÃO DE TRANSFORMADOR DE FORÇA ATÉ 40MVA</t>
  </si>
  <si>
    <t>1007204073 -MARCOS CESAR JORDAO</t>
  </si>
  <si>
    <t>PI-2430808CAT1.I</t>
  </si>
  <si>
    <t>CLIENTE - AMPLIAÇÃO DE POTÊNCIA - SE MANDACARU - 2027</t>
  </si>
  <si>
    <t>SE MANDACARU</t>
  </si>
  <si>
    <t>1,00 x TRANSFORMADOR DE FORÇA 69/13,8kV 15,0/20MVA - DYN1 + 1,00 x SUBST. DE TRANSFORMADOR DE FORÇA + 1,00 x BARRAMENTO DUPLO OU BPT 13,8kV + 1,00 x BANCO DE CAPACITOR 1,2MVAr - 13,8kV + 1,00 x CONEXÃO DE BANCO DE CAPACITOR 13,8kV c/ DJ</t>
  </si>
  <si>
    <t>1009056643, 1009056711/2024 - FARO ENERGY DESENVOLVIMENTO E LOCAÇÃO DE PROJETOS LTDA</t>
  </si>
  <si>
    <t>PI-2430808CAT1.N</t>
  </si>
  <si>
    <t>CLIENTE - AMPLIAÇÃO DE POTÊNCIA - SE DEMERVAL LOBÃO - 2025</t>
  </si>
  <si>
    <t>SE DEMERVAL LOBÃO</t>
  </si>
  <si>
    <t>1005665093 - RGD SOLAR DESENVOLVIMENTO LTDA</t>
  </si>
  <si>
    <t>PI-2530808CAT0.L</t>
  </si>
  <si>
    <t>CLIENTE - AMPLIAÇÃO DE POTÊNCIA - SE RIBEIRO GONÇALVES II - 2030</t>
  </si>
  <si>
    <t>SE RIBEIRO GONÇALVES II</t>
  </si>
  <si>
    <t>1,00 x TRANSFORMADOR DE FORÇA 138/69/13,8kV 30/40MVA - YNYN0D1 + 1,00 x CONEXÃO DE TRAFO 69kV c/ DJ + 1,00 x CONEXÃO DE TRAFO 138kV c/ DJ + 1,00 x INSTALAÇÃO DE TRANSFORMADOR DE FORÇA ATÉ 40MVA</t>
  </si>
  <si>
    <t>1014192955 - SECRETARIA DO PLANEJAMENTO DO ESTADO DO PIAUÍ - SEPLAN</t>
  </si>
  <si>
    <t>PI-2330808CAT0.F</t>
  </si>
  <si>
    <t>CLIENTE - AMPLIAÇÃO DE SUBESTAÇÃO - SE CARAÚBAS - 2025</t>
  </si>
  <si>
    <t>1,00 x BANCO DE CAPACITOR 2,4MVAr - 34,5kV + 1,00 x BARRAMENTO SIMPLES 34,5kV + 1,00 x CONEXÃO DE BANCO DE CAPACITOR 34,5kV c/ DJ + 1,00 x ENTRADA DE LINHA 34,5kV c/ DJ</t>
  </si>
  <si>
    <t>CONTRATO Nº 1001971221/2023 - ENERGYBRAS E CONTRATO Nº 1003476105/2023 - COOPERATIVA DE GERAÇÃO DE ENERGIA ELÉTRICA DE SÃO.</t>
  </si>
  <si>
    <t>PI-2430808CAT0.2</t>
  </si>
  <si>
    <t>CLIENTE - AMPLIAÇÃO DE SUBESTAÇÃO - SE CAMPO MAIOR - 2025</t>
  </si>
  <si>
    <t>SE CAMPO MAIOR</t>
  </si>
  <si>
    <t>1,00 x ENTRADA DE LINHA 13,8kV c/ DJ + 1,00 x BARRAMENTO DUPLO OU BPT 13,8kV + 1,00 x INSTALAÇÃO DE TRANSFORMADOR DE FORÇA ATÉ 15MVA + 1,00 x CONEXÃO DE TRAFO 69kV c/ DJ + 0,30 x MIG 69/34,5kV e MIG 69/13,8kV PEQUENO + 1,00 x REGULADOR DE TENSÃO 3F - 25/30 MVA 69KV + 0,50 x DESATIVAÇÃO DE LINHA - CONCRETO - URBANA + 0,50 x LD 69kV CS/ESTR. CONCRETO - URBANA - DUPLO T - #740,8MCM CAL</t>
  </si>
  <si>
    <t>Escopo atende dois clientes: contrato 1002550545/2023 - GREENYELLOW UFV GESTAO E INSTALACAO FOTOVOLTAICA / contrato 1004841746/2023 - COOPERATIVA DE GERACAO DE ENERGIA ELETRICA DE SAO RAIMUNDO NONATO</t>
  </si>
  <si>
    <t>PI-2430808CAT0.B</t>
  </si>
  <si>
    <t>CLIENTE - AMPLIAÇÃO DE SUBESTAÇÃO - SE MIGUEL ALVES - 2025</t>
  </si>
  <si>
    <t>SE MIGUEL ALVES</t>
  </si>
  <si>
    <t>1,00 x BANCO DE CAPACITOR 1,8MVAr - 13,8kV + 1,00 x BARRAMENTO SIMPLES 13,8kV + 1,00 x CONEXÃO DE BANCO DE CAPACITOR 13,8kV c/ DJ + 1,00 x ENTRADA DE LINHA 13,8kV c/ DJ + 0,03 x MIG 69/34,5kV e MIG 69/13,8kV PEQUENO</t>
  </si>
  <si>
    <t>CLIENTE:  COMVAP ACUCAR E ALCOOL LTDA - Contrato nº1005150836/2023</t>
  </si>
  <si>
    <t>PI-2430808CAT0.D</t>
  </si>
  <si>
    <t>CLIENTE - AMPLIAÇÃO DE SUBESTAÇÃO - SE NAZÁRIA - 2025</t>
  </si>
  <si>
    <t>SE NAZÁRIA</t>
  </si>
  <si>
    <t>CLIENTE: CONSORCIO THOMAS EDISON II - CONTRATO Nº 1001573214/2023</t>
  </si>
  <si>
    <t>PI-2430808CAT0.F</t>
  </si>
  <si>
    <t>CLIENTE - AMPLIAÇÃO DE SUBESTAÇÃO - SE TABULEIROS I - 2025</t>
  </si>
  <si>
    <t>CLIENTE: CONSORCIO THOMAS EDISON II - CONTRATO Nº 1003544673/2023</t>
  </si>
  <si>
    <t>PI-2430808CAT1.E</t>
  </si>
  <si>
    <t>CLIENTE - AMPLIAÇÃO DE SUBESTAÇÃO - SE BERTOLÍNIA - 2025</t>
  </si>
  <si>
    <t>1,00 x INSTALAÇÃO DE TRANSFORMADOR DE FORÇA ATÉ 15MVA + 1,00 x CONEXÃO DE TRAFO 69kV c/ DJ + 1,00 x BARRAMENTO SIMPLES 69kV + 0,30 x MIG 69/34,5kV e MIG 69/13,8kV PEQUENO + 1,00 x REGULADOR DE TENSÃO 3F - 35/40MVA</t>
  </si>
  <si>
    <t>Contrato 1007197057/2024 - BUNGE ALIMENTOS. Incluso Implantação de 1 estrutura de ancoragem - 0,03 X LD 69kV CS/ESTR. CONCRETO - URBANA - DUPLO T - #740,8MCM CAL para adequação de LD em SE referente ao desvio da LD Eliseu Martins / Bertolínia.</t>
  </si>
  <si>
    <t>PI-2430808CAT1.F</t>
  </si>
  <si>
    <t>CLIENTE - AMPLIAÇÃO DE SUBESTAÇÃO - SE VALENÇA - 2025</t>
  </si>
  <si>
    <t>1001632575, 1001621817, 
1001632480/2024 - ASSOCIAÇÃO MACAPA ENERGIA SOLAR
ASSOCIAÇÃO COQUEIRO ENERGIA SOLAR 
ASSOCIAÇÃO CARNAUBINHAS ENERGIA SOLAR.</t>
  </si>
  <si>
    <t>PI-2430808CAT1.G</t>
  </si>
  <si>
    <t>CLIENTE - AMPLIAÇÃO DE SUBESTAÇÃO - SE PICOS - 2025</t>
  </si>
  <si>
    <t>1001632658, 1001842747,
1001632977/2024 - ASSOCIAÇÃO MACAPA ENERGIA SOLAR;
ASSOCIAÇÃO COQUEIRO ENERGIA SOLAR; 
ASSOCIAÇÃO CARNAUBINHAS ENERGIA SOLAR.</t>
  </si>
  <si>
    <t>PI-2530808CAT0.B</t>
  </si>
  <si>
    <t>CLIENTE - AMPLIAÇÃO DE SUBESTAÇÃO - SE MARRECAS - 2025</t>
  </si>
  <si>
    <t>SE MARRECAS</t>
  </si>
  <si>
    <t>1,00 x BANCO DE CAPACITOR 2,4MVAr - 13,8kV</t>
  </si>
  <si>
    <t>INSTALAÇÃO DE 01 BANCO DE CAPACITORES DE 13,8 KV 2,4 MVAr NA SE MARRECAS</t>
  </si>
  <si>
    <t>PI-2530808CAT0.C</t>
  </si>
  <si>
    <t>CLIENTE - AMPLIAÇÃO DE SUBESTAÇÃO - SE SIMPLÍCIO MENDES - 2025</t>
  </si>
  <si>
    <t>SE SIMPLÍCIO MENDES</t>
  </si>
  <si>
    <t>1,00 x CONEXÃO DE BANCO DE CAPACITOR 13,8kV c/ DJ + 1,00 x SUBST. BANCO DE CAPACITOR 1,2MVAr - 13,8kV</t>
  </si>
  <si>
    <t>CONTRATO Nº 1006087545/2023 do cliente NORMANDO</t>
  </si>
  <si>
    <t>PI-2530808CAT0.D</t>
  </si>
  <si>
    <t>CLIENTE - AMPLIAÇÃO DE SUBESTAÇÃO - SE BAIXA GRANDE DO RIBEIRO - 2026</t>
  </si>
  <si>
    <t>1,00 x BANCO DE CAPACITOR 1,8MVAr - 34,5kV + 1,00 x CONEXÃO DE BANCO DE CAPACITOR 34,5kV c/ DJ + 1,00 x BARRAMENTO SIMPLES 34,5kV</t>
  </si>
  <si>
    <t>ATENDIMENTO AO CLIENTE TERRUS S.A</t>
  </si>
  <si>
    <t>PI-2530808CAT0.F</t>
  </si>
  <si>
    <t>CLIENTE - AMPLIAÇÃO DE SUBESTAÇÃO - SE PORTO ALEGRE DO PIAUÍ - 2026</t>
  </si>
  <si>
    <t>SE PORTO ALEGRE DO PIAUÍ</t>
  </si>
  <si>
    <t>1,00 x BANCO DE CAPACITOR 1,8MVAr - 34,5kV + 1,00 x CONEXÃO DE BANCO DE CAPACITOR 34,5kV c/ DJ + 1,00 x MIG 34,5/13,8kV PEQUENO</t>
  </si>
  <si>
    <t>PI-2530808CAT0.H</t>
  </si>
  <si>
    <t>CLIENTE - AMPLIAÇÃO DE SUBESTAÇÃO - SE URUÇUI III - 2029</t>
  </si>
  <si>
    <t>SE URUÇUI III</t>
  </si>
  <si>
    <t>2,00 x BANCO DE CAPACITOR 2,4MVAr - 34,5kV + 1,00 x CONEXÃO DE BANCO DE CAPACITOR 34,5kV c/ DJ</t>
  </si>
  <si>
    <t>PI-2530808CAT0.I</t>
  </si>
  <si>
    <t>CLIENTE - AMPLIAÇÃO DE SUBESTAÇÃO - SE RIBEIRO GONÇALVES II - 2027</t>
  </si>
  <si>
    <t>1,00 x TRANSFORMADOR DE FORÇA 138/69/13,8kV 30/40MVA - YNYN0D1 + 1,00 x CONEXÃO DE TRAFO 69kV c/ DJ + 1,00 x CONEXÃO DE TRAFO 138kV c/ DJ + 1,00 x INSTALAÇÃO DE TRANSFORMADOR DE FORÇA ATÉ 40MVA + 1,00 x ENTRADA DE LINHA 138kV c/ DJ + 1,00 x BARRAMENTO SIMPLES 69kV + 1,00 x BARRAMENTO SIMPLES 138kV + 1,00 x MIG 138/69/34,5/13,8kV PEQUENO + 1,00 x REATOR 5MVAr - 69kV + 1,00 x CONEXÃO DE REATOR 69kV c/ DJ</t>
  </si>
  <si>
    <t>PI-2430808CAT0.6</t>
  </si>
  <si>
    <t>CLIENTE - BANCO DE CAPACITORES - SE NAZARÉ - 2025</t>
  </si>
  <si>
    <t>SE NAZARÉ</t>
  </si>
  <si>
    <t>PI-2430808CAT0.H</t>
  </si>
  <si>
    <t>CLIENTE - BANCO DE CAPACITORES - SE NAZÁRIA - 2025</t>
  </si>
  <si>
    <t>GREENYELLOW PROJETO XVI CONSULTORIA -  CONTRATO Nº 1004659509/2023</t>
  </si>
  <si>
    <t>PI-2430808CAT0.M</t>
  </si>
  <si>
    <t>CLIENTE - BANCO DE CAPACITORES - SE PIRACURUCA - 2025</t>
  </si>
  <si>
    <t>1003476105/2023 - COOPERATIVA DE GERACAO DE ENERGIA ELETRICA DE SAO RAIMUNDO NONATO</t>
  </si>
  <si>
    <t>PI-2430808CAT0.P</t>
  </si>
  <si>
    <t>CLIENTE - BANCO DE CAPACITORES - SE RENASCENÇA - 2025</t>
  </si>
  <si>
    <t>SE RENASCENÇA</t>
  </si>
  <si>
    <t>1,00 x BANCO DE CAPACITOR 3,6MVAr - 13,8kV + 1,00 x CONEXÃO DE BANCO DE CAPACITOR 13,8kV c/ DJ</t>
  </si>
  <si>
    <t>1004560437/2023 -  ALTIS ENERGY LTDA</t>
  </si>
  <si>
    <t>PI-2430808CAT1.B</t>
  </si>
  <si>
    <t>CLIENTE - BANCO DE CAPACITORES - SE BEM-TE-VI - 2025</t>
  </si>
  <si>
    <t>1,00 x BANCO DE CAPACITOR 2,4MVAr - 34,5kV + 1,00 x CONEXÃO DE BANCO DE CAPACITOR 34,5kV c/ DJ + 0,20 x MIG 34,5/13,8kV PEQUENO</t>
  </si>
  <si>
    <t>1001587844/2024 / 1001591840/2024/ 1006707281/2024/ 1000935929/2024 -  CONSORCIO THOMAS EDISON II</t>
  </si>
  <si>
    <t>PI-2430808CAT1.C</t>
  </si>
  <si>
    <t>CLIENTE - BANCO DE CAPACITORES - SE PICOS - 2025</t>
  </si>
  <si>
    <t>1,00 x BANCO DE CAPACITOR 3,6MVAr - 13,8kV + 1,00 x CONEXÃO DE BANCO DE CAPACITOR 13,8kV c/ DJ + 0,30 x MIG 69/34,5kV e MIG 69/13,8kV PEQUENO</t>
  </si>
  <si>
    <t>INSTALAR BANCO NA BARRA DO 02T2  /  CONTRATOS PARA CLIENTES: 1004794860 - GREENYELLOW UFV GESTÃO E INSTALACÃO FOTOVOLTAICA 003 LTDA  /  1001591840/2024CONSORCIO THOMAS EDISON II  /  1009056711/2024 - FARO ENERGY DESENVOLVIMENTO E LOCAÇÃO DE PROJETOS LTDA</t>
  </si>
  <si>
    <t>PI-2430808CAT1.K</t>
  </si>
  <si>
    <t>CLIENTE - BANCO DE CAPACITORES - SE CORRENTE - 2026</t>
  </si>
  <si>
    <t>SE CORRENTE</t>
  </si>
  <si>
    <t>1,00 x BANCO DE CAPACITOR 1,2MVAr - 13,8kV + 0,20 x MIG 34,5/13,8kV PEQUENO</t>
  </si>
  <si>
    <t>1003690653 - ARCTUROS SOLUÇÃO ENERGÉTICA LTDA</t>
  </si>
  <si>
    <t>PI-2430808CAT1.O</t>
  </si>
  <si>
    <t>CLIENTE - BANCO DE CAPACITORES - SE URUÇUÍ II - 2026</t>
  </si>
  <si>
    <t>SE URUÇUÍ II</t>
  </si>
  <si>
    <t>1,00 x CONEXÃO DE BANCO DE CAPACITOR 34,5kV c/ DJ + 1,00 x BANCO DE CAPACITOR 2,4MVAr - 34,5kV</t>
  </si>
  <si>
    <t>PI-2430808CAT1.Q</t>
  </si>
  <si>
    <t>CLIENTE - BANCO DE CAPACITORES - SE GUADALUPE - 2026</t>
  </si>
  <si>
    <t>1,00 x SUBST. BANCO DE CAPACITOR 1,2MVAr - 13,8kV + 1,00 x CONEXÃO DE BANCO DE CAPACITOR 13,8kV c/ DJ</t>
  </si>
  <si>
    <t>1003690486/2024 - ARCTUROS SOLUÇÃO ENERGÉTICA LTDA</t>
  </si>
  <si>
    <t>PI-2430808CAT1.S</t>
  </si>
  <si>
    <t>CLIENTE - BANCO DE CAPACITORES - SE SATÉLITE - 2026</t>
  </si>
  <si>
    <t>SE SATÉLITE</t>
  </si>
  <si>
    <t>2,00 x SUBST. BANCO DE CAPACITOR 3,0MVAr - 13,8kV</t>
  </si>
  <si>
    <t>1003856858, 1003856723, 1003870236/2024 - SANTO ANTONIO DE LISBOA PI GERACAO DE ENERGIA SOLAR 03 LTDA (GRUPO EBES)</t>
  </si>
  <si>
    <t>PI-2430808CAT0.J</t>
  </si>
  <si>
    <t>CLIENTE - BAY - SE JOSÉ DE FREITAS - 2025</t>
  </si>
  <si>
    <t>1005223260/2023 - ODILON DE ALMENDRA FREITAS FILHO</t>
  </si>
  <si>
    <t>PI-2430808CAT0.K</t>
  </si>
  <si>
    <t>CLIENTE - BAY - SE CAMPO MAIOR - 2025</t>
  </si>
  <si>
    <t>PI-2430808CAT0.X</t>
  </si>
  <si>
    <t>CLIENTE - BAY - SE CASTELO DO PIAUÍ - 2025</t>
  </si>
  <si>
    <t>1004828530/2023 - GREENYELLOW UFV GESTÃO E INSTALACÃO FOTOVOLTAICA 003 LTDA</t>
  </si>
  <si>
    <t>CASTELO DO PIAUÍ</t>
  </si>
  <si>
    <t>PI-2430808CAT1.L</t>
  </si>
  <si>
    <t>CLIENTE - BAY - SE ESPERANTINA - 2025</t>
  </si>
  <si>
    <t>SE ESPERANTINA</t>
  </si>
  <si>
    <t>1003837483/1003837014/1003837451 - EBES SISTEMAS DE ENERGIA</t>
  </si>
  <si>
    <t>PI-2430808CAT1.M</t>
  </si>
  <si>
    <t>CLIENTE - BAY - SE PARNAÍBA II - 2025</t>
  </si>
  <si>
    <t>1004911720 - PHB ENERGY LTDA</t>
  </si>
  <si>
    <t>PI-2530808CAT0.A</t>
  </si>
  <si>
    <t>CLIENTE - BAY - SE SANTO ANTÔNIO DE LISBOA - 2026</t>
  </si>
  <si>
    <t>1,00 x ENTRADA DE LINHA 13,8kV c/ DJ + 1,00 x BARRAMENTO SIMPLES 13,8kV + 0,10 x MIG 34,5/13,8kV PEQUENO</t>
  </si>
  <si>
    <t>PI-2430808CAT0.1</t>
  </si>
  <si>
    <t>CLIENTE - ENTRADA DE LINHA - SE MARRECAS - 2025</t>
  </si>
  <si>
    <t>1006126571/2023 - YNEAE GESTAO E CONSULTORIA EMPRESARIAL</t>
  </si>
  <si>
    <t>PI-2430808CAT0.3</t>
  </si>
  <si>
    <t>CLIENTE - ENTRADA DE LINHA - SE FLORIANO - 2025</t>
  </si>
  <si>
    <t>SE FLORIANO</t>
  </si>
  <si>
    <t>PI-2430808CAT0.8</t>
  </si>
  <si>
    <t>CLIENTE - ENTRADA DE LINHA - SE NOVO ORIENTE - 2025</t>
  </si>
  <si>
    <t>SE NOVO ORIENTE</t>
  </si>
  <si>
    <t>PI-2430808CAT0.9</t>
  </si>
  <si>
    <t>CLIENTE - ENTRADA DE LINHA - SE BEM-TE-VI - 2025</t>
  </si>
  <si>
    <t>Contrato nº 001591741/2024 - CONSÓRCIO RZ PERNAMBUCO</t>
  </si>
  <si>
    <t>PI-2430808CAT0.N</t>
  </si>
  <si>
    <t>CLIENTE - ENTRADA DE LINHA - SE BARRAS - 2025</t>
  </si>
  <si>
    <t>SE BARRAS</t>
  </si>
  <si>
    <t>1003377145/2023 - COOPERATIVA DE GERACAO DE ENERGIA ELETRICA DE SAO RAIMUNDO NONATO</t>
  </si>
  <si>
    <t>PI-2430808CAT0.O</t>
  </si>
  <si>
    <t>CLIENTE - ENTRADA DE LINHA - SE PEDRO II - 2025</t>
  </si>
  <si>
    <t>SE PEDRO II</t>
  </si>
  <si>
    <t>1004615053/2023 -  CONSORCIO THOMAS EDISON II</t>
  </si>
  <si>
    <t>PI-2430808CAT0.S</t>
  </si>
  <si>
    <t>CLIENTE - ENTRADA DE LINHA - SE DEMERVAL LOBÃO - 2025</t>
  </si>
  <si>
    <t>2,00 x BARRAMENTO SIMPLES 13,8kV + 2,00 x ENTRADA DE LINHA 13,8kV c/ DJ + 1,00 x CONEXÃO DE BANCO DE CAPACITOR 13,8kV c/ DJ + 1,00 x BANCO DE CAPACITOR 2,4MVAr - 13,8kV</t>
  </si>
  <si>
    <t>CLIENTES: CONSORCIO THOMAS EDISON II -  CONTRATO Nº 1001573214/2023 / GREENYELLOW PROJETO XVI CONSULTORIA - CONTRATO Nº 1004659509/2023 / CONSORCIO THOMAS EDISON II - CONTRATO Nº 1001556822/2023 / GREENYELLOW UFV GESTÃO E INSTALACÃO FOTOVOLTAICA 003 LTDA - CONTRATO Nº 1004753152/2023</t>
  </si>
  <si>
    <t>PI-2430808CAT0.V</t>
  </si>
  <si>
    <t>CLIENTE - ENTRADA DE LINHA - SE PARNAÍBA II - 2025</t>
  </si>
  <si>
    <t>1005112334/2023 - CONSÓRCIO OMEGA GD 4</t>
  </si>
  <si>
    <t>PI-2430808CAT0.Z</t>
  </si>
  <si>
    <t>CLIENTE - ENTRADA DE LINHA - SE ESPLANADA - 2025</t>
  </si>
  <si>
    <t>SE ESPLANADA</t>
  </si>
  <si>
    <t>1,00 x BARRAMENTO SIMPLES 13,8kV + 1,00 x ENTRADA DE LINHA 13,8kV c/ DJ + 1,00 x BANCO DE CAPACITOR 1,2MVAr - 13,8kV + 1,00 x CONEXÃO DE BANCO DE CAPACITOR 13,8kV c/ DJ</t>
  </si>
  <si>
    <t>1CLIENTE: CONSORCIO THOMAS EDISON II -  CONTRATO Nº 1001573214/2023 / GREENYELLOW PROJETO XVI CONSULTORIA -  CONTRATO Nº 1004659509/2023 / CONSORCIO THOMAS EDISON II - CONTRATO Nº 1001556822/2023</t>
  </si>
  <si>
    <t>PI-2430808CAT1.A</t>
  </si>
  <si>
    <t>CLIENTE - ENTRADA DE LINHA - SE JUNCO - 2025</t>
  </si>
  <si>
    <t>1,00 x ENTRADA DE LINHA 34,5kV c/ DJ + 1,00 x BARRAMENTO SIMPLES 34,5kV</t>
  </si>
  <si>
    <t>1001591840/2024CONSORCIO THOMAS EDISON II</t>
  </si>
  <si>
    <t>PI-2430808CAT1.R</t>
  </si>
  <si>
    <t>CLIENTE - ENTRADA DE LINHA - SE MIGUEL ALVES - 2026</t>
  </si>
  <si>
    <t>PI-2530808CAT0.K</t>
  </si>
  <si>
    <t>CLIENTE - NOVA SE - SE URUÇUI III - 2027</t>
  </si>
  <si>
    <t>1,00 x TRANSFORMADOR DE FORÇA 138/34,5kV 20/26,6MVA - DYN1 + 1,00 x CONEXÃO DE TRAFO 138kV c/ DJ + 1,00 x CONEXÃO DE REATOR 34,5kV c/ DJ + 1,00 x INSTALAÇÃO DE TRANSFORMADOR DE FORÇA ATÉ 40MVA + 1,00 x ENTRADA DE LINHA 138kV s/ DJ + 2,00 x ENTRADA DE LINHA 34,5kV c/ DJ + 1,00 x BARRAMENTO SIMPLES 138kV + 2,00 x BARRAMENTO SIMPLES 34,5kV + 1,00 x BARRAMENTO SIMPLES 138kV - SE MÓVEL + 1,00 x MIG 138/34,5kV e MIG 138/13,8kV PEQUENO + 1,00 x ENTRADA DE LINHA 138kV c/ DJ</t>
  </si>
  <si>
    <t>PI-2430808CAT1.J</t>
  </si>
  <si>
    <t>CLIENTE - REATOR - SE SANTA FILOMENA - 2026</t>
  </si>
  <si>
    <t>SE SANTA FILOMENA</t>
  </si>
  <si>
    <t>PI-2430808CAT1.P</t>
  </si>
  <si>
    <t>CLIENTE - REATOR - SE BERTOLÍNIA - 2026</t>
  </si>
  <si>
    <t>803.110.0314</t>
  </si>
  <si>
    <t>PI-2531408RNV0.G</t>
  </si>
  <si>
    <t>MANUTENÇÃO - AMPLIAÇÃO DE SUBESTAÇÃO - SE PÓLO INDUSTRIAL - 2026</t>
  </si>
  <si>
    <t>SE PÓLO INDUSTRIAL</t>
  </si>
  <si>
    <t>2,00 x CONEXÃO DE BANCO DE CAPACITOR 13,8kV c/ DJ + 2,00 x SUBST. BANCO DE CAPACITOR 3,0MVAr - 13,8kV</t>
  </si>
  <si>
    <t>01H1 E 01H2</t>
  </si>
  <si>
    <t>PI-2531408RNV0.A</t>
  </si>
  <si>
    <t>MANUTENÇÃO - RENOVAÇÃO SE - SE CAMURUPIM - 2026</t>
  </si>
  <si>
    <t>1,00 x SUBST. BANCO DE CAPACITOR 1,2MVAr - 13,8kV + 3,00 x SUBST. DE CONJUNTO CHAVES FACA 13,8kV 630A MONOPOLAR + 3,00 x SUBST. DE CONJUNTO CHAVES TFF 13,8kV 630A MONOPOLAR + 3,00 x SUBSTITUIÇÃO RELIGADOR 13,8kV POR DISJUNTOR + 1,00 x CONEXÃO DE BANCO DE CAPACITOR 13,8kV c/ DJ</t>
  </si>
  <si>
    <t>21C2 21C3 21C1 e 01H1</t>
  </si>
  <si>
    <t>PI-2531408RNV0.B</t>
  </si>
  <si>
    <t>MANUTENÇÃO - RENOVAÇÃO SE - SE PEDRO II - 2026</t>
  </si>
  <si>
    <t>4,00 x ENTRADA DE LINHA 13,8kV c/ DJ</t>
  </si>
  <si>
    <t>SUBSTITUIÇÃO DE RELIGADORES RETROFITADOS COM ISOLAÇÃO A OLEO - FIM DE VIDA UTIL</t>
  </si>
  <si>
    <t>PI-2531408RNV0.C</t>
  </si>
  <si>
    <t>MANUTENÇÃO - RENOVAÇÃO SE - SE PIRACURUCA - 2026</t>
  </si>
  <si>
    <t>2,00 x BARRAMENTO SIMPLES 13,8kV + 2,00 x SUBSTITUIÇÃO RELIGADOR 13,8kV POR DISJUNTOR</t>
  </si>
  <si>
    <t>21C1, 21C2.</t>
  </si>
  <si>
    <t>PI-2531408RNV0.E</t>
  </si>
  <si>
    <t>MANUTENÇÃO - RENOVAÇÃO SE - SE ELESBÃO VELOSO - 2026</t>
  </si>
  <si>
    <t>1,00 x SUBST. BANCO DE CAPACITOR 3,6MVAr - 13,8kV + 2,00 x SUBSTITUIÇÃO RELIGADOR 13,8kV POR DISJUNTOR</t>
  </si>
  <si>
    <t>01H1,21C1 e  21C2</t>
  </si>
  <si>
    <t>PI-2531408RNV0.F</t>
  </si>
  <si>
    <t>MANUTENÇÃO - RENOVAÇÃO SE - SE MATIAS OLIMPIO - 2026</t>
  </si>
  <si>
    <t>SE MATIAS OLIMPIO</t>
  </si>
  <si>
    <t>02H1</t>
  </si>
  <si>
    <t>PI-2531408RNV0.H</t>
  </si>
  <si>
    <t>MANUTENÇÃO - RENOVAÇÃO SE - SE SÃO PEDRO DO PIAUÍ - 2026</t>
  </si>
  <si>
    <t>2,00 x CONEXÃO DE BANCO DE CAPACITOR 13,8kV c/ DJ + 2,00 x SUBST. BANCO DE CAPACITOR 1,2MVAr - 13,8kV</t>
  </si>
  <si>
    <t>SÃO PEDRO DO PIAUÍ</t>
  </si>
  <si>
    <t>PI-2531408RNV0.I</t>
  </si>
  <si>
    <t>MANUTENÇÃO - RENOVAÇÃO SE - SE CURIMATÁ - 2025</t>
  </si>
  <si>
    <t>21C1 e 21C2</t>
  </si>
  <si>
    <t>PI-2531408RNV0.J</t>
  </si>
  <si>
    <t>MANUTENÇÃO - RENOVAÇÃO SE - SE RIBEIRO GONÇALVES II - 2025</t>
  </si>
  <si>
    <t>29L1, 29L2 e 29D1</t>
  </si>
  <si>
    <t>PI-2531408RNV0.K</t>
  </si>
  <si>
    <t>MANUTENÇÃO - RENOVAÇÃO SE - SE URUÇUÍ II - 2025</t>
  </si>
  <si>
    <t>4,00 x SUBSTITUIÇÃO RELIGADOR 34,5kV POR DISJUNTOR</t>
  </si>
  <si>
    <t>29W1, 29W2, 29W3 e 29D1</t>
  </si>
  <si>
    <t>URUÇUÍ</t>
  </si>
  <si>
    <t>PI-2531408RNV0.L</t>
  </si>
  <si>
    <t>MANUTENÇÃO - RENOVAÇÃO SE - SE SÃO JOÃO DO PIAUÍ - 2025</t>
  </si>
  <si>
    <t>29F4 e 29F7</t>
  </si>
  <si>
    <t>PI-2531408RNV0.M</t>
  </si>
  <si>
    <t>MANUTENÇÃO - RENOVAÇÃO SE - SE GILBUÉS - 2025</t>
  </si>
  <si>
    <t>5,00 x ENTRADA DE LINHA 34,5kV c/ DJ</t>
  </si>
  <si>
    <t>Alvos de Intervenção: 29F7, 29F8, 29F9, 29S2 e 29S3</t>
  </si>
  <si>
    <t>EQTL RS</t>
  </si>
  <si>
    <t>805.110.0302</t>
  </si>
  <si>
    <t>RS-2530208AMP0.A</t>
  </si>
  <si>
    <t>PLANEJAMENTO - AMPLIAÇÃO DE POTÊNCIA - SE CANGUÇU - 2025</t>
  </si>
  <si>
    <t>SE CANGUÇU</t>
  </si>
  <si>
    <t>1,00 x CONEXÃO DE TRAFO 69kV c/ DJ + 1,00 x BARRAMENTO DUPLO OU BPT 23kV + 2,00 x CONEXÃO DE TRAFO 23kV c/ DJ + 1,00 x INTERLIGAÇÃO DE BARRAS BPT 23kV c/ DJ + 1,00 x INSTALAÇÃO DE TRANSFORMADOR DE FORÇA ATÉ 40MVA + 1,00 x TRANSFORMADOR DE FORÇA 69/23,1KV 10/12,5MVA - YNYN0D1 + 2,00 x ENTRADA DE LINHA 23kV c/ DJ + 0,45 x RETROFIT INFRA. SE GRANDE PORTE + 1,00 x RETROFIT BAY CONEXÃO ALTA TRAFO + 1,00 x RETROFIT TRANSFORMADOR FORÇA + 1,00 x RETROFIT - 2414</t>
  </si>
  <si>
    <t>CANGUÇU</t>
  </si>
  <si>
    <t>RS</t>
  </si>
  <si>
    <t>RS-2530208AMP0.B</t>
  </si>
  <si>
    <t>PLANEJAMENTO - AMPLIAÇÃO DE POTÊNCIA - SE SANTA VITÓRIA DO PALMAR - 2026</t>
  </si>
  <si>
    <t>SE SANTA VITÓRIA DO PALMAR</t>
  </si>
  <si>
    <t>2,00 x ENTRADA DE LINHA 23kV c/ DJ + 1,00 x BARRAMENTO SIMPLES 138kV - SE MÓVEL + 1,00 x BARRAMENTO DUPLO OU BPT 23kV + 1,00 x SUBSTITUIÇÃO DE TSA 23kV + 2,00 x CONEXÃO DE TRAFO 23kV c/ DJ + 1,00 x INTERLIGAÇÃO DE BARRAS BPT 23kV c/ DJ + 1,00 x CONEXÃO DE TRAFO 138kV c/ DJ + 1,00 x ENTRADA DE LINHA 138kV c/ DJ + 1,00 x SUBST. DE CONJUNTO CHAVE FUSÍVEL 23kV (TSA) + 1,00 x INSTALAÇÃO DE TRANSFORMADOR DE FORÇA ATÉ 15MVA + 1,00 x INTERLIGAÇÃO DE BARRAS BPT 23kV s/ DJ + 1,00 x RETROFIT BAY CONEXÃO ALTA TRAFO + 1,00 x RETROFIT TRANSFORMADOR FORÇA + 1,00 x RETROFIT - 2414</t>
  </si>
  <si>
    <t>LITORAL SUL - RS</t>
  </si>
  <si>
    <t>RS-2530208AMP0.C</t>
  </si>
  <si>
    <t>PLANEJAMENTO - AMPLIAÇÃO DE SUBESTAÇÃO - SE ENCRUZILHADA DO SUL - 2025</t>
  </si>
  <si>
    <t>SE ENCRUZILHADA DO SUL</t>
  </si>
  <si>
    <t>1,00 x BARRAMENTO DUPLO OU BPT 23kV + 2,00 x ENTRADA DE LINHA 23kV c/ DJ + 1,00 x SUBSTITUIÇÃO DE ESTRUTURA EM LD - CONCRETO + 2,00 x BANCO DE CAPACITOR 1,8MVAr - 23kV + 1,00 x CONEXÃO DE BANCO DE CAPACITOR 23kV c/ DJ + 1,00 x ADEQUAÇÃO DE LD + 0,29 x RETROFIT INFRA. SE GRANDE PORTE</t>
  </si>
  <si>
    <t>ENCRUZILHADA DO SUL</t>
  </si>
  <si>
    <t>805.110.0316</t>
  </si>
  <si>
    <t>RS-2431608ATF0.A</t>
  </si>
  <si>
    <t>MANUTENÇÃO - AQUISIÇÃO DE TRAFO - SE VIAMÃO 1 - 2024</t>
  </si>
  <si>
    <t>SE VIAMÃO 1</t>
  </si>
  <si>
    <t>2,00 x TRANSFORMADOR DE FORÇA 69/23,1KV 20/26,6MVA - YNYN0D1 + 2,00 x INSTALAÇÃO DE TRANSFORMADOR DE FORÇA ATÉ 40MVA + 2,00 x CONEXÃO DE TRAFO 69kV c/ DJ + 1,00 x BARRAMENTO SIMPLES 69kV + 2,00 x DESATIVAÇÃO DISJUNTOR 69/138kV + 5,00 x DESAT. DE CHAVE TRIPOLAR 69/138kV + 4,00 x DESAT. DE CONJUNTO TC's OU TP's 69/138kV + 2,00 x DESAT. DE CONJUNTO TC's OU TP's ATÉ 34,5kV + 2,00 x DESAT. DE CONJUNTO PARA-RAIOS 69/138kV + 3,00 x DESAT. DE TRANSFORMADOR DE FORÇA + 3,00 x DESAT. BARRAMENTO 69/138kV + 0,30 x MIG 138/69/34,5/13,8kV PEQUENO</t>
  </si>
  <si>
    <t>TR-00001 - TF TRIF CDC 69KV 23/13,8KV 15/20/25MVA - GP=594 (LAUDO 2012), 40 ANOS, RISCO IV - VAZAMENTOS CRÍTICOS TQ PRINCIPAL, CX TCs - FDU TR-00002 - TF TRIF CDC 69KV/23x13 8KV 15/20/25MVA - GP=572 (LAUDO 2012)  40 ANOS  RISCO IV - VAZAMENTOS  CX TCs - FDU CRÍTICOS TQ PRINCIPAL. Inclui a construção de parede corta fogo e deslocamento dos barramentos de baixa dos dois TRs</t>
  </si>
  <si>
    <t>NORTE - RS</t>
  </si>
  <si>
    <t>Pacote SE - Norte Metropolitana</t>
  </si>
  <si>
    <t>RS-2531608ATF0.A</t>
  </si>
  <si>
    <t>MANUTENÇÃO - AQUISIÇÃO DE TRAFO - SE CAPÃO NOVO - 2025</t>
  </si>
  <si>
    <t>SE CAPÃO NOVO</t>
  </si>
  <si>
    <t>2,00 x SUBST. DE TRANSFORMADOR DE FORÇA + 2,00 x TRANSFORMADOR DE FORÇA 69/13,8kV 15/20MVA - YNYN0D1</t>
  </si>
  <si>
    <t>LITORAL NORTE - RS</t>
  </si>
  <si>
    <t>805.110.0301</t>
  </si>
  <si>
    <t>RS-2530108BCA0.A</t>
  </si>
  <si>
    <t>PLANEJAMENTO - BANCO DE CAPACITORES - SE CAPIVARITA - 2025</t>
  </si>
  <si>
    <t>SE CAPIVARITA</t>
  </si>
  <si>
    <t>2,00 x BANCO DE CAPACITOR 1,8MVAr - 23kV + 1,00 x CONEXÃO DE BANCO DE CAPACITOR 23kV c/ DJ</t>
  </si>
  <si>
    <t>PANTANO GRANDE</t>
  </si>
  <si>
    <t>805.110.0300</t>
  </si>
  <si>
    <t>RS-2530008BAY0.A</t>
  </si>
  <si>
    <t>PLANEJAMENTO - BAY - SE PELOTAS 1 - 2025</t>
  </si>
  <si>
    <t>SE PELOTAS 1</t>
  </si>
  <si>
    <t>1,00 x ENTRADA DE LINHA 13,8kV c/ DJ + 1,00 x BARRAMENTO DUPLO OU BPT 13,8kV + 0,01 x MIG 138/69/34,5/13,8kV PEQUENO</t>
  </si>
  <si>
    <t>PELOTAS</t>
  </si>
  <si>
    <t>Spot RB</t>
  </si>
  <si>
    <t>805.110.0318</t>
  </si>
  <si>
    <t>RS-2431808MOP0.G</t>
  </si>
  <si>
    <t>AUTOMAÇÃO - MEDIÇÃO DE FRONTEIRA - SE PORTO ALEGRE 6 - 2025</t>
  </si>
  <si>
    <t>SE PORTO ALEGRE 6</t>
  </si>
  <si>
    <t>2,00 x MEDIÇÃO DE FRONTEIRA 69KV - C/ TI's + 4,00 x MEDIÇÃO DE FRONTEIRA 13,8KV - C/ TI's</t>
  </si>
  <si>
    <t>METROPOLITANA - RS</t>
  </si>
  <si>
    <t>RS-2431808MOP0.H</t>
  </si>
  <si>
    <t>AUTOMAÇÃO - MEDIÇÃO DE FRONTEIRA - SE PORTO ALEGRE 9 - 2025</t>
  </si>
  <si>
    <t>SE PORTO ALEGRE 9</t>
  </si>
  <si>
    <t>4,00 x MEDIÇÃO DE FRONTEIRA 13,8KV - C/ TI's</t>
  </si>
  <si>
    <t>RS-2431808MOP0.I</t>
  </si>
  <si>
    <t>AUTOMAÇÃO - MEDIÇÃO DE FRONTEIRA - SE PORTO ALEGRE 13 - 2024</t>
  </si>
  <si>
    <t>SE PORTO ALEGRE 13</t>
  </si>
  <si>
    <t>RS-2531808MOP0.B</t>
  </si>
  <si>
    <t>AUTOMAÇÃO - MEDIÇÃO DE FRONTEIRA - SE ELDORADO DO SUL - 2026</t>
  </si>
  <si>
    <t>SE ELDORADO DO SUL</t>
  </si>
  <si>
    <t>2,00 x MEDIÇÃO DE FRONTEIRA 23,1KV - S/ TI's</t>
  </si>
  <si>
    <t>ELDORADO DO SUL</t>
  </si>
  <si>
    <t>RS-2431808MOP0.D</t>
  </si>
  <si>
    <t>AUTOMAÇÃO - MEDIÇÃO OPERACIONAL - SE PORTO ALEGRE 12  - 2024</t>
  </si>
  <si>
    <t>SE PORTO ALEGRE 12</t>
  </si>
  <si>
    <t>1,00 x MEDIÇÃO OPERACIONAL 13,8KV - C/ TI's + 1,00 x MEDIÇÃO OPERACIONAL 13,8KV - S/ TI's</t>
  </si>
  <si>
    <t>IMPLANTAR MEDIÇÃO BAIXA TR-2. Inclui a substituição de um terno de TCs da baixa do TR2</t>
  </si>
  <si>
    <t>RS-2431808MOP0.F</t>
  </si>
  <si>
    <t>AUTOMAÇÃO - MEDIÇÃO OPERACIONAL - SE GUAÍBA - 2024</t>
  </si>
  <si>
    <t>SE GUAÍBA</t>
  </si>
  <si>
    <t>2,00 x MEDIÇÃO OPERACIONAL 69KV - S/ TI's</t>
  </si>
  <si>
    <t>IMPLANTAR MEDIÇÃO DE BARRA GUA1_TR-1 / GUA1_TR-2</t>
  </si>
  <si>
    <t>RS-2531808MOP0.A</t>
  </si>
  <si>
    <t>AUTOMAÇÃO - MEDIÇÃO OPERACIONAL - SE PELOTAS 4 - 2025</t>
  </si>
  <si>
    <t>SE PELOTAS 4</t>
  </si>
  <si>
    <t>TR-1 (52-12), TR-2 (29-92)</t>
  </si>
  <si>
    <t>SUL - RS</t>
  </si>
  <si>
    <t>RS-2531808MOP0.D</t>
  </si>
  <si>
    <t>AUTOMAÇÃO - MEDIÇÃO OPERACIONAL - SE ARROIO GRANDE - 2025</t>
  </si>
  <si>
    <t>SE ARROIO GRANDE</t>
  </si>
  <si>
    <t>TR-1 (29-58)</t>
  </si>
  <si>
    <t>ARROIO GRANDE</t>
  </si>
  <si>
    <t>RS-2531808MOP0.E</t>
  </si>
  <si>
    <t>AUTOMAÇÃO - MEDIÇÃO OPERACIONAL - SE RINCÃO - 2025</t>
  </si>
  <si>
    <t>SE RINCÃO</t>
  </si>
  <si>
    <t>TR-1 (52-23 / 52-24), TR-2 (52-25 / 52-26), AL 05 ao 12 (orçamento contempla 8 medidores e 1 switch)</t>
  </si>
  <si>
    <t>PORTO ALEGRE</t>
  </si>
  <si>
    <t>RS-2531808MOP0.F</t>
  </si>
  <si>
    <t>AUTOMAÇÃO - MEDIÇÃO OPERACIONAL - SE PORTO ALEGRE 15 - 2025</t>
  </si>
  <si>
    <t>SE PORTO ALEGRE 15</t>
  </si>
  <si>
    <t>TR-1 (52-4) e TR-2 (52-5)</t>
  </si>
  <si>
    <t>805.110.0313</t>
  </si>
  <si>
    <t>RS-2331308MOP0.A</t>
  </si>
  <si>
    <t>MANUTENÇÃO - BAY - SE PELOTAS 2 - 2024</t>
  </si>
  <si>
    <t>SE PELOTAS 2</t>
  </si>
  <si>
    <t>8,00 x BARRAMENTO DUPLO OU BPT 13,8kV + 2,00 x CONEXÃO DE BANCO DE CAPACITOR 13,8kV c/ DJ + 2,00 x CONEXÃO DE TRAFO 13,8kV c/ DJ + 2,00 x DESAT. BARRAMENTO ATÉ 34,5kV + 2,00 x DESATIVAÇÃO DE TSA + 22,00 x DESATIVAÇÃO DISJUNTOR OU RELIGADOR ATÉ 34,5kV + 13,00 x ENTRADA DE LINHA 13,8kV c/ DJ + 3,00 x INTERLIGAÇÃO DE BARRAS BPT 13,8kV c/ DJ + 1,00 x INTERLIGAÇÃO DE BARRAS BPT 13,8kV s/ DJ + 2,00 x RETROFIT BAY CONEXÃO ALTA TRAFO + 2,00 x RETROFIT - 2414 + 2,00 x SUBSTITUIÇÃO DE TSA 13,8kV + 1,00 x RETROFIT INFRA. SE GRANDE PORTE</t>
  </si>
  <si>
    <t>SUBSTITUIÇÃO DE 12 CUBÍCULOS  AL23, AL25, AL26,AL27, AL28, AL29, AL210, AL211, AL212, AL213, AL214, AL215 
Retrofit dos relés ABB no setor 69kV (2xCT 69kV + 2xTRAFO C/ 2414)
Retrofit infra. SE grande porte engloba a substituição dos painéis de serviços auxiliares (CA, CC, retificador e banco de baterias)</t>
  </si>
  <si>
    <t>RS-2531308MOP0.A</t>
  </si>
  <si>
    <t>MANUTENÇÃO - MELHORIA SE - SE  ATLÂNTIDA SUL - 2025</t>
  </si>
  <si>
    <t>SE  ATLÂNTIDA SUL</t>
  </si>
  <si>
    <t>2,00 x ENTRADA DE LINHA 69kV c/ DJ + 1,00 x DESAT. BARRAMENTO 69/138kV + 4,00 x DESAT. DE CHAVE TRIPOLAR 69/138kV + 1,00 x DESAT. DE CONJUNTO PARA-RAIOS 69/138kV + 1,00 x DESAT. DE CONJUNTO TC's OU TP's 69/138kV + 1,00 x DESATIVAÇÃO DISJUNTOR 69/138kV</t>
  </si>
  <si>
    <t>DESATIVAÇÃO DA EL 69KV ATLÂNTIDA 2/OSÓRIO 1</t>
  </si>
  <si>
    <t>ATLÂNTIDA SUL</t>
  </si>
  <si>
    <t>Pacote SE - Norte Litoral</t>
  </si>
  <si>
    <t>RS-2531308MOP0.B</t>
  </si>
  <si>
    <t>MANUTENÇÃO - MELHORIA SE - SE BAGÉ 1 - 2025</t>
  </si>
  <si>
    <t>SE BAGÉ 1</t>
  </si>
  <si>
    <t>2,00 x CONEXÃO DE TRAFO 13,8kV c/ DJ + 6,00 x ENTRADA DE LINHA 13,8kV c/ DJ + 3,00 x INTERLIGAÇÃO DE BARRAS BPT 13,8kV c/ DJ + 2,00 x BARRAMENTO DUPLO OU BPT 13,8kV</t>
  </si>
  <si>
    <t>AL-11 (52-5);AL-12 (52-8),AL 13 (52-7), AL (52-9), AL(52-10), AL(52-11)</t>
  </si>
  <si>
    <t>CAMPANHA - RS</t>
  </si>
  <si>
    <t>Pacote 01 SE - SUL</t>
  </si>
  <si>
    <t>RS-2531308MOP0.D</t>
  </si>
  <si>
    <t>MANUTENÇÃO - MELHORIA SE - SE ENCRUZILHADA DO SUL - 2025</t>
  </si>
  <si>
    <t>RS-2531308MOP0.E</t>
  </si>
  <si>
    <t>MANUTENÇÃO - MELHORIA SE - SE GUAÍBA 1 - 2025</t>
  </si>
  <si>
    <t>SE GUAÍBA 1</t>
  </si>
  <si>
    <t>1,00 x BARRAMENTO DUPLO OU BPT 23kV + 1,00 x CONEXÃO DE TRAFO 23kV c/ DJ + 5,00 x ENTRADA DE LINHA 23kV c/ DJ + 2,00 x INTERLIGAÇÃO DE BARRAS BPT 23kV c/ DJ + 0,26 x MIG 138/69/34,5/13,8kV PEQUENO</t>
  </si>
  <si>
    <t>GUAÍBA</t>
  </si>
  <si>
    <t>RS-2531308MOP0.F</t>
  </si>
  <si>
    <t>MANUTENÇÃO - MELHORIA SE - SE PORTO ALEGRE 2 - 2025</t>
  </si>
  <si>
    <t>SE PORTO ALEGRE 2</t>
  </si>
  <si>
    <t>1,00 x INSTALAÇÃO DE TRANSFORMADOR DE FORÇA ATÉ 40MVA + 1,00 x CONEXÃO DE TRAFO 13,8kV c/ DJ + 6,00 x ENTRADA DE LINHA 13,8kV c/ DJ + 2,00 x INTERLIGAÇÃO DE BARRAS BPT 13,8kV c/ DJ + 1,00 x BARRAMENTO DUPLO OU BPT 13,8kV + 1,00 x DESAT. DE TRANSFORMADOR DE FORÇA + 1,00 x CONEXÃO DE BANCO DE CAPACITOR 13,8kV c/ DJ + 1,00 x CONEXÃO DE TRAFO 69kV c/ DJ</t>
  </si>
  <si>
    <t>RS-2531308MOP0.G</t>
  </si>
  <si>
    <t>MANUTENÇÃO - MELHORIA SE - SE  SANTO ANTÔNIO DA PATRULHA - 2025</t>
  </si>
  <si>
    <t>SE  SANTO ANTÔNIO DA PATRULHA</t>
  </si>
  <si>
    <t>SANTO ANTÔNIO DA PATRULHA</t>
  </si>
  <si>
    <t>RS-2531308MOP0.H</t>
  </si>
  <si>
    <t>MANUTENÇÃO - MELHORIA SE - SE VIAMÃO 1 - 2025</t>
  </si>
  <si>
    <t>RS-2531308MOP0.I</t>
  </si>
  <si>
    <t>MANUTENÇÃO - MELHORIA SE - SE RIO GRANDE 1 - 2025</t>
  </si>
  <si>
    <t>SE RIO GRANDE 1</t>
  </si>
  <si>
    <t>INCLUSÃO DO NOVO ALIMENTADOR RGR1-15 NA SE - ATENDER OBRA DE MT</t>
  </si>
  <si>
    <t>805.110.0317</t>
  </si>
  <si>
    <t>RS-2431708ASE0.A</t>
  </si>
  <si>
    <t>AUTOMAÇÃO - RETROFIT - SE ALVORADA 1  - 2024</t>
  </si>
  <si>
    <t>SE ALVORADA 1</t>
  </si>
  <si>
    <t>6,00 x RETROFIT BAY ALIMENTADOR + 1,00 x RETROFIT BAY INTERLIGAÇÃO DE BARRA + 2,00 x RETROFIT BAY CONEXÃO BANCO CAPACITOR &lt;= 34,5kV + 1,00 x RETROFIT INFRA. SE GRANDE PORTE</t>
  </si>
  <si>
    <t>52-2 / 52-3 / 52-4 / 52-5 / 52-6 / 52-7 / 52-10 / 52-8 / 52-9</t>
  </si>
  <si>
    <t>RS-2531708ASE0.A</t>
  </si>
  <si>
    <t>AUTOMAÇÃO - RETROFIT - SE ARROIO DO SAL - 2025</t>
  </si>
  <si>
    <t>SE ARROIO DO SAL</t>
  </si>
  <si>
    <t>4,00 x RETROFIT BAY ALIMENTADOR + 2,00 x RETROFIT BAY CONEXÃO ALTA TRAFO + 1,00 x RETROFIT INFRA. SE GRANDE PORTE + 2,00 x RETROFIT TRANSFORMADOR FORÇA + 1,00 x RETROFIT BAY TRANSFERÊNCIA &lt;= 34,5KV - 751.1</t>
  </si>
  <si>
    <t>52-1, 52-2, TR-1, TR-2, 52-3, 52-4, 24-1, 52-6, 52-7. Orçamento inclui arrasto de trafo.</t>
  </si>
  <si>
    <t>RS-2531708ASE0.C</t>
  </si>
  <si>
    <t>AUTOMAÇÃO - RETROFIT - SE ATLÂNTIDA SUL - 2025</t>
  </si>
  <si>
    <t>SE ATLÂNTIDA SUL</t>
  </si>
  <si>
    <t>6,00 x RETROFIT BAY ALIMENTADOR + 1,00 x RETROFIT BAY ENTRADA DE LINHA - 751.4 + 1,00 x RETROFIT INFRA. SE GRANDE PORTE + 3,00 x RETROFIT TRANSFORMADOR FORÇA + 1,00 x RETROFIT BAY TRANSFERÊNCIA &lt;= 34,5KV - 751.1 + 3,00 x RETROFIT - 2414 + 0,50 x CONSTRUÇÃO DE CASA DE COMANDO</t>
  </si>
  <si>
    <t>52-1, TR-1, TR-2, 24-1, 52-2, 52-3, 52-4, 52-5, 52-6, 52-7.</t>
  </si>
  <si>
    <t>RS-2531708ASE0.D</t>
  </si>
  <si>
    <t>AUTOMAÇÃO - RETROFIT - SE PORTO ALEGRE 1 - 2025</t>
  </si>
  <si>
    <t>SE PORTO ALEGRE 1</t>
  </si>
  <si>
    <t>Previsto aquisição de PAINEL MET MED/SUP EXT 853X806X746MM (Código SAP: 112010197) e SWITCH 100MBPS 24P AUTOS RJ-45/FO SFP.</t>
  </si>
  <si>
    <t>RS-2531708ASE0.E</t>
  </si>
  <si>
    <t>AUTOMAÇÃO - RETROFIT - SE PORTO ALEGRE 8 - 2025</t>
  </si>
  <si>
    <t>SE PORTO ALEGRE 8</t>
  </si>
  <si>
    <t>Previsto aquisição de PAINEL MET MED/SUP EXT 853X806X746MM (Código SAP: 112010197) e SWITCH 100MBPS 24P AUTOS RJ-45/FO SFP</t>
  </si>
  <si>
    <t>RS-2531708ASE0.F</t>
  </si>
  <si>
    <t>AUTOMAÇÃO - RETROFIT - SE PORTO ALEGRE 14 - 2025</t>
  </si>
  <si>
    <t>SE PORTO ALEGRE 14</t>
  </si>
  <si>
    <t>TR1</t>
  </si>
  <si>
    <t>RS-2531708ASE0.G</t>
  </si>
  <si>
    <t>AUTOMAÇÃO - RETROFIT - SE PORTO ALEGRE 3 - 2025</t>
  </si>
  <si>
    <t>SE PORTO ALEGRE 3</t>
  </si>
  <si>
    <t>RS-2531708ASE0.H</t>
  </si>
  <si>
    <t>AUTOMAÇÃO - RETROFIT - SE BAGÉ 1 - 2025</t>
  </si>
  <si>
    <t>3,00 x RETROFIT BAY ALIMENTADOR + 2,00 x RETROFIT BAY CONEXÃO ALTA TRAFO + 1,00 x RETROFIT BAY ENTRADA DE LINHA - 311C + 1,00 x RETROFIT BAY ENTRADA DE LINHA - 751.4 + 1,00 x RETROFIT INFRA. SE GRANDE PORTE + 2,00 x RETROFIT TRANSFORMADOR FORÇA + 1,00 x RETROFIT BAY TRANSFERÊNCIA &lt;= 34,5KV - 751.1</t>
  </si>
  <si>
    <t>805.120.0621</t>
  </si>
  <si>
    <t>PROJETO AMPLIAÇÃO RIO GRANDE 2 + TRAVESSIA SÃO JOSÉ DO NORTE (CONFIABILIDADE)</t>
  </si>
  <si>
    <t>RS-2562108SJN0.B</t>
  </si>
  <si>
    <t>PLANEJAMENTO - AMPLIAÇÃO DE SUBESTAÇÃO - SE RIO GRANDE 2 - 2026</t>
  </si>
  <si>
    <t>SE RIO GRANDE 2</t>
  </si>
  <si>
    <t>2,00 x BARRAMENTO DUPLO OU BPT 23kV + 1,00 x BARRAMENTO SIMPLES 69kV + 1,00 x CONEXÃO DE TRAFO 23kV c/ DJ + 1,00 x CONEXÃO DE TRAFO 69kV c/ DJ + 2,00 x ENTRADA DE LINHA 23kV c/ DJ + 1,00 x INSTALAÇÃO DE TRANSFORMADOR DE FORÇA ATÉ 15MVA + 1,00 x INTERLIGAÇÃO DE BARRAS BPT 23kV c/ DJ + 0,50 x MIG 69/34,5kV e MIG 69/13,8kV PEQUENO + 1,00 x TRANSFORMADOR DE FORÇA 69/23,1KV 15/20MVA - YNYN0D1 + 1,00 x RETROFIT INFRA. SE GRANDE PORTE</t>
  </si>
  <si>
    <t>805.120.0612</t>
  </si>
  <si>
    <t>PROJETO BAGÉ 3 69kV</t>
  </si>
  <si>
    <t>RS-2361208BAG0.B</t>
  </si>
  <si>
    <t>PLANEJAMENTO - NOVA SE - SE BAGÉ 3 - 2025</t>
  </si>
  <si>
    <t>SE BAGÉ 3</t>
  </si>
  <si>
    <t>1,00 x BANCO DE CAPACITOR 3,6MVAr - 13,8kV + 3,00 x BARRAMENTO DUPLO OU BPT 13,8kV + 1,00 x BARRAMENTO SIMPLES 69kV + 1,00 x BARRAMENTO SIMPLES 69kV - SE MÓVEL + 1,00 x CONEXÃO DE BANCO DE CAPACITOR 13,8kV c/ DJ + 1,00 x CONEXÃO DE TRAFO 13,8kV c/ DJ + 1,00 x CONEXÃO DE TRAFO 69kV c/ DJ + 4,00 x ENTRADA DE LINHA 13,8kV c/ DJ + 2,00 x ENTRADA DE LINHA 69kV c/ DJ + 1,00 x INSTALAÇÃO DE TRANSFORMADOR DE FORÇA ATÉ 15MVA + 1,00 x INTERLIGAÇÃO DE BARRAS BPT 13,8kV c/ DJ + 1,00 x MIG 69/34,5kV e MIG 69/13,8kV MÉDIA + 1,00 x TRANSFORMADOR DE FORÇA 69/13,8kV 20,0/26,6MVA - YNY0D1</t>
  </si>
  <si>
    <t>805.120.0602</t>
  </si>
  <si>
    <t>PROJETO CERRO GRANDE DO SUL 69 KV</t>
  </si>
  <si>
    <t>RS-2260208CGR0.A</t>
  </si>
  <si>
    <t>PLANEJAMENTO - NOVA SE - SE CERRO GRANDE DO SUL - 2023</t>
  </si>
  <si>
    <t>SE CERRO GRANDE DO SUL</t>
  </si>
  <si>
    <t>1,00 x BANCO DE CAPACITOR 3,6MVAr - 23kV + 1,00 x BARRAMENTO DUPLO OU BPT 23kV + 1,00 x BARRAMENTO SIMPLES 69kV + 1,00 x BARRAMENTO SIMPLES 69kV - SE MÓVEL + 1,00 x CONEXÃO DE BANCO DE CAPACITOR 23kV c/ DJ + 4,00 x ENTRADA DE LINHA 23kV c/ DJ + 1,00 x ENTRADA DE LINHA 69kV c/ DJ + 1,00 x INTERLIGAÇÃO DE BARRAS BPT 23kV c/ DJ + 1,00 x MIG 69/23KV GRANDE + 1,00 x TRANSFORMADOR DE FORÇA 69/23,1KV 10/12,5MVA - YNYN0D1</t>
  </si>
  <si>
    <t>CENTRO SUL - RS</t>
  </si>
  <si>
    <t>805.120.0624</t>
  </si>
  <si>
    <t>PROJETO CHARQUEADAS - AREAL</t>
  </si>
  <si>
    <t>RS-2562408CH30.C</t>
  </si>
  <si>
    <t>SE CHARQUEADAS 3 (RB)</t>
  </si>
  <si>
    <t>0,93 x MEDIÇÃO DE FRONTEIRA 69KV - C/ TI's</t>
  </si>
  <si>
    <t>805.120.0618</t>
  </si>
  <si>
    <t>PROJETO IMBÉ 69kV</t>
  </si>
  <si>
    <t>RS-2461808IMB0.B</t>
  </si>
  <si>
    <t>PLANEJAMENTO - NOVA SE - SE IMBÉ - 2025</t>
  </si>
  <si>
    <t>SE IMBÉ</t>
  </si>
  <si>
    <t>5,00 x BARRAMENTO DUPLO OU BPT 13,8kV + 1,00 x BARRAMENTO SIMPLES 69kV + 1,00 x BARRAMENTO SIMPLES 69kV - SE MÓVEL + 2,00 x CONEXÃO DE TRAFO 13,8kV c/ DJ + 2,00 x CONEXÃO DE TRAFO 69kV c/ DJ + 5,00 x ENTRADA DE LINHA 13,8kV c/ DJ + 1,00 x ENTRADA DE LINHA 69kV c/ DJ + 2,00 x INSTALAÇÃO DE TRANSFORMADOR DE FORÇA ATÉ 15MVA + 3,00 x INTERLIGAÇÃO DE BARRAS BPT 13,8kV c/ DJ + 1,00 x MIG 69/34,5kV e MIG 69/13,8kV MÉDIA + 2,00 x TRANSFORMADOR DE FORÇA 69/13,8kV 15/20MVA - YNYN0D1</t>
  </si>
  <si>
    <t>805.120.0615</t>
  </si>
  <si>
    <t>PROJETO PELOTAS 6 138KV</t>
  </si>
  <si>
    <t>RS-2561508PEL0.D</t>
  </si>
  <si>
    <t>PLANEJAMENTO - BAY - SE PELOTAS 3 (RB) - 2025</t>
  </si>
  <si>
    <t>SE PELOTAS 3 (RB)</t>
  </si>
  <si>
    <t>Spot SEMI TURN KEY</t>
  </si>
  <si>
    <t>RS-2561508PEL0.E</t>
  </si>
  <si>
    <t>PLANEJAMENTO - NOVA SE - SE PELOTAS 6 - 2025</t>
  </si>
  <si>
    <t>SE PELOTAS 6</t>
  </si>
  <si>
    <t>6,00 x ENTRADA DE LINHA 13,8kV c/ DJ + 1,00 x INTERLIGAÇÃO DE BARRAS BPT 13,8kV c/ DJ + 1,00 x BARRAMENTO DUPLO OU BPT 13,8kV + 1,00 x ENTRADA DE LINHA 138kV c/ DJ + 4,00 x BARRAMENTO DUPLO OU BPT 138kV + 1,00 x BARRAMENTO SIMPLES 138kV - SE MÓVEL + 1,00 x INSTALAÇÃO DE TRANSFORMADOR DE FORÇA ATÉ 40MVA + 1,00 x TRANSFORMADOR DE FORÇA 138/13,8kV 25/33,3MVA - YNYN0D1 + 1,00 x BARRAMENTO SIMPLES 138kV + 1,21 x MIG 138/34,5kV e MIG 138/13,8kV MÉDIA + 1,00 x CONEXÃO DE TRAFO 13,8kV c/ DJ + 1,00 x CONEXÃO DE TRAFO 138kV s/ DJ</t>
  </si>
  <si>
    <t>Fundações especiais para postes na SE Pelotas 6, devido ao tipo de solo.</t>
  </si>
  <si>
    <t>805.120.0609</t>
  </si>
  <si>
    <t>PROJETO PORTO ALEGRE 17  69/13,8 kV - 2 x 25 MVA</t>
  </si>
  <si>
    <t>RS-2260908PAL0.B</t>
  </si>
  <si>
    <t>PLANEJAMENTO - NOVA SE - SE PORTO ALEGRE 17 - 2023</t>
  </si>
  <si>
    <t>SE PORTO ALEGRE 17</t>
  </si>
  <si>
    <t>2,00 x BARRAMENTO DUPLO OU BPT 13,8kV + 1,00 x BARRAMENTO DUPLO OU BPT 69kV + 1,00 x BARRAMENTO SIMPLES 69kV - SE MÓVEL + 2,00 x CONEXÃO DE TRAFO 13,8kV c/ DJ + 2,00 x CONEXÃO DE TRAFO 69kV c/ DJ + 8,00 x ENTRADA DE LINHA 13,8kV c/ DJ + 1,00 x ENTRADA DE LINHA 69kV c/ DJ + 3,00 x INTERLIGAÇÃO DE BARRAS BPT 13,8kV c/ DJ + 1,00 x INTERLIGAÇÃO DE BARRAS 69kV c/ DJ + 1,00 x MIG 69/34,5kV e MIG 69/13,8kV GRANDE + 2,00 x TRANSFORMADOR DE FORÇA 69/13,8kV 25MVA</t>
  </si>
  <si>
    <t>805.120.0619</t>
  </si>
  <si>
    <t>PROJETO SE DOM PEDRO DE ALCÂNTARA</t>
  </si>
  <si>
    <t>RS-2561908DPA0.C</t>
  </si>
  <si>
    <t>PLANEJAMENTO - MEDIÇÃO DE FRONTEIRA - SE TORRES 2 - 2025</t>
  </si>
  <si>
    <t>SE TORRES 2</t>
  </si>
  <si>
    <t>RS-2561908DPA0.A</t>
  </si>
  <si>
    <t>PLANEJAMENTO - NOVA SE - SE DOM PEDRO DE ALCÂNTARA - 2025</t>
  </si>
  <si>
    <t>SE DOM PEDRO DE ALCÂNTARA</t>
  </si>
  <si>
    <t>1,00 x BARRAMENTO SIMPLES 69kV + 1,00 x CONEXÃO DE TRAFO 69kV s/ DJ + 1,00 x TRANSFORMADOR DE FORÇA 69/23,1KV 20/26,6MVA - YNYN0D1 + 1,00 x INSTALAÇÃO DE TRANSFORMADOR DE FORÇA ATÉ 40MVA + 3,00 x BARRAMENTO DUPLO OU BPT 23kV + 1,00 x MIG 69/34,5kV e MIG 69/13,8kV PEQUENO + 1,00 x CONEXÃO DE TRAFO 23kV c/ DJ + 5,00 x ENTRADA DE LINHA 23kV c/ DJ + 1,00 x BARRAMENTO SIMPLES 138kV - SE MÓVEL + 1,00 x ENTRADA DE LINHA 69kV c/ DJ + 1,00 x INTERLIGAÇÃO DE BARRAS BPT 23kV c/ DJ</t>
  </si>
  <si>
    <t>5040100031 - Executar fundação especial para poste 10m / 1500dan - 6,00 unidades
5050300103 - Executar fundação especial para poste 11m / 600dan - 15,00 unidades
5050300104 - Executar fundação especial para poste 12m / 1500dan - 2,00 unidades
5040100029 - Executar fundação especial para poste 14m / 2000dan - 8,00 unidades</t>
  </si>
  <si>
    <t>DOM PEDRO DE ALCÂNTARA</t>
  </si>
  <si>
    <t>805.120.0616</t>
  </si>
  <si>
    <t>PROJETO VIAMÃO 4 69kV</t>
  </si>
  <si>
    <t>RS-2361608VIA0.B</t>
  </si>
  <si>
    <t>PLANEJAMENTO - NOVA SE - SE VIAMÃO 4 - 2025</t>
  </si>
  <si>
    <t>SE VIAMÃO 4</t>
  </si>
  <si>
    <t>5,00 x BARRAMENTO DUPLO OU BPT 23kV + 1,00 x BARRAMENTO SIMPLES 69kV + 1,00 x BARRAMENTO SIMPLES 69kV - SE MÓVEL + 2,00 x CONEXÃO DE TRAFO 23kV c/ DJ + 2,00 x CONEXÃO DE TRAFO 69kV c/ DJ + 6,00 x ENTRADA DE LINHA 23kV c/ DJ + 1,00 x ENTRADA DE LINHA 69kV c/ DJ + 2,00 x INSTALAÇÃO DE TRANSFORMADOR DE FORÇA ATÉ 15MVA + 3,00 x INTERLIGAÇÃO DE BARRAS BPT 23kV c/ DJ + 1,00 x MIG 69/34,5kV e MIG 69/13,8kV MÉDIA + 2,00 x TRANSFORMADOR DE FORÇA 69/23,1KV 20/26,6MVA - YNYN0D1</t>
  </si>
  <si>
    <t>805.110.0308</t>
  </si>
  <si>
    <t>RS-2430808CAT0.A</t>
  </si>
  <si>
    <t>CLIENTE - AMPLIAÇÃO DE SUBESTAÇÃO - SE ALVORADA I - 2025</t>
  </si>
  <si>
    <t>SE ALVORADA I</t>
  </si>
  <si>
    <t>202444522679576 - FUNDIÇÃO CIRON LTDA</t>
  </si>
  <si>
    <t>RS-2430808CAT0.C</t>
  </si>
  <si>
    <t>CLIENTE - AMPLIAÇÃO DE SUBESTAÇÃO - SE SALSO - 2025</t>
  </si>
  <si>
    <t>SE SALSO</t>
  </si>
  <si>
    <t>1,00 x INSTALAÇÃO DE 01 TP MODULO DE PROTEÇÃO</t>
  </si>
  <si>
    <t>202344387153027 - CONSORCIO JANELA GERAÇÃO.</t>
  </si>
  <si>
    <t>Pacote 02 SE - SUL</t>
  </si>
  <si>
    <t>805.110.0314</t>
  </si>
  <si>
    <t>RS-2431408RNV0.C</t>
  </si>
  <si>
    <t>MANUTENÇÃO - RENOVAÇÃO SE - SE PINHAL - 2025</t>
  </si>
  <si>
    <t>SE PINHAL</t>
  </si>
  <si>
    <t>8,00 x SUBSTITUIÇÃO RELIGADOR 13,8kV POR DISJUNTOR + 0,40 x CONSTRUÇÃO DE CASA DE COMANDO + 1,00 x INTERLIGAÇÃO DE BARRAS BPT 13,8kV c/ DJ + 1,00 x SUBSTITUIÇÃO DE TSA 13,8kV + 1,00 x RETROFIT INFRA. SE GRANDE PORTE + 8,00 x MEDIÇÃO OPERACIONAL 13,8KV - S/ TI's</t>
  </si>
  <si>
    <t>Inclui a ampliação da casa de comando existente, a substituição dos religadores de todos os ALs e o retrofit/instalação dos equipamentos de alimentação (Painel CA, Painel CC, Retificador e Banco de baterias) e de medição operacional nos 8 alimentadores. O módulo de "Interligação de Barras BPT 13,8 kV com Disjuntor" refere-se à instalação de um Disjuntor de Transferência (DT).</t>
  </si>
  <si>
    <t>RS-2531408RNV0.A</t>
  </si>
  <si>
    <t>MANUTENÇÃO - RENOVAÇÃO SE - SE  PEDRO OSÓRIO - 2025</t>
  </si>
  <si>
    <t>SE  PEDRO OSÓRIO</t>
  </si>
  <si>
    <t>PEDRO OSÓRIO</t>
  </si>
  <si>
    <t>RS-2531408RNV0.B</t>
  </si>
  <si>
    <t>MANUTENÇÃO - RENOVAÇÃO SE - SE TAIM 1 - 2025</t>
  </si>
  <si>
    <t>SE TAIM 1</t>
  </si>
  <si>
    <t>Inclusão da aquisição de um novo painel de serviços auxiliares CA/CC e de um switch de automação para comunicação dos novos equipamentos. ALVOS: RELIGADORES 52-4, 52-2, 52-3.</t>
  </si>
  <si>
    <t>SISTEMA ISOLADO</t>
  </si>
  <si>
    <t>PA-2161408MUA0.B</t>
  </si>
  <si>
    <t>PLANEJAMENTO - BAY - SE PONTA DE PEDRAS (SI) - 2025</t>
  </si>
  <si>
    <t>SE PONTA DE PEDRAS (SI)</t>
  </si>
  <si>
    <t>PONTA DE PEDRAS</t>
  </si>
  <si>
    <t>PA-2161408AFU0.A</t>
  </si>
  <si>
    <t>PLANEJAMENTO - NOVA SE - SE AFUÁ (PROVISÓRIO) - 2025</t>
  </si>
  <si>
    <t>SE AFUÁ (PROVISÓRIO)</t>
  </si>
  <si>
    <t>1,00 x BARRAMENTO SIMPLES 34,5kV + 1,00 x BARRAMENTO SIMPLES 13,8kV + 1,00 x TRANSFORMADOR DE FORÇA 34,5/13,8kV 5,0/6,3MVA - YNYN0D1 + 1,00 x INSTALAÇÃO DE TRANSFORMADOR DE FORÇA ATÉ 15MVA</t>
  </si>
  <si>
    <t>Composição básica do empreendimento:
 1,00 x LAJE ESTAQUEADA, compreendendo:
 Estacas concreto pré-moldadas;
 Laje de concreto pré-moldadas.
 Estrutura metálica (viga) para suporte da laje.
 1,00 x TRANSFORMADOR DE FORÇA 34,5/13,58 KV, compreendendo:
 Transformador de força;
 Conexões.
 1,00 x BARRAMENTO SIMPLES 34,5 KV, compreendendo:
 Isoladores de suspensão;
 Cabos;
 Postes;
 Cruzetas
 1,00 x BARRAMENTO SIMPLES 13,8 KV, compreendendo:
 Isoladores de suspensão;
 Cabos;
 Postes;
 Cruzetas
Proteção CT de 34,5kV e 13,8kV devem ser realizadas através de religador de poste.</t>
  </si>
  <si>
    <t>AFUÁ</t>
  </si>
  <si>
    <t>PA-2161408AFU0.B</t>
  </si>
  <si>
    <t>PLANEJAMENTO - NOVA SE - SE AFUÁ - 2024</t>
  </si>
  <si>
    <t>SE AFUÁ</t>
  </si>
  <si>
    <t>1,00 x BANCO DE CAPACITOR 1,2MVAr - 13,8kV + 1,00 x CONEXÃO DE BANCO DE CAPACITOR 13,8kV c/ DJ + 2,00 x CONEXÃO DE TRAFO 13,8kV c/ DJ + 2,00 x CONEXÃO DE TRAFO 34,5kV c/ DJ + 2,00 x ENTRADA DE LINHA 13,8kV c/ DJ + 1,00 x ENTRADA DE LINHA 34,5kV s/ DJ + 1,00 x MIG 34,5/13,8kV PEQUENO + 1,00 x TRANSFORMADOR DE FORÇA 34,5/13,8kV 5,0/6,3MVA - YNYN0D1</t>
  </si>
  <si>
    <t>TR1 já contemplado no projeto SE AFUÁ (PROVISÓRIO)</t>
  </si>
  <si>
    <t>PA-2161408CHA0.A</t>
  </si>
  <si>
    <t>PLANEJAMENTO - NOVA SE - SE CHAVES - 2024</t>
  </si>
  <si>
    <t>SE CHAVES</t>
  </si>
  <si>
    <t>1,00 x BANCO DE CAPACITOR 1,2MVAr - 13,8kV + 1,00 x CONEXÃO DE BANCO DE CAPACITOR 13,8kV c/ DJ + 2,00 x CONEXÃO DE TRAFO 13,8kV c/ DJ + 2,00 x CONEXÃO DE TRAFO 34,5kV c/ DJ + 1,00 x ENTRADA DE LINHA 13,8kV c/ DJ + 1,00 x ENTRADA DE LINHA 34,5kV c/ DJ + 1,00 x ENTRADA DE LINHA 34,5kV s/ DJ + 2,00 x TRANSFORMADOR DE FORÇA 34,5/13,8kV 5,0/6,3MVA - YNYN0D1</t>
  </si>
  <si>
    <t>PA-2161408MUA0.A</t>
  </si>
  <si>
    <t>PLANEJAMENTO - NOVA SE - SE MUANÁ - 2025</t>
  </si>
  <si>
    <t>SE MUANÁ</t>
  </si>
  <si>
    <t>1,00 x BANCO DE CAPACITOR 1,8MVAr - 13,8kV + 1,00 x CONEXÃO DE BANCO DE CAPACITOR 13,8kV c/ DJ + 2,00 x CONEXÃO DE TRAFO 13,8kV c/ DJ + 2,00 x CONEXÃO DE TRAFO 34,5kV c/ DJ + 2,00 x ENTRADA DE LINHA 13,8kV c/ DJ + 1,00 x ENTRADA DE LINHA 34,5kV c/ DJ + 1,00 x ENTRADA DE LINHA 34,5kV s/ DJ + 1,00 x MIG 34,5/13,8kV PEQUENO + 2,00 x TRANSFORMADOR DE FORÇA 34,5/13,8kV 5,0/6,3MVA - YNYN0D1 + 2,00 x INSTALAÇÃO DE TRANSFORMADOR DE FORÇA ATÉ 15MVA</t>
  </si>
  <si>
    <t>PA-2261408ANA0.A</t>
  </si>
  <si>
    <t>PLANEJAMENTO - NOVA SE - SE ANAJÁS - 2025</t>
  </si>
  <si>
    <t>SE ANAJÁS</t>
  </si>
  <si>
    <t>1,00 x BANCO DE CAPACITOR 1,2MVAr - 13,8kV + 1,00 x CONEXÃO DE BANCO DE CAPACITOR 13,8kV c/ DJ + 2,00 x CONEXÃO DE TRAFO 13,8kV c/ DJ + 2,00 x CONEXÃO DE TRAFO 34,5kV c/ DJ + 2,00 x ENTRADA DE LINHA 13,8kV c/ DJ + 1,00 x ENTRADA DE LINHA 34,5kV s/ DJ + 1,00 x MIG 34,5/13,8kV PEQUENO + 2,00 x TRANSFORMADOR DE FORÇA 34,5/13,8kV 5,0/6,3MVA - YNYN0D1 + 2,00 x INSTALAÇÃO DE TRANSFORMADOR DE FORÇA ATÉ 15MVA</t>
  </si>
  <si>
    <t>PA-2261408SSB0.A</t>
  </si>
  <si>
    <t>PLANEJAMENTO - NOVA SE - SE SÃO SEBASTIÃO DA BOA VISTA - 2025</t>
  </si>
  <si>
    <t>SE SÃO SEBASTIÃO DA BOA VISTA</t>
  </si>
  <si>
    <t>1,00 x BANCO DE CAPACITOR 1,8MVAr - 13,8kV + 1,00 x CONEXÃO DE BANCO DE CAPACITOR 13,8kV c/ DJ + 2,00 x CONEXÃO DE TRAFO 13,8kV c/ DJ + 2,00 x CONEXÃO DE TRAFO 34,5kV c/ DJ + 2,00 x ENTRADA DE LINHA 13,8kV c/ DJ + 1,00 x ENTRADA DE LINHA 34,5kV s/ DJ + 1,00 x MIG 34,5/13,8kV PEQUENO + 2,00 x TRANSFORMADOR DE FORÇA 34,5/13,8kV 5,0/6,3MVA - YNYN0D1 + 2,00 x INSTALAÇÃO DE TRANSFORMADOR DE FORÇA ATÉ 15MVA</t>
  </si>
  <si>
    <t>802.120.0644</t>
  </si>
  <si>
    <t>INTERLIGAÇÃO DE USINAS SUB-ROGAÇÃO ANTECIPADA</t>
  </si>
  <si>
    <t>PA-2164408OEP0.B</t>
  </si>
  <si>
    <t>PLANEJAMENTO - AMPLIAÇÃO DE POTÊNCIA - SE CAMETÁ (SI) - 2025</t>
  </si>
  <si>
    <t>SE CAMETÁ (SI)</t>
  </si>
  <si>
    <t>2,00 x CONEXÃO DE TRAFO 13,8kV c/ DJ + 2,00 x CONEXÃO DE TRAFO 34,5kV c/ DJ + 1,00 x ENTRADA DE LINHA 34,5kV c/ DJ + 3,00 x ENTRADA DE LINHA 13,8kV c/ DJ + 2,00 x TRANSFORMADOR DE FORÇA 34,5/13,8kV 5,0/6,3MVA - YNYN0D1</t>
  </si>
  <si>
    <t>Deve ser contemplado: DESATIVAÇÃO DE : 2X QDCA + 2 QDCC + 5 PAINEIS DE PROTEÇÃO + 1 PAINEL DE MEDIÇÃO OPERAÇÃO</t>
  </si>
  <si>
    <t>PLANEJAMENTO - AMPLIAÇÃO DE POTÊNCIA - SE MONTE ALEGRE - 2024</t>
  </si>
  <si>
    <t>1,00 x CONEXÃO DE TRAFO 13,8kV c/ DJ + 1,00 x CONEXÃO DE TRAFO 138kV c/ DJ + 1,00 x INTERLIGAÇÃO DE BARRAS BPT 13,8kV s/ DJ + 1,00 x TRANSFORMADOR DE FORÇA 138/13,8kV 12,5/15MVA + 1,00 x ENTRADA DE LINHA 34,5kV c/ DJ</t>
  </si>
  <si>
    <t>INCLUI BAY 34,5kV PARA ATENDIMENTO A SE PRAINHA</t>
  </si>
  <si>
    <t>PA-2164408TSA0.A</t>
  </si>
  <si>
    <t>PLANEJAMENTO - AMPLIAÇÃO DE POTÊNCIA - SE ORIXIMINÁ - 2025</t>
  </si>
  <si>
    <t>SE ORIXIMINÁ</t>
  </si>
  <si>
    <t>1,00 x ENTRADA DE LINHA 138kV c/ DJ + 1,00 x REATOR 7MVAr - 138kV + 1,00 x CONEXÃO DE REATOR 138kV c/ DJ</t>
  </si>
  <si>
    <t>Contempla construção de escada para disjuntor 21652-1 (AT-TF-01)</t>
  </si>
  <si>
    <t>PA-2164408PMZ0.A</t>
  </si>
  <si>
    <t>PLANEJAMENTO - ENTRADA DE LINHA - SE VILA SANTO ANTÔNIO - 2025</t>
  </si>
  <si>
    <t>SE VILA SANTO ANTÔNIO</t>
  </si>
  <si>
    <t>PA-2164408FRO0.B</t>
  </si>
  <si>
    <t>PLANEJAMENTO - NOVA SE - SE FARO - 2026</t>
  </si>
  <si>
    <t>SE FARO</t>
  </si>
  <si>
    <t>1,00 x MIG 138/34,5kV e MIG 138/13,8kV PEQUENO + 2,00 x TRANSFORMADOR DE FORÇA 138/13,8kV 10/12,5MVA - DYN1 + 2,00 x CONEXÃO DE TRAFO 138kV c/ DJ + 2,00 x CONEXÃO DE TRAFO 13,8kV c/ DJ + 3,00 x ENTRADA DE LINHA 13,8kV c/ DJ + 2,00 x MEDIÇÃO DE FRONTEIRA 13,8KV - C/ TI's + 1,00 x ENTRADA DE LINHA 138kV c/ DJ</t>
  </si>
  <si>
    <t>PA-2164408OEP0.A</t>
  </si>
  <si>
    <t>PLANEJAMENTO - NOVA SE - SE OEIRAS - 2025</t>
  </si>
  <si>
    <t>SE OEIRAS</t>
  </si>
  <si>
    <t>1,00 x BARRAMENTO SIMPLES 34,5kV + 2,00 x CONEXÃO DE TRAFO 13,8kV c/ DJ + 2,00 x CONEXÃO DE TRAFO 34,5kV c/ DJ + 2,00 x ENTRADA DE LINHA 13,8kV c/ DJ + 1,00 x ENTRADA DE LINHA 34,5kV s/ DJ + 1,00 x MIG 34,5/13,8kV PEQUENO + 2,00 x TRANSFORMADOR DE FORÇA 34,5/13,8kV 5,0/6,3MVA - YNYN0D1</t>
  </si>
  <si>
    <t>PA-2164408PMZ0.C</t>
  </si>
  <si>
    <t>PLANEJAMENTO - NOVA SE - SE SENADOR JOSÉ PORFÍRIO - 2025</t>
  </si>
  <si>
    <t>SE SENADOR JOSÉ PORFÍRIO</t>
  </si>
  <si>
    <t>1,00 x BANCO DE CAPACITOR 1,8MVAr - 34,5kV + 1,00 x CONEXÃO DE BANCO DE CAPACITOR 34,5kV c/ DJ + 2,00 x CONEXÃO DE TRAFO 34,5kV c/ DJ + 2,00 x CONEXÃO DE TRAFO 69kV c/ DJ + 2,00 x ENTRADA DE LINHA 34,5kV c/ DJ + 1,00 x ENTRADA DE LINHA 69kV c/ DJ + 1,00 x ENTRADA DE LINHA 69kV s/ DJ + 1,00 x MIG 69/34,5kV e MIG 69/13,8kV PEQUENO + 2,00 x TRANSFORMADOR DE FORÇA 69/34,5kV 10,0/12,5MVA - DYN1</t>
  </si>
  <si>
    <t>PA-2164408PMZ0.E</t>
  </si>
  <si>
    <t>PLANEJAMENTO - NOVA SE - SE PORTO DE MOZ - 2025</t>
  </si>
  <si>
    <t>SE PORTO DE MOZ</t>
  </si>
  <si>
    <t>2,00 x BANCO DE CAPACITOR 1,2MVAr - 13,8kV + 1,00 x BARRAMENTO SIMPLES 69kV + 1,00 x CONEXÃO DE BANCO DE CAPACITOR 13,8kV c/ DJ + 4,00 x CONEXÃO DE TRAFO 13,8kV c/ DJ + 2,00 x CONEXÃO DE TRAFO 34,5kV c/ DJ + 2,00 x CONEXÃO DE TRAFO 69kV c/ DJ + 3,00 x ENTRADA DE LINHA 13,8kV c/ DJ + 1,00 x ENTRADA DE LINHA 34,5kV c/ DJ + 1,00 x ENTRADA DE LINHA 69kV s/ DJ + 1,00 x MIG 69/34,5kV e MIG 69/13,8kV PEQUENO + 2,00 x TRANSFORMADOR DE FORÇA 34,5/13,8kV 5,0/6,3MVA - YNYN0D1 + 2,00 x TRANSFORMADOR DE FORÇA 69/13,8kV 15,0/20MVA - DYN1</t>
  </si>
  <si>
    <t>PA-2164408PRA0.C</t>
  </si>
  <si>
    <t>PLANEJAMENTO - NOVA SE - SE PRAINHA - 2024</t>
  </si>
  <si>
    <t>SE PRAINHA</t>
  </si>
  <si>
    <t>1,00 x BANCO DE CAPACITOR 1,2MVAr - 13,8kV + 1,00 x BARRAMENTO SIMPLES 34,5kV + 1,00 x CONEXÃO DE BANCO DE CAPACITOR 13,8kV c/ DJ + 2,00 x CONEXÃO DE TRAFO 13,8kV c/ DJ + 2,00 x CONEXÃO DE TRAFO 34,5kV c/ DJ + 2,00 x ENTRADA DE LINHA 13,8kV c/ DJ + 1,00 x ENTRADA DE LINHA 34,5kV c/ DJ + 1,00 x ENTRADA DE LINHA 34,5kV s/ DJ + 1,00 x MIG 34,5/13,8kV PEQUENO + 2,00 x TRANSFORMADOR DE FORÇA 34,5/13,8kV 5,0/6,3MVA - YNYN0D1</t>
  </si>
  <si>
    <t>PA-2164408TSA0.C</t>
  </si>
  <si>
    <t>PLANEJAMENTO - NOVA SE - SE TERRA SANTA - 2025</t>
  </si>
  <si>
    <t>2,00 x CONEXÃO DE TRAFO 13,8kV c/ DJ + 2,00 x ENTRADA DE LINHA 13,8kV c/ DJ + 1,00 x MIG 138/34,5kV e MIG 138/13,8kV PEQUENO + 2,00 x TRANSFORMADOR DE FORÇA 138/13,8kV 10/12,5MVA - DYN1 + 2,00 x CONEXÃO DE TRAFO 138kV c/ DJ + 2,00 x ENTRADA DE LINHA 138kV c/ DJ</t>
  </si>
  <si>
    <t>PA-2364408GUR0.B</t>
  </si>
  <si>
    <t>PLANEJAMENTO - NOVA SE - SE GURUPÁ - 2026</t>
  </si>
  <si>
    <t>SE GURUPÁ</t>
  </si>
  <si>
    <t>1,00 x BANCO DE CAPACITOR 1,8MVAr - 13,8kV + 1,00 x BARRAMENTO SIMPLES 34,5kV + 1,00 x CONEXÃO DE BANCO DE CAPACITOR 13,8kV c/ DJ + 2,00 x CONEXÃO DE TRAFO 13,8kV c/ DJ + 2,00 x CONEXÃO DE TRAFO 34,5kV c/ DJ + 2,00 x ENTRADA DE LINHA 13,8kV c/ DJ + 1,00 x ENTRADA DE LINHA 34,5kV s/ DJ + 1,00 x MIG 34,5/13,8kV PEQUENO + 2,00 x TRANSFORMADOR DE FORÇA 34,5/13,8kV 5,0/6,3MVA - YNYN0D1</t>
  </si>
  <si>
    <t>Level</t>
  </si>
  <si>
    <t>Definição do projeto</t>
  </si>
  <si>
    <t>WBS element</t>
  </si>
  <si>
    <t>Name</t>
  </si>
  <si>
    <t>Status</t>
  </si>
  <si>
    <t>2</t>
  </si>
  <si>
    <t>AL-2361108GTA0</t>
  </si>
  <si>
    <t>EQTL-AL&gt;SE GTA&gt;69KV&gt;NOVA SE</t>
  </si>
  <si>
    <t>LBPA DISP  //  ABER</t>
  </si>
  <si>
    <t>EQTL-AL&gt;SE SRR&gt;69KV&gt;AMP SE</t>
  </si>
  <si>
    <t>AL-2361208ARQ0</t>
  </si>
  <si>
    <t>EQTL-AL&gt;SE ARQ&gt;69KV&gt;NOVA SE</t>
  </si>
  <si>
    <t>EQTL-AL&gt;SE ARD&gt;69KV&gt;AMP</t>
  </si>
  <si>
    <t>AL-2430208AMP0</t>
  </si>
  <si>
    <t>EQTL-AL&gt;SE SRR&gt;AMP POT</t>
  </si>
  <si>
    <t>EQTL-AL&gt;SE CDU&gt;AMP POT</t>
  </si>
  <si>
    <t>AL-2430608PND0</t>
  </si>
  <si>
    <t>EQTL-AL&gt;SE PEN&gt;69KV&gt;EL</t>
  </si>
  <si>
    <t>AL-2430808CAT0</t>
  </si>
  <si>
    <t>EQTL-AL&gt;SE PCA&gt;69KV&gt;NOVA EL</t>
  </si>
  <si>
    <t>EQTL-AL&gt;SE JDH&gt;13,8KV&gt;NOVA EL</t>
  </si>
  <si>
    <t>EQTL-AL&gt;SE PIL&gt;13,8KV&gt;NOVA EL</t>
  </si>
  <si>
    <t>AL-2431308MOP0</t>
  </si>
  <si>
    <t>EQTL-AL&gt;SE VIS&gt;69KV&gt;AMP</t>
  </si>
  <si>
    <t>AL-2431408RNV0</t>
  </si>
  <si>
    <t>EQTL-AL&gt;SE BBE&gt;13,8KV&gt;REN SE</t>
  </si>
  <si>
    <t>EQTL-AL&gt;SE CZA&gt;69KV&gt;REN SE</t>
  </si>
  <si>
    <t>EQTL-AL&gt;SE ODF&gt;69KV&gt;REN SE</t>
  </si>
  <si>
    <t>EQTL-AL&gt;SE PEP&gt;13,8KV&gt;REN SE</t>
  </si>
  <si>
    <t>EQTL-AL&gt;SE SDI&gt;13,8KV&gt;REN SE</t>
  </si>
  <si>
    <t>EQTL-AL&gt;SE JDH&gt;13,8KV&gt;REN SE</t>
  </si>
  <si>
    <t>EQTL-AL&gt;SE PLR&gt;69KV&gt;REN SE</t>
  </si>
  <si>
    <t>EQTL-AL&gt;SE TBM&gt;13,8KV&gt;REN SE</t>
  </si>
  <si>
    <t>EQTL-AL&gt;SE TDB&gt;13,8KV&gt;REN SE</t>
  </si>
  <si>
    <t>EQTL-AL&gt;SE UPM&gt;69KV&gt;REN SE</t>
  </si>
  <si>
    <t>EQTL-AL&gt;SE SMC&gt;69KV&gt;REN SE</t>
  </si>
  <si>
    <t>EQTL-AL&gt;SE MCI&gt;69KV&gt;REN</t>
  </si>
  <si>
    <t>AL-2431608ATF0</t>
  </si>
  <si>
    <t>EQTL-AL&gt;SE PJA&gt;69KV&gt;ATF</t>
  </si>
  <si>
    <t>AL-2530008BAY0</t>
  </si>
  <si>
    <t>EQTL-AL&gt;SE CPE&gt;13,8KV&gt;BAY</t>
  </si>
  <si>
    <t>EQTL-AL&gt;SE DMG&gt;13,8KV&gt;BAY</t>
  </si>
  <si>
    <t>EQTL-AL&gt;SE SMC&gt;13,8KV&gt;BAY</t>
  </si>
  <si>
    <t>LBPA DISP  //  ATEC</t>
  </si>
  <si>
    <t>EQTL-AL&gt;SE SRR&gt;13,8KV&gt;BAY</t>
  </si>
  <si>
    <t>EQTL-AL&gt;SE UPM&gt;13,8KV&gt;BAY</t>
  </si>
  <si>
    <t>AL-2530108BCA0</t>
  </si>
  <si>
    <t>EQTL_AL&gt;SE CDU&gt;13,8KV&gt;BC</t>
  </si>
  <si>
    <t>EQTL_AL&gt;SE PAJ&gt;13,8KV&gt;BC</t>
  </si>
  <si>
    <t>AL-2530808CAT0</t>
  </si>
  <si>
    <t>EQTL_AL&gt;SE BSM&gt;69KV&gt;NOVA EL</t>
  </si>
  <si>
    <t>EQTL AL&gt;SE IHP&gt;13,8KV&gt;BAY</t>
  </si>
  <si>
    <t>EQTL-AL&gt;SE IHP&gt;13,8KV&gt;BAY</t>
  </si>
  <si>
    <t>AL-2531108MCH0</t>
  </si>
  <si>
    <t>EQTL-AL&gt;SE MDO&gt;69KV&gt;EL</t>
  </si>
  <si>
    <t>AL-2531308MOP0</t>
  </si>
  <si>
    <t>EQTL-AL&gt;SE ARP&gt;69KV&gt;AMP</t>
  </si>
  <si>
    <t>AL-2531408RNV0</t>
  </si>
  <si>
    <t>EQTL-AL&gt;SE DMG&gt;13,8KV&gt;REN SE</t>
  </si>
  <si>
    <t>AL-2531708ASE0</t>
  </si>
  <si>
    <t>EQTL-AL&gt;AUT&gt;SE CPL&gt;69KV&gt;RTF</t>
  </si>
  <si>
    <t>EQTL-AL&gt;AUT&gt;SE MTC&gt;69KV&gt;RTF</t>
  </si>
  <si>
    <t>EQTL-AL&gt;AUT&gt;SE PCV&gt;13,8KV&gt;RTF</t>
  </si>
  <si>
    <t>EQTL-AL&gt;AUT&gt;SE SMC&gt;13,8KV&gt;RTF</t>
  </si>
  <si>
    <t>EQTL-AL&gt;AUT&gt;SE UPM&gt;13.8KV&gt;RTF</t>
  </si>
  <si>
    <t>AL-2560808CNO0</t>
  </si>
  <si>
    <t>EQTL-AL&gt;SE CNO&gt;69KV&gt;NOVA SE</t>
  </si>
  <si>
    <t>AP-2331408RNV0</t>
  </si>
  <si>
    <t>EQTL-AP&gt;SE CEN&gt;138KV&gt;REN SE</t>
  </si>
  <si>
    <t>EQTL-AP&gt;SE CY&gt;69KV&gt;REN SE</t>
  </si>
  <si>
    <t>AP-2360408FZD0</t>
  </si>
  <si>
    <t>EQTL-AP&gt;SE FAZ&gt;69KV&gt;NOVA SE</t>
  </si>
  <si>
    <t>LBPA ORÇD ORÇE DISP  //  ABER</t>
  </si>
  <si>
    <t>EQTL-AP&gt;SE SAN&gt;69KV&gt;EL</t>
  </si>
  <si>
    <t>AP-2431308MOP0</t>
  </si>
  <si>
    <t>EQTL-AP&gt;SE CPX&gt;138KV&gt;AMP</t>
  </si>
  <si>
    <t>EQTL-AP&gt;SE AMP&gt;69KV&gt;AMP</t>
  </si>
  <si>
    <t>EQTL-AP&gt;SE EQT&gt;69KV&gt;AMP</t>
  </si>
  <si>
    <t>AP-2431408RNV0</t>
  </si>
  <si>
    <t>EQTL-AP&gt;SE STN&gt;138KV&gt;REN SE</t>
  </si>
  <si>
    <t>AP-2431708ASE0</t>
  </si>
  <si>
    <t>EQTL-AP&gt;AUT CAL&gt;69KV&gt;RTF</t>
  </si>
  <si>
    <t>AP-2530108BCA0</t>
  </si>
  <si>
    <t>EQTL-AP&gt;SE DER&gt;69KV&gt;BC</t>
  </si>
  <si>
    <t>AP-2530208AMP0</t>
  </si>
  <si>
    <t>EQTL-AP&gt;SE CEN&gt;69KV&gt;AMP</t>
  </si>
  <si>
    <t>EQTL AP&gt;SE INJ&gt;34,5kV&gt;AMP</t>
  </si>
  <si>
    <t>AP-2531308MOP0</t>
  </si>
  <si>
    <t>EQTL-AP&gt;SE CAL&gt;69KV&gt;AMP</t>
  </si>
  <si>
    <t>LIB  DISP  //  ATEC</t>
  </si>
  <si>
    <t>EQTL-AP&gt;SE EQT&gt;13,8KV&gt;AMP</t>
  </si>
  <si>
    <t>EQTL-AP&gt;SE SRT&gt;69KV&gt;AMP</t>
  </si>
  <si>
    <t>EQTL-AP&gt;SE STN&gt;13,8KV&gt;AMP</t>
  </si>
  <si>
    <t>EQTL-AP&gt;SE PTG&gt;13,8KV&gt;AMP</t>
  </si>
  <si>
    <t>AP-2531408RNV0</t>
  </si>
  <si>
    <t>EQTL-AP&gt;SE JAR&gt;13,8KV&gt;REN SE</t>
  </si>
  <si>
    <t>EQTL-AP&gt;SE EQT&gt;13,8KV&gt;REN SE</t>
  </si>
  <si>
    <t>EQTL-AP&gt;SE CEN&gt;13,8KV&gt;REN SE</t>
  </si>
  <si>
    <t>AP-2531708ASE0</t>
  </si>
  <si>
    <t>EQTL-AP&gt;AUT&gt;SE OIP&gt;69KV&gt;RTF</t>
  </si>
  <si>
    <t>EQTL-AP&gt;AUT&gt;APR&gt;69KV&gt;RTF</t>
  </si>
  <si>
    <t>EQTL-AP&gt;AUT&gt;SE TTG&gt;69KV&gt;RTF</t>
  </si>
  <si>
    <t>EQTL_AP&gt;AUT&gt;SE EQT&gt;13,8KV&gt;RTF</t>
  </si>
  <si>
    <t>EQTL-AP&gt;AUT&gt;SE PTU&gt;138KV&gt;RTF</t>
  </si>
  <si>
    <t>EQTL-AP&gt;AUT&gt;SE CEN&gt;13,8KV&gt;RTF</t>
  </si>
  <si>
    <t>AP-2531808MOP0</t>
  </si>
  <si>
    <t>EQTL-AP&gt;AUT&gt;SE OIA&gt;13,8KV&gt;MED</t>
  </si>
  <si>
    <t>EQTL-AP&gt;AUT&gt;SE SNV&gt;13,8KV&gt;MED</t>
  </si>
  <si>
    <t>EQTL-AP&gt;AUT&gt;SE TTG&gt;13,8KV&gt;MED</t>
  </si>
  <si>
    <t>AP-2560008MSJ0</t>
  </si>
  <si>
    <t>EQTL-AP&gt;SE MCP&gt;69KV&gt;AMP</t>
  </si>
  <si>
    <t>EQTL-AP&gt;SE SJE&gt;69KV&gt;AMP</t>
  </si>
  <si>
    <t>AP-2560308AMA0</t>
  </si>
  <si>
    <t>EQTL-AP&gt;SE AMZ&gt;69KV&gt;NOVA SE</t>
  </si>
  <si>
    <t>CL-1760408MOD1</t>
  </si>
  <si>
    <t>EQTL-PA&gt;SE CAS&gt;138KV&gt;EL&gt;01 EL+02 CT</t>
  </si>
  <si>
    <t>LBPA ORÇD DISP  //  ABER</t>
  </si>
  <si>
    <t>CL-1760508PRI1</t>
  </si>
  <si>
    <t>EQTL-PA&gt;SE SAL&gt;138KV&gt;AMP</t>
  </si>
  <si>
    <t>GO-2430008BAY0</t>
  </si>
  <si>
    <t>EQTL-GO&gt;SE CAM&gt;138KV&gt;NOVO BAY</t>
  </si>
  <si>
    <t>EQTL-GO&gt;SE IPA&gt;69KV&gt;NOVO BAY</t>
  </si>
  <si>
    <t>EQTL-GO&gt;SE ITQ&gt;138KV&gt;NOVO BAY</t>
  </si>
  <si>
    <t>EQTL-GO&gt;SE MRO&gt;69KV&gt;NOVO BAY</t>
  </si>
  <si>
    <t>EQTL-GO&gt;SE SJA&gt;138KV&gt;NOVO BAY</t>
  </si>
  <si>
    <t>GO-2430108BCA0</t>
  </si>
  <si>
    <t>EQTL-GO&gt;SE BVI&gt;138KV&gt;BCO CAPACITOR</t>
  </si>
  <si>
    <t>EQTL-GO&gt;SE GNS&gt;69KV&gt;BCO CAPACITOR</t>
  </si>
  <si>
    <t>EQTL-GO&gt;SE IPO&gt;138KV&gt;BCO CAPACITOR</t>
  </si>
  <si>
    <t>EQTL-GO&gt;SE IPU&gt;34,5KV&gt;BCO CAPACITOR</t>
  </si>
  <si>
    <t>EQTL-GO&gt;SE MAT&gt;69KV&gt;BCO CAPACITOR</t>
  </si>
  <si>
    <t>EQTL-GO&gt;SE VIA&gt;69KV&gt;BCO CAPACITOR</t>
  </si>
  <si>
    <t>GO-2430208AMP0</t>
  </si>
  <si>
    <t>EQTL-GO&gt;SE CEP&gt;69KV&gt;AMP POTENCIA</t>
  </si>
  <si>
    <t>EQTL-GO&gt;SE GOI&gt;138KV&gt;AMP POTENCIA</t>
  </si>
  <si>
    <t>EQTL-GO&gt;SE INP&gt;138KV&gt;AMP POTENCIA</t>
  </si>
  <si>
    <t>EQTL-GO&gt;SE BJE&gt;69KV&gt;AMP POTENCIA</t>
  </si>
  <si>
    <t>GO-2430808CAT0</t>
  </si>
  <si>
    <t>EQTL-GO&gt;SE SSA&gt;69KV&gt;NOVA SE</t>
  </si>
  <si>
    <t>EQTL-GO&gt;SE SMA&gt;69KV&gt;AMP SE</t>
  </si>
  <si>
    <t>EQTL-GO&gt;SE GOA&gt;69KV&gt;NOVO BAY</t>
  </si>
  <si>
    <t>EQTL-GO&gt;SE AVN&gt;69KV&gt;AMP POTENCIA</t>
  </si>
  <si>
    <t>EQTL-GO&gt;SE TRR&gt;34,5KV&gt;NOVO BAY</t>
  </si>
  <si>
    <t>EQTL-GO&gt;SE GNS&gt;69KV&gt;NOVO BAY</t>
  </si>
  <si>
    <t>EQTL-GO&gt;SE UCD&gt;138KV&gt;AMP POTENCIA</t>
  </si>
  <si>
    <t>EQTL-GO&gt;SE URT&gt;69KV&gt;BCO CAPACITOR</t>
  </si>
  <si>
    <t>EQTL-GO&gt;SE GUA&gt;69KV&gt;AMP POTENCIA</t>
  </si>
  <si>
    <t>EQTL-GO&gt;SE BVI&gt;138KV&gt;NOVO BAY</t>
  </si>
  <si>
    <t>EQTL-GO&gt;SE PAG&gt;69KV&gt;NOVO BAY</t>
  </si>
  <si>
    <t>EQTL-GO&gt;SE MOD&gt;34,5KV&gt;BCO CAPACITOR</t>
  </si>
  <si>
    <t>EQTL-GO&gt;SE POR&gt;138KV&gt;NOVO BAY</t>
  </si>
  <si>
    <t>GO-2431308MOP0</t>
  </si>
  <si>
    <t>EQTL-GO&gt;SE MRO&gt;69KV&gt;MELHORIA SE</t>
  </si>
  <si>
    <t>GO-2431408RNV0</t>
  </si>
  <si>
    <t>EQTL-GO&gt;SE ACN&gt;138KV&gt;RENOVACAO SE</t>
  </si>
  <si>
    <t>EQTL-GO&gt;SE CRB&gt;138KV&gt;RENOVACAO SE</t>
  </si>
  <si>
    <t>EQTL-GO&gt;SE AVN&gt;69KV&gt;MELHORIA SE</t>
  </si>
  <si>
    <t>EQTL-GO&gt;SE GNS&gt;69KV&gt;MELHORIA SE</t>
  </si>
  <si>
    <t>EQTL-GO&gt;SE ITV&gt;69KV&gt;MELHORIA SE</t>
  </si>
  <si>
    <t>EQTL-GO&gt;SE JAR&gt;69KV&gt;RENOVACAO SE</t>
  </si>
  <si>
    <t>EQTL-GO&gt;SE MPO&gt;138KV&gt;MELHORIA SE</t>
  </si>
  <si>
    <t>EQTL-GO&gt;SE SMA&gt;69KV&gt;MELHORIA SE</t>
  </si>
  <si>
    <t>EQTL-GO&gt;SE SCA&gt;69KV&gt;MELHORIA SE</t>
  </si>
  <si>
    <t>EQTL-GO&gt;SE CAI&gt;69KV&gt;RENOVACAO SE</t>
  </si>
  <si>
    <t>EQTL-GO&gt;SE CAM&gt;138KV&gt;RENOVACAO SE</t>
  </si>
  <si>
    <t>EQTL-GO&gt;SE IAC&gt;138KV&gt;RENOVACAO SE</t>
  </si>
  <si>
    <t>EQTL-GO&gt;SE JUS&gt;138KV&gt;RENOVACAO SE</t>
  </si>
  <si>
    <t>EQTL-GO&gt;SE USD&gt;69KV&gt;RENOVACAO SE</t>
  </si>
  <si>
    <t>EQTL-GO&gt;SE GNS&gt;69KV&gt;RENOVACAO SE</t>
  </si>
  <si>
    <t>GO-2471308CAS0</t>
  </si>
  <si>
    <t>EQTL-GO&gt;SE TRJ&gt;34,5KV&gt;AMP POTENCIA</t>
  </si>
  <si>
    <t>GO-2471508CAS0</t>
  </si>
  <si>
    <t>EQTL-GO&gt;SE LAJ&gt;34,5KV&gt;AMP POTENCIA</t>
  </si>
  <si>
    <t>EQTL-GO&gt;SE RIV&gt;138KV&gt;AMP POTENCIA</t>
  </si>
  <si>
    <t>GO-2475608NER0</t>
  </si>
  <si>
    <t>EQTL-GO&gt;SE NER&gt;69KV&gt;AMP POTENCIA</t>
  </si>
  <si>
    <t>EQTL-GO&gt;SE NER&gt;69KV&gt;NOVA EL</t>
  </si>
  <si>
    <t>GO-2475808IVA0</t>
  </si>
  <si>
    <t>EQTL-GO&gt;SE IVP&gt;34,5KV&gt;NOVA SE</t>
  </si>
  <si>
    <t>GO-2476608CAS0</t>
  </si>
  <si>
    <t>EQTL-GO&gt;SE FIR&gt;138KV&gt;AMP POTENCIA</t>
  </si>
  <si>
    <t>EQTL-GO&gt;SE MOD&gt;34,5KV&gt;AMP POTENCIA</t>
  </si>
  <si>
    <t>EQTL-GO&gt;SE PER&gt;34,5KV&gt;AMP POTENCIA</t>
  </si>
  <si>
    <t>GO-2476708FCA0</t>
  </si>
  <si>
    <t>EQTL-GO&gt;SE FCA&gt;69KV&gt;AMP POTENCIA</t>
  </si>
  <si>
    <t>GO-2476908JUS0</t>
  </si>
  <si>
    <t>EQTL-GO&gt;SE JUS&gt;138KV&gt;NOVA EL</t>
  </si>
  <si>
    <t>GO-2477008JUS0</t>
  </si>
  <si>
    <t>EQTL-GO&gt;SE JUS&gt;138KV&gt;AMP SE</t>
  </si>
  <si>
    <t>GO-2530008BAY0</t>
  </si>
  <si>
    <t>EQTL-GO&gt;SE ALF&gt;34,5KV&gt;NOVO BAY</t>
  </si>
  <si>
    <t>EQTL-GO&gt;SE ANA&gt;138KV&gt;NOVO BAY</t>
  </si>
  <si>
    <t>EQTL-GO&gt;SE ARP&gt;34,5KV&gt;NOVO BAY</t>
  </si>
  <si>
    <t>EQTL-GO&gt;SE BRT&gt;34,5KV&gt;NOVO BAY</t>
  </si>
  <si>
    <t>EQTL-GO&gt;SE CLC&gt;34,5KV&gt;NOVO BAY</t>
  </si>
  <si>
    <t>EQTL-GO&gt;SE JUR&gt;34,5KV&gt;NOVO BAY</t>
  </si>
  <si>
    <t>EQTL-GO&gt;SE MAB&gt;34,5KV&gt;NOVO BAY</t>
  </si>
  <si>
    <t>EQTL-GO&gt;SE MIC&gt;138KV&gt;NOVO BAY</t>
  </si>
  <si>
    <t>EQTL-GO&gt;SE PMP&gt;138KV&gt;NOVO BAY</t>
  </si>
  <si>
    <t>EQTL-GO&gt;SE PRN&gt;34,5KV&gt;NOVO BAY</t>
  </si>
  <si>
    <t>EQTL-GO&gt;SE POS&gt;34,5KV&gt;NOVO BAY</t>
  </si>
  <si>
    <t>EQTL-GO&gt;SE MAT&gt;69KV&gt;NOVO BAY</t>
  </si>
  <si>
    <t>EQTL-GO&gt;SE PLT&gt;34,5KV&gt;NOVO BAY</t>
  </si>
  <si>
    <t>GO-2530108BCA0</t>
  </si>
  <si>
    <t>EQTL-GO&gt;SE ACN&gt;138KV&gt;BCO CAPACITOR</t>
  </si>
  <si>
    <t>EQTL-GO&gt;SE ALE&gt;69KV&gt;BCO CAPACITOR</t>
  </si>
  <si>
    <t>EQTL-GO&gt;SE BJE&gt;69KV&gt;BCO CAPACITOR</t>
  </si>
  <si>
    <t>EQTL-GO&gt;SE CNO&gt;69KV&gt;BCO CAPACITOR</t>
  </si>
  <si>
    <t>EQTL-GO&gt;SE GOA&gt;69KV&gt;BCO CAPACITOR</t>
  </si>
  <si>
    <t>EQTL-GO&gt;SE MOR&gt;69KV&gt;BCO CAPACITOR</t>
  </si>
  <si>
    <t>EQTL-GO&gt;SE MOZ&gt;69KV&gt;BCO CAPACITOR</t>
  </si>
  <si>
    <t>EQTL-GO&gt;SE PBE&gt;69KV&gt;BCO CAPACITOR</t>
  </si>
  <si>
    <t>EQTL-GO&gt;SE ALD&gt;69KV&gt;BCO CAPACITOR</t>
  </si>
  <si>
    <t>EQTL-GO&gt;SE CRB&gt;138KV&gt;BCO CAPACITOR</t>
  </si>
  <si>
    <t>EQTL-GO&gt;SE INH&gt;138KV&gt;BCO CAPACITOR</t>
  </si>
  <si>
    <t>GO-2530208AMP0</t>
  </si>
  <si>
    <t>EQTL-GO&gt;SE PLG&gt;138KV&gt;AMP POTENCIA</t>
  </si>
  <si>
    <t>EQTL-GO&gt;SE AER&gt;138KV&gt;AMP POTENCIA</t>
  </si>
  <si>
    <t>EQTL-GO&gt;SE ALD&gt;69KV&gt;AMP POTENCIA</t>
  </si>
  <si>
    <t>EQTL-GO&gt;SE CJA&gt;138KV&gt;AMP POTENCIA</t>
  </si>
  <si>
    <t>EQTL-GO&gt;SE ITA&gt;69KV&gt;AMP POTENCIA</t>
  </si>
  <si>
    <t>EQTL-GO&gt;SE POR&gt;138KV&gt;AMP POTENCIA</t>
  </si>
  <si>
    <t>EQTL-GO&gt;SE ANH&gt;138KV&gt;AMP POTENCIA</t>
  </si>
  <si>
    <t>EQTL-GO&gt;SE IAC&gt;138KV&gt;AMP POTENCIA</t>
  </si>
  <si>
    <t>EQTL-GO&gt;SE IND&gt;34,5KV&gt;AMP POTENCIA</t>
  </si>
  <si>
    <t>EQTL-GO&gt;SE RBO&gt;138KV&gt;AMP POTENCIA</t>
  </si>
  <si>
    <t>EQTL-GO&gt;SE SMA&gt;69KV&gt;AMP POTENCIA</t>
  </si>
  <si>
    <t>EQTL-GO&gt;SE ARU&gt;34,5KV&gt;AMP POTENCIA</t>
  </si>
  <si>
    <t>EQTL-GO&gt;SE CAC&gt;34,5KV&gt;AMP POTENCIA</t>
  </si>
  <si>
    <t>EQTL-GO&gt;SE CAB&gt;34,5KV&gt;AMP POTENCIA</t>
  </si>
  <si>
    <t>EQTL-GO&gt;SE CRA&gt;34,5KV&gt;AMP POTENCIA</t>
  </si>
  <si>
    <t>EQTL-GO&gt;SE CEZ&gt;69KV&gt;AMP POTENCIA</t>
  </si>
  <si>
    <t>EQTL-GO&gt;SE COA&gt;34,5KV&gt;AMP POTENCIA</t>
  </si>
  <si>
    <t>EQTL-GO&gt;SE FAI&gt;34,5KV&gt;AMP POTENCIA</t>
  </si>
  <si>
    <t>EQTL-GO&gt;SE HDR&gt;34,5KV&gt;AMP POTENCIA</t>
  </si>
  <si>
    <t>EQTL-GO&gt;SE INH&gt;138KV&gt;AMP POTENCIA</t>
  </si>
  <si>
    <t>EQTL-GO&gt;SE VIC&gt;69KV&gt;AMP POTENCIA</t>
  </si>
  <si>
    <t>EQTL-GO&gt;SE ITD&gt;34,5KV&gt;AMP POTENCIA</t>
  </si>
  <si>
    <t>EQTL-GO&gt;SE ITG&gt;69KV&gt;AMP POTENCIA</t>
  </si>
  <si>
    <t>EQTL-GO&gt;SE ITC&gt;34,5KV&gt;AMP POTENCIA</t>
  </si>
  <si>
    <t>EQTL-GO&gt;SE JCL&gt;34,5KV&gt;AMP POTENCIA</t>
  </si>
  <si>
    <t>EQTL-GO&gt;SE JAR&gt;69KV&gt;AMP POTENCIA</t>
  </si>
  <si>
    <t>EQTL-GO&gt;SE MAJ&gt;138KV&gt;AMP POTENCIA</t>
  </si>
  <si>
    <t>EQTL-GO&gt;SE MAR&gt;34,5KV&gt;AMP POTENCIA</t>
  </si>
  <si>
    <t>EQTL-GO&gt;SE NBR&gt;34,5KV&gt;AMP POTENCIA</t>
  </si>
  <si>
    <t>EQTL-GO&gt;SE NGA&gt;34,5KV&gt;AMP POTENCIA</t>
  </si>
  <si>
    <t>GO-2530208AMP1</t>
  </si>
  <si>
    <t>EQTL-GO&gt;SE PSS&gt;34,5KV&gt;AMP POTENCIA</t>
  </si>
  <si>
    <t>EQTL-GO&gt;SE URT&gt;69KV&gt;AMP POTENCIA</t>
  </si>
  <si>
    <t>GO-2530808CAT0</t>
  </si>
  <si>
    <t>EQTL-GO&gt;SE ARN&gt;69KV&gt;AMP POTENCIA</t>
  </si>
  <si>
    <t>EQTL-GO&gt;SE CCZ&gt;69KV&gt;AMP POTENCIA</t>
  </si>
  <si>
    <t>EQTL-GO&gt;SE POR&gt;138KV&gt;BCO CAPACITOR</t>
  </si>
  <si>
    <t>EQTL-GO&gt;SE EST&gt;138KV&gt;NOVA SE</t>
  </si>
  <si>
    <t>EQTL-GO&gt;SE ARA&gt;69KV&gt;NOVO BAY</t>
  </si>
  <si>
    <t>EQTL-GO&gt;SE BVI&gt;138KV&gt;AMP POTENCIA</t>
  </si>
  <si>
    <t>EQTL-GO&gt;SE DAI&gt;138KV&gt;NOVA EL</t>
  </si>
  <si>
    <t>EQTL-GO&gt;SE CPG&gt;34,5KV&gt;AMP POTENCIA</t>
  </si>
  <si>
    <t>EQTL-GO&gt;SE MRO&gt;69KV&gt;AMP POTENCIA</t>
  </si>
  <si>
    <t>EQTL-GO&gt;SE NCS&gt;69KV&gt;BCO CAPACITOR</t>
  </si>
  <si>
    <t>EQTL-GO&gt;SE URC&gt;69KV&gt;AMP POTENCIA</t>
  </si>
  <si>
    <t>EQTL-GO&gt;SE RCL&gt;138KV&gt;AMP POTENCIA</t>
  </si>
  <si>
    <t>EQTL-GO&gt;SE MOT&gt;138KV&gt;AMP POTENCIA</t>
  </si>
  <si>
    <t>EQTL-GO&gt;SE ITQ&gt;138KV&gt;AMP POTENCIA</t>
  </si>
  <si>
    <t>EQTL-GO&gt;SE PIJ&gt;69KV&gt;AMP POTENCIA</t>
  </si>
  <si>
    <t>EQTL-GO&gt;SE CAT&gt;138KV&gt;NOVO BAY</t>
  </si>
  <si>
    <t>EQTL-GO&gt;SE MAT&gt;69KV&gt;AMP POTENCIA</t>
  </si>
  <si>
    <t>EQTL-GO&gt;SE GTB&gt;69KV&gt;AMP POTENCIA</t>
  </si>
  <si>
    <t>EQTL-GO&gt;SE ALD&gt;69KV&gt;NOVO BAY</t>
  </si>
  <si>
    <t>EQTL-GO&gt;SE GNS&gt;69KV&gt;AMP POTENCIA</t>
  </si>
  <si>
    <t>EQTL-GO&gt;SE PBE&gt;69KV&gt;AMP POTENCIA</t>
  </si>
  <si>
    <t>EQTL-GO&gt;SE DAI&gt;138KV&gt;NOVO BAY</t>
  </si>
  <si>
    <t>EQTL-GO&gt;SE COD&gt;34,5KV&gt;NOVA SE</t>
  </si>
  <si>
    <t>EQTL-GO&gt;SE MIL&gt;69KV&gt;NOVA SE</t>
  </si>
  <si>
    <t>EQTL-GO&gt;SE SCA&gt;69KV&gt;AMP POTENCIA</t>
  </si>
  <si>
    <t>EQTL-GO&gt;SE JUS&gt;138KV&gt;AMP POTENCIA</t>
  </si>
  <si>
    <t>EQTL-GO&gt;SE ALE&gt;69KV&gt;AMP POTENCIA</t>
  </si>
  <si>
    <t>EQTL-GO&gt;SE PAL&gt;69KV&gt;AMP POTENCIA</t>
  </si>
  <si>
    <t>GO-2530808CAT1</t>
  </si>
  <si>
    <t>EQTL-GO&gt;SE PAT&gt;69KV&gt;NOVO BAY</t>
  </si>
  <si>
    <t>EQTL-GO&gt;SE NCS&gt;69KV&gt;NOVO BAY</t>
  </si>
  <si>
    <t>EQTL-GO&gt;SE URC&gt;69KV&gt;BCO CAPACITOR</t>
  </si>
  <si>
    <t>EQTL-GO&gt;SE RVE&gt;138KV&gt;NOVO BAY</t>
  </si>
  <si>
    <t>EQTL-GO&gt;SE QUI&gt;138KV&gt;AMP POTENCIA</t>
  </si>
  <si>
    <t>EQTL-GO&gt;SE CAI&gt;69KV&gt;AMP POTENCIA</t>
  </si>
  <si>
    <t>EQTL-GO&gt;SE NCS&gt;69KV&gt;AMP POTENCIA</t>
  </si>
  <si>
    <t>EQTL-GO&gt;SE URC&gt;69KV&gt;AMP SE</t>
  </si>
  <si>
    <t>GO-2531308MOP0</t>
  </si>
  <si>
    <t>EQTL-GO&gt;SE CTP&gt;69KV&gt;MELHORIA SE</t>
  </si>
  <si>
    <t>EQTL-GO&gt;SE ARE&gt;69KV&gt;MELHORIA SE</t>
  </si>
  <si>
    <t>EQTL-GO&gt;SE GTB&gt;69KV&gt;MELHORIA SE</t>
  </si>
  <si>
    <t>EQTL-GO&gt;SE FLO&gt;138KV&gt;MELHORIA SE</t>
  </si>
  <si>
    <t>GO-2531408RNV0</t>
  </si>
  <si>
    <t>EQTL-GO&gt;SE CAT&gt;138KV&gt;RENOVACAO SE</t>
  </si>
  <si>
    <t>EQTL-GO&gt;SE CRI&gt;138KV&gt;RENOVACAO SE</t>
  </si>
  <si>
    <t>EQTL-GO&gt;SE GOI&gt;138KV&gt;RENOVACAO SE</t>
  </si>
  <si>
    <t>EQTL-GO&gt;SE JAT&gt;69KV&gt;MELHORIA SE</t>
  </si>
  <si>
    <t>EQTL-GO&gt;SE RVE&gt;138KV&gt;MELHORIA SE</t>
  </si>
  <si>
    <t>EQTL-GO&gt;SE RIV&gt;138KV&gt;MELHORIA SE</t>
  </si>
  <si>
    <t>EQTL-GO&gt;SE SEN&gt;138KV&gt;MELHORIA SE</t>
  </si>
  <si>
    <t>EQTL-GO&gt;SE URC&gt;69KV&gt;RENOVACAO SE</t>
  </si>
  <si>
    <t>GO-2531808MSE0</t>
  </si>
  <si>
    <t>EQTL-GO&gt;SE ACN&gt;138KV&gt;MED OPERAC</t>
  </si>
  <si>
    <t>GO-2577508TRM0</t>
  </si>
  <si>
    <t>EQTL-GO&gt;SE TRM&gt;138KV&gt;NOVA SE</t>
  </si>
  <si>
    <t>GO-2577908MCG0</t>
  </si>
  <si>
    <t>EQTL-GO&gt;SE IPO&gt;138KV&gt;NOVO BAY</t>
  </si>
  <si>
    <t>EQTL-GO&gt;SE MCG&gt;34,5KV&gt;NOVO BAY</t>
  </si>
  <si>
    <t>GO-2578008SCE0</t>
  </si>
  <si>
    <t>EQTL-GO&gt;SE SCE&gt;138KV&gt;NOVA SE</t>
  </si>
  <si>
    <t>GO-2578108CNV0</t>
  </si>
  <si>
    <t>EQTL-GO&gt;SE MUR&gt;69KV&gt;NOVA SE</t>
  </si>
  <si>
    <t>EQTL-GO&gt;SE SCA&gt;69KV&gt;NOVA EL</t>
  </si>
  <si>
    <t>GO-2578208NSE0</t>
  </si>
  <si>
    <t>EQTL-GO&gt;SE CUT&gt;34,5KV&gt;NOVA SE</t>
  </si>
  <si>
    <t>EQTL-GO&gt;SE INT&gt;34,5KV&gt;NOVA SE</t>
  </si>
  <si>
    <t>EQTL-GO&gt;SE SAV&gt;34,5KV&gt;NOVA SE</t>
  </si>
  <si>
    <t>GO-2578308APR0</t>
  </si>
  <si>
    <t>EQTL-GO&gt;SE CHC&gt;69KV&gt;NOVA EL</t>
  </si>
  <si>
    <t>EQTL-GO&gt;SE APO&gt;138KV&gt;NOVA SE</t>
  </si>
  <si>
    <t>GO-2630008BAY0</t>
  </si>
  <si>
    <t>EQTL-GO&gt;SE ALP&gt;34,5KV&gt;NOVO BAY</t>
  </si>
  <si>
    <t>EQTL-GO&gt;SE CPE&gt;34,5KV&gt;NOVO BAY</t>
  </si>
  <si>
    <t>EQTL-GO&gt;SE CXA&gt;34,5KV&gt;NOVO BAY</t>
  </si>
  <si>
    <t>EQTL-GO&gt;SE BSC&gt;34,5KV&gt;NOVO BAY</t>
  </si>
  <si>
    <t>EQTL-GO&gt;SE DOV&gt;34,5KV&gt;NOVO BAY</t>
  </si>
  <si>
    <t>EQTL-GO&gt;SE MOS&gt;34,5KV&gt;NOVO BAY</t>
  </si>
  <si>
    <t>EQTL-GO&gt;SE MUT&gt;34,5KV&gt;NOVO BAY</t>
  </si>
  <si>
    <t>EQTL-GO&gt;SE NAZ&gt;34,5KV&gt;NOVO BAY</t>
  </si>
  <si>
    <t>EQTL-GO&gt;SE PGI&gt;69KV&gt;NOVO BAY</t>
  </si>
  <si>
    <t>EQTL-GO&gt;SE PET&gt;69KV&gt;NOVO BAY</t>
  </si>
  <si>
    <t>EQTL-GO&gt;SE SFE&gt;34,5KV&gt;NOVO BAY</t>
  </si>
  <si>
    <t>GO-2630208AMP0</t>
  </si>
  <si>
    <t>EQTL-GO&gt;SE ASB&gt;34,5KV&gt;AMP POTENCIA</t>
  </si>
  <si>
    <t>EQTL-GO&gt;SE ISR&gt;34,5KV&gt;AMP POTENCIA</t>
  </si>
  <si>
    <t>EQTL-GO&gt;SE JOV&gt;34,5KV&gt;AMP POTENCIA</t>
  </si>
  <si>
    <t>EQTL-GO&gt;SE SIL&gt;34,5KV&gt;AMP POTENCIA</t>
  </si>
  <si>
    <t>GO-2630808CAT0</t>
  </si>
  <si>
    <t>EQTL-GO&gt;SE EDE&gt;69KV&gt;AMP POTENCIA</t>
  </si>
  <si>
    <t>EQTL-GO&gt;SE BAL&gt;69KV&gt;AMP POTENCIA</t>
  </si>
  <si>
    <t>EQTL-GO&gt;SE VPO&gt;138KV&gt;NOVA SE</t>
  </si>
  <si>
    <t>EQTL-GO&gt;SE CAL&gt;138KV&gt;NOVA EL</t>
  </si>
  <si>
    <t>EQTL-GO&gt;SE ACN&gt;138KV&gt;AMP POTENCIA</t>
  </si>
  <si>
    <t>EQTL-GO&gt;SE MOR&gt;69KV&gt;AMP POTENCIA</t>
  </si>
  <si>
    <t>EQTL-GO&gt;SE RCL&gt;138KV&gt;BCO CAPACITOR</t>
  </si>
  <si>
    <t>GO-2631408RNV0</t>
  </si>
  <si>
    <t>EQTL-GO&gt;SE REL&gt;138KV&gt;MELHORIA SE</t>
  </si>
  <si>
    <t>GO-2631808MSE0</t>
  </si>
  <si>
    <t>EQTL-GO&gt;SE ARA&gt;69KV&gt;MED FRONTEIRA</t>
  </si>
  <si>
    <t>EQTL-GO&gt;SE PQB&gt;69KV&gt;MED FRONTEIRA</t>
  </si>
  <si>
    <t>GO-2677308ARA0</t>
  </si>
  <si>
    <t>EQTL-GO&gt;SE ARA&gt;69KV&gt;AMP POTENCIA</t>
  </si>
  <si>
    <t>GO-2677408PRI0</t>
  </si>
  <si>
    <t>EQTL-GO&gt;SE PRI&gt;138KV&gt;NOVA EL</t>
  </si>
  <si>
    <t>GO-2677608PQB0</t>
  </si>
  <si>
    <t>EQTL-GO&gt;SE PQB&gt;69KV&gt;NOVA SE</t>
  </si>
  <si>
    <t>GO-2730808CAT0</t>
  </si>
  <si>
    <t>EQTL-GO&gt;SE CHA&gt;138KV&gt;NOVA SE</t>
  </si>
  <si>
    <t>GO-2777708CAB0</t>
  </si>
  <si>
    <t>EQTL-GO&gt;SE ITF&gt;138KV&gt;NOVA SE</t>
  </si>
  <si>
    <t>MA-2231408RNV0</t>
  </si>
  <si>
    <t>EQTL-MA&gt;SE ETT&gt;69KV&gt;MELHORIA</t>
  </si>
  <si>
    <t>LBPA  //  ABER</t>
  </si>
  <si>
    <t>EQTL-MA&gt;SE FQL&gt;138KV&gt;MELHORIA</t>
  </si>
  <si>
    <t>MA-2260708AAM0</t>
  </si>
  <si>
    <t>EQTL-MA&gt;SE AAM&gt;69KV&gt;IMP&gt;NOVA SE</t>
  </si>
  <si>
    <t>MA-2260808LAG0</t>
  </si>
  <si>
    <t>QTL-MA&gt;SE LAG&gt;34,5KV&gt;IMP&gt;NOVA SE</t>
  </si>
  <si>
    <t>EQTL-MA&gt;SE LPD&gt;34,5KV&gt;IMP&gt;NOVO BAY</t>
  </si>
  <si>
    <t>MA-2261708CRA0</t>
  </si>
  <si>
    <t>EQTL-MA&gt;SE PRO&gt;69KV&gt;NOVA SE</t>
  </si>
  <si>
    <t>LIB  DISP  //  ABER</t>
  </si>
  <si>
    <t>MA-2331208ISG0</t>
  </si>
  <si>
    <t>EQTL-MA&gt;SE SLF&gt;69KV&gt;MEL LD</t>
  </si>
  <si>
    <t>MA-2331508SUP0</t>
  </si>
  <si>
    <t>EQTL-MA&gt;SE CHT&gt;69KV&gt;REN SE</t>
  </si>
  <si>
    <t>EQTL-MA&gt;SE IPA&gt;13,8KV&gt;REN SE</t>
  </si>
  <si>
    <t>MA-2362008SLT0</t>
  </si>
  <si>
    <t>EQTL-MA&gt;SE STL&gt;138KV&gt;AMP</t>
  </si>
  <si>
    <t>EQTL-MA&gt;SE ETT&gt;138KV&gt;AMP POT</t>
  </si>
  <si>
    <t>EQTL-MA&gt;SE STL&gt;138KV&gt;SMF</t>
  </si>
  <si>
    <t>MA-2362208BCB0</t>
  </si>
  <si>
    <t>EQTL-MA&gt;SE BCD&gt;69KV&gt;NOVA SE</t>
  </si>
  <si>
    <t>MA-2362508PLR0</t>
  </si>
  <si>
    <t>EQTL-MA&gt;SE PLR&gt;34,5KV&gt;NOVA SE</t>
  </si>
  <si>
    <t>EQTL-MA&gt;SE LPD&gt;34,5KV&gt;BAY</t>
  </si>
  <si>
    <t>MA-2430008BAY0</t>
  </si>
  <si>
    <t>EQTL-MA&gt;SE SVF&gt;13,8KV&gt;BAY</t>
  </si>
  <si>
    <t>EQTL-MA&gt;SE CTP&gt;13,8KV&gt;BAY</t>
  </si>
  <si>
    <t>EQTL-MA&gt;SE AME&gt;13,8KV&gt;BAY</t>
  </si>
  <si>
    <t>EQTL-MA&gt;SE MRD&gt;13,8KV&gt;BAY</t>
  </si>
  <si>
    <t>EQTL-MA&gt;SE TUR&gt;13,8KV&gt;BAY</t>
  </si>
  <si>
    <t>EQTL-MA&gt;SE VLP&gt;13,8KV&gt;BAY</t>
  </si>
  <si>
    <t>MA-2430108BCA0</t>
  </si>
  <si>
    <t>EQTL-MA&gt;SE VGD&gt;13,8KV&gt;BC</t>
  </si>
  <si>
    <t>EQTL-MA&gt;SE ZDC&gt;13,8KV&gt;BC</t>
  </si>
  <si>
    <t>EQTL-MA&gt;SE LPD&gt;69KV&gt;BC</t>
  </si>
  <si>
    <t>EQTL-MA&gt;SE SPT&gt;34,5KV&gt;BC</t>
  </si>
  <si>
    <t>MA-2430208AMP0</t>
  </si>
  <si>
    <t>EQTL-MA&gt;SE GNF&gt;69KV&gt;AMP POT</t>
  </si>
  <si>
    <t>EQTL-MA&gt;SE RNC&gt;69KV&gt;AMP POT</t>
  </si>
  <si>
    <t>EQTL-MA&gt;SE SBT&gt;34,5KV&gt;AMP POT</t>
  </si>
  <si>
    <t>EQTL-MA&gt;SE SJB&gt;34,5KV&gt;AMP POT</t>
  </si>
  <si>
    <t>EQTL-MA&gt;SE SPT&gt;69KV&gt;AMP POT</t>
  </si>
  <si>
    <t>EQTL-MA&gt;SE BPT&gt;69KV&gt;AMP</t>
  </si>
  <si>
    <t>MA-2430808CAT0</t>
  </si>
  <si>
    <t>EQTL-MA&gt;SE TMO&gt;13,8KV&gt;EL</t>
  </si>
  <si>
    <t>EQTL-MA&gt;SE TMD&gt;13,8KV&gt;BC</t>
  </si>
  <si>
    <t>EQTL-MA&gt;SE PRO&gt;13,8KV&gt;AMP</t>
  </si>
  <si>
    <t>EQTL-MA&gt;SE VGD&gt;13,8KV&gt;AMP</t>
  </si>
  <si>
    <t>EQTL-MA&gt;SE GEB&gt;34,5KV&gt;EL</t>
  </si>
  <si>
    <t>EQTL-MA&gt;SE SPT&gt;13,8KV&gt;BC</t>
  </si>
  <si>
    <t>EQTL-MA&gt;SE CHA&gt;13,8KV&gt;EL</t>
  </si>
  <si>
    <t>EQTL-MA&gt;SE SJP&gt;13,8KV&gt;BC</t>
  </si>
  <si>
    <t>EQTL-MA&gt;SE GJU&gt;34,5KV&gt;REATOR</t>
  </si>
  <si>
    <t>EQTL-MA&gt;SE PLA&gt;34,5KV&gt;EL</t>
  </si>
  <si>
    <t>EQTL-MA&gt;SE CNO&gt;13,8KV&gt;BC</t>
  </si>
  <si>
    <t>EQTL-MA&gt;SE FTN&gt;13,8KV&gt;EL</t>
  </si>
  <si>
    <t>EQTL-MA&gt;SE SBN&gt;69KV&gt;AMP</t>
  </si>
  <si>
    <t>EQTL-MA&gt;SE TMO&gt;69KV&gt;AMP</t>
  </si>
  <si>
    <t>EQTL-MA&gt;SE SPT&gt;34,5KV&gt;AMP</t>
  </si>
  <si>
    <t>MA-2431308MOP0</t>
  </si>
  <si>
    <t>EQTL-MA&gt;SE PFD&gt;69KV&gt;CT</t>
  </si>
  <si>
    <t>EQTL-MA&gt; SE ARS&gt;34,5KV&gt;CT</t>
  </si>
  <si>
    <t>MA-2431408RNV0</t>
  </si>
  <si>
    <t>EQTL-MA&gt;SE SNO&gt;13,8KV&gt;REN SE</t>
  </si>
  <si>
    <t>EQTL-MA&gt;SE SMT&gt;13,8KV&gt;REN SE</t>
  </si>
  <si>
    <t>EQTL-MA&gt;SE IPA&gt;34,5KV&gt;REN SE</t>
  </si>
  <si>
    <t>EQTL-MA&gt;SE MIR&gt;13,8KV&gt;REN SE</t>
  </si>
  <si>
    <t>EQTL-MA&gt;SE BDC&gt;34,5KV&gt;REN SE</t>
  </si>
  <si>
    <t>EQTL-MA&gt;SE PHO&gt;13,8KV&gt;REN SE</t>
  </si>
  <si>
    <t>EQTL-MA&gt;SE RNC&gt;13,8KV&gt;REN SE</t>
  </si>
  <si>
    <t>EQTL-MA&gt;SE SBN&gt;34,5KV&gt;REN SE</t>
  </si>
  <si>
    <t>EQTL-MA&gt;SE IPC&gt;13,8KV&gt;REN SE</t>
  </si>
  <si>
    <t>EQTL-MA&gt;SE BLS&gt;13,8KV&gt;REN SE</t>
  </si>
  <si>
    <t>MA-2431608ATF0</t>
  </si>
  <si>
    <t>EQTL-MA&gt;SE CHT&gt;69KV&gt;ATF</t>
  </si>
  <si>
    <t>MA-2431708ASE0</t>
  </si>
  <si>
    <t>EQTL-MA&gt;AUT STI&gt;13,8KV&gt;RTF</t>
  </si>
  <si>
    <t>EQTL-MA&gt;AUT BCP&gt;13,8KV&gt;RTF</t>
  </si>
  <si>
    <t>EQTL-MA&gt;AUT CXS&gt;13,8KV&gt;RTF</t>
  </si>
  <si>
    <t>EQTL-MA&gt;AUT CNO&gt;13,8KV&gt;RTF</t>
  </si>
  <si>
    <t>EQTL-MA&gt;AUT RSO&gt;13,8KV&gt;RTF</t>
  </si>
  <si>
    <t>EQTL-MA&gt;SE BES&gt;34,5KV&gt;MED</t>
  </si>
  <si>
    <t>MA-2463008BRJ0</t>
  </si>
  <si>
    <t>EQTL-MA&gt;SE BJO&gt;69KV&gt;AMP POT</t>
  </si>
  <si>
    <t>MA-2530008BAY0</t>
  </si>
  <si>
    <t>EQTL-MA&gt;SE VNA&gt;13,8KV&gt;BAY</t>
  </si>
  <si>
    <t>EQTL-MA&gt;SE STT&gt;13,8KV&gt;BAY</t>
  </si>
  <si>
    <t>MA-2530108BCA0</t>
  </si>
  <si>
    <t>EQTL-MA&gt;SE VFR&gt;13,8KV&gt;BC</t>
  </si>
  <si>
    <t>EQTL-MA&gt;SE LNC&gt;13,8KV&gt;BC</t>
  </si>
  <si>
    <t>EQTL-MA&gt;SE CGR&gt;34,5KV&gt;BC</t>
  </si>
  <si>
    <t>EQTL-MA&gt;SE APB&gt;13,8KV&gt;BC</t>
  </si>
  <si>
    <t>MA-2530208AMP0</t>
  </si>
  <si>
    <t>EQTL-MA&gt;SE SJP&gt;69KV&gt;AMP</t>
  </si>
  <si>
    <t>EQTL-MA&gt;SE ARI&gt;69KV&gt;AMP</t>
  </si>
  <si>
    <t>EQTL-MA&gt;SE SMC&gt;69KV&gt;AMP</t>
  </si>
  <si>
    <t>EQTL-MA&gt;SE COO&gt;69KV&gt;AMP</t>
  </si>
  <si>
    <t>EQTL-MA&gt;SE BLS&gt;69KV&gt;AMP</t>
  </si>
  <si>
    <t>EQTL-MA&gt;SE CHT&gt;69KV&gt;AMP</t>
  </si>
  <si>
    <t>EQTL-MA&gt;SE LPD&gt;69KV&gt;AMP</t>
  </si>
  <si>
    <t>EQTL-MA&gt;SE ZDC&gt;69KV&gt;AMP</t>
  </si>
  <si>
    <t>EQTL-MA&gt;SE ODA&gt;69KV&gt;AMP</t>
  </si>
  <si>
    <t>EQTL-MA&gt;SE GJU&gt;69KV&gt;AMP</t>
  </si>
  <si>
    <t>EQTL-MA&gt;SE ETE&gt;69KV&gt;AMP</t>
  </si>
  <si>
    <t>EQTL-MA&gt;SE SMT&gt;34,5KV&gt;AMP</t>
  </si>
  <si>
    <t>EQTL-MA&gt;SE IGG&gt;69KV&gt;AMP</t>
  </si>
  <si>
    <t>EQTL-MA&gt;SE RCO&gt;69KV&gt;AMP</t>
  </si>
  <si>
    <t>EQTL-MA&gt;SE AME&gt;34,5KV&gt;AMP</t>
  </si>
  <si>
    <t>MA-2530808CAT0</t>
  </si>
  <si>
    <t>EQTL-MA&gt;SE FTN&gt;69KV&gt;AMP.POT</t>
  </si>
  <si>
    <t>EQTL-MA&gt;SE BLS&gt;69KV&gt;AMP.SE</t>
  </si>
  <si>
    <t>EQTL-MA&gt;SE MNS&gt;69KV&gt;AMP.SE</t>
  </si>
  <si>
    <t>EQTL-MA&gt;SE GDV&gt;69KV&gt;AMP.SE</t>
  </si>
  <si>
    <t>EQTL-MA&gt;SE IPA&gt;69KV&gt;AMP.POT</t>
  </si>
  <si>
    <t>LIB   //  ATEC</t>
  </si>
  <si>
    <t>EQTL-MA&gt;SE BAU&gt;34,5KV&gt;AMP.POT</t>
  </si>
  <si>
    <t>EQTL-MA&gt;SE CGR&gt;69KV&gt;AMP.POT</t>
  </si>
  <si>
    <t>EQTL-MA&gt;SE SJB&gt;34,5KV&gt;AMP.SE</t>
  </si>
  <si>
    <t>MA-2531408RNV0</t>
  </si>
  <si>
    <t>EQTL-MA&gt;SE BLS&gt;69KV&gt;REN SE</t>
  </si>
  <si>
    <t>EQTL-MA&gt;SE ZDC&gt;13,8KV&gt;REN SE</t>
  </si>
  <si>
    <t>EQTL-MA&gt;SE CTP&gt;13,8KV&gt;REN SE</t>
  </si>
  <si>
    <t>EQTL-MA&gt;SE CXS&gt;13,8KV&gt;REN SE</t>
  </si>
  <si>
    <t>EQTL-MA&gt;SE COO&gt;13,8KV&gt;REN SE</t>
  </si>
  <si>
    <t>EQTL-MA&gt;SE CNO&gt;13,8KV&gt;REN SE</t>
  </si>
  <si>
    <t>EQTL-MA&gt;SE SJP&gt;13,8KV&gt;REN SE</t>
  </si>
  <si>
    <t>EQTL-MA&gt;SE SJR&gt;13,8KV&gt;REN SE</t>
  </si>
  <si>
    <t>EQTL-MA&gt;SE TTM&gt;13,8KV&gt;REN SE</t>
  </si>
  <si>
    <t>MA-2531708ASE0</t>
  </si>
  <si>
    <t>EQTL-MA&gt;AUT&gt;SE AGV&gt;34,5KV&gt;RTF</t>
  </si>
  <si>
    <t>EQTL-MA&gt;AUT&gt;SE API&gt;34,5KV&gt;RTF</t>
  </si>
  <si>
    <t>EQTL-MA&gt;AUT&gt;SE BCA&gt;34,5KV&gt;RTF</t>
  </si>
  <si>
    <t>EQTL-MA&gt;AUT&gt;SE ACL&gt;34,5KV&gt;RTF</t>
  </si>
  <si>
    <t>EQTL-MA&gt;AUT&gt;SE SJC&gt;34,5KV&gt;RTF</t>
  </si>
  <si>
    <t>EQTL-MA&gt;AUT&gt;SE APB&gt;34,5KV&gt;RTF</t>
  </si>
  <si>
    <t>EQTL-MA&gt;AUT&gt;SE SJI&gt;34,5KV&gt;RTF</t>
  </si>
  <si>
    <t>EQTL-MA&gt;AUT&gt;SE ARS&gt;34,5KV&gt;RTF</t>
  </si>
  <si>
    <t>EQTL-MA&gt;AUT&gt;SE BBV&gt;34,5KV&gt;RTF</t>
  </si>
  <si>
    <t>EQTL-MA&gt;AUT&gt;SE CDA&gt;34,5KV&gt;RTF</t>
  </si>
  <si>
    <t>EQTL-MA&gt;AUT&gt;SE IPG&gt;34,5KV&gt;RTF</t>
  </si>
  <si>
    <t>EQTL-MA&gt;AUT&gt;SE TRL&gt;34,5KV&gt;RTF</t>
  </si>
  <si>
    <t>EQTL-MA&gt;AUT&gt;SE MTA&gt;34,5KV&gt;RTF</t>
  </si>
  <si>
    <t>EQTL-MA&gt;AUT&gt;SE JVR&gt;34,5KV&gt;RTF</t>
  </si>
  <si>
    <t>EQTL-MA&gt;AUT&gt;SE RNS&gt;34,5KV&gt;RTF</t>
  </si>
  <si>
    <t>EQTL-MA&gt;AUT&gt;SE IAQ&gt;69KV&gt;RTF</t>
  </si>
  <si>
    <t>MA-2531808MOP0</t>
  </si>
  <si>
    <t>EQTL-MA&gt;AUT MRD&gt;13,8KV&gt;MED</t>
  </si>
  <si>
    <t>EQTL-MA&gt;AUT&gt;SE GEB&gt;34,5KV&gt;MED</t>
  </si>
  <si>
    <t>MA-2561408VLF0</t>
  </si>
  <si>
    <t>EQTL-MA&gt;SE VFL&gt;69KV&gt;NOVA SE</t>
  </si>
  <si>
    <t>EQTL-MA&gt;SE ODA&gt;69KV&gt;EL</t>
  </si>
  <si>
    <t>MA-2561908ACA0</t>
  </si>
  <si>
    <t>EQTL-MA&gt;SE ACL&gt;69KV&gt;SMF</t>
  </si>
  <si>
    <t>MA-2562008SLT0</t>
  </si>
  <si>
    <t>EQTL-MA&gt;SE VRF&gt;138KV&gt;AMP</t>
  </si>
  <si>
    <t>EQTL-MA&gt;SE STL&gt;138KV&gt;NOVA EL</t>
  </si>
  <si>
    <t>MA-2563108VFR0</t>
  </si>
  <si>
    <t>EQTL-MA&gt;SE LPD&gt;69KV&gt;EL</t>
  </si>
  <si>
    <t>EQTL-MA&gt;SE VFR&gt;69KV&gt;EL</t>
  </si>
  <si>
    <t>MA-2563208ARG0</t>
  </si>
  <si>
    <t>EQTL-MA&gt;SE ARG&gt;69KV&gt;EL</t>
  </si>
  <si>
    <t>EQTL-MA&gt;SE SJR&gt;69KV&gt;EL</t>
  </si>
  <si>
    <t>MA-2563308SPT0</t>
  </si>
  <si>
    <t>EQTL-MA&gt;SE SPT&gt;138KV&gt;AMP</t>
  </si>
  <si>
    <t>EQTL-MA&gt;SE CTN&gt;138KV&gt;NOVA SE</t>
  </si>
  <si>
    <t>MA-2563408GNF0</t>
  </si>
  <si>
    <t>EQTL-MA&gt;SE GNF&gt;69KV&gt;EL</t>
  </si>
  <si>
    <t>EQTL-MA&gt;SE MNS&gt;69KV&gt;EL</t>
  </si>
  <si>
    <t>PA-2130008BAY0</t>
  </si>
  <si>
    <t>EQTL-PA&gt;SE TUV&gt;13,8kV&gt;BAY&gt;02 BAY ALIM</t>
  </si>
  <si>
    <t>PA-2161408AFU0</t>
  </si>
  <si>
    <t>EQTL-PA&gt;SE AFU&gt;34,5KV&gt;IMP&gt;NOVA SE</t>
  </si>
  <si>
    <t>PA-2161408CHA0</t>
  </si>
  <si>
    <t>EQTL-PA&gt;SE CHA&gt;34,5KV&gt;IMP&gt;NOVA SE</t>
  </si>
  <si>
    <t>PA-2161408MUA0</t>
  </si>
  <si>
    <t>EQTL-PA&gt;SE MUA&gt;34,5KV&gt;IMP&gt;NOVA SE</t>
  </si>
  <si>
    <t>EQTL-PA&gt;SE PDP&gt;34,5KV&gt;BAY&gt;01BAY</t>
  </si>
  <si>
    <t>PA-2161408SAR0</t>
  </si>
  <si>
    <t>EQTL-PA&gt;SE SCA&gt;34,5KV&gt;AMP</t>
  </si>
  <si>
    <t>PA-2164408FRO0</t>
  </si>
  <si>
    <t>EQTL-PA&gt;SE FRO&gt;138KV&gt;IMP</t>
  </si>
  <si>
    <t>PA-2164408OEP0</t>
  </si>
  <si>
    <t>EQTL-PA&gt;SE OEI&gt;34,5KV&gt;IMP&gt;NOVA SE</t>
  </si>
  <si>
    <t>EQTL-PA&gt;SE CAM&gt;34,5KV&gt;AMP&gt;02TF</t>
  </si>
  <si>
    <t>PA-2164408PMZ0</t>
  </si>
  <si>
    <t>EQTL-PA&gt;SE VSA&gt;69KV&gt;EL&gt;01 EL</t>
  </si>
  <si>
    <t>EQTL-PA&gt;SE SJP&gt;69KV&gt;IMP&gt;NOVA SE</t>
  </si>
  <si>
    <t>EQTL-PA&gt;SE PMZ&gt;69KV&gt;IMP&gt;NOVA SE</t>
  </si>
  <si>
    <t>PA-2164408PRA0</t>
  </si>
  <si>
    <t>EQTL-PA&gt;SE MAL&gt;138KV&gt;AMP&gt;01 TF</t>
  </si>
  <si>
    <t>EQTL-PA&gt;SE PRA&gt;34,5/13,8KV&gt;NOVA SE</t>
  </si>
  <si>
    <t>PA-2164408TSA0</t>
  </si>
  <si>
    <t>EQTL-PA&gt;SE OXM&gt;138KV&gt;AMP</t>
  </si>
  <si>
    <t>EQTL-PA&gt;SE TSA&gt;34,5KV&gt;IMP&gt;NOVA SE</t>
  </si>
  <si>
    <t>PA-2231308MOP0</t>
  </si>
  <si>
    <t>EQTL-PA&gt;SE GUA&gt;69KV&gt;MELHORIA</t>
  </si>
  <si>
    <t>PA-2261408ANA0</t>
  </si>
  <si>
    <t>EQTL-PA&gt;SE ANA&gt;34,5KV&gt;IMP&gt;NOVA SE</t>
  </si>
  <si>
    <t>PA-2261408SSB0</t>
  </si>
  <si>
    <t>EQTL-PA&gt;SE SSB&gt;34,5KV&gt;IMP&gt;NOVA SE</t>
  </si>
  <si>
    <t>PA-2261808ICU0</t>
  </si>
  <si>
    <t>EQTL-PA&gt;SE ICU&gt;69KV&gt;IMP&gt;NOVA SE</t>
  </si>
  <si>
    <t>EQTL-PA&gt;SE UTI&gt;69KV&gt;EL&gt;01 EL</t>
  </si>
  <si>
    <t>PA-2330208AMP0</t>
  </si>
  <si>
    <t>EQTL-PA&gt;SE MOD&gt;138KV&gt;AMP</t>
  </si>
  <si>
    <t>EQTL-PA&gt;SE CDC&gt;138KV&gt;AMP</t>
  </si>
  <si>
    <t>PA-2330808CAT0</t>
  </si>
  <si>
    <t>EQTL-PA&gt;SE JUR&gt;138KV&gt;NOVA EL</t>
  </si>
  <si>
    <t>PA-2364408GUR0</t>
  </si>
  <si>
    <t>EQTL-PA&gt;SE GUR&gt;34,5KV&gt;IMP&gt;NOVA SE</t>
  </si>
  <si>
    <t>PA-2365508TUC0</t>
  </si>
  <si>
    <t>EQTL-PA&gt;SE PBE&gt;138KV&gt;AMP</t>
  </si>
  <si>
    <t>EQTL-PA&gt;AUT TUR&gt;138KV&gt;SMF</t>
  </si>
  <si>
    <t>EQTL-PA&gt;SE TCE&gt;138KV&gt;AMP</t>
  </si>
  <si>
    <t>EQTL-PA&gt;SE TUR&gt;138KV&gt;AMP</t>
  </si>
  <si>
    <t>PA-2402108PLT0</t>
  </si>
  <si>
    <t>EQTL-PA&gt;SE JUI&gt;13,8KV&gt;BAY</t>
  </si>
  <si>
    <t>EQTL-PA&gt;SE MOL&gt;34,5V&gt;BAY</t>
  </si>
  <si>
    <t>EQTL-PA&gt;SE TUM&gt;34,5KV&gt;BAY</t>
  </si>
  <si>
    <t>PA-2430008BAY0</t>
  </si>
  <si>
    <t>EQTL-PA&gt;SE CDC&gt;13,8KV&gt;BAY</t>
  </si>
  <si>
    <t>EQTL-PA&gt;SE NPP&gt;13,8KV&gt;BAY</t>
  </si>
  <si>
    <t>EQTL-PA&gt;SE SIZ&gt;13,8KV&gt;BAY</t>
  </si>
  <si>
    <t>EQTL-PA&gt;SE SFX&gt;13,8KV&gt;BAY</t>
  </si>
  <si>
    <t>EQTL-PA&gt;SE PAR&gt;34,5KV&gt;BAY</t>
  </si>
  <si>
    <t>PA-2430108BCA0</t>
  </si>
  <si>
    <t>EQTL-PA&gt;SE PPE&gt;13,8KV&gt;BC</t>
  </si>
  <si>
    <t>EQTL-PA&gt;SE OBI&gt;138KV&gt;RB</t>
  </si>
  <si>
    <t>EQTL-PA&gt;SE AAZ&gt;138KV&gt;RB</t>
  </si>
  <si>
    <t>EQTL-PA&gt;SE TUM&gt;138KV&gt;RB</t>
  </si>
  <si>
    <t>PA-2430208AMP0</t>
  </si>
  <si>
    <t>EQTL-PA&gt;SE POT&gt;138KV&gt;AMP POT</t>
  </si>
  <si>
    <t>EQTL-PA&gt;SE SIZ&gt;69KV&gt;AMP POT</t>
  </si>
  <si>
    <t>EQTL-PA&gt;SE OUR&gt;69KV&gt;AMP POT</t>
  </si>
  <si>
    <t>EQTL-PA&gt;SE PAR&gt;138KV&gt;AMP POT</t>
  </si>
  <si>
    <t>PA-2430808CAT0</t>
  </si>
  <si>
    <t>EQTL-PA&gt;SE NOI&gt;69KV&gt;AMP POT</t>
  </si>
  <si>
    <t>PA-2431308MOP0</t>
  </si>
  <si>
    <t>EQTL-PA&gt;SE JAC&gt;69KV&gt;AMP</t>
  </si>
  <si>
    <t>EQTL-PA&gt;SE MER&gt;AMP&gt;EL 138KV</t>
  </si>
  <si>
    <t>EQTL-PA&gt;SE PAR&gt;AMP&gt;EL 138KV</t>
  </si>
  <si>
    <t>PA-2431408RNV0</t>
  </si>
  <si>
    <t>EQTL-PA&gt;SE ROP&gt;13,8KV&gt;REN SE</t>
  </si>
  <si>
    <t>EQTL-PA&gt;SE MAB&gt;13,8KV&gt;REN SE</t>
  </si>
  <si>
    <t>EQTL-PA&gt;SE ROP&gt;69KV&gt;REN SE</t>
  </si>
  <si>
    <t>EQTL-PA&gt;SE COQ&gt;69KV&gt;REN SE</t>
  </si>
  <si>
    <t>EQTL-PA&gt;SE UTN&gt;69KV&gt;REN SE</t>
  </si>
  <si>
    <t>EQTL-PA&gt;SE RED&gt;69KV&gt;REN SE</t>
  </si>
  <si>
    <t>EQTL-PA&gt;SE ABA&gt;13,8KV&gt;REN SE</t>
  </si>
  <si>
    <t>EQTL-PA&gt;SE BRA&gt;13,8KV&gt;REN SE</t>
  </si>
  <si>
    <t>EQTL-PA&gt;SE VCO&gt;13,8KV&gt;REN SE</t>
  </si>
  <si>
    <t>EQTL-PA&gt;SE TOA&gt;13,8KV&gt;REN SE</t>
  </si>
  <si>
    <t>EQTL-PA&gt;SE TEA&gt;13,8KV&gt;REN SE</t>
  </si>
  <si>
    <t>EQTL-PA&gt;SE CAP&gt;13,8KV&gt;REN SE</t>
  </si>
  <si>
    <t>EQTL-PA&gt;SE CAS&gt;13,8KV&gt;REN SE</t>
  </si>
  <si>
    <t>EQTL-PA&gt;SE PAR&gt;13,8KV&gt;REN SE</t>
  </si>
  <si>
    <t>EQTL-PA&gt;SE SMG&gt;13,8KV&gt;REN SE</t>
  </si>
  <si>
    <t>EQTL-PA&gt;SE VIC&gt;69KV&gt;REN SE</t>
  </si>
  <si>
    <t>EQTL-PA&gt;SE OUR&gt;13,8KV&gt;REN SE</t>
  </si>
  <si>
    <t>EQTL-PA&gt;SE SMP&gt;69KV&gt;REN SE</t>
  </si>
  <si>
    <t>EQTL-PA&gt;SE TAP&gt;138KV&gt;REN SE</t>
  </si>
  <si>
    <t>PA-2431608ATF0</t>
  </si>
  <si>
    <t>EQTL-PA&gt;SE MOS&gt;69KV&gt;ATF</t>
  </si>
  <si>
    <t>EQTL-PA&gt;SE SFX&gt;138KV&gt;ATF</t>
  </si>
  <si>
    <t>PA-2431708ASE0</t>
  </si>
  <si>
    <t>EQTL-PA&gt;AUT UR2&gt;RTF</t>
  </si>
  <si>
    <t>PA-2466208STM0</t>
  </si>
  <si>
    <t>EQTL-PA&gt;SE SMP&gt;138KV&gt;NOVA SE</t>
  </si>
  <si>
    <t>PA-2466308DOM0</t>
  </si>
  <si>
    <t>EQTL-PA&gt;SE DEC&gt;69KV&gt;AMP SE</t>
  </si>
  <si>
    <t>EQTL-PA&gt;SE DEC&gt;69KV&gt;SMF</t>
  </si>
  <si>
    <t>PA-2502108PLT0</t>
  </si>
  <si>
    <t>EQTL-PA&gt;SE ALR&gt;13,8KV&gt;BAY</t>
  </si>
  <si>
    <t>EQTL-PA&gt;SE ACR&gt;13,8KV&gt;BAY</t>
  </si>
  <si>
    <t>EQTL-PA&gt;SE ABA&gt;34,5KV&gt;BAY</t>
  </si>
  <si>
    <t>EQTL-PA&gt;SE SA1&gt;34,5KV&gt;BAY</t>
  </si>
  <si>
    <t>EQTL-PA&gt;SE SFX&gt;34,5KV&gt;BAY</t>
  </si>
  <si>
    <t>EQTL-PA&gt;SE TOA&gt;13,8KV&gt;BAY</t>
  </si>
  <si>
    <t>EQTL-PA&gt;SE RIM&gt;34,5KV&gt;BAY</t>
  </si>
  <si>
    <t>EQTL-PA&gt;SE SMG&gt;13,8KV&gt;BAY</t>
  </si>
  <si>
    <t>EQTL-PA&gt;SE ITA&gt;34,5KV&gt;BAY</t>
  </si>
  <si>
    <t>EQTL-PA&gt;SE CRL&gt;13,8KV&gt;BAY</t>
  </si>
  <si>
    <t>EQTL-PA&gt;SE TER&gt;13,8KV&gt;BAY</t>
  </si>
  <si>
    <t>PA-2530008BAY0</t>
  </si>
  <si>
    <t>EQTL-PA&gt;SE TAI&gt;34,5KV&gt;BAY</t>
  </si>
  <si>
    <t>EQTL-PA&gt;SE CAS&gt;13,8KV&gt;BAY</t>
  </si>
  <si>
    <t>EQTL-PA&gt;SE TAI&gt;13,8KV&gt;BAY</t>
  </si>
  <si>
    <t>EQTL-PA&gt;SE CHR&gt;34,5KV&gt;BAY</t>
  </si>
  <si>
    <t>PA-2530108BCA0</t>
  </si>
  <si>
    <t>EQTL-PA&gt;2025&gt;SE CPV&gt;138KV&gt;REATOR</t>
  </si>
  <si>
    <t>EQTL-PA&gt;2025&gt;SE BEL&gt;138KV&gt;REATOR</t>
  </si>
  <si>
    <t>EQTL-PA&gt;SE OUR&gt;69KV&gt;BC</t>
  </si>
  <si>
    <t>EQTL-PA&gt;SE CAP&gt;69KV&gt;BC</t>
  </si>
  <si>
    <t>PA-2530208AMP0</t>
  </si>
  <si>
    <t>EQTL-PA&gt;SE SMG&gt;138KV&gt;AMP POT</t>
  </si>
  <si>
    <t>EQTL-PA&gt;SE REN&gt;138KV&gt;AMP POT</t>
  </si>
  <si>
    <t>EQTL-PA&gt;SE MEG&gt;34,5KV&gt;AMP POT</t>
  </si>
  <si>
    <t>PA-2531308MOP0</t>
  </si>
  <si>
    <t>EQTL-PA&gt;SE PAR&gt;MELHORIA&gt;CT138KV</t>
  </si>
  <si>
    <t>EQTL-PA&gt;SE PED&gt;69KV&gt;AMP</t>
  </si>
  <si>
    <t>EQTL-PA&gt;SE JUR&gt;69KV&gt;AMP</t>
  </si>
  <si>
    <t>EQTL-PA&gt;SE VIG&gt;34,5KV&gt;AMP</t>
  </si>
  <si>
    <t>EQTL-PA&gt;SE BRA&gt;69KV&gt;AMP</t>
  </si>
  <si>
    <t>EQTL-PA&gt;SE ICO&gt;69KV&gt;AMP</t>
  </si>
  <si>
    <t>EQTL-PA&gt;SE CUN&gt;34,5KV&gt;AMP</t>
  </si>
  <si>
    <t>EQTL-PA&gt;SE IPP&gt;34,5KV&gt;AMP</t>
  </si>
  <si>
    <t>EQTL-PA&gt;SE MAP&gt;34,5KV&gt;AMP</t>
  </si>
  <si>
    <t>EQTL-PA&gt;SE MOC&gt;34,5KV&gt;AMP</t>
  </si>
  <si>
    <t>EQTL-PA&gt;SE CUC&gt;13,8KV&gt;AMP</t>
  </si>
  <si>
    <t>EQTL-PA&gt;SE NPP&gt;138KV&gt;AMP</t>
  </si>
  <si>
    <t>ABER DISP  //  ABER</t>
  </si>
  <si>
    <t>EQTL-PA&gt;SE BGI&gt;69KV&gt;AMP</t>
  </si>
  <si>
    <t>EQTL-PA&gt;SE OTE&gt;69KV&gt;AMP</t>
  </si>
  <si>
    <t>EQTL-PA&gt;SE RIM&gt;34,5KV&gt;REN SE</t>
  </si>
  <si>
    <t>PA-2531408RNV0</t>
  </si>
  <si>
    <t>EQTL-PA&gt;SE ACR&gt;13,8KV&gt;REN SE</t>
  </si>
  <si>
    <t>EQTL-PA&gt;SE PAR&gt;34,5KV&gt;REN SE</t>
  </si>
  <si>
    <t>EQTL-PA&gt;SE NPP&gt;13,8KV&gt;REN SE</t>
  </si>
  <si>
    <t>EQTL-PA&gt;SE SAL&gt;13,8KV&gt;REN SE</t>
  </si>
  <si>
    <t>EQTL-PA&gt;SE SMP&gt;13,8KV&gt;REN SE</t>
  </si>
  <si>
    <t>EQTL-PA&gt;SE ABA&gt;34,5KV&gt;REN SE</t>
  </si>
  <si>
    <t>EQTL-PA&gt;SE ANP&gt;34,5KV&gt;REN SE</t>
  </si>
  <si>
    <t>EQTL-PA&gt;SE BJU&gt;34,5KV&gt;REN SE</t>
  </si>
  <si>
    <t>EQTL-PA&gt;SE CDC&gt;34,5KV&gt;REN SE</t>
  </si>
  <si>
    <t>EQTL-PA&gt;SE PBE&gt;34,5KV&gt;REN SE</t>
  </si>
  <si>
    <t>EQTL-PA&gt;SE TEA&gt;34,5KV&gt;REN SE</t>
  </si>
  <si>
    <t>EQTL-PA&gt;SE VCO&gt;34,5KV&gt;REN SE</t>
  </si>
  <si>
    <t>EQTL-PA&gt;SE CUN&gt;13,8KV&gt;REN SE</t>
  </si>
  <si>
    <t>EQTL-PA&gt;SE COA&gt;13,8KV&gt;REN SE</t>
  </si>
  <si>
    <t>PA-2531608ATF0</t>
  </si>
  <si>
    <t>EQTL-PA&gt;SE COQ&gt;69KV&gt;ATF</t>
  </si>
  <si>
    <t>EQTL-PA&gt;SE GRP&gt;69KV&gt;ATF</t>
  </si>
  <si>
    <t>PA-2531708ASE0</t>
  </si>
  <si>
    <t>EQTL-PA&gt;AUT&gt;SE BAR&gt;34,5KV&gt;RTF</t>
  </si>
  <si>
    <t>PA-2560508SAL0</t>
  </si>
  <si>
    <t>EQTL_PA&gt;SE SAL&gt;138KV&gt;AMP POT</t>
  </si>
  <si>
    <t>PA-2563308COP0</t>
  </si>
  <si>
    <t>EQTL-PA&gt;SE IND&gt;69KV&gt;AMP</t>
  </si>
  <si>
    <t>EQTL-PA&gt;SE RED&gt;69KV&gt;AMP</t>
  </si>
  <si>
    <t>EQTL-PA&gt;SE GUA&gt;34,5KV&gt;AMP</t>
  </si>
  <si>
    <t>EQTL-PA&gt;SE MAC&gt;69KV&gt;AMP</t>
  </si>
  <si>
    <t>PA-2566408PRU0</t>
  </si>
  <si>
    <t>EQTL-PA&gt;2025&gt;138KV&gt;SE ULI</t>
  </si>
  <si>
    <t>EQTL-PA&gt;SE PAR&gt;138KV&gt;EL</t>
  </si>
  <si>
    <t>PI-2230108BCA0</t>
  </si>
  <si>
    <t>EQTL-PI&gt;SE GIL&gt;13,8KV&gt;BCA&gt;01 BC</t>
  </si>
  <si>
    <t>PI-2330808CAT0</t>
  </si>
  <si>
    <t>EQTL-PI&gt;SE CRB ( ENERGYBRAS)&gt;69KV&gt;AMP</t>
  </si>
  <si>
    <t>PI-2331308MOP0</t>
  </si>
  <si>
    <t>EQTL-PI&gt;SE BJS&gt;69KV&gt;CT</t>
  </si>
  <si>
    <t>EQTL-PI&gt;SE ELM&gt;69KV&gt;CT</t>
  </si>
  <si>
    <t>EQTL-PI&gt;SE CUR&gt;69KV&gt;CT</t>
  </si>
  <si>
    <t>PI-2362008PRP0</t>
  </si>
  <si>
    <t>EQTL-PI&gt;SE PRD&gt;69KV&gt;NOVA SE</t>
  </si>
  <si>
    <t>PI-2362108PAL0</t>
  </si>
  <si>
    <t>EQTL-PI&gt;SE SMO&gt;138KV&gt;AMP SE</t>
  </si>
  <si>
    <t>EQTL-PI&gt;SE PAL&gt;138KV&gt;AMP POT</t>
  </si>
  <si>
    <t>PI-2430008BAY0</t>
  </si>
  <si>
    <t>EQTL-PI&gt;SE ATS&gt;13,8KV&gt;BAY</t>
  </si>
  <si>
    <t>PI-2430108BCA0</t>
  </si>
  <si>
    <t>EQTL-PI&gt;SE AMR&gt;13,8KV&gt;BC</t>
  </si>
  <si>
    <t>PI-2430208AMP0</t>
  </si>
  <si>
    <t>EQTL-PI&gt;SE OER&gt;69KV&gt;AMP POT</t>
  </si>
  <si>
    <t>EQTL-PI&gt;SE PAD&gt;69KV&gt;AMP POT</t>
  </si>
  <si>
    <t>PI-2430808CAT0</t>
  </si>
  <si>
    <t>EQTL-PI&gt;2024&gt;SE MAV (COMVAP)&gt;AMP</t>
  </si>
  <si>
    <t>EQTL-PI&gt;SE NZA&gt;13,8KV&gt;AMP</t>
  </si>
  <si>
    <t>EQTL-PI&gt;SE TBL&gt;13,8KV&gt;AMP</t>
  </si>
  <si>
    <t>EQTL-PI&gt;SE NZA&gt;13,8KV&gt;BC</t>
  </si>
  <si>
    <t>EQTL-PI&gt;SE JFR&gt;34,5KV&gt;BAY</t>
  </si>
  <si>
    <t>EQTL-PI&gt;SE CPM&gt;13,8KV&gt;BAY</t>
  </si>
  <si>
    <t>EQTL-PI&gt;SE PCA&gt;13,8KV&gt;BC</t>
  </si>
  <si>
    <t>EQTL-PI&gt;SE BAS&gt;34,5KV&gt;EL</t>
  </si>
  <si>
    <t>EQTL-PI&gt;SE PAD&gt;13,8KV&gt;EL</t>
  </si>
  <si>
    <t>EQTL-PI&gt;SE RNA&gt;13,8KV&gt;BC</t>
  </si>
  <si>
    <t>EQTL-PI&gt;SE CTO&gt;34,5KV&gt;EL</t>
  </si>
  <si>
    <t>EQTL-PI&gt;SE DML&gt;13,8KV&gt;EL</t>
  </si>
  <si>
    <t>EQTL-PI&gt;SE ESP&gt;13,8KV&gt;EL</t>
  </si>
  <si>
    <t>EQTL-PI&gt;SE PMR&gt;13,8KV&gt;EL</t>
  </si>
  <si>
    <t>EQTL-PI&gt;SE BTV&gt;34,5KV&gt;EL</t>
  </si>
  <si>
    <t>EQTL-PI&gt;SE DPO&gt;13,8KV&gt;EL</t>
  </si>
  <si>
    <t>EQTL-PI&gt;SE CPM&gt;13,8KV&gt;BC</t>
  </si>
  <si>
    <t>EQTL-PI&gt;SE NOT&gt;13,8KV&gt;EL</t>
  </si>
  <si>
    <t>EQTL-PI&gt;SE FAO&gt;13,8KV&gt;EL</t>
  </si>
  <si>
    <t>EQTL-PI&gt;SE NZR&gt;13,8KV&gt;BC</t>
  </si>
  <si>
    <t>EQTL-PI&gt;SE MRC&gt;34,5&gt;EL</t>
  </si>
  <si>
    <t>PI-2430808CAT1</t>
  </si>
  <si>
    <t>EQTL-PI&gt;SE JUN&lt;34,5KV&gt;AMP</t>
  </si>
  <si>
    <t>EQTL-PI&gt;SE BTV&lt;13,8KV&gt;BC</t>
  </si>
  <si>
    <t>EQTL-PI&gt;SE PCS&lt;13,8KV&gt;BC</t>
  </si>
  <si>
    <t>EQTL-PI&gt;SE BRL&lt;69KV&gt;AMP</t>
  </si>
  <si>
    <t>EQTL-PI&gt;SE VAL&lt;13.8KV&gt;AMP</t>
  </si>
  <si>
    <t>EQTL-PI&gt;SE PCS&lt;13.8KV&gt;AMP</t>
  </si>
  <si>
    <t>EQTL-PI&gt;SE BGR&gt;69KV&gt;AMP</t>
  </si>
  <si>
    <t>EQTL-PI&gt;SE MAD&gt;69KV&gt;AMP</t>
  </si>
  <si>
    <t>EQTL-PI&gt;SE STF&gt;34,5KV&gt;AMP</t>
  </si>
  <si>
    <t>EQTL-PI&gt;SE CRT&gt;13,8KV&gt;BC</t>
  </si>
  <si>
    <t>EQTL-PI&gt;SE ETA&gt;13,8KV&gt;BAY</t>
  </si>
  <si>
    <t>EQTL-PI&gt;SE PAD&gt;13,8KV&gt;BAY</t>
  </si>
  <si>
    <t>EQTL-PI&gt;SE DML&gt;69KV&gt;AMP</t>
  </si>
  <si>
    <t>EQTL-PI&gt;SE URD&gt;34,5KV&gt;BC</t>
  </si>
  <si>
    <t>EQTL-PI&gt;SE ALT&lt;69KV&gt;AMP</t>
  </si>
  <si>
    <t>EQTL-PI&gt;SE GPE&gt;34,5KV&gt;RETROFIT</t>
  </si>
  <si>
    <t>EQTL-PI&gt;2024&gt;SE MAV&gt;AMP</t>
  </si>
  <si>
    <t>EQTL-PI&gt;2024&gt;SE SAT&gt;BC</t>
  </si>
  <si>
    <t>PI-2431308MOP0</t>
  </si>
  <si>
    <t>EQTL-PI&gt;SE GBS&gt;69KV&gt;CT</t>
  </si>
  <si>
    <t>EQTL-PI&gt;SE CBT&gt;69KV&gt;CT</t>
  </si>
  <si>
    <t>EQTL-PI&gt;SE PAB&gt;69KV&gt;CT</t>
  </si>
  <si>
    <t>EQTL-PI&gt;SE SRO&gt;69KV&gt;AMP</t>
  </si>
  <si>
    <t>PI-2431608ATF0</t>
  </si>
  <si>
    <t>EQTL-PI&gt;SE BOJ&gt;69KV&gt;ATF</t>
  </si>
  <si>
    <t>EQTL-PI&gt;SE TBL&gt;69KV&gt;ATF</t>
  </si>
  <si>
    <t>EQTL-PI&gt;SE SPP&gt;69KV&gt;ATF</t>
  </si>
  <si>
    <t>EQTL-PI&gt;SE GPE&gt;69KV&gt;ATF</t>
  </si>
  <si>
    <t>PI-2431708ASE0</t>
  </si>
  <si>
    <t>EQTL-PI&gt;AUT BIG&gt;69KV&gt;RTF</t>
  </si>
  <si>
    <t>EQTL-PI&gt;AUT CBA&gt;69KV&gt;RTF</t>
  </si>
  <si>
    <t>EQTL-PI&gt;AUT CTO&gt;34,5KV&gt;RTF</t>
  </si>
  <si>
    <t>EQTL-PI&gt;AUT JFR&gt;RTF</t>
  </si>
  <si>
    <t>EQTL-PI&gt;AUT CBC&gt;RTF</t>
  </si>
  <si>
    <t>EQTL-PI&gt;AUT RGN&gt;RTF</t>
  </si>
  <si>
    <t>EQTL-PI&gt;AUT TBC&gt;RTF</t>
  </si>
  <si>
    <t>EQTL-PI&gt;AUT RGE&gt;RTF</t>
  </si>
  <si>
    <t>EQTL-PI&gt;AUT JCA&gt;RTF</t>
  </si>
  <si>
    <t>EQTL-PI&gt;AUT BTV&gt;RTF</t>
  </si>
  <si>
    <t>EQTL-PI&gt;AUT RPI&gt;RTF</t>
  </si>
  <si>
    <t>EQTL-PI&gt;AUT STL&gt;RTF</t>
  </si>
  <si>
    <t>PI-2431808MOP0</t>
  </si>
  <si>
    <t>EQTL-PI&gt;AUT CMT&gt;69KV&gt;MED</t>
  </si>
  <si>
    <t>PI-2530008BAY0</t>
  </si>
  <si>
    <t>EQTL-PI&gt;SE BOJ&gt;13,8KV&gt;BAY</t>
  </si>
  <si>
    <t>EQTL-PI&gt;SE PAB&gt;13,8KV&gt;BAY</t>
  </si>
  <si>
    <t>EQTL-PI&gt;SE SJI&gt;34,5KV&gt;BAY</t>
  </si>
  <si>
    <t>EQTL-PI&gt;SE SRN&gt;13,8KV&gt;BAY</t>
  </si>
  <si>
    <t>EQTL-PI&gt;SE VAL&gt;13,8KV&gt;BAY</t>
  </si>
  <si>
    <t>EQTL-PI&gt;SE IGA&gt;13,8KV&gt;BAY</t>
  </si>
  <si>
    <t>EQTL-PI&gt;SE CMP&gt;13,8KV&gt;BAY</t>
  </si>
  <si>
    <t>PI-2530108BCA0</t>
  </si>
  <si>
    <t>EQTL-PI&gt;SE SRO&gt;69KV&gt;REG</t>
  </si>
  <si>
    <t>PI-2530208AMP0</t>
  </si>
  <si>
    <t>EQTL-PI&gt;SE MBA&gt;69KV&gt;AMP</t>
  </si>
  <si>
    <t>EQTL-PI&gt;SE ALG&gt;69KV&gt;AMP POT</t>
  </si>
  <si>
    <t>PI-2530808CAT0</t>
  </si>
  <si>
    <t>EQTL-PI&gt;SE STL&gt;13,8KV&gt;BAY</t>
  </si>
  <si>
    <t>EQTL-PI&gt;SE MCA&gt;13,8KV&gt;AMP</t>
  </si>
  <si>
    <t>EQTL-PI&gt;SE SPM&gt;13,8KV&gt;AMP</t>
  </si>
  <si>
    <t>EQTL-PI&gt;SE BGE&gt;13,8KV&gt;AMP</t>
  </si>
  <si>
    <t>EQTL-PI&gt;SE PTA(SEPLAN)&gt;13,8KV&gt;AMP</t>
  </si>
  <si>
    <t>EQTL-PI&gt;SE URD(SEPLAN)&gt;13,8KV</t>
  </si>
  <si>
    <t>EQTL-PI&gt;SE URUIII(SEPLAN)&gt;13,8KV&gt;AMP</t>
  </si>
  <si>
    <t>EQTL-PI&gt;SE URT(SEPLAN)&gt;13,8KV&gt;AMP</t>
  </si>
  <si>
    <t>EQTL-PI&gt;SE RGD(SEPLAN)&gt;13,8KV&gt;AMP</t>
  </si>
  <si>
    <t>PI-2531308MOP0</t>
  </si>
  <si>
    <t>EQTL-PI&gt;SE OER&gt;69KV&gt;AMP</t>
  </si>
  <si>
    <t>EQTL-PI&gt;SE BRL&gt;69KV&gt;AMP</t>
  </si>
  <si>
    <t>EQTL-PI&gt;SE EBV&gt;13,8KV&gt;AMP</t>
  </si>
  <si>
    <t>EQTL-PI&gt;SE PCS&gt;69KV&gt;AMP</t>
  </si>
  <si>
    <t>EQTL-PI&gt;SE JER&gt;69KV&gt;AMP</t>
  </si>
  <si>
    <t>EQTL-PI&gt;SE PCA&gt;13,8KV&gt;AMP</t>
  </si>
  <si>
    <t>PI-2531408RNV0</t>
  </si>
  <si>
    <t>EQTL-PI&gt;SE CMP&gt;13,8KV&gt;REN SE</t>
  </si>
  <si>
    <t>EQTL-PI&gt;SE PDS&gt;13,8KV&gt;REN SE</t>
  </si>
  <si>
    <t>EQTL-PI&gt;SE PCA&gt;13,8KV&gt;REN SE</t>
  </si>
  <si>
    <t>EQTL-PI&gt;SE EBV&gt;13,8KV&gt;REN SE</t>
  </si>
  <si>
    <t>EQTL-PI&gt;SE MTO&gt;69KV&gt;REN SE</t>
  </si>
  <si>
    <t>EQTL-PI&gt;SE PID&gt;13,8KV&gt;REN SE</t>
  </si>
  <si>
    <t>EQTL-PI&gt;SE SPP&gt;13,8KV&gt;REN SE</t>
  </si>
  <si>
    <t>EQTL-PI&gt;SE CMT&gt;13,8KV&gt;REN SE</t>
  </si>
  <si>
    <t>EQTL-PI&gt;SE RGD&gt;34,5KV&gt;REN SE</t>
  </si>
  <si>
    <t>EQTL-PI&gt;SE URD&gt;34,5KV&gt;REN SE</t>
  </si>
  <si>
    <t>EQTL-PI&gt;SE SJP&gt;34,5KV&gt;REN SE</t>
  </si>
  <si>
    <t>EQTL-PI&gt;SE GBS&gt;34,5KV&gt;REN SE</t>
  </si>
  <si>
    <t>PI-2531708ASE0</t>
  </si>
  <si>
    <t>EQTL-PI&gt;AUT&gt;SE ATS&gt;69KV&gt;RTF</t>
  </si>
  <si>
    <t>EQTL-PI&gt;AUT&gt;SE ELM&gt;13,8KV&gt;RTF</t>
  </si>
  <si>
    <t>EQTL-PI&gt;AUT LUZ&gt;0&gt;RTF</t>
  </si>
  <si>
    <t>EQTL-PI&gt;AUT BTV&gt;0&gt;RTF</t>
  </si>
  <si>
    <t>EQTL-PI&gt;AUT STL&gt;0&gt;RTF</t>
  </si>
  <si>
    <t>EQTL-PI&gt;AUT EBV&gt;0&gt;RTF</t>
  </si>
  <si>
    <t>EQTL-PI&gt;AUT SMO&gt;0&gt;RTF</t>
  </si>
  <si>
    <t>EQTL-PI&gt;AUT CRL&gt;0&gt;RTF</t>
  </si>
  <si>
    <t>EQTL-PI&gt;AUT FAT&gt;0&gt;RTF</t>
  </si>
  <si>
    <t>PI-2531808MOP0</t>
  </si>
  <si>
    <t>EQTL-PI&gt;AUT&gt;SE NVL&gt;34,5KV&gt;MED</t>
  </si>
  <si>
    <t>EQTL-PI&gt;AUT&gt;SE CBC&gt;34,5KV&gt;MED</t>
  </si>
  <si>
    <t>PI-2562408STA0</t>
  </si>
  <si>
    <t>EQTL-PI&gt;SE STM&gt;69KV&gt;NOVA SE</t>
  </si>
  <si>
    <t>PI-2562508JUN0</t>
  </si>
  <si>
    <t>EQTL-PI&gt;SE JUN&gt;69KV&gt;EL</t>
  </si>
  <si>
    <t>EQTL-PI&gt;SE BIG&gt;69KV&gt;EL</t>
  </si>
  <si>
    <t>RS-2260208CGR0</t>
  </si>
  <si>
    <t>EQTL-RS&gt;SE CGR&gt;69KV&gt;NOVA SE</t>
  </si>
  <si>
    <t>RS-2260908PAL0</t>
  </si>
  <si>
    <t>EQTL-RS&gt;SE PAL 17&gt;69KV&gt;NOVA SE</t>
  </si>
  <si>
    <t>RS-2331308MOP0</t>
  </si>
  <si>
    <t>EQTL-RS&gt;SE PEL2&gt;138KV&gt;MELHORIAS</t>
  </si>
  <si>
    <t>RS-2361208BAG0</t>
  </si>
  <si>
    <t>EQTL-RS&gt;SE BAG3&gt;69KV</t>
  </si>
  <si>
    <t>RS-2361608VIA0</t>
  </si>
  <si>
    <t>EQTL-RS&gt;SE VIA4&gt;69KV</t>
  </si>
  <si>
    <t>RS-2430808CAT0</t>
  </si>
  <si>
    <t>EQTL-RS&gt;SE ALV&gt;69KV&gt;NOVA EL</t>
  </si>
  <si>
    <t>EQTL-RS&gt;SE SAS&gt;69KV&gt;AMP</t>
  </si>
  <si>
    <t>RS-2431408RNV0</t>
  </si>
  <si>
    <t>EQTL-RS&gt;SE PIN&gt;13,8KV&gt;REN SE</t>
  </si>
  <si>
    <t>RS-2431608ATF0</t>
  </si>
  <si>
    <t>EQTL-RS&gt;SE VIA 1&gt;69KV&gt;ATF</t>
  </si>
  <si>
    <t>RS-2431708ASE0</t>
  </si>
  <si>
    <t>EQTL-RS&gt;SE&gt;69KV&gt;AUTOMAÇÃO</t>
  </si>
  <si>
    <t>RS-2431808MOP0</t>
  </si>
  <si>
    <t>EQTL-RS&gt;AUT PAL12&gt;69KV&gt;MED</t>
  </si>
  <si>
    <t>EQTL-RS&gt;AUT GUA&gt;69KV&gt;MED</t>
  </si>
  <si>
    <t>EQTL-RS&gt;AUT PAL6&gt;69KV&gt;MED</t>
  </si>
  <si>
    <t>EQTL-RS&gt;AUT PAL9&gt;13,8KV&gt;MED</t>
  </si>
  <si>
    <t>EQTL-RS&gt;AUT PAL13&gt;13,8KV&gt;MED</t>
  </si>
  <si>
    <t>RS-2461808IMB0</t>
  </si>
  <si>
    <t>EQTL-RS&gt;SE IMBÉ&gt;69KV&gt;NOVA SE</t>
  </si>
  <si>
    <t>RS-2530008BAY0</t>
  </si>
  <si>
    <t>EQTL-RS&gt;SE PEL01&gt;13,8KV&gt;BAY</t>
  </si>
  <si>
    <t>RS-2530108BCA0</t>
  </si>
  <si>
    <t>EQTL-RS&gt;SE CPV01&gt;23KV&gt;BC</t>
  </si>
  <si>
    <t>RS-2530208AMP0</t>
  </si>
  <si>
    <t>EQTL RS&gt;SE CGU&gt;69KV&gt;AMPLIAÇÃO</t>
  </si>
  <si>
    <t>EQTL RS&gt;SE SVP&gt;69KV&gt;AMPLIAÇÃO</t>
  </si>
  <si>
    <t>EQTL RS&gt;SE ECZ&gt;69KV&gt;AMPLIAÇÃO</t>
  </si>
  <si>
    <t>RS-2531308MOP0</t>
  </si>
  <si>
    <t>EQTL-RS&gt;MELHORIAS</t>
  </si>
  <si>
    <t>EQTL-RS&gt;SE BAG1&gt;13,8KV&gt;AMP</t>
  </si>
  <si>
    <t>EQTL-RS&gt;SE ECZ01&gt;69KV&gt;AMP</t>
  </si>
  <si>
    <t>EQTL-RS&gt;SE GUA&gt;23KV&gt;AMP</t>
  </si>
  <si>
    <t>EQTL-RS&gt;SE PAL2&gt;0&gt;AMP</t>
  </si>
  <si>
    <t>EQTL-RS&gt;SE SAO&gt;138KV&gt;AMP</t>
  </si>
  <si>
    <t>EQTL-RS&gt;SE VIA01&gt;69KV&gt;AMP</t>
  </si>
  <si>
    <t>EQTL-RS&gt;SE RGR01&gt;69KV&gt;AMP</t>
  </si>
  <si>
    <t>RS-2531408RNV0</t>
  </si>
  <si>
    <t>EQTL-RS&gt;SE&gt;69KV&gt;RENOVAÇÃO</t>
  </si>
  <si>
    <t>EQTL-RS&gt;SE TAI&gt;23KV&gt;REN SE</t>
  </si>
  <si>
    <t>RS-2531608ATF0</t>
  </si>
  <si>
    <t>EQTL-RS&gt;SE CPN&gt;69KV&gt;ATF</t>
  </si>
  <si>
    <t>RS-2531708ASE0</t>
  </si>
  <si>
    <t>EQTL-RS&gt;AUT ATS01&gt;34,5KV&gt;RTF</t>
  </si>
  <si>
    <t>EQTL-RS&gt;AUT PAL01&gt;0&gt;RTF</t>
  </si>
  <si>
    <t>EQTL-RS&gt;AUT PAL08&gt;0&gt;RTF</t>
  </si>
  <si>
    <t>EQTL-RS&gt;AUT PAL14&gt;0&gt;RTF</t>
  </si>
  <si>
    <t>EQTL-RS&gt;AUT PAL16&gt;0&gt;RTF</t>
  </si>
  <si>
    <t>EQTL-RS&gt;AUT BAG1&gt;34,5KV&gt;RTF</t>
  </si>
  <si>
    <t>RS-2531808MOP0</t>
  </si>
  <si>
    <t>EQTL-RS&gt;SE&gt;23KV&gt;MED</t>
  </si>
  <si>
    <t>EQTL-RS&gt;SAUT&gt;SE ELD&gt;23KV&gt;MED</t>
  </si>
  <si>
    <t>EQTL-RS&gt;AUT&gt; SE ARG01&gt;13,8KV&gt;MED</t>
  </si>
  <si>
    <t>EQTL-RS&gt;AUT&gt;SE RIN01&gt;13,8KV&gt;MED</t>
  </si>
  <si>
    <t>EQTL-RS&gt;AUT&gt;SE PAL15&gt;13,8KV&gt;MED</t>
  </si>
  <si>
    <t>RS-2561508PEL0</t>
  </si>
  <si>
    <t>EQTL-RS&gt;SE PEL3&gt;13,8KV&gt;BAY</t>
  </si>
  <si>
    <t>EQTL-RS&gt;SE PEL6&gt;138KV&gt;NOVA SE</t>
  </si>
  <si>
    <t>RS-2561908DPA0</t>
  </si>
  <si>
    <t>EQTL-RS&gt; SE DOM PEDRO DE AL&gt;2025</t>
  </si>
  <si>
    <t>EQTL-RS&gt;AUT&gt; TOR2-DPA01&gt;69KV&gt;SMF</t>
  </si>
  <si>
    <t>RS-2562108SJN0</t>
  </si>
  <si>
    <t>EQTL-RS&gt;SE RGR2&gt;69KV&gt;AMP SE</t>
  </si>
  <si>
    <t>RS-2562408CH30</t>
  </si>
  <si>
    <t>EQTL-RS&gt;2025&gt;SMF SE CHAR3</t>
  </si>
  <si>
    <t>EQUATORIAL GOIÁS</t>
  </si>
  <si>
    <t>EXECUTAR INSTALACOES ELETRICAS</t>
  </si>
  <si>
    <t>EXECUTAR REVESTIMENTO EM CERAMICA</t>
  </si>
  <si>
    <t>EXECUTAR SOLEIRA DE CERAMICA</t>
  </si>
  <si>
    <t>INSTALAR SISTEMA REFRIGERACAO DE SE</t>
  </si>
  <si>
    <t>CONSTRUIR CALCADA OU PASSEIO</t>
  </si>
  <si>
    <t>EXECUTAR PINTURA DE ESTRUTURA EM SE</t>
  </si>
  <si>
    <t>INSTALAR E FORNECER CHAPA XADREZ</t>
  </si>
  <si>
    <t>INSTALAR E FORNECER PORTA CHAPA DE ACO</t>
  </si>
  <si>
    <t>CONFECCIONAR TAMPA DE CONCRETO</t>
  </si>
  <si>
    <t>REALOCAR E ESPALHAR BRITA NO PATIO DE SE</t>
  </si>
  <si>
    <t>INSTALAR CANALETAS PRE-MOLDADAS 400X600</t>
  </si>
  <si>
    <t>INSTALAR CANALETAS PRE-MOLDADAS 600X600</t>
  </si>
  <si>
    <t>INSTALAR POSTE DE CONCRETO 5M ATE 10M</t>
  </si>
  <si>
    <t>EXECUTAR CAIXA DE PASSAGEM 400MM X 400MM</t>
  </si>
  <si>
    <t>EXECUTAR CAIXA DE PASSAGEM 600MM X 600MM</t>
  </si>
  <si>
    <t>EXECUTAR CAIXA DE PASSAGEM 1M X 1M</t>
  </si>
  <si>
    <t>EXECUTAR CANALETA 400MM</t>
  </si>
  <si>
    <t>EXECUTAR CANALETA 600MM</t>
  </si>
  <si>
    <t>INSTALAR CAIXA DE DERIVACAO PARA TC/TP</t>
  </si>
  <si>
    <t>INSTALAR ELETRODUTO ACIMA DE 2"</t>
  </si>
  <si>
    <t>INSTALAR ELETRODUTO ATE 1"</t>
  </si>
  <si>
    <t>INSTALAR ELETRODUTO DE 1 1/2" ATE 2"</t>
  </si>
  <si>
    <t>INSTALACAO E INTERLIGACAO DE MEDIDOR</t>
  </si>
  <si>
    <t>EXECUTAR RETROFIT DE DISJUNTOR</t>
  </si>
  <si>
    <t>INSTALAR RELE EM PAINEL EXISTENTE</t>
  </si>
  <si>
    <t>INSTALAR RELE EM PAINEL NOVO</t>
  </si>
  <si>
    <t>LANCAR CABOS ATE 8 CONDUTORES</t>
  </si>
  <si>
    <t>SUBSTITUIR RELE DE PROTECAO EM EQUIPAM</t>
  </si>
  <si>
    <t>SUBSTITUIR RELE DE PROTECAO EM PAINEL</t>
  </si>
  <si>
    <t>LANCAR CABO DE FIBRA OPTICA</t>
  </si>
  <si>
    <t>EXECUTAR INSTALACAO CONTACTOR AUXILIAR</t>
  </si>
  <si>
    <t>EXECUTAR INSTALACAO DE PAINEL SMF</t>
  </si>
  <si>
    <t>EXECUTAR INSTALACAO DE BANCO DE BATERIAS</t>
  </si>
  <si>
    <t>EXECUTAR INSTALACAO DE PAINEL CA OU CC</t>
  </si>
  <si>
    <t>EXECUTAR INSTALACAO DE PAINEL CA/CC</t>
  </si>
  <si>
    <t>EXECUTAR INSTALACAO DE RETIFICADOR</t>
  </si>
  <si>
    <t>DESATIVAR CABO DE FIBRA OPTICA</t>
  </si>
  <si>
    <t>DESATIVAR CABOS ATE 8 CONDUTORES</t>
  </si>
  <si>
    <t>DESATIVAR INTERLIGACAO BANCO DE BATERIAS</t>
  </si>
  <si>
    <t>DESATIVAR INTERLIGACAO PAINEL CA OU CC</t>
  </si>
  <si>
    <t>DESATIVAR INTERLIGACAO PAINEL CCP</t>
  </si>
  <si>
    <t>DESATIVAR INTERLIGACAO RETIFICADOR</t>
  </si>
  <si>
    <t>DESATIVAR TSA ATE 34,5 KV</t>
  </si>
  <si>
    <t>DESATIVAR UTR OU RACK DE COMUNICACAO</t>
  </si>
  <si>
    <t>RETIRAR BANCO DE CAPACITORES DE 138 KV</t>
  </si>
  <si>
    <t>RETIRAR BANCO DE CAPACITORES DE 69 KV</t>
  </si>
  <si>
    <t>RETIRAR ELETRODUTO ATE 2"</t>
  </si>
  <si>
    <t>RETIRAR POSTE DE 5M ATE 10M</t>
  </si>
  <si>
    <t>RETIRAR RELE EM PAINEL EXISTENTE</t>
  </si>
  <si>
    <t>RETIRAR RELIGADOR 13,8 KV OU 34,5 KV</t>
  </si>
  <si>
    <t>DEMOLICAO MEIO-FIO</t>
  </si>
  <si>
    <t>DEMOLIR CAIXA DE DRENAGEM</t>
  </si>
  <si>
    <t>RETIRAR PISTA EM BLOCOS SEXTAVADO</t>
  </si>
  <si>
    <t>1370</t>
  </si>
  <si>
    <t>2370</t>
  </si>
  <si>
    <t>2380</t>
  </si>
  <si>
    <t>FELIPPE GEORGE DE LIMA WALBON</t>
  </si>
  <si>
    <t>JONATAS SIQUEIRA COSTA</t>
  </si>
  <si>
    <t>LEANDRO SANTOS DIAS</t>
  </si>
  <si>
    <t>U21057705</t>
  </si>
  <si>
    <t>U21024073</t>
  </si>
  <si>
    <t>U21057706</t>
  </si>
  <si>
    <t>MOB / DESMOBILIZACAO LD DE 0 A 50KM LD</t>
  </si>
  <si>
    <t>KM</t>
  </si>
  <si>
    <t>MOB / DESMOBILIZACAO LD DE 51 A 200KM LD</t>
  </si>
  <si>
    <t>MOB/ DESMOBILIZACAO LD ACIMA DE 600KM LD</t>
  </si>
  <si>
    <t>MOB/ DESMOBILIZACAO LD DE 201 A 400KM LD</t>
  </si>
  <si>
    <t>DESMOBIL 0 A 200KM EQP 5H RESIT OHM LD</t>
  </si>
  <si>
    <t>DESMOBIL 0 A 200KM EQP 5H SERV TEC LD</t>
  </si>
  <si>
    <t>DESMOBIL 201 A 400KM EQP 5H RESIT OHM LD</t>
  </si>
  <si>
    <t>DESMOBIL 201 A 400KM EQP 5H SERV TEC LD</t>
  </si>
  <si>
    <t>DESMOBIL 401 A 600KM EQP 5H RESIT OHM LD</t>
  </si>
  <si>
    <t>DESMOBIL 401 A 600KM EQP 5H SERV TEC LD</t>
  </si>
  <si>
    <t>DESMOBILIZAR 201 A 400KM EQP 5H SOND LD</t>
  </si>
  <si>
    <t>DESMOBILIZAR 201 A 400KM EQP 5H TOPOG LD</t>
  </si>
  <si>
    <t>DESMOBILIZAR 401 A 600KM EQP 5H SOND LD</t>
  </si>
  <si>
    <t>DESMOBILIZAR 401 A 600KM EQP 5H TOPOG LD</t>
  </si>
  <si>
    <t>DESMOBILIZAR ACIMA 600KM EQP 5H SOND LD</t>
  </si>
  <si>
    <t>DESMOBILIZAR ACIMA 600KM EQP 5H TOPOG LD</t>
  </si>
  <si>
    <t>DESMOBILIZAR REG ISOL EQP 5H SERV TEC LD</t>
  </si>
  <si>
    <t>DESMOBILIZAR REG ISOL EQP 5H TOPOG LD</t>
  </si>
  <si>
    <t>MOBILIZAR 0 A 200KM EQP 5H RESIT OHM LD</t>
  </si>
  <si>
    <t>MOBILIZAR 0 A 200KM EQP 5H SERV TEC LD</t>
  </si>
  <si>
    <t>MOBILIZAR 0 A 200KM EQP 5H SOND LD</t>
  </si>
  <si>
    <t>MOBILIZAR 0 A 200KM EQP 5H TOPOG LD</t>
  </si>
  <si>
    <t>MOBILIZAR 201 A 400KM EQ 5H RESIT OHM LD</t>
  </si>
  <si>
    <t>MOBILIZAR 201 A 400KM EQP 5H SERV TEC LD</t>
  </si>
  <si>
    <t>MOBILIZAR 201 A 400KM EQP 5H SOND LD</t>
  </si>
  <si>
    <t>MOBILIZAR 201 A 400KM EQP 5H TOPOG LD</t>
  </si>
  <si>
    <t>MOBILIZAR 401 A 600KM EQ 5H RESIT OHM LD</t>
  </si>
  <si>
    <t>MOBILIZAR 401 A 600KM EQP 5H SERV TEC LD</t>
  </si>
  <si>
    <t>MOBILIZAR 401 A 600KM EQP 5H SOND LD</t>
  </si>
  <si>
    <t>MOBILIZAR 401 A 600KM EQP 5H TOPOG LD</t>
  </si>
  <si>
    <t>MOBILIZAR ACIMA 600KM EQ5H RESIT OHM LD</t>
  </si>
  <si>
    <t>MOBILIZAR ACIMA 600KM EQP 5H SERV TEC LD</t>
  </si>
  <si>
    <t>MOBILIZAR ACIMA 600KM EQP 5H TOPOG LD</t>
  </si>
  <si>
    <t>MOBILIZAR REG ISOL EQP 5H RESIT OHM LD</t>
  </si>
  <si>
    <t>INSTALAR PLACA DE IDENTIFICAÇÃO DA SE</t>
  </si>
  <si>
    <t>DESMOB EQUIPE E MAQ. ATÉ 200KM</t>
  </si>
  <si>
    <t>DESMOB EQUIPE E MAQ. DE 201KM A 400KM</t>
  </si>
  <si>
    <t>DESMOB. S. PEQ. PORTE, DUR. MÁX. DE 30 D</t>
  </si>
  <si>
    <t>DESMOB. SERV. GRANDE PORTE DUR. &gt;120 D</t>
  </si>
  <si>
    <t>DESMOB. SER. MÉD. PORTE DUR. &gt;60 E &lt;120D</t>
  </si>
  <si>
    <t>DESMOB. SERV. PEQ. PORTE, DUR. MÁX. 60D</t>
  </si>
  <si>
    <t>MOBIL. SER. PEQ. PORTE, DUR. MÁX. DE 30D</t>
  </si>
  <si>
    <t>MOBILIZAR SERV. GRANDE PORTE DUR. &gt;120 D</t>
  </si>
  <si>
    <t>MOBIL. SERV. MÉD. PORTE DUR. &gt;60 E &lt;120D</t>
  </si>
  <si>
    <t>MOBILIZ. SER. PEQ. PORTE, DUR. MÁX. 60D</t>
  </si>
  <si>
    <t>LOCAÇÃO, MARCAÇÃO E ACOMPANHAM.  DA OBRA</t>
  </si>
  <si>
    <t xml:space="preserve">LIGAÇÃO PROVISÓRIA DE LUZ E FORÇA P/ SE </t>
  </si>
  <si>
    <t>INSTALAÇÕES PROVIS.  DE ENERGIA ELÉTRICA</t>
  </si>
  <si>
    <t>TELA TAPUME (ISOLAMENTO/SINALIZAÇÃO)</t>
  </si>
  <si>
    <t>LIMPEZA GERAL DA OBRA (CIVIL)</t>
  </si>
  <si>
    <t>LIMPEZA INICIAL</t>
  </si>
  <si>
    <t>INSTALAÇÕES PROVISÓRIAS DE ÁGUA E ESGOTO</t>
  </si>
  <si>
    <t>CONSTRUIR BARRACÃO DE OBRAS</t>
  </si>
  <si>
    <t>EMITIR ART E DOCUMENTAÇÃO DE AMPLI SE'S</t>
  </si>
  <si>
    <t>EMITIR ART E DOCUMENTAÇÃO DE NOVAS SE'S</t>
  </si>
  <si>
    <t>INSTALAR PLACA DE IDENTIFICAÇÃO DE OBRAS</t>
  </si>
  <si>
    <t>SERVIÇO INSTALAR TAPUME P/ ISOLAM. OBRAS</t>
  </si>
  <si>
    <t>FORNEC. E INSTAL. ESCRIT. CONTAINER OBRA</t>
  </si>
  <si>
    <t>FORNEC. E INSTAL. DEPOSI. CONTAINER OBRA</t>
  </si>
  <si>
    <t>DISPONIBILIZAR VEICULOS PARA SERVIÇO</t>
  </si>
  <si>
    <t>GUARDA FISICA DIURNA/NOTURNA DA SE</t>
  </si>
  <si>
    <t>ALUGUEL DE CONTAINER P/ BANHEIROS</t>
  </si>
  <si>
    <t>ALUGUEL DE CONTAINER PARA REFEITÓRIO</t>
  </si>
  <si>
    <t>BANHEIRO QUÍMICO</t>
  </si>
  <si>
    <t>ALUGUEL DE CONTAINER P/ ALMOXARIFADO</t>
  </si>
  <si>
    <t>ALUGUEL DE  2 APARELHOS DE AR CONDIC.</t>
  </si>
  <si>
    <t>CONS. DE ENERGIA (150 KW +IMPOSTOS)</t>
  </si>
  <si>
    <t>CONSUMO DE ÁGUA 20 M³</t>
  </si>
  <si>
    <t>TRANSPORTE DOS CONTAINER</t>
  </si>
  <si>
    <t>AÇÕES DE SEGURANÇA</t>
  </si>
  <si>
    <t>AÇÕES AMBIENTAIS</t>
  </si>
  <si>
    <t>BARRAÇÃO REFEITÓRIO 6X6m</t>
  </si>
  <si>
    <t>LIMPEZA DURANTE E NO FINAL DA OBRA</t>
  </si>
  <si>
    <t>MÃO DE OBRA DE ADMINISTRAÇÃO LOCAL</t>
  </si>
  <si>
    <t xml:space="preserve">TRANSPORTE E ESPALHAMENTO </t>
  </si>
  <si>
    <t>TRANSPORTE DAS ESCAVAÇÕES PARA LOCAL ADEQUADO</t>
  </si>
  <si>
    <t>TRANSPORTE/REMOÇÃO DO MATERIAL PROVENIENTE DAS ESCAVAÇÕES PARA FORA DO PÁTIO</t>
  </si>
  <si>
    <t>TRANSPORTE E ESPALHAMENTO ATÉ 200 M</t>
  </si>
  <si>
    <t>TRANSPORTE DE POSTE DE AT EM DISTÂNCIA ATÉ 70KM</t>
  </si>
  <si>
    <t>TRANSPORTE DE POSTE DE AT EM DISTÂNCIA SUPERIOR A 70KM</t>
  </si>
  <si>
    <t>TRANSPORTE DE EQUIPAMENTOS MENORES - LT</t>
  </si>
  <si>
    <t xml:space="preserve">S. FRETE/TRANSP. EQUIP./MAT. DMT&gt;800KM. </t>
  </si>
  <si>
    <t xml:space="preserve">S. FRETE/TRANS. EQ./MAT. 401&lt;DMT&lt;800KM. </t>
  </si>
  <si>
    <t xml:space="preserve">S. FRETE/TRAN. EQ. /MAT. 201&lt;DMT&lt;400KM. </t>
  </si>
  <si>
    <t>S. FRET./TRA. EQUIP./MAT. P/ OBR. CAPIT.</t>
  </si>
  <si>
    <t xml:space="preserve">S. FRETE/TRANSP. EQUIP./MAT. DMT&lt;200KM. </t>
  </si>
  <si>
    <t>TRANSP. DE EQUIPAM. E/OU MATERIAIS - SE</t>
  </si>
  <si>
    <t>EXECUTAR LEVANTAMENTO PLANIALTIMETRICO</t>
  </si>
  <si>
    <t>LIMPEZA DO TERRENO / REMOÇÃO</t>
  </si>
  <si>
    <t>EXECUTAR LIMPEZA MANUAL DE TERRENO</t>
  </si>
  <si>
    <t>EXECUTAR LIMPEZA MECANIZADA DE TERRENO</t>
  </si>
  <si>
    <t>EXECUTAR LOCAÇÃO DE OBRA DE SUBESTAÇÃO</t>
  </si>
  <si>
    <t>ESCAV. C/ MARTELETE ROMPEDOR EM ROCHA</t>
  </si>
  <si>
    <t>AQUISIÇÃO DE CASCALHO PARA ATERRO</t>
  </si>
  <si>
    <t>ESCAVAÇÃO DE  MATERIAL DE 1ª CATEGORIA</t>
  </si>
  <si>
    <t>EXECUTAR CORTE MECANIZADO (1ª CATEGORIA)</t>
  </si>
  <si>
    <t>ESCAVAÇÃO DE  MATERIAL DE 2ª CATEGORIA</t>
  </si>
  <si>
    <t>EXECUTAR CORTE MECANIZADO (3ª CATEGORIA)</t>
  </si>
  <si>
    <t>EXECUTAR ATERRO MECANIZADO (JAZIDA)</t>
  </si>
  <si>
    <t>EXECUTAR ATERRO MECANIZADO (MAT LOCAL)</t>
  </si>
  <si>
    <t>COMPACTAÇÃO ATÉ 95% DO PROCTOR NORMAL (ATERRO) (SINAPI INSUMO 00006081 E COMPOSIÇÃO 96385)</t>
  </si>
  <si>
    <t>EXECUTAR REVESTIMENTO EM PÓ DE BRITA</t>
  </si>
  <si>
    <t>AQUIS. ARG/BARRO ATERRO/REATER C/ TRANSP</t>
  </si>
  <si>
    <t>AQUIS. ARG/BARRO ATERRO/REATER S/ TRANSP</t>
  </si>
  <si>
    <t>ÁREA DE CORTE E ATERRO  - ESCARIFICAÇÃO</t>
  </si>
  <si>
    <t>REGULARIZ. E COMPAC. DE SUBLEITO DE SOLO</t>
  </si>
  <si>
    <t>BASE POSTE ALIMENTADOR</t>
  </si>
  <si>
    <t>BASE PARA MUFLA DO TRAFO</t>
  </si>
  <si>
    <t>BASE ELETROCENTRO</t>
  </si>
  <si>
    <t>CJ</t>
  </si>
  <si>
    <t>BASE PARA CONTENIER</t>
  </si>
  <si>
    <t>BASE POSTE 7/1000 - G-0-0-PJ-PP-37</t>
  </si>
  <si>
    <t>BASE POSTE 8/1000 - G-0-0-PJ-PP-38</t>
  </si>
  <si>
    <t>BASE POSTE 8/1650 - G-0-0-PJ-PP-38</t>
  </si>
  <si>
    <t>BASE POSTE 10/1000 - SOLO-CIMENTO</t>
  </si>
  <si>
    <t>BASE POSTE 11/1000 - G-0-0-PJ-PP-42</t>
  </si>
  <si>
    <t>BASE POSTE 11/1650 - G-0-0-PJ-PP-42</t>
  </si>
  <si>
    <t>BASE POSTE 12/1000 - G-0-0-PJ-PP-39</t>
  </si>
  <si>
    <t>BASE POSTE 12/1650 - G-0-0-PJ-PP-39</t>
  </si>
  <si>
    <t>BASE POSTE 13-1000 - G-0-0-PJ-PP-43</t>
  </si>
  <si>
    <t>BASE POSTE 15-1350 - G-0-0-PJ-PP-40</t>
  </si>
  <si>
    <t>EXECUTAR BASE PARA CHAVE SEC 15 KV</t>
  </si>
  <si>
    <t>SUPORTE ACION. DE CHAVE SECCIONADORA</t>
  </si>
  <si>
    <t>BANCO CAPACIT. 5,4MVAR - G-0-0-PJ-PB-68</t>
  </si>
  <si>
    <t>BANCO CAPACIT. 2,25MVAR - G-0-0-PJ-PB-75</t>
  </si>
  <si>
    <t>BANCO CAPAC. 2,25MVAR - G-0-0-PJ-PB-88</t>
  </si>
  <si>
    <t>BASE PMFE-125 - G-0-0-PJ-PB-77</t>
  </si>
  <si>
    <t>BASE TRAFO SERVIÇO AUXILIAR - G-0-0-PJ-PB-79</t>
  </si>
  <si>
    <t>BASE PARA TC - G-0-0-PJ-PB-89</t>
  </si>
  <si>
    <t>HÍBRIDO RELIGADOR - G-0-0-PJ-PB-112</t>
  </si>
  <si>
    <t>BANCO DE CAPACITOR 1,8MVAR 13,8KV - G-0-0-PJ-PB-115</t>
  </si>
  <si>
    <t>BANCO DE CAPACITOR 2,25MVAR 15KV - G-0-0-PJ-PB-116</t>
  </si>
  <si>
    <t>BANCO DE CAPACITOR 5,4MVAR 13,8KV - G-0-0-PJ-PB-117</t>
  </si>
  <si>
    <t>FUNDAÇÃO DISJUNTOR 13,8/34,5KV - G-0-0-PJ-PB-123</t>
  </si>
  <si>
    <t>ESCADA P/ DJ ATÉ 34,5KV - G-0-0-PJ-AJ-31</t>
  </si>
  <si>
    <t>BASE POSTE 10/1000 - G-0-0-PJ-PP-37</t>
  </si>
  <si>
    <t>BASE POSTE 11/1000 - (ITD03 - 13,5 MPA)</t>
  </si>
  <si>
    <t>BASE POSTE 11/1000 - (ITD03 - 25 MPA)</t>
  </si>
  <si>
    <t>EXECUTAR VIA DE TRANSFERÊNCIA</t>
  </si>
  <si>
    <t>B. TRAFO 34,5KV ATÉ 15T - G-0-0-PJ-PB-59</t>
  </si>
  <si>
    <t>EXECUTAR BASE PROJETOR DE ILUMINAÇÃO SE</t>
  </si>
  <si>
    <t>EXECUTAR FUNDAÇÃO DE POSTE ACIMA DE 14M</t>
  </si>
  <si>
    <t>EXECUTAR FUNDAÇÃO DE POSTE ATÉ 9M</t>
  </si>
  <si>
    <t>EXECUTAR FUNDAÇÃO DE POSTE DE 9M A 14M</t>
  </si>
  <si>
    <t>BANCO DE CAPACITOR 1.8MVA 34,5KV - G-0-0-PJ-PB-118</t>
  </si>
  <si>
    <t>BANCO DE CAPACITOR 5,4MVAR 34,5KV - G-0-0-PJ-PB-119</t>
  </si>
  <si>
    <t>BASE + PRÉ-MOLDADO TC-TP-PR 34,5KV</t>
  </si>
  <si>
    <t>BASE TRAFO 69KV ATÉ 40T- G-0-0-PJ-PB-43</t>
  </si>
  <si>
    <t>BASE G-0-0-PJ-PB-90 + PRÉ-MOLDADO TC 69KV E 138KV - VÃO DE LINHA G-0-0-PJ-PB-128</t>
  </si>
  <si>
    <t>BASE G-0-0-PJ-PB-90 + PRÉ-MOLDADO PR 69KV E 138KV - VÃO DE LINHA G-0-0-PJ-PB-129</t>
  </si>
  <si>
    <t>BASE G-0-0-PJ-PB-90 + PRÉ-MOLDADO TC 69KV E 138KV - VÃO DE TRAFO G-0-0-PJ-PB-132</t>
  </si>
  <si>
    <t>BASE G-0-0-PJ-PB-90 + PRÉ-MOLDADO PR 69KV E 138KV - VÃO DE TRAFO G-0-0-PJ-PB-133</t>
  </si>
  <si>
    <t>BASE G-0-0-PJ-PB-90 + PRÉ-MOLDADO TP 69KV E 138KV G-0-0-PJ-PB-131</t>
  </si>
  <si>
    <t>EXECUTAR BASE PARA IP, PR, TC OU TP 69 K</t>
  </si>
  <si>
    <t>BASE G-0-0-PJ-PB-90 + PRÉ-MOLDADO IP 69KV E 138KV G-0-0-PJ-PB-130</t>
  </si>
  <si>
    <t>EXECUTAR BASE PARA CHAVE SEC 69 KV</t>
  </si>
  <si>
    <t>BASE G-0-0-PJ-PB-93 + PRÉ-MOLDADO CHAVE SECCIONADORA 69KV G-0-0-PJ-PB-126</t>
  </si>
  <si>
    <t>EXECUTAR BASE PARA DISJUNTOR 69 KV</t>
  </si>
  <si>
    <t>INSTALAR BASE PRÉ-MOLD. P/ DISJ. 69 KV</t>
  </si>
  <si>
    <t>FUNDAÇÃO DISJUNTOR 69KV - G-0-0-PJ-PB-110</t>
  </si>
  <si>
    <t>EXECUTAR BASE BANCO DE CAPACITORES 69 KV</t>
  </si>
  <si>
    <t>EXECUTAR BASE BANCO REGULADOR TRIF 69KV</t>
  </si>
  <si>
    <t>EXECUTAR BASE P/ REATOR DE POTÊNCIA 69KV</t>
  </si>
  <si>
    <t>ESCADA PARA DJ 69KV - G-0-0-PJ-AJ-31</t>
  </si>
  <si>
    <t>FUNDAÇÃO COL. SECUND. - S-FER-1-PJ-FU-03</t>
  </si>
  <si>
    <t>FUNDAÇÃO COL. PRINC. - S-FER-1-PJ-FU-02</t>
  </si>
  <si>
    <t>EXECUTAR BASE DE TR DE FORÇA ATÉ 40MVA</t>
  </si>
  <si>
    <t>EXECUTAR BASE DE TR DE FORÇA ATÉ 6,25MVA</t>
  </si>
  <si>
    <t>BASE TRAFO 138KV ATÉ 60T - G-0-0-PJ-PB-73</t>
  </si>
  <si>
    <t>BASE TRAFO 138 KV 40 MVA ATÉ 80T</t>
  </si>
  <si>
    <t>EXECUTAR BASE PARA CHAVE SEC 138 KV</t>
  </si>
  <si>
    <t>EXECUTAR BASE P/ CHAVE SECC. VERT. 138KV</t>
  </si>
  <si>
    <t>BASE G-0-0-PJ-PB-92 + PRÉ-MOLDADO CHAVE SECCIONADORA 138KV G-0-0-PJ-PB-136</t>
  </si>
  <si>
    <t>BASE + PRÉ-MOLD. CH. SECCION. VERTICAL</t>
  </si>
  <si>
    <t>FUNDAÇÃO DISJUNTOR 138KV - G-0-0-PJ-PB-109</t>
  </si>
  <si>
    <t>ESCADA PARA DJ 138KV - G-0-0-PJ-AJ-31</t>
  </si>
  <si>
    <t>BASE PÓRTICO 138 KV - G-0-0-PJ-PB-139</t>
  </si>
  <si>
    <t>BASE POSTE 17/1600</t>
  </si>
  <si>
    <t>BASE PARA TIRFOR</t>
  </si>
  <si>
    <t>BASE PARA POSTE CFTV</t>
  </si>
  <si>
    <t>FUNDAÇÃO POSTE DE ILUMINAÇÃO</t>
  </si>
  <si>
    <t>BASE EM CONCRETO ARMADO PARA ANTENA PARABÓLICA VSAT COM DIMENSÕES 90X90X70 CM COM ELETRODUTO CONFORME DESENHO TEL.AA2.260</t>
  </si>
  <si>
    <t>INSTALAR E FORNECER ESCADA METÁLICA</t>
  </si>
  <si>
    <t>BASE PARA VIRADOR - G-0-0-PJ-PB-106</t>
  </si>
  <si>
    <t>VIGA TRILHO - G-0-0-PJ-PB-105</t>
  </si>
  <si>
    <t>BASE PARA CUBÍCULOS</t>
  </si>
  <si>
    <t>ESCADA - ALVENARIA</t>
  </si>
  <si>
    <t>ESCADAS PARA TRAFOS DE 138 KV</t>
  </si>
  <si>
    <t>GALERIA DE CABOS - DES. S-JKJ-1-PJ-FU-08</t>
  </si>
  <si>
    <t>ESCAVAÇÃO MANUAL</t>
  </si>
  <si>
    <t>FORMA SIMPLES</t>
  </si>
  <si>
    <t>FORNECIMENTO DE ARMADURA CA-50 OU CA 60</t>
  </si>
  <si>
    <t>KG</t>
  </si>
  <si>
    <t>CORTE E DOBRA ARMADURA CA-50 E/OU CA 60</t>
  </si>
  <si>
    <t>CONCRETO SIMPLES USINADO C/ FCK &gt;=20 MPA</t>
  </si>
  <si>
    <t>CONCRETO SIMPLES USINADO C/ FCK &gt;=25 MPA</t>
  </si>
  <si>
    <t>CONCRETO MAGRO, TRAÇO 1:3:5</t>
  </si>
  <si>
    <t>BASE TRAFO DE FORÇA 6,25MVA SEM TRILHOS</t>
  </si>
  <si>
    <t>BASE TRAFO 6,25MVA C/ TRILHO C/ SOL-CIM.</t>
  </si>
  <si>
    <t>BASE TRAFO 6,25MVA C/ TRILHO S/ SOL-CIM.</t>
  </si>
  <si>
    <t>B TRAFO 10/12,5MVA C/ TRILHO C/ SOL-CIM.</t>
  </si>
  <si>
    <t>B TRAFO 10/12,5MVA C/ TRILHO S/ SOL-CIM.</t>
  </si>
  <si>
    <t>BASE BANCO REGULADOR MONOF. 15kV E 36kV</t>
  </si>
  <si>
    <t>BASE PARA DISJUNTOR 15/36kv</t>
  </si>
  <si>
    <t>BASE RELIGADOR 36 KV</t>
  </si>
  <si>
    <t>BASE PARA IP DE REATORES</t>
  </si>
  <si>
    <t>BASE PARA REATOR 34,5 KV</t>
  </si>
  <si>
    <t>BASE TRAFO ATÉ 40 MVAR C/ SOLO-CIMENTO</t>
  </si>
  <si>
    <t>BASE TRAFO ATÉ 40 MVAR S/ SOLO-CIMENTO</t>
  </si>
  <si>
    <t>BASE PARA REATOR 69 KV</t>
  </si>
  <si>
    <t>BASE PARA REATOR 138 KV</t>
  </si>
  <si>
    <t>BASE DOS EQUIP. FORMA E FER. P/ BC 138KV</t>
  </si>
  <si>
    <t>CONSTRUIR COM PEDRA ARGAMASSADA</t>
  </si>
  <si>
    <t>EXECUTAR CHAPISCO PARA PAREDES EXTERNAS</t>
  </si>
  <si>
    <t>EXECUTAR LAJE PARA VÃO ATÉ 6,00M</t>
  </si>
  <si>
    <t>EXECUTAR MASSA ÚNICA EXTERNA</t>
  </si>
  <si>
    <t>EXECUTAR SOLEIRA DE CERÂMICA</t>
  </si>
  <si>
    <t>IMPERMEABILIZAR LAJES EM SE</t>
  </si>
  <si>
    <t>INSTALAR E FORNECER BANCADA EM GRANITO</t>
  </si>
  <si>
    <t>INSTALAR E FORNECER PORTA CORTA FOGO</t>
  </si>
  <si>
    <t>INSTALAR E FORNECER PORTA DE MADEIRA</t>
  </si>
  <si>
    <t>INSTALAR JANELA ESQUADRIA EM ALUMÍNIO</t>
  </si>
  <si>
    <t>INST. SIST. REFRIG AR SPLIT CC 18000BTUS</t>
  </si>
  <si>
    <t>CONSTRUIR ESCADA EM CONCRETO</t>
  </si>
  <si>
    <t>EXECUÇÃO DE PÓRTICO DE IDENT. SUBEST.</t>
  </si>
  <si>
    <t>INSTALAR E FORNECER CAIXA D'ÁGUA 500L</t>
  </si>
  <si>
    <t>INSTALAR E FORNECER BOMBA SUBMERSA 3/4CV</t>
  </si>
  <si>
    <t xml:space="preserve">INST E FORN SIST CAPT DE ÁGUA PLUVIAL </t>
  </si>
  <si>
    <t>INST E FORN EXAUSTOR D=40CM-SALA DE BAT</t>
  </si>
  <si>
    <t>CONST MURO CONTENÇÃO PEDRA ARGAMASSADA</t>
  </si>
  <si>
    <t>EXECUTAR INSTALAÇÕES ELÉTRICAS</t>
  </si>
  <si>
    <t>EXECUTAR INSTALAÇÕES HIDRO-SANITÁRIAS</t>
  </si>
  <si>
    <t>SERV APLIC ESMALTE SINTÉTICO SOB FERRO</t>
  </si>
  <si>
    <t>APLICAR TINTA ACRÍLICA EXTERNA</t>
  </si>
  <si>
    <t>APLICAR TINTA LATEX INTERNA</t>
  </si>
  <si>
    <t>CONSTRUÇÃO DE SUMIDOURO</t>
  </si>
  <si>
    <t>CONSTRUIR CALÇADA OU PASSEIO</t>
  </si>
  <si>
    <t>CONSTRUIR FOSSA SÉPTICA</t>
  </si>
  <si>
    <t>CONSTRUIR MEIO-FIO</t>
  </si>
  <si>
    <t>CONSTRUIR MURO</t>
  </si>
  <si>
    <t>EXECUTAR O PLANTIO DE GRAMA</t>
  </si>
  <si>
    <t>EXECUTAR PISTA EM BLOCOS DE CONCRETO</t>
  </si>
  <si>
    <t>INSTALAR E FORNECER ALAMBRADO</t>
  </si>
  <si>
    <t>INSTALAR E FORNECER CERCA EM MOURÕES</t>
  </si>
  <si>
    <t>INST E FORN CONCERTINA AÇO GALV  D=45 CM</t>
  </si>
  <si>
    <t xml:space="preserve">INST E FORNECER PORTA EM CHAPA DE AÇO </t>
  </si>
  <si>
    <t>SERVICO INSTAL FORNEC PORTAO P/ PESSOAS</t>
  </si>
  <si>
    <t>INSTALAR E FORNECER PORTÃO PARA VEÍCULOS</t>
  </si>
  <si>
    <t>INSTALAR RESERVATÓRIO DE ÁGUA EM SE</t>
  </si>
  <si>
    <t>SERVICO RECUPERAR PORTAO P/ PESSOAS</t>
  </si>
  <si>
    <t>RECUPERAR PORTÃO PARA VEÍCULOS</t>
  </si>
  <si>
    <t xml:space="preserve">LIGAÇÃO PROV DE INST HIDRO-SANITÁRIA-SE </t>
  </si>
  <si>
    <t>RECUPERAÇÃO DE ALAMBRADO</t>
  </si>
  <si>
    <t>EXEC CISTERNA EM CONCRETO ARMADO 800L</t>
  </si>
  <si>
    <t>INST. SIST. REFRIG AR SPLIT CC 24000BTUS</t>
  </si>
  <si>
    <t>INSTALAÇÕES SANITÁRIAS EXTERNAS - E.T.E (INCLUSO CONEXÕES ,TUBULAÇÕES E CAIXAS DE PASSAGEM)</t>
  </si>
  <si>
    <t>W.C. EXTERNO (INCLUSO ESTRUTURAL, HIDROSSANITÁRIO, ELÉTRICO, ESQUADRIAS E LOUÇAS)</t>
  </si>
  <si>
    <t>CONSTRUÇÃO DA CASA DE COMANDO</t>
  </si>
  <si>
    <t>CASA DE COMANDO PADRÃO - EQTL GO (CASA COMPLETA, INCLUINDO EQUIPAMENTOS, REDE DE ÁGUA E ESGOTO EXTERNAS, PARTE ELÉTRICA E AFINS)</t>
  </si>
  <si>
    <t>CASA DE COMANDO - AMPLIAÇÃO</t>
  </si>
  <si>
    <t>CONSTRUIR COM BLOCO DE CIMENTO 9X19X19</t>
  </si>
  <si>
    <t>ESQUADRIAS - CONF. DESENHOS OCP-AA1.049</t>
  </si>
  <si>
    <t>EXECUTAR COBERTA COM TELHA DE CERÂMICA</t>
  </si>
  <si>
    <t>EXECUTAR COBERTA DE TELHA FIBROCIMENTO</t>
  </si>
  <si>
    <t>EXEC PISO/REV. PAR. CER 20X20  A 45X45CM</t>
  </si>
  <si>
    <t>CANALETAS INTERNAS C/ TAMPAS MET.</t>
  </si>
  <si>
    <t>ELETRODUTOS INSTALADOS NO PISO</t>
  </si>
  <si>
    <t>INSTALAÇÕES  DE ALARME E DETECTOR DE INCÊNDIO</t>
  </si>
  <si>
    <t>INSTALAÇÕES SANITÁRIAS EXTERNAS INCLUSIVE FOSSA SÉPTICA, SUMIDOURO, TUBULAÇÕES E CAIXAS DE PASSAGEM.</t>
  </si>
  <si>
    <t>BANHEIRO EXTERNO PARA SUBESTAÇÕES</t>
  </si>
  <si>
    <t>CONSTRUÇÃO CX DE PASSAGEM (60X60)</t>
  </si>
  <si>
    <t>INST CANALETA PRÉ MOLDADA 400X600X1000MM</t>
  </si>
  <si>
    <t>INST CANALETA PRÉ MOLDADA 600X600X1000MM</t>
  </si>
  <si>
    <t>EXECUTAR DUTOS ENVELOPADOS 12X100MM</t>
  </si>
  <si>
    <t>EXECUTAR DUTOS ENVELOPADOS 1X200MM</t>
  </si>
  <si>
    <t>EXECUTAR DUTOS ENVELOPADOS 3X200MM</t>
  </si>
  <si>
    <t>EXECUTAR DUTOS ENVELOPADOS 6X150MM</t>
  </si>
  <si>
    <t>INSTALAR CONJUNTO DE DUTOS ENVELOPADOS</t>
  </si>
  <si>
    <t>EXEC CAN INT CASA DE CMD - 400 E 600 MM</t>
  </si>
  <si>
    <t>CAIXA DE PASSAGEM CP1 - G-0-0-PJ-AJ-01</t>
  </si>
  <si>
    <t>CAIXA DE PASSAGEM CP1R - G-0-0-PJ-AJ-01</t>
  </si>
  <si>
    <t>CAIXA DE PASSAGEM CP2 - G-0-0-PJ-AJ-01</t>
  </si>
  <si>
    <t>CAIXA DE PASSAGEM CP2R - G-0-0-PJ-AJ-01</t>
  </si>
  <si>
    <t>CAIXA DE PASSAGEM CP3 - G-0-0-PJ-AJ-27</t>
  </si>
  <si>
    <t>CAIXA DE PASSAGEM CP4 - G-0-0-PJ-AJ-04</t>
  </si>
  <si>
    <t>CAIXA DE PASSAGEM CP5 - G-0-0-PJ-AJ-02</t>
  </si>
  <si>
    <t>CAIXA DE PASSAGEM CP5R - G-0-0-PJ-AJ-02</t>
  </si>
  <si>
    <t>CAIXA DE PASSAGEM CP6 - G-0-0-PJ-AJ-03</t>
  </si>
  <si>
    <t>CAIXA DE PASSAGEM CP6R - G-0-0-PJ-AJ-03</t>
  </si>
  <si>
    <t>CAIXA DE PASSAGEM CP7 - G-0-0-PJ-AJ-26</t>
  </si>
  <si>
    <t>CAIXA DE PASSAGEM CPMT</t>
  </si>
  <si>
    <t>CAIXA DE PASSAGEM CPMTR (REFORÇADA)</t>
  </si>
  <si>
    <t>CANALETA EM BLOCO DE CONCRETO TIPO "A" - G-0-0-PJ-AJ-05</t>
  </si>
  <si>
    <t>CANALETA EM BLOCO DE CONCRETO TIPO "A1" - G-0-0-PJ-AJ-36</t>
  </si>
  <si>
    <t>CANALETA EM BLOCO DE CONCRETO TIPO "B" - G-0-0-PJ-AJ-05</t>
  </si>
  <si>
    <t>CANALETA EM BLOCO DE CONCRETO TIPO "C" - G-0-0-PJ-AJ-05</t>
  </si>
  <si>
    <t>CANALETA DE TRAVESSIA DE PISTA TIPO "A" - G-0-0-PJ-AJ-07</t>
  </si>
  <si>
    <t>CANALETA DE TRAVESSIA DE PISTA TIPO "A3" - G-0-1-PJ-AJ-37</t>
  </si>
  <si>
    <t>CANALETA DE TRAVESSIA DE PISTA TIPO "B" - G-0-0-PJ-AJ-07</t>
  </si>
  <si>
    <t>CANALETA DE CONCRETO TIPO "AL" COM DIVISÃO INTERNA - G-0-0-PJ-AJ-08</t>
  </si>
  <si>
    <t>CANALETA DE CABOS PARA SE MÓVEL - G-0-0-PJ-AJ-10</t>
  </si>
  <si>
    <t>REFORÇO DE TAMPA DE CANALETA TIPO "A" - G-0-0-PJ-AJ-09</t>
  </si>
  <si>
    <t>REFORÇO DE TAMPA DE CANALETA TIPO "B" - G-0-0-PJ-AJ-09</t>
  </si>
  <si>
    <t>REFORÇO DE TAMPA DE CANALETA TIPO "C" - G-0-0-PJ-AJ-09</t>
  </si>
  <si>
    <t>TAMPA DE CANALETA TIPO A - SUBSTITUIÇÃO DE TAMPAS QUEBRADAS</t>
  </si>
  <si>
    <t>TAMPA DE CANALETA TIPO B - SUBSTITUIÇÃO DE TAMPAS QUEBRADAS</t>
  </si>
  <si>
    <t>TAMPA DE CANALETA TIPO C - SUBSTITUIÇÃO DE TAMPAS QUEBRADAS</t>
  </si>
  <si>
    <t>4 DUTOS Ø 150MM - G-0-0-PJ-AJ-25</t>
  </si>
  <si>
    <t>6 DUTOS Ø 150MM - G-0-0-PJ-AJ-25</t>
  </si>
  <si>
    <t>9 DUTOS Ø 150MM - G-0-0-PJ-AJ-25</t>
  </si>
  <si>
    <t>12 DUTOS Ø 150MM - G-0-0-PJ-AJ-25</t>
  </si>
  <si>
    <t>4 DUTOS Ø 110MM - G-0-0-PJ-AJ-29</t>
  </si>
  <si>
    <t>6 DUTOS Ø 110MM - G-0-0-PJ-AJ-29</t>
  </si>
  <si>
    <t>9 DUTOS Ø 110MM - G-0-0-PJ-AJ-29</t>
  </si>
  <si>
    <t>12 DUTOS Ø 110MM - G-0-0-PJ-AJ-29</t>
  </si>
  <si>
    <t>LIGAÇÃO DE CAIXA C/ 1 ELETRODUTO Ø 110MM</t>
  </si>
  <si>
    <t>GALERIAS SIMPLES C/ TUBO DE CONC. Ø 20CM</t>
  </si>
  <si>
    <t>INST MANILHA/ TUBO CONC SIMPL 200X1000MM</t>
  </si>
  <si>
    <t>GALERIAS SIMPLES C/ TUBO DE CONC. Ø 30CM</t>
  </si>
  <si>
    <t>INSTALAR TUBO DE CONCRETO SIMPLES (D=30C</t>
  </si>
  <si>
    <t>GALERIAS SIMPLES COM TUBO DE CONCRETO Ø 40CM</t>
  </si>
  <si>
    <t>GALERIAS SIMPLES COM TUBO DE CONCRETO Ø 50CM</t>
  </si>
  <si>
    <t>GALERIAS SIMPLES COM TUBO DE CONCRETO Ø 60CM</t>
  </si>
  <si>
    <t>INSTALAR TUBO DE CONCRETO SIMPLES (D=80C</t>
  </si>
  <si>
    <t>VALA DE DRENO - TUBO POROSO OU FURADO Ø 15CM E BRITA 02</t>
  </si>
  <si>
    <t>VALA DE DRENO - TUBO POROSO OU FURADO Ø 20CM E BRITA 02</t>
  </si>
  <si>
    <t>VALA DE DRENO - TUBO POROSO OU FURADO Ø 30CM E BRITA 02</t>
  </si>
  <si>
    <t>CONSTRUIR CAIXA DE DRENAGEM</t>
  </si>
  <si>
    <t>EXEC CAIXA DE PASSAGEM/BOCA DE LOBO 1X1M</t>
  </si>
  <si>
    <t>INSTALAR LINHA DE DRENO SECO EM SE</t>
  </si>
  <si>
    <t>EXECUTAR VALETA E BACIA DISSIPAÇÃO</t>
  </si>
  <si>
    <t xml:space="preserve">CALHA TIPO MEIO-TUBO DE CONCRETO Ø 40CM </t>
  </si>
  <si>
    <t xml:space="preserve">CALHA TIPO MEIO-TUBO DE CONCRETO Ø 60CM </t>
  </si>
  <si>
    <t>TUBO DRENO, CORRUGADO, ESPIRALADO, FLEXIVEL, PERFURADO EM PEAD Ø DE 8" (200MM)</t>
  </si>
  <si>
    <t>TUBO DRENO, CORRUGADO, ESPIRALADO, FLEXIVEL, PERFURADO EM PEAD Ø DE 12" (300MM)</t>
  </si>
  <si>
    <t>TUBO DRENO, CORRUGADO, ESPIRALADO, FLEXIVEL, PERFURADO EM PEAD Ø DE 16" (400MM)</t>
  </si>
  <si>
    <t>CONSTRUIR BOCA DE MANILHA EM SE</t>
  </si>
  <si>
    <t>BOCAS DE LOBO</t>
  </si>
  <si>
    <t>CAIXA DE PASSAGEM  0,40X0,40X0,75 M  MEDIDAS INTERNAS COM GRELHA DE FERRO</t>
  </si>
  <si>
    <t>CAIXA DE PASSAGEM  0,70X0,90X1,00 M  MEDIDAS EXTERNAS COM GRELHA DE FERRO</t>
  </si>
  <si>
    <t>DISSIPADOR</t>
  </si>
  <si>
    <t>VALETA DE CONTRIBUIÇÃO BRITA 02 (PROFUNDIDADE VARÁVEL)</t>
  </si>
  <si>
    <t>TRINCHEIRA DE INFILTRAÇÃO</t>
  </si>
  <si>
    <t>INSTALAR TUBO DE PVC DE 100MM</t>
  </si>
  <si>
    <t>INSTALAR TUBO DE PVC DE 150MM</t>
  </si>
  <si>
    <t>INSTALAR TUBO DE PVC DE 200MM</t>
  </si>
  <si>
    <t>DEMOLIÇÃO DE TUBULAÇÕES</t>
  </si>
  <si>
    <t>DEMOLIÇÃO DE CAIXAS E DISSIPADORES</t>
  </si>
  <si>
    <t>CONSTRUIR POÇO DE VISITA 100X100CM</t>
  </si>
  <si>
    <t>CONSTRUIR VALETA PARA ESCOAMENTO DE ÁGUA</t>
  </si>
  <si>
    <t>POÇO DE INFILTRAÇÃO</t>
  </si>
  <si>
    <t>SINALIZADOR DE CONCRETO - PILARETE DE CONCRETO 12X12X120</t>
  </si>
  <si>
    <t>CAIXA DE PASSAGEM/INSPEÇÃO</t>
  </si>
  <si>
    <t>CAIXA DE PASSAGEM/INSPEÇÃO REFORÇADA</t>
  </si>
  <si>
    <t xml:space="preserve">REGULARIZAÇÃO DO TERRENO E APLICAÇÃO DE BLOCOS DE CONCRETO TIPO PAVER COM ASSENTAMENTO EM CAMADA DE AREIA MÉDIA LAVADA (E=5CM), E REJUNTE COM AREIA OU PÓ DE BRITA. </t>
  </si>
  <si>
    <t>PLANTIO DE GRAMA EM PLACAS - TALUDE</t>
  </si>
  <si>
    <t>MURO 2,50 M TIPO - G-0-0-PJ-AJ-17</t>
  </si>
  <si>
    <t>MURO PRÉ-MOLDADO, VÃO DE 3 METROS E ALTURA DE 2,50M</t>
  </si>
  <si>
    <t>MURO PRÉ-MOLDADO, VÃO DE 6 METROS E ALTURA DE 2,50M</t>
  </si>
  <si>
    <t>CONCERTINA SIMPLES GALVANIZADA DIÂMETRO DE 450MM</t>
  </si>
  <si>
    <t>PORTÕES EXTERNOS DE VEÍCULOS, COM 6,00M, INCLUSIVE BASES E PILARES - G-0-0-PJ-AJ-15</t>
  </si>
  <si>
    <t>PORTÃO DE  FERRO CHAPA GALVANIZADA Nº 18 (6 X 2,40 M), COMPLETO COM FECHADURA</t>
  </si>
  <si>
    <t>CERCA EXTERNA TIPO ALAMBRADO COM MURETA 15X30CM - G-0-0-PJ-AJ-11</t>
  </si>
  <si>
    <t>DEMOLIÇÃO CERCA EXT E DESCARTE ADEQUADO</t>
  </si>
  <si>
    <t>REMOÇÃO DO ALAMBRADO</t>
  </si>
  <si>
    <t>CONSTRUIR CAIXA DE SARJETA EM SE</t>
  </si>
  <si>
    <t>SARJETA - CONCRETO</t>
  </si>
  <si>
    <t>MEIO-FIO DE CONCRETO PRÉ-MOLDADO FCK=20 MPA - G-0-0-PJ-AJ-06</t>
  </si>
  <si>
    <t>DEMOLIÇÃO DE MEIO-FIO</t>
  </si>
  <si>
    <t>CONSTRUÇÃO DE RAMPA DE ACESSO</t>
  </si>
  <si>
    <t>RECOMPOSIÇÃO E/OU CONSTRUÇÃO DE MEIO-FIO "IN LOCO".</t>
  </si>
  <si>
    <t>MEIO FIO - PINTURA COM CAL HIDRATADA  E FIXADOR</t>
  </si>
  <si>
    <t>REMOÇÃO E ESTOQUE DO LASTRO DE BRITA</t>
  </si>
  <si>
    <t>FONECER E ESPALHAR BRITA N° 2 EM PÁTIO</t>
  </si>
  <si>
    <t>REALOCAR E ESPALHAR BRITA NO PÁTIO DE SE</t>
  </si>
  <si>
    <t>FORNECIMENTO E APLICAÇÃO DE BRITA Nº 2</t>
  </si>
  <si>
    <t>PINTURA DE PAREDE EM LATEX 100% ACRÍLICA 1ª LINHA DUAS DEMÃOS, C/ CORREÇÃO C/ MASSA PVA (BASES DE EQUIPAMENTOS)</t>
  </si>
  <si>
    <t>PINTURA DE TETO 1ª LINHA 1 DEMÃO</t>
  </si>
  <si>
    <t>PINTURA GERAL EM ESMALTE SOBRE MADEIRA</t>
  </si>
  <si>
    <t>PINT. GERAL EM ESMALTE ESQUADRIAS MET.</t>
  </si>
  <si>
    <t>PINTURA EXTERNA COM TEXTURA</t>
  </si>
  <si>
    <t>SUBSTITUIÇÃO DE ESQUAD. DE MAD. (PORTAS)</t>
  </si>
  <si>
    <t>PREPARO DO PISO E PAVIMENTAÇÃO COM BLOCOS DE CONCRETO PRÉ-MOLDADO SEXTAVADO - E=10CM  FCK=ACIMA DE 22MPA</t>
  </si>
  <si>
    <t>DEMOLIÇÃO DE CONCRETO ARMADO E BASES DE POSTES, TRAFO, ESTRUTURAS E SIMILARES, VIGA TRILHO</t>
  </si>
  <si>
    <t>DEMOLIÇÃO DE CANALETAS</t>
  </si>
  <si>
    <t>RETIRAR BLOCOS SEXTAVADO DA PISTA SE</t>
  </si>
  <si>
    <t>FORNECIMENTO DE BLOCOS DE CONCRETO PRÉ-MOLDADO SEXTAVADO - E=10CM  FCK=ACIMA DE 35MPA</t>
  </si>
  <si>
    <t>FORNECIMENTO DE BLOCOS DE CONCRETO TIPO PAVER E = 8 CM 50 MPA</t>
  </si>
  <si>
    <t>FORNECIMENTO DE BLOCOS DE CONCRETO TIPO PAVER E = 10 CM 50 MPA</t>
  </si>
  <si>
    <t>LIMPEZA DIÁRIA DA OBRA</t>
  </si>
  <si>
    <t>MURO DE ARRIMO SOB MURO EXTERNO - 2M - G-0-1-PJ-AJ-34</t>
  </si>
  <si>
    <t>MURO DE ARRIMO - 2M - G-0-1-PJ-AJ-35</t>
  </si>
  <si>
    <t>REV. TALUDE CONC. E=10CM E ARM. C/ TELA</t>
  </si>
  <si>
    <t>TALUDE - CONCRETO</t>
  </si>
  <si>
    <t>INSTALAÇÃO DE TRILHOS TR-25, TR-32, TR-37 E  TR-57</t>
  </si>
  <si>
    <t>REMOÇÃO DE ÁRVORE</t>
  </si>
  <si>
    <t>DEMOLIÇÃO DE MURO COM RETIRADA DA CONCERTINA</t>
  </si>
  <si>
    <t>CAIXA COLETORA DE ÓLEO PARA TRAFOS 34,5KV</t>
  </si>
  <si>
    <t>CAIXA COLETORA DE ÓLEO PARA TRAFOS 69KV</t>
  </si>
  <si>
    <t>CAIXA COLETORA DE ÓLEO PARA TRAFOS 138KV</t>
  </si>
  <si>
    <t>CAIXA SEPARADORA DE ÁGUA E ÓLEO TIPO 02 - G-0-0-PJ-DR-02</t>
  </si>
  <si>
    <t>CAIXA SEPARADORA DE ÁGUA E ÓLEO TIPO 03 - G-0-0-PJ-DR-03</t>
  </si>
  <si>
    <t xml:space="preserve">CAIXA SEPARADORA DE ÁGUA E ÓLEO PARA 22 M³ - G-0-0-PJ-DR-07 </t>
  </si>
  <si>
    <t>CAIXA DE PASSAGEM CP8</t>
  </si>
  <si>
    <t>TUBO DE FERRO FUNDIDO DE 200 MM A 250 MM</t>
  </si>
  <si>
    <t>INSTALAR TUBO 150 DE FERRO GALVANIZADO</t>
  </si>
  <si>
    <t>TUBOS DE FERRO GALVANIZADO Ø  ATÉ 150 MM, ENTERRADO EM VALAS COM PROFUNDIDADE MÉDIA DE 40 CM.</t>
  </si>
  <si>
    <t>TUBOS DE FºGº Ø ATÉ 250 MM, ENTERRADO</t>
  </si>
  <si>
    <t>TUBO EM AÇO GALVAN. DE 200 MM A 250 MM</t>
  </si>
  <si>
    <t>INSTALAR E FORNECER SINALIZAÇÕES</t>
  </si>
  <si>
    <t>INSTALAR E FORNECER EXTINTOR DE CO2 6KG</t>
  </si>
  <si>
    <t>INST E FORNECER EXTINTOR PÓ QUIMICO 12KG</t>
  </si>
  <si>
    <t>INST E FORNECER EXTINTOR PÓ QUIMICO 30KG</t>
  </si>
  <si>
    <t>INSTALAR E FORNECER EXTINTOR ABC 12KG</t>
  </si>
  <si>
    <t>CONJUNTO DE PAREDE CORTA-FOGO PARA TRAFO 138 KV</t>
  </si>
  <si>
    <t>EXECUTAR ABRIGO PARA EXTINTOR DE SE</t>
  </si>
  <si>
    <t>ABRIGO PARA EXTINTOR DE INCÊNDIO</t>
  </si>
  <si>
    <t>INST E FORNECER EXTINTOR PÓ QUIMICO 50KG</t>
  </si>
  <si>
    <t>EXTINTOR PQS DE 50KG</t>
  </si>
  <si>
    <t>PLACAS DE ADVERTÊNCIA</t>
  </si>
  <si>
    <t>PINTURA MURO COM NOME DA SUBESTAÇÃO (INCLUINDO REBOCO)</t>
  </si>
  <si>
    <t>SERVIÇOS ELETROMECÂNICOS (FATOR "EM")</t>
  </si>
  <si>
    <t>MONT. SUPORTE METÁLICO PARA MUFLAS 15 KV</t>
  </si>
  <si>
    <t>MONT. SUPORTE METÁLICO PARA TC</t>
  </si>
  <si>
    <t xml:space="preserve">MONT. POSTE DE CONCRETO, DE 14 A 23 M, </t>
  </si>
  <si>
    <t xml:space="preserve">MONT. POSTE DE CONCRETO, DE 10 A 14 M, </t>
  </si>
  <si>
    <t>MONT. COLUNA E VIGA METÁLICA TRELIÇADA,</t>
  </si>
  <si>
    <t>MONT. VIGA DE CONCRETO, DE 10 A 14 M TIPO "DT",</t>
  </si>
  <si>
    <t xml:space="preserve">MONT. COLUNA DE CONCRETO, DE 20 A 25 M, </t>
  </si>
  <si>
    <t>INSTALAR ESTRUT PRIM CRUZETA DUPLA LM</t>
  </si>
  <si>
    <t>INSTALAR ESTRUT PRI CRUZETA SIMPLES LM</t>
  </si>
  <si>
    <t>IMPLANTAÇÃO DE ESTRUTURA - URBANO</t>
  </si>
  <si>
    <t>IMPLANTAÇÃO DE ESTRUTURA - RURAL</t>
  </si>
  <si>
    <t xml:space="preserve">MONT. POSTE DE CONCRETO, DE 5 A 10 M, </t>
  </si>
  <si>
    <t>LANC. CABO DE AÇO</t>
  </si>
  <si>
    <t>CONEXÃO DE EQUIPAMENTOS OU ESTRUTURAS A MALHA DE TERRA</t>
  </si>
  <si>
    <t>MONT. HASTE DE COBRE, COM DIÂMETRO ATÉ 3/4"</t>
  </si>
  <si>
    <t>EXECUÇÃO DE MALHA DE ATERRAMENTO</t>
  </si>
  <si>
    <t>INST SECCION E ATERRAM CERCA LM</t>
  </si>
  <si>
    <t xml:space="preserve">LANC. CABO DE ALUMÍNIO, ATÉ 1000 MCM, </t>
  </si>
  <si>
    <t>MONT. CADEIA DE ISOLADORES 138 KV</t>
  </si>
  <si>
    <t>MONT. CADEIA DE ISOLADORES 13,8 KV.</t>
  </si>
  <si>
    <t>MONT. CADEIA DE ISOLADORES 34,5kV E 69kV</t>
  </si>
  <si>
    <t>MONT. ENFAIXAMENTO TERMINAL PARA CABO ISOLADO</t>
  </si>
  <si>
    <t>MONT. ISOLADOR DE PEDESTAL 13,8 KV E 34,5KV</t>
  </si>
  <si>
    <t>MONT. ISOLADOR DE PEDESTAL TIPO COLUNA 138 KV</t>
  </si>
  <si>
    <t xml:space="preserve">MONT. ISOLADOR DE PEDESTAL TIPO COLUNA 69 KV </t>
  </si>
  <si>
    <t>MONT. TUBO DE ALUMÍNIO, ATÉ 69 MM,</t>
  </si>
  <si>
    <t>MONT. TUBO DE ALUMÍNIO, DE 70 A 110 MM,</t>
  </si>
  <si>
    <t>MONT. CHAVE FUSÍVEL UNIPOLAR</t>
  </si>
  <si>
    <t>MONT. PARA-RAIOS TIPO DISTRIBUIÇÃO E ESTAÇÃO 13,8 KV E 34,5KV</t>
  </si>
  <si>
    <t xml:space="preserve">LANC. CABO ISOLADO, DE 100 MM² A 630 MM², </t>
  </si>
  <si>
    <t>INST ISOLADOR ROLDANA LM</t>
  </si>
  <si>
    <t>MONT. CADEIA DE DISCOS ISOL. 69 E 138KV</t>
  </si>
  <si>
    <t>INST COND COB RD COMPACTA 150MM2 LM</t>
  </si>
  <si>
    <t>INST FLY TAP/CRUZAM AEREO COND NU LM</t>
  </si>
  <si>
    <t>INST ESPACADOR/AFASTADOR REDE PRI/SEC LM</t>
  </si>
  <si>
    <t>INST ESTRIBO OU GRAMPO LINHA VIVA RD LM</t>
  </si>
  <si>
    <t>INSTALAR PLACA NUMERO COMPONENTE</t>
  </si>
  <si>
    <t>INST RELIGADOR/SECCIONADOR 3F LM</t>
  </si>
  <si>
    <t>INST REATOR POSTE/PLATAF LM</t>
  </si>
  <si>
    <t>INST TRAFO DT POSTE/PLATAF 1/2F LM</t>
  </si>
  <si>
    <t>INST TRAFO DT POSTE/PLATAF 3F LM</t>
  </si>
  <si>
    <t xml:space="preserve">SERV INST/CONFEC PLACA OPERAC EQUIP SE </t>
  </si>
  <si>
    <t>INSTALAR CAIXA DE DERIVAÇÃO PARA TC/TP</t>
  </si>
  <si>
    <t>INSTALAR ELETRODUTO ATÉ 1"</t>
  </si>
  <si>
    <t>INSTALAR ELETRODUTO DE 1 1/2" ATÉ 2"</t>
  </si>
  <si>
    <t>MONT. CHAVE TRIPOLAR MANUAL 138 KV</t>
  </si>
  <si>
    <t>MONT. CHAVE TRIPOLAR MANUAL 69KV</t>
  </si>
  <si>
    <t>MONT. DISJUNTOR TRIPOLAR 138 KV</t>
  </si>
  <si>
    <t>MONT. TRANSFORMADOR 3F DE 31 A 70 MVA, 69KV OU 138 KV</t>
  </si>
  <si>
    <t>MONT. TRANSFORMADOR 3F ATÉ 35 MVA, 69KV OU 138 KV</t>
  </si>
  <si>
    <t>MONT. CHAVE SECCIONADORA TRIPOLAR 138 KV</t>
  </si>
  <si>
    <t>MONT. CHAVE SECCIONADORA TRIPOLAR 69 KV</t>
  </si>
  <si>
    <t>MONT. DISJUNTOR TRIPOLAR 69 KV</t>
  </si>
  <si>
    <t>MONT. PARA-RAIOS 138 KV</t>
  </si>
  <si>
    <t>MONT. PARA-RAIOS  69 KV</t>
  </si>
  <si>
    <t>MONT. TRANSFORMADOR DE MEDIDA 138 KV</t>
  </si>
  <si>
    <t>MONT. TRANSFORMADOR DE MEDIDA  69 KV</t>
  </si>
  <si>
    <t>TRATAMENTO DE ÓLEO DO TRANSFORMADOR</t>
  </si>
  <si>
    <t>L</t>
  </si>
  <si>
    <t>INSTALAR BANCO DE CAPACITORES DE 138 KV</t>
  </si>
  <si>
    <t>MONT. BANCO DE CAPACITOR  69kV</t>
  </si>
  <si>
    <t>INSTALAR BANCO DE REATORAS</t>
  </si>
  <si>
    <t>INSTALAR REATOR DE POTÊNCIA 69 KV</t>
  </si>
  <si>
    <t xml:space="preserve">INSTALAR REATOR DE POTÊNCIA 138 KV </t>
  </si>
  <si>
    <t>MONT. CHAVE SECC. TRIPOLAR MANUAL 13,8 KV E 34,5KV</t>
  </si>
  <si>
    <t xml:space="preserve">MONT. TRANSFORMADOR 3F DE 5 A 25 MVA, 34,5 KV </t>
  </si>
  <si>
    <t>MONT. CHAVE SECCIONADORA MONOFÁSICA 13,8 KV E 34,5KV</t>
  </si>
  <si>
    <t>MONT. CHAVE FUSÍVEL UNIPOLAR  13,8 KV E 34,5 KV</t>
  </si>
  <si>
    <t>INSTALAR BANCO DE CAPACITORES EM POSTE</t>
  </si>
  <si>
    <t>MONT. CHAVE SECCIONADORA TRIPOLAR 13,8 KV E 34,5KV</t>
  </si>
  <si>
    <t>MONT. DISJUNTOR TRIPOLAR 13,8 KV E 34,5KV</t>
  </si>
  <si>
    <t>MONT. TRANSFORMADOR DE MEDIDAS 13,8 KV E 34,5KV</t>
  </si>
  <si>
    <t>MONT. RELIGADOR TRIPOLAR ATÉ 34,5 kV</t>
  </si>
  <si>
    <t>INSTALAR REATOR DE POTÊNCIA 34,5 KV</t>
  </si>
  <si>
    <t>INSTALAR BANCO DE CAPACITORES 13,8kV</t>
  </si>
  <si>
    <t>INSTALAR BANCO DE CAPACITORES 34,5kV</t>
  </si>
  <si>
    <t xml:space="preserve">LANC. CABO ISOLADO 1 KV, DE 90 A 240 MM²,  </t>
  </si>
  <si>
    <t>MONT. GRUPO GERADOR DIESEL, CARENADO</t>
  </si>
  <si>
    <t>MONT. PAINEL DE CONTROLE DO GRUPO DIESEL</t>
  </si>
  <si>
    <t xml:space="preserve">LANC. CABO ISOLADO 1KV, ATÉ 240 MM², </t>
  </si>
  <si>
    <t xml:space="preserve">MONT. TRAFO DE SERVIÇO AUXILIAR EM 13,8 KV E 34,5 KV, </t>
  </si>
  <si>
    <t>MONT. LUMINÁRIA PROJETOR E TOMADA, COMPLETA</t>
  </si>
  <si>
    <t>LANC. CABO ISOLADO 1 KV ATÉ 25 MM²,</t>
  </si>
  <si>
    <t xml:space="preserve">MONT. POSTE CIRCULAR METÁLICO, </t>
  </si>
  <si>
    <t>MONT. LUMINÁRIA ABERTA, COMPLETA</t>
  </si>
  <si>
    <t>DMONT. COLUNA DE CONCRETO, DE 15 A 25 M,</t>
  </si>
  <si>
    <t>DMONT. VIGA DE CONCRETO, DE 6 A 14 M TIPO "DT",</t>
  </si>
  <si>
    <t>DMONT. COLUNA E VIGA METÁLICA TRELIÇADA,</t>
  </si>
  <si>
    <t xml:space="preserve">DMONT. POSTE DE CONCRETO, DE 14 A 23 M, </t>
  </si>
  <si>
    <t xml:space="preserve">DMONT. POSTE DE CONCRETO, DE 10 A 14 M, </t>
  </si>
  <si>
    <t xml:space="preserve">DMONT. POSTE DE CONCRETO, DE 5 A 10 M, </t>
  </si>
  <si>
    <t>DMONT. CABO DE AÇO</t>
  </si>
  <si>
    <t>RETIRADA DE CABO DE COBRE NÚ, ATÉ 120 MM²</t>
  </si>
  <si>
    <t>RET SECCION E ATERRAM CERCA LM</t>
  </si>
  <si>
    <t>DMONT. CADEIA DE DISCOS ISOLADORES 138kV</t>
  </si>
  <si>
    <t>DMONT. CADEIA DE DISCOS ISOLADORES 69 KV</t>
  </si>
  <si>
    <t>DMONT. CADEIA DE DISCOS ISOLADORES 34,5kV</t>
  </si>
  <si>
    <t>DMONT. CADEIA DE DISCOS ISOLADORES 13,8kV</t>
  </si>
  <si>
    <t xml:space="preserve">DMONT. CABO DE ALUMÍNIO, ATÉ 1000 MCM, </t>
  </si>
  <si>
    <t>DMONT. ISOLADOR DE PEDESTAL 13,8kV</t>
  </si>
  <si>
    <t>DMONT. ISOLADOR DE PEDESTAL 138kV</t>
  </si>
  <si>
    <t>DMONT. ISOLADOR DE PEDESTAL 69 KV</t>
  </si>
  <si>
    <t>DMONT. ISOLADOR DE PEDESTAL 34,5KV</t>
  </si>
  <si>
    <t>DMONT. PARA-RAIOS 13,8KV E 34,5KV</t>
  </si>
  <si>
    <t>DMONT. TUBO DE ALUMÍNIO, ATÉ 69 MM,</t>
  </si>
  <si>
    <t xml:space="preserve">DMONT. CABO ISOLADO, ATÉ 630 MM², </t>
  </si>
  <si>
    <t>DMONT. TUBO DE ALUMÍNIO, DE 70 A 110 MM,</t>
  </si>
  <si>
    <t>DMONT. CHAVE FUSÍVEL UNIPOLAR</t>
  </si>
  <si>
    <t>RET ISOLADOR ROLDANA LM</t>
  </si>
  <si>
    <t>RET FLY TAP /CRUZAM AEREO COND NU LM</t>
  </si>
  <si>
    <t>RET ESPACADOR/AFASTADOR REDE PRI/SEC LM</t>
  </si>
  <si>
    <t>RET ESTRIBO OU GRAMPO LINHA VIVA RD LM</t>
  </si>
  <si>
    <t>DESMONTAR ELETRODUTO ATÉ 2"</t>
  </si>
  <si>
    <t>RET RELIGADOR/SECCIONADOR 3F LM</t>
  </si>
  <si>
    <t>RET REATOR POSTE/PLATAF LM</t>
  </si>
  <si>
    <t>RET TRAFO DT POSTE/PLATAF 1/2F LM</t>
  </si>
  <si>
    <t>RET TRAFO DT POSTE/PLATAF 3F LM</t>
  </si>
  <si>
    <t>RETIRADA DE PARA-RAIOS ENTRE 69 ATÉ 138 KV</t>
  </si>
  <si>
    <t>DMONT. TRANSFORMADOR 3F, 138 KV e 69KV,</t>
  </si>
  <si>
    <t>DMONT. CHAVE DE ATERRAMENTO RÁPIDO, 138 KV</t>
  </si>
  <si>
    <t>DMONT. DISJUNTOR TRIPOLAR, 138 KV</t>
  </si>
  <si>
    <t>DMONT. DISJUNTOR TRIPOLAR, 69 KV</t>
  </si>
  <si>
    <t>DMONT. CHAVE SECCIONADORA TRIPOLAR 138KV</t>
  </si>
  <si>
    <t xml:space="preserve">DMONT. CHAVE SECCIONADORA TRIPOLAR 69KV </t>
  </si>
  <si>
    <t>DMONT. PARA-RAIOS, 69 KV</t>
  </si>
  <si>
    <t xml:space="preserve">DMONT. TRANSFORMADOR DE MEDIDA, 69 KV </t>
  </si>
  <si>
    <t>DMONT. PARA-RAIOS, 138 KV</t>
  </si>
  <si>
    <t>DMONT. TRANSFORMADOR DE MEDIDA 138 KV</t>
  </si>
  <si>
    <t>DESMONTAR BANCO DE CAPACITORES DE 138 KV</t>
  </si>
  <si>
    <t>DESMONTAR BANCO DE CAPACITORES DE 69 KV</t>
  </si>
  <si>
    <t xml:space="preserve">DMONT. TRANSFORMADOR 3F, ATÉ 34,5 KV, </t>
  </si>
  <si>
    <t>DMONT. CHAVE SECCIONADORA TRIPOLAR 13,8 KV E 34,5KV</t>
  </si>
  <si>
    <t>DMONT. TRANSFORMADOR DE MEDIDA 13,8 KV E DE 34,5KV</t>
  </si>
  <si>
    <t xml:space="preserve">DMONT. CHAVE FUSÍVEL UNIPOLAR, 13,8 KV E 34,5 KV, </t>
  </si>
  <si>
    <t>DMONT. CHAVE SECCIONADORA MONOFÁSICA 13,8 KV E 34,5KV</t>
  </si>
  <si>
    <t>DMONT. DISJUNTOR TRIPOLAR 13,8 KV E 34,5KV</t>
  </si>
  <si>
    <t>DMONT. CELA DE CUBÍCULO 13,8 KV</t>
  </si>
  <si>
    <t>DMONT. BANCO DE CAPACITOR 34,5 kV</t>
  </si>
  <si>
    <t>DMONT. RELIGADOR TRIPOLAR 13,8 KV</t>
  </si>
  <si>
    <t xml:space="preserve">DMONT. GRUPO GERADOR DIESEL,       </t>
  </si>
  <si>
    <t xml:space="preserve">DMONT. CABO ISOLADO 1 KV, ATÉ 240 MM², </t>
  </si>
  <si>
    <t xml:space="preserve">DMONT. TRAFO DE SERV. AUX. ATÉ 34,5 KV, </t>
  </si>
  <si>
    <t>DMONT. LUMINÁRIA OU TOMADAS</t>
  </si>
  <si>
    <t xml:space="preserve">DMONT. POSTE CIRCULAR METÁLICO, </t>
  </si>
  <si>
    <t>SERVIÇOS ELÉTRICOS (FATOR "EL")</t>
  </si>
  <si>
    <t>EXECUTAR INTERLIGAÇÃO VÃO BC ATÉ 34,5 KV</t>
  </si>
  <si>
    <t>EXECUTAR INTERLIG VÃO BC 69 KV OU 138 KV</t>
  </si>
  <si>
    <t>EXEC INTERLIG BANC REGULADOR ATÉ 34,5 KV</t>
  </si>
  <si>
    <t>EXECUTAR INTERLIGAÇÃO DE CHAVE SEC MAN</t>
  </si>
  <si>
    <t>EXECUTAR INTERLIGAÇÃO DE CHAVE SEC MOT</t>
  </si>
  <si>
    <t>EXECUTAR INTERLIGAÇÃO DE TSA</t>
  </si>
  <si>
    <t>EXECUTAR INTERLIGAÇÃO DE DISJUNTOR</t>
  </si>
  <si>
    <t>EXECUTAR INTERLIGAÇÃO REATOR TRIFÁSICO</t>
  </si>
  <si>
    <t>EXECUTAR INTERLIGAÇÃO DE RELIGADOR</t>
  </si>
  <si>
    <t>EXECUTAR INSTALAÇÃO ELÉTRICA CAIXA TC</t>
  </si>
  <si>
    <t>EXECUTAR INTERLIGAÇÃO DE TC</t>
  </si>
  <si>
    <t>EXECUTAR INSTALAÇÃO ELÉTRICA CAIXA TP</t>
  </si>
  <si>
    <t>EXECUTAR INTERLIGAÇÃO DE TP</t>
  </si>
  <si>
    <t>EXECUTAR INTERLIGAÇÃO TR COM AUTOMAÇÃO</t>
  </si>
  <si>
    <t>EXECUTAR INTERLIGAÇÃO TR SEM AUTOMAÇÃO</t>
  </si>
  <si>
    <t>EXEC INTERLIG REGULADOR 69 KV OU 138 KV</t>
  </si>
  <si>
    <t>EXEC RETROF BC ATÉ 34,5KV (TROC CONTROL)</t>
  </si>
  <si>
    <t>EXECUTAR RETROFIT DE BC ATÉ 34,5 KV</t>
  </si>
  <si>
    <t>RETROFIT DISJ PROTEÇÃO BC 69 KV E 138 KV</t>
  </si>
  <si>
    <t>EXEC RETROFIT BANC REGULADOR ATÉ 34,5 KV</t>
  </si>
  <si>
    <t>EXECUTAR RETROFIT DE REATOR TRIFÁSICO</t>
  </si>
  <si>
    <t xml:space="preserve">EXECUTAR RETROFIT DE RELIGADOR </t>
  </si>
  <si>
    <t>EXECUTAR RETROFIT CAIXA CONCENTRAÇÃO TC</t>
  </si>
  <si>
    <t>EXECUTAR RETROFIT DE TC</t>
  </si>
  <si>
    <t>EXECUTAR RETROFIT CAIXA CONCENTRAÇÃO TP</t>
  </si>
  <si>
    <t>EXECUTAR RETROFIT DE TP</t>
  </si>
  <si>
    <t>RETROFIT CONTROLE REGULAÇÃO DO COMUTADOR</t>
  </si>
  <si>
    <t>EXECUTAR RETROFIT TRAFO DE ATERRAMENTO</t>
  </si>
  <si>
    <t>RETROFIT  TRANSF  E INSTALAÇÃO 2414</t>
  </si>
  <si>
    <t>RETROFIT  TRANSF  SEM INSTALAÇÃO 2414</t>
  </si>
  <si>
    <t>EXECUTAR INSTALAÇÃO DE BANCO DE BATERIAS</t>
  </si>
  <si>
    <t>EXECUTAR INSTALAÇÃO DE PAINEL CA OU CC</t>
  </si>
  <si>
    <t>EXECUTAR INSTALAÇÃO DE PAINEL CA/CC</t>
  </si>
  <si>
    <t>EXECUTAR INSTALAÇÃO DE PAINEL SMF</t>
  </si>
  <si>
    <t>INSTALAÇÃO DE PAINEL MEDIÇÃO OPERACIONAL</t>
  </si>
  <si>
    <t>EXECUTAR INSTALAÇÃO DE PAINEL PROTEÇÃO</t>
  </si>
  <si>
    <t>EXECUTAR INSTALAÇÃO DE PAINEL UTR</t>
  </si>
  <si>
    <t>EXECUTAR INSTALAÇÃO DE RETIFICADOR</t>
  </si>
  <si>
    <t>EXECUTAR SUPORTE METÁLICO DE PAINEL</t>
  </si>
  <si>
    <t>INSTALAÇÃO E INTERLIGAÇÃO DE MEDIDOR</t>
  </si>
  <si>
    <t xml:space="preserve">FIXAÇÃO E INTERLIG MEDIDOR EM PAINEL </t>
  </si>
  <si>
    <t>INSTAL E INTERLIG EQUIP DE COMUNICAÇÃO</t>
  </si>
  <si>
    <t>INTERLIGAR RELÉ MONTADO EM PAINEL</t>
  </si>
  <si>
    <t>INSTAL E INTERLIG RELÉ EM PNL EXISTENTE</t>
  </si>
  <si>
    <t>INSTALAR E INTERLIG RELÉ EM PAINEL NOVO</t>
  </si>
  <si>
    <t>EXEC INSTALAÇÃO COMPONENTES AUXILIARES</t>
  </si>
  <si>
    <t xml:space="preserve">ADEQUAÇÃO FIAÇÃO RELÉ PAINEL PROTEÇÃO </t>
  </si>
  <si>
    <t xml:space="preserve">EXECUTAR RETROFIT DE RELÉ EM PAINEL </t>
  </si>
  <si>
    <t>SUBSTITUIR OU INSTALAR RELÉ DE PROTEÇÃO EM EQUIPAMENTO</t>
  </si>
  <si>
    <t>SUBSTITUIR RELÉ DE PROTEÇÃO EM PAINEL</t>
  </si>
  <si>
    <t xml:space="preserve">LANÇAR CABOS ATÉ 10 CONDUTORES </t>
  </si>
  <si>
    <t>LANÇAR CABO DE FIBRA ÓPTICA</t>
  </si>
  <si>
    <t>LANÇAMENTO DE CORDÃO DE FIBRA ÓPTICA</t>
  </si>
  <si>
    <t>EXECUÇÃO DE FUSÃO DE FIBRAS (12 PARES)</t>
  </si>
  <si>
    <t>ELABORAR RELATÓRIO DE OBRA DE AUTOMAÇÃO</t>
  </si>
  <si>
    <t>DESATIVAR BANCO DE BATERIAS</t>
  </si>
  <si>
    <t>DESATIVAR PAINEL CA OU CC</t>
  </si>
  <si>
    <t>DESATIVAR PAINEL DE MEDIÇÃO</t>
  </si>
  <si>
    <t>DESATIVAR PAINEL FUNC. NÃO ESPECIFICA</t>
  </si>
  <si>
    <t>DESATIVAR PAINEL QCP</t>
  </si>
  <si>
    <t>DESATIVAR UTR OU RACK DE COMUNICAÇÃO</t>
  </si>
  <si>
    <t xml:space="preserve">DESATIVAR RELÉ DE PROTEÇÃO EM PAINEL </t>
  </si>
  <si>
    <t>DESATIVAR RETIFICADOR</t>
  </si>
  <si>
    <t>DESATIVAR CABOS ATÉ 10 CONDUTORES</t>
  </si>
  <si>
    <t>DESATIVAR CABO DE FIBRA ÓPTICA</t>
  </si>
  <si>
    <t>LIMPEZA GERAL DA OBRA DE AUTOMAÇÃO</t>
  </si>
  <si>
    <t>DESATIVAÇÃO ELÉTRICA DE EQUIPAMENTO</t>
  </si>
  <si>
    <t>OBRAS CIVIS LT</t>
  </si>
  <si>
    <t>ESCAVAÇÕES CAT. "E" (BREJO) COM ESCORA</t>
  </si>
  <si>
    <t>ESCAVAÇÃO CAT E -BREJO C ESCORA E BOMBEA</t>
  </si>
  <si>
    <t>ESCAVAÇÕES  CAT. "E" (BREJO/MOVEDIÇO)</t>
  </si>
  <si>
    <t>ESCORAMENTO EM ESCAVAÇÕES EM SOLOS</t>
  </si>
  <si>
    <t>AQUISIÇÃO DE CASCALHO PARA ATERRO - LT</t>
  </si>
  <si>
    <t>ESCAVAÇÃO TERRENO CAT. "D" (ROCHA VIVA)</t>
  </si>
  <si>
    <t>ESCAVAÇÃO MANUAL DE TUBULÃO A CÉU ABERTO</t>
  </si>
  <si>
    <t>ESCAVAÇÃO MECÂN. DE TUBULÃO A CÉU ABERTO</t>
  </si>
  <si>
    <t>ESCAVAÇÃO MANUAL - LT</t>
  </si>
  <si>
    <t>ESCAVAÇÃO COM BRITADEIRA</t>
  </si>
  <si>
    <t>AREIA P/ADENSA.  REAT. E/OU REGENERAÇÃO</t>
  </si>
  <si>
    <t>PEDRA MÃO P/ AGULH. E/OU REGENERAÇÃO</t>
  </si>
  <si>
    <t>ANÉIS DE CONCRETO ARMADO Ø 110X50X5CM</t>
  </si>
  <si>
    <t>ANÉIS DE CONCRETO ARMADO Ø 145X50X5CM</t>
  </si>
  <si>
    <t>ANÉIS DE CONCRETO ARMADO Ø 195X50X5CM</t>
  </si>
  <si>
    <t>FORMA SIMPLES - LT</t>
  </si>
  <si>
    <t>SOLO-CIMENTO TRAÇO 10:1</t>
  </si>
  <si>
    <t>CONCRETO SIMP. USINADO FCK &gt;=25 MPA - LT</t>
  </si>
  <si>
    <t>FORNEC. DE ARMADURA CA-50 OU CA 60 - LT</t>
  </si>
  <si>
    <t>CORTE E DOBRA ARMADURA CA-50/CA-60 - LT</t>
  </si>
  <si>
    <t xml:space="preserve">CHAPISCO TRAÇO 1:3 </t>
  </si>
  <si>
    <t xml:space="preserve">REATERRO COMPACTADO MANUALMENTE SEM AQUISIÇÃO DOS MATERIAIS </t>
  </si>
  <si>
    <t>CONCRETO SIMP. USINADO FCK &gt;=20 MPA - LT</t>
  </si>
  <si>
    <t>CONCRETO MAGRO, TRAÇO 1:3:5 - LT</t>
  </si>
  <si>
    <t>FORNECIMENTO E INSTALAÇÃO DE BRITA</t>
  </si>
  <si>
    <t xml:space="preserve">PAVIMENTAÇÃO MANUAL CBUQ </t>
  </si>
  <si>
    <t>PAVIMENTAÇÃO MANUAL COM PMF</t>
  </si>
  <si>
    <t>CALÇADA COM LADRILHO HIDRÁULICO COLORIDO</t>
  </si>
  <si>
    <t>CALÇADA COM LADRILHO HIDRÁULICO (PADRÃO)</t>
  </si>
  <si>
    <t>PINTURA DE CALÇADA</t>
  </si>
  <si>
    <t xml:space="preserve">CAIXA DE INSPEÇÃO PARA ATERRAMENTO </t>
  </si>
  <si>
    <t xml:space="preserve">ALVENARIA EM BLOCOS  DE CONCRETO </t>
  </si>
  <si>
    <t>BARREIRA RÍGIDA DE CONCRETO MOD. 4 M</t>
  </si>
  <si>
    <t>BARREIRA RÍGIDA DE CONCRETO MOD. 2,4 M</t>
  </si>
  <si>
    <t>DEFENSA CONCRETO MANILHA 2X0,60 M TIPO 2</t>
  </si>
  <si>
    <t>POSTE DEFENSA DE CONCRETO (2 M) - TIPO 1</t>
  </si>
  <si>
    <t>INSTAL DE DEFEN LD 72,5/145 KV - TIPO 1</t>
  </si>
  <si>
    <t>INSTAL DE DEFEN LD 72,5/145 KV - TIPO 2</t>
  </si>
  <si>
    <t>INSTALAÇÃO DE DEFENSA LT</t>
  </si>
  <si>
    <t>INSTALAÇÃO DE MEIO-FIO PRÉ-MOLDADO - LT</t>
  </si>
  <si>
    <t>PONTE DE MADEIRA</t>
  </si>
  <si>
    <t>FORNECIMENTO E INSTALAÇÃO DE MATA-BURROS</t>
  </si>
  <si>
    <t>FORNECIMENTO E INSTALAÇÃO DE COLCHETES</t>
  </si>
  <si>
    <t>INSTALAÇÃO DE PORTEIRA TIPO COLCHETE</t>
  </si>
  <si>
    <t>LIMPEZA DE FAIXA SEMI MECANIZADA LT</t>
  </si>
  <si>
    <t>LIMPEZA DE FAIXA DE SERVIDÃO C/ FOICE</t>
  </si>
  <si>
    <t>ROÇADA FINAL</t>
  </si>
  <si>
    <t>CONSTRUÇÃO DE ACESSOS ÀS  ESTRUTURAS</t>
  </si>
  <si>
    <t>RECUPERAÇÃO DE ACESSOS ÀS ESTRUTURAS</t>
  </si>
  <si>
    <t>LIMPEZA DE FAIXA DE SERVIDÃO</t>
  </si>
  <si>
    <t>CORTE DE ÁRVORE FORA FAIXA COM Ø &lt;=50CM</t>
  </si>
  <si>
    <t>CORTE DE ÁRVORE FORA FAIXA COM Ø &gt;=50CM</t>
  </si>
  <si>
    <t>CORTE ÁRVORE DENTRO FAIXA COM Ø &lt;=50CM</t>
  </si>
  <si>
    <t xml:space="preserve">CORTE DE ÁRVORE NA FAIXA C/ Ø &gt;= 50 CM </t>
  </si>
  <si>
    <t>PROGRAMA AMBIENTAL COMPLEXIDADE BAIXA</t>
  </si>
  <si>
    <t>PROGRAMA AMBIENTAL COMPLEXIDADE MEDIANA</t>
  </si>
  <si>
    <t>PROGRAMA AMBIENTAL COMPLEXIDADE ELEVADA</t>
  </si>
  <si>
    <t>MUDAS  VEGETAIS NATIVAS ALTURA MIN 1,50M</t>
  </si>
  <si>
    <t>PREPARO ADUBAÇÃO PLANTIO MUDAS NATIVAS</t>
  </si>
  <si>
    <t xml:space="preserve">SEMENTE DE CAPIM BRACHIARIA </t>
  </si>
  <si>
    <t xml:space="preserve">SEMENTE PELETIZADA DE CAPIM BRACHIARIA </t>
  </si>
  <si>
    <t>SEMENTE DE CAPIM MASSAI</t>
  </si>
  <si>
    <t>PREPARO DO SOLO COM TRATOR GRADE PESADA</t>
  </si>
  <si>
    <t>HA</t>
  </si>
  <si>
    <t>PREPARO DO SOLO COM TRATOR GRADE INTERME</t>
  </si>
  <si>
    <t>PREPARO DO SOLO COM TRADOR  GRADE NIVELA</t>
  </si>
  <si>
    <t>INVENTÁRIO C/ PES E PCF - LDAT</t>
  </si>
  <si>
    <t>PLANTIO DE GRAMA ESMERALDA EM PLACAS</t>
  </si>
  <si>
    <t>PRAD -  RECUPERAÇÃO DE ÁREAS DEGRADADAS</t>
  </si>
  <si>
    <t>MANUTENÇÃO DO PRAD</t>
  </si>
  <si>
    <t>MANUTENÇÃO DO PLANTIO DE MUDAS</t>
  </si>
  <si>
    <t>PLANTIO DE GRAMA BATATAIS EM PLACAS DE 40 X 40 CM</t>
  </si>
  <si>
    <t>ELETROMECÂNICO LT</t>
  </si>
  <si>
    <t>LEVANTAMENTO TOPOGRÁFICO COMPLEMENTAR</t>
  </si>
  <si>
    <t>TOPOGRAFIA - PERFIL COMENTADO DA LDAT</t>
  </si>
  <si>
    <t>LOCAÇÃO ESTRUTURA METÁLICA LDAT - 4 PÉS</t>
  </si>
  <si>
    <t>LOCAÇÃO ESTRUTURAS LDAT - BASE ÚNICA</t>
  </si>
  <si>
    <t>TOPOGRAFIA - LEV. SEÇÕES DIAG. DOS PÉS</t>
  </si>
  <si>
    <t>138 KV INST. CADEIA ISOLADORES SUS LDAT</t>
  </si>
  <si>
    <t>138 KV INST. CADEIA ISOLADORES ANC LDAT</t>
  </si>
  <si>
    <t>RETIRADA DE CADEIA DE SUSPENSÃO</t>
  </si>
  <si>
    <t>RETIRADA DE CADEIA DE ANCORAGEM SIMPLES - POLIMÉRICA</t>
  </si>
  <si>
    <t>INSTALAÇÃO DE ARRANJO PARA CABO PR</t>
  </si>
  <si>
    <t>RETIRADA DE ARRANJO PARA CABO PR</t>
  </si>
  <si>
    <t>MEDIÇÃO DE RESISTIVIDADE DO SOLO</t>
  </si>
  <si>
    <t>TESTE DE RESISTENCIA DE ATERRAMENTO</t>
  </si>
  <si>
    <t>SECIONAMENTO E ATERRAMENTO DE CERCA</t>
  </si>
  <si>
    <t>INSTALAÇÃO DE HASTES DE ATERRAMENTO</t>
  </si>
  <si>
    <t>INSTALAÇÃO CONTRAPESO/ATERRAMENTO LDAT</t>
  </si>
  <si>
    <t>MED. RESIST. ATERRAM. EM ESTRUT. - LV</t>
  </si>
  <si>
    <t>FORN. E INST. PLACAS DE SINALIZAÇÃO</t>
  </si>
  <si>
    <t>LEV. DE DADOS PARA CADASTRO ESTR. DE AT</t>
  </si>
  <si>
    <t>PINT. ESTRUT. CONC. SINAL. - AERÓDROMO</t>
  </si>
  <si>
    <t>PINT. ESTRUT. MET. SINAL. - AERÓDROMO</t>
  </si>
  <si>
    <t>INST. DE DISPOSITIVO DE SINAL. AÉREA</t>
  </si>
  <si>
    <t>SERVIÇO DE CAMPANHA QUALIDADE DE ENERGIA</t>
  </si>
  <si>
    <t>SERVIÇO DE TESTE DE RESPOSTA EM FREQUÊNCIA</t>
  </si>
  <si>
    <t>MONTAGEM MANUAL DE ESTRUTURAS METÁLICAS</t>
  </si>
  <si>
    <t>INSTALAÇÃO DE POSTE DE CONCRETO (QUALQUER TIPO) DE 10 ATÉ 15 METROS</t>
  </si>
  <si>
    <t>INSTALAÇÃO DE POSTE DE CONCRETO (QUALQUER TIPO) SUPERIOR A 15 E ATÉ 23 METROS</t>
  </si>
  <si>
    <t>INSTALAÇÃO DE POSTE DE CONCRETO (QUALQUER TIPO) SUPERIOR A 23 E ATÉ 30 METROS</t>
  </si>
  <si>
    <t>MONTAGEM DE EST. DE CONCRETO - ESPECIAL</t>
  </si>
  <si>
    <t>MONTAGEM DE ESTRUTURA CÔNICA DE AÇO, CD</t>
  </si>
  <si>
    <t>MONTAGEM DE ESTRUTURA CÔNICA DE AÇO, CS</t>
  </si>
  <si>
    <t>PROJETO EXECUTIVO DE ESTRUTURA METÁLICA</t>
  </si>
  <si>
    <t>REVISÃO GERAL COMO CONSTRUÍDO "AS BUILT"</t>
  </si>
  <si>
    <t>INSTALAÇÃO CONDUTOR 3 FASES ATÉ 1000 MCM</t>
  </si>
  <si>
    <t>INSTALAÇÃO CONDUTOR 6 FASES ATÉ 1000 MCM</t>
  </si>
  <si>
    <t>INSTALAÇÃO CABO PARA-RAIOS CONVENCIONAL</t>
  </si>
  <si>
    <t>INSTALAÇÃO CONDUTOR 3 FASES C/PULLER</t>
  </si>
  <si>
    <t>INSTALAÇÃO CONDUTOR 6 FASES C/PULLER</t>
  </si>
  <si>
    <t>INSTALAÇÃO CABO PARA-RAIOS CONV. PULLER</t>
  </si>
  <si>
    <t>REBOBINAMENTO DE CABO</t>
  </si>
  <si>
    <t>COMISSIONAMENTO/TESTES OPGW/FIBRA ÓPTICA</t>
  </si>
  <si>
    <t>INSTALAÇÃO CABO OPGW - DESENERGIZADO</t>
  </si>
  <si>
    <t>RETIRADA CABO OPGW - LINHA DESENERGIZADA</t>
  </si>
  <si>
    <t>SUPERVISÃO DA INSTALAÇÃO DO CABO OPGW</t>
  </si>
  <si>
    <t>TREINAMENTO MANUSEIO OPGW/DIELÉTRICO</t>
  </si>
  <si>
    <t>INSTALAÇÃO DO CABO DIELÉTRICO</t>
  </si>
  <si>
    <t>INST. CAIXA, EXEC. DE EMENDAS ÓPTICAS</t>
  </si>
  <si>
    <t>PROJETO EXECUTIVO DO CABO OPGW</t>
  </si>
  <si>
    <t>PROJETO EXECUTIVO DO CABO DIELÉTRICO</t>
  </si>
  <si>
    <t>RETIRADA CONDUTOR 3 FASES ATÉ 1000 MCM</t>
  </si>
  <si>
    <t>DESMONTAGEM CABO PÁRA-RAIOS LINHA MORTA</t>
  </si>
  <si>
    <t>DESMONT. A MÃO DE ESTRUTURAS METÁLICAS</t>
  </si>
  <si>
    <t>DESMONTAGEM DE EST. CONCRETO ATÉ 15 M</t>
  </si>
  <si>
    <t>DESMONT. DE EST. DE CONC. DE 15 A 23M</t>
  </si>
  <si>
    <t>DESMONT. DE EST. DE CONC. DE 23 A 30M</t>
  </si>
  <si>
    <t>DESMONT. DE EST. DE CONC. - ESPECIAL</t>
  </si>
  <si>
    <t>DESMONT. DE ESTRUTURA CÔNICA DE AÇO - CD</t>
  </si>
  <si>
    <t>DESMONT. DE ESTRUTURA CÔNICA DE AÇO - CS</t>
  </si>
  <si>
    <t>RETIRADA DE CADEIA DE SUSPENSÃO - DESAT.</t>
  </si>
  <si>
    <t xml:space="preserve">RETIRADA DE CADEIA DE ANCORAGEM SIMPLES </t>
  </si>
  <si>
    <t>INSTALAÇÃO/RETIRADA DE ARRANJO PR</t>
  </si>
  <si>
    <t>SERVIÇOS COMPLEMENTARES EM SUBESTAÇÃO</t>
  </si>
  <si>
    <t>ELIMINAÇÃO DE PONTOS QUENTES EM EQUIPAMENTOS ELÉTRICOS DE POTENCIA</t>
  </si>
  <si>
    <t>MANUTENÇÃO PREVENTIVA DE DISJUNTOR ENTRE 13,8 E 34,5 KV (GÁS SF6 - PVO - VÁCUO)</t>
  </si>
  <si>
    <t>MANUTENÇÃO DE ILUMINAÇÃO EM SUBESTAÇÕES ATÉ 34,5 KV</t>
  </si>
  <si>
    <t>MANUTENÇÃO PREVENTIVA DE DISJUNTOR ENTRE 69 E 138 KV (GÁS SF6 - PVO)</t>
  </si>
  <si>
    <t xml:space="preserve">COMPLEMENTO DE GÁS SF6 EM DISJUNTORES </t>
  </si>
  <si>
    <t>TROCA DE TAP EM TRANSFORMADOR COM COMUTADOR SEM CARGA</t>
  </si>
  <si>
    <t>PINTURA DE EQUIPAMENTOS EM SUBESTAÇÕES, EXCETO TRANSFORMADOR</t>
  </si>
  <si>
    <t>MANUTENÇÃO DE ILUMINAÇÃO EM SUBESTAÇÕES DE 69 KV A 138 KV</t>
  </si>
  <si>
    <t>SUBSTITUIÇÃO DE PÓLO / ISOLADOR DE DISJUNTOR 13,8 À 138 KV</t>
  </si>
  <si>
    <t>SUBSTITUIÇÃO DE REGULADOR DE TENSÃO</t>
  </si>
  <si>
    <t>APLICAÇÃO DE VÁCUO EM DISJUNTORES</t>
  </si>
  <si>
    <t>MANUTENÇÃO EM PAINEIS DE SISTEMAS DE SUPERVISÃO E CONTRELE (SSC) E REGISTRADORES DE DIGITAIS DE PERTURBAÇÃO (RDP)</t>
  </si>
  <si>
    <t>IMPLANTAÇÃO DE AJUSTES E LÓGICAS EM RELÉS EXCETO 21 E 87 E 67</t>
  </si>
  <si>
    <t>MANUTENÇÃO E TESTE EM RELE DISTÂNCIA (21), DIFERENCIAL (87), DIRECIONAL (67)</t>
  </si>
  <si>
    <t>INSTALAÇÃO OU SUBSTITUIÇÃO DE COMPONENTE PRINCIPAL DE PAINEL</t>
  </si>
  <si>
    <t>INSTALAÇÃO/ SUSTITUIÇÃO DE COMPONENTE SECUNDÁRIO</t>
  </si>
  <si>
    <t>ENS RESIST ISOL CC CABO ISOL  1000mm ²</t>
  </si>
  <si>
    <t>ENS TENSAO APLIC CACC CABO ISOL 1000mm ²</t>
  </si>
  <si>
    <t xml:space="preserve">CONFEC EMENDA EM CABO ISOL ATÉ 630MM² </t>
  </si>
  <si>
    <t>RETIRADA/DESMONT CHAV VÁCUO 13,8/34,5KV</t>
  </si>
  <si>
    <t xml:space="preserve">MONT CHAVE A VÁCUO  13,8 KV E 34,5KV </t>
  </si>
  <si>
    <t xml:space="preserve">COMIS CHAVE A VÁCUO ENTRE 13,8/34,5 KV </t>
  </si>
  <si>
    <t>ENS RESIST DE ISOL CC DJ 13,8 E 138 KV</t>
  </si>
  <si>
    <t>ENS RESIST OHMICA CONT DJ 13,8 E 138 KV</t>
  </si>
  <si>
    <t>ENS TEMP OP-OSCILOGRAFIA DJ 13,8/138KV</t>
  </si>
  <si>
    <t>ENS RESIST ISOL CC RELIG 13,8/34,5KV</t>
  </si>
  <si>
    <t>ENS RESIST OHMICA CONT RELIG 13,8/34,5KV</t>
  </si>
  <si>
    <t>ENS ELET RELAÇÃO DE TRANSFORMAÇAO TRAFO</t>
  </si>
  <si>
    <t>ENS ELET RESIST ELET ENROL TRAFO</t>
  </si>
  <si>
    <t>ENS ELET RESIST ISOL TRAFO</t>
  </si>
  <si>
    <t>ENS ELET FP ISOLAMENTO TRAFO</t>
  </si>
  <si>
    <t>ENS ELE CORRENT EXCIT TENSÃO REDUZ TRAFO</t>
  </si>
  <si>
    <t>ENS ELET BUCHAS CONDENSIVAS TRAFO</t>
  </si>
  <si>
    <t>ENS ELET EM TRAFO CORRENTE BUCHAS TRAFO</t>
  </si>
  <si>
    <t>ENS ELET REL TRANSFORMAÇÃO TRAFO INSTRUM</t>
  </si>
  <si>
    <t>ENS ELET RESIST ELET ENROL TRAFO INSTRUM</t>
  </si>
  <si>
    <t>ENS ELEL RESIST ISOL TRAFO INSTRUM</t>
  </si>
  <si>
    <t>ENS ELEL LEVANT CUR SATUR TRAFO CORRENTE</t>
  </si>
  <si>
    <t>ENS ELET FPERDAS ISOL TRAFO INSTRU</t>
  </si>
  <si>
    <t>CONFEC CAIX MAD BUCHA CONDENS 34,5-230KV</t>
  </si>
  <si>
    <t>MED URSI TRAFO PREVIAMENTE PRESSURIZADO</t>
  </si>
  <si>
    <t>INSTAL SE MÓVEL/TRAFO MÓVEL-36,2 KV</t>
  </si>
  <si>
    <t>INSTAL SE MÓVEL/TRAFO MÓVEL-72,5 KV</t>
  </si>
  <si>
    <t>INSTAL SE MÓVEL/TRAFO MÓVEL-145 KV</t>
  </si>
  <si>
    <t>DESINST SE MÓVEL/TRAFO MÓVEL-36,2KV</t>
  </si>
  <si>
    <t>DESINST SE MÓVEL/TRAFO MÓVEL-72,5 KV</t>
  </si>
  <si>
    <t>DESINST SE MÓVEL/TRAFO MÓVEL-145 KV</t>
  </si>
  <si>
    <t>COMIS COMPL SPCSMÓVEL/TRAFOMÓVEL -36,2KV</t>
  </si>
  <si>
    <t>COMIS COMPL SPCSMÓVEL/TRAFOMÓVEL -72,5KV</t>
  </si>
  <si>
    <t>COMIS COMPL SPCSMÓVEL/TRAFOMÓVEL -145KV</t>
  </si>
  <si>
    <t>COMIS COMPL SPCS MOVEL/TRAFO MOVEL-145KV</t>
  </si>
  <si>
    <t>PLAT ART ELEV CAP 230KG ALT 20 METROS</t>
  </si>
  <si>
    <t>GUINDASTE PARA 10 TONELADAS</t>
  </si>
  <si>
    <t xml:space="preserve">GUINDASTE PARA ATÉ 80 TONELADAS </t>
  </si>
  <si>
    <t>INSTAL PAINEL SUPERVISÓRIO E IHM</t>
  </si>
  <si>
    <t>DESATE PAINEL SUPERVISÓRIO E IHM</t>
  </si>
  <si>
    <t>SERVIÇOS COMPLEMENTARES DE LINHAS</t>
  </si>
  <si>
    <t>ABERTURA (OU FECHAMENTO) DE JUMPERS DE UM CIRCUITO ENTRE 69 E 138 ​​KV</t>
  </si>
  <si>
    <t>APLICAÇÃO DE ADITIVO PARA CONCRETO TIPO A1</t>
  </si>
  <si>
    <t>APLICAÇÃO DE ADITIVO PARA CONCRETO TIPO A2</t>
  </si>
  <si>
    <t>ATENDIMENTO DE CHAMADO DE EMERGÊNCIA EM HORÁRIOS NÃO ÚTEIS EM LT - LM</t>
  </si>
  <si>
    <t>DESMONTAGEM DE POSTE DE MADEIRA (QUALQUER TIPO) DE 15 ATÉ 23 METROS</t>
  </si>
  <si>
    <t>DESMONTAGEM DE POSTE DE METAL (QUALQUER TIPO) DE 9 ATÉ 15 METROS</t>
  </si>
  <si>
    <t>FORNECIMENTO DE ESTRUTURAS METALICAS</t>
  </si>
  <si>
    <t>INSTALAÇÃO / SUBSTITUIÇÃO DE AMORTECEDOR</t>
  </si>
  <si>
    <t>INSTALAÇÃO DE POSTE DE MADEIRA (QUALQUER TIPO) DE 15 ATÉ 23 METROS</t>
  </si>
  <si>
    <t>INSTALAÇÃO DE POSTES METAL (QUALQUER TIPO) DE 9 ATÉ 15 METROS</t>
  </si>
  <si>
    <t>INSTALAÇÃO DE REPARO EM CABO PÁRA-RAIOS (SEM FIBRA OPTICA / OPGW)</t>
  </si>
  <si>
    <t>INSTALAÇÃO OU SUBSTITUIÇÃO DE ELETRODOS DE ATERRAMENTO.</t>
  </si>
  <si>
    <t>INSTALAÇÃO OU SUBSTITUIÇÃO DE ESTAI</t>
  </si>
  <si>
    <t>INSTALAÇÃO PÁRA-RAIOS DE ÓXIDO DE ZINCO</t>
  </si>
  <si>
    <t xml:space="preserve">INSTALAÇÃO/SUBSTITUIÇÃO DE  REPARO OU EMENDA PREFORMADA </t>
  </si>
  <si>
    <t>LIMPEZA MANUAL DE CADEIA DE ISOLADORES OU ISOLADOR ENTRE 69 E 138 KV</t>
  </si>
  <si>
    <t>MEDIÇÃO DA ALTURA DO CONDUTOR</t>
  </si>
  <si>
    <t>MONTAGEM / DESMONTAGEM DE TORRE DE EMERGÊNCIA</t>
  </si>
  <si>
    <t>NIVELAR CRUZETAS</t>
  </si>
  <si>
    <t>PINTURA MAIOR DE ESTRUTURAS OU POSTES METÁLICOS</t>
  </si>
  <si>
    <t>PINTURA SIMPLE DE ESTRUTURAS OU POSTES METÁLICOS</t>
  </si>
  <si>
    <t>RETENSIONAMENTO DE CONDUTOR</t>
  </si>
  <si>
    <t>REVISÃO E/OU SUBSTITUIÇÃO DE CONEXÕES DE 69 A 138 KV</t>
  </si>
  <si>
    <t>SINALIZAÇÃO DE ESTRUTURAS COM PINTURA</t>
  </si>
  <si>
    <t>SUBSTITUIÇÃO (OU DE ABERTURA E FECHAMENTO) DE JUMPERS DE UM CIRCUITO ENTRE 69 E 138 ​​KV</t>
  </si>
  <si>
    <t>SUBSTITUIÇÃO DE AMARRAÇÃO DE ISOLADORES</t>
  </si>
  <si>
    <t>SUBSTITUIÇÃO DE CADEIA OU ISOLADOR DE ANCORAGEM (RETENÇÃO) DUPLA ENTRE 69 E 138 KV</t>
  </si>
  <si>
    <t>SUBSTITUIÇÃO DE CADEIA OU ISOLADOR DE SUSPENSÃO DUPLA ENTRE 69 E 138 KV</t>
  </si>
  <si>
    <t>SUBSTITUIÇÃO DE CRUZETAS</t>
  </si>
  <si>
    <t>SUBSTITUIÇÃO DE FERRAGENS EM CABO PÁRA-RAIOS</t>
  </si>
  <si>
    <t>SUBSTITUIÇÃO DE FIO CONTRAPESO</t>
  </si>
  <si>
    <t>SUBSTITUIÇÃO OU INSTALAÇÃO DE PEÇAS E PARAFUSOS - LM</t>
  </si>
  <si>
    <t>SUBSTITUIÇÃO OU REFORÇO DE PERFIS EM TORRES DE ALTA TENSÃO</t>
  </si>
  <si>
    <t>TRANSF. DE CABO CONDUTOR (1CIRC.3 FASES)</t>
  </si>
  <si>
    <t>TRANSFERENCIA DE CABO PÁRA-RAIOS</t>
  </si>
  <si>
    <t>TRANSFERÊNCIA DE CADEIA DE SUSPENSÃO EM ANCORAGEM COM BALANCIM</t>
  </si>
  <si>
    <t>TRATAMENTO ANTIÓXIDO NA BASE DA ESTRUTURA</t>
  </si>
  <si>
    <t>TURNO PREVENTIVO ESPECIAL EM LT</t>
  </si>
  <si>
    <t>H</t>
  </si>
  <si>
    <t>LIMPEZA MANUAL DE CADEIAS DE ISOLADORES</t>
  </si>
  <si>
    <t>SUBST. DE CADEIAS OU ISOLAD. (DUPLA)</t>
  </si>
  <si>
    <t>SUBST. DE CADEIAS OU ISOLAD. (SIMPLES)</t>
  </si>
  <si>
    <t>SUBST. CADEIA INST. DE PROT. ANTI-FAUNA</t>
  </si>
  <si>
    <t>SUBST. CADEIAS OU ISOLADORES DE SUSP.</t>
  </si>
  <si>
    <t>SUBST. CADEIAS SUSP. PROT. ANTI-FAUNA</t>
  </si>
  <si>
    <t>SUBST. CAD. SUSP. SIMP. PROT. ANTI-FAUNA</t>
  </si>
  <si>
    <t>SUBST. CADEIAS OU ISOL. DE SUSP. SIMP.</t>
  </si>
  <si>
    <t>SUBST. FERRAG. EM ISOLADORES ANCORAGEM</t>
  </si>
  <si>
    <t>SUBST. FERRAG. EM ISOLADORES SUSPENSÃO</t>
  </si>
  <si>
    <t>SUB. CADEIAS SUSP. PROT. ANTI-FAUNA</t>
  </si>
  <si>
    <t>CORREÇÃO DE PONTO QUENTE EM EMENDAS</t>
  </si>
  <si>
    <t>INSTALAÇÃO DE PROTEÇÃO ANTI-FAUNA</t>
  </si>
  <si>
    <t>INSTALAÇÃO DE PONTE SAFENA</t>
  </si>
  <si>
    <t>RET. E/OU INST. CABO ATERRAM. CRUZETAS</t>
  </si>
  <si>
    <t>MATERIAL FATURAMENTO OBRA</t>
  </si>
  <si>
    <t>FORNECIM. DE MATERIAIS MENORES ELETRICOS</t>
  </si>
  <si>
    <t>INSTALAR PLACA DE IDENTIFICACAO DA SE</t>
  </si>
  <si>
    <t>DESMOB EQUIPE E MAQ. ATE 200KM</t>
  </si>
  <si>
    <t>Desmob equipe e maq. De 201km a 400km</t>
  </si>
  <si>
    <t>DESMOB EQUIPE E MAQ. NA CAPITAL</t>
  </si>
  <si>
    <t>Desmobilizar Obra de Grande Porte</t>
  </si>
  <si>
    <t>DESMOBILIZAR OBRA DE MEDIO PORTE</t>
  </si>
  <si>
    <t>DESMOBILIZAR OBRA DE PEQUENO PORTE</t>
  </si>
  <si>
    <t>MOBILIZAR EQUIPE E MAQ NA CAPITAL</t>
  </si>
  <si>
    <t>CONTRUIR BARRACAO DE OBRAS</t>
  </si>
  <si>
    <t>EMITIR ART E DOCUMENTACAO DE AMPLI SES</t>
  </si>
  <si>
    <t>EMITIR ART E DOCUMENTACAO DE NOVAS SES</t>
  </si>
  <si>
    <t>INSTALAR PLACA DE IDENTIFICACAO DE OBRAS</t>
  </si>
  <si>
    <t>SERVICO INSTALAR TAPUME P/ ISOLAM OBRAS</t>
  </si>
  <si>
    <t>DISPONIBILIZAR VEICULOS PARA SERVICO</t>
  </si>
  <si>
    <t>ALUGUEL DE CONTAINER P/ BANHEIROS (DOIS</t>
  </si>
  <si>
    <t>ALUGUEL DE CONTAINER PARA REFEITÓRIO (2,</t>
  </si>
  <si>
    <t>SERVIÇOS AMBIENTAIS</t>
  </si>
  <si>
    <t>BARRAÇÃO REFEITÓRIO 6X6M</t>
  </si>
  <si>
    <t>ESPALHAMENTO DOS MAT EXCED DAS ESCAV</t>
  </si>
  <si>
    <t>TRANSPORTE E ESPALHAMENTO DE ESCAVAÇÕES</t>
  </si>
  <si>
    <t>TRANSP./REM. DO MAT. ESCAV. P/FORA PÁTIO</t>
  </si>
  <si>
    <t>TRANSPORTE POSTE/EST. AT - ATÉ 70KM</t>
  </si>
  <si>
    <t>TRANSPORTE POSTE/EST. AT - ACIMA DE 70KM</t>
  </si>
  <si>
    <t>SERVICO FRET-TRANSP EQUIP/MAT DMT&gt;800KM</t>
  </si>
  <si>
    <t>SERVICO FRET-TRANSP EQ/MAT 401&lt;DMT&lt;800KM</t>
  </si>
  <si>
    <t>SERVICO FRET-TRANSP EQ/MAT 201&lt;DMT&lt;400KM</t>
  </si>
  <si>
    <t>SERVICO FRET-TRANSP EQUIP/MAT DMT&lt;200KM</t>
  </si>
  <si>
    <t>Executar levantamento planialtimétrico</t>
  </si>
  <si>
    <t>Executar Locação de obra de subestação</t>
  </si>
  <si>
    <t>ESCAVAÇÃO COM MÁQUINA RETROESCAVADEIRA</t>
  </si>
  <si>
    <t>Executar corte mecanizado (1ª categoria)</t>
  </si>
  <si>
    <t>Executar corte mecanizado (3ª categoria)</t>
  </si>
  <si>
    <t>Executar Aterro mecanizado (jazida)</t>
  </si>
  <si>
    <t>Executar Aterro mecanizado (mat local)</t>
  </si>
  <si>
    <t>COMPAC. DE TERRENO COM MAT. DE ESCAVAÇÃO</t>
  </si>
  <si>
    <t>Executar revestimento em Pó de Brita</t>
  </si>
  <si>
    <t>BASE PARA POSTE DE CONCRETO 7/1000 - O</t>
  </si>
  <si>
    <t>BASE PARA POSTE DE CONCRETIO 8/1000</t>
  </si>
  <si>
    <t>BASE PARA POSTE DE CONCRETIO 8/1650 - OC</t>
  </si>
  <si>
    <t>BASE PARA POSTE DE CONCRETO 10/1000 -</t>
  </si>
  <si>
    <t>SERV CONCRETAG BS POSTE CONCR 11/1000</t>
  </si>
  <si>
    <t>US - CONCRETAGEM DE BASE PARA POSTE 12 E</t>
  </si>
  <si>
    <t>BASE PARA POSTE DE CONCRETIO 12/1650 - O</t>
  </si>
  <si>
    <t>BASE DE CONCRETO PARA T DE SERVIÇO A</t>
  </si>
  <si>
    <t>BASE DE CONCRETO PARA RELIGADOR 13,8KV -</t>
  </si>
  <si>
    <t>BASE DE CONCRETO PARA PARA BANCO DE CAPA</t>
  </si>
  <si>
    <t>BASE DE CONCRETO PARA DISJUNTOR 34,5KV -</t>
  </si>
  <si>
    <t>Executar via de transferência</t>
  </si>
  <si>
    <t>Executar fundação de poste acima de 14m</t>
  </si>
  <si>
    <t>Executar fundação de poste até 9m</t>
  </si>
  <si>
    <t>Executar fundação de poste de 9m a 14m</t>
  </si>
  <si>
    <t>BASE DE CONCRETO PARA TRANFORMADOR DE CO</t>
  </si>
  <si>
    <t>BASE DE CONCRETO PARA BANCO DE CAPACITOR</t>
  </si>
  <si>
    <t>BASE DE CONCRETO PARA TRANSFORMADOR DE F</t>
  </si>
  <si>
    <t>BASE DE CONCRETO PARA PARA-RAIOS 69KV OC</t>
  </si>
  <si>
    <t>BASE DE CONCRETO PARA TRANFORMADOR DE PO</t>
  </si>
  <si>
    <t>Executar base para IP, PR, TC ou TP 69 k</t>
  </si>
  <si>
    <t>BASE DE CONCRETO PARA ISOLADOR DE PEDEST</t>
  </si>
  <si>
    <t>Executar base para chave sec 69 kV</t>
  </si>
  <si>
    <t>BASE DE CONCRETO PARA CHAVE SECCIONADORA</t>
  </si>
  <si>
    <t>Executar base para disjuntor 69 kV</t>
  </si>
  <si>
    <t>INST BASE PREMOL - DISJUNTOR 69 KV</t>
  </si>
  <si>
    <t>BASE DE CONCRETO PARA DISJUNTOR 69KV OCP</t>
  </si>
  <si>
    <t>Executar base banco de capacitores 69 kV</t>
  </si>
  <si>
    <t>Executar base banco regulador trif 69kV</t>
  </si>
  <si>
    <t>Executar base para reator até 138kV</t>
  </si>
  <si>
    <t>Executar base de TR de força até 40MVA</t>
  </si>
  <si>
    <t>Executar base de TR de força até 5MVA</t>
  </si>
  <si>
    <t>BASE PARA TRANSFORMADOR DE FORÇA 138KV,</t>
  </si>
  <si>
    <t>Executar base para chave sec 138 kV</t>
  </si>
  <si>
    <t>EXECUTAR BASE CHAVE SEC MONT VERT 138KV</t>
  </si>
  <si>
    <t>BASE DE CONCRETO PARA DISJUNTOR 138 KV -</t>
  </si>
  <si>
    <t>BASE PARA APOIO TIRFOR - PROJ. OCP-AA0.7</t>
  </si>
  <si>
    <t>INSTALAR/FORNEC ESCADA MET DISJ 69/138KV</t>
  </si>
  <si>
    <t>ARMADURA CA-50 E/OU CA 60, CORTE E DOBRA</t>
  </si>
  <si>
    <t>BASE BANCO REGULADOR MONOF. 15KV E 36KV</t>
  </si>
  <si>
    <t>BASE PARA DISJUNTOR 15/36KV</t>
  </si>
  <si>
    <t>Construir com pedra argamassada</t>
  </si>
  <si>
    <t>EXECUTAR CHAPISCO P/PAREDES EXTERNAS</t>
  </si>
  <si>
    <t>Executar laje para vão até 6,00m</t>
  </si>
  <si>
    <t>Impermeabilizar lajes em SE</t>
  </si>
  <si>
    <t>INSTALAR JANELA ESQUADRIA EM ALUMINIO</t>
  </si>
  <si>
    <t>EXECUCAO DE PORTICO DE IDENTIFICACAO SE</t>
  </si>
  <si>
    <t>INSTALAR E FORNECER CAIXA DAGUA 500L</t>
  </si>
  <si>
    <t>INSTALAR E FORNEC BOMBA SUBMERSA 3/4CV</t>
  </si>
  <si>
    <t>INSTALAR E FORNEC SIST CAPTACAO PLUVIAL</t>
  </si>
  <si>
    <t>Executar instalações hidro-sanitárias</t>
  </si>
  <si>
    <t>SERVICO APLIC ESMALT SINTET SOB FERRO</t>
  </si>
  <si>
    <t>CONSTRUCAO DE SUMIDOURO</t>
  </si>
  <si>
    <t>Construir fossa séptica</t>
  </si>
  <si>
    <t>Construir meio-fio</t>
  </si>
  <si>
    <t>Executar o plantio de grama</t>
  </si>
  <si>
    <t>Executar pista em blocos de concreto</t>
  </si>
  <si>
    <t>INSTALAR E FORNECER CERCA EM MOUROES</t>
  </si>
  <si>
    <t>INSTALAR E FORNECER CONCERTINA</t>
  </si>
  <si>
    <t>INSTALAR E FORNECER PORTAO PARA VEICULOS</t>
  </si>
  <si>
    <t>INSTALAR RESERVATORIO DE AGUA EM SE</t>
  </si>
  <si>
    <t>LIGACAO PROV DE AGUA E INST SANITARIA SE</t>
  </si>
  <si>
    <t>EXECUCAO CISTERNA CONC ARM 8000L</t>
  </si>
  <si>
    <t>SUMIDOURO, FOSSA SEPTICA, FILTRO ANAEROB</t>
  </si>
  <si>
    <t>CONSTRUÇÃO/AMPLIAÇÃO DE CASA DE COMANDO.</t>
  </si>
  <si>
    <t>CASA DE COMANDO</t>
  </si>
  <si>
    <t>Construir com bloco de cimento 9x19x19</t>
  </si>
  <si>
    <t>EXECUTAR COBERTA COM TELHA DE CERAMICA</t>
  </si>
  <si>
    <t>SISTEMA DE ALARME E INCENDIO</t>
  </si>
  <si>
    <t>FOSSA SÉPTICA/SUMIDOURO</t>
  </si>
  <si>
    <t>CONSTRUCAO CX DE PASSAGEM (60X60)</t>
  </si>
  <si>
    <t>Executar dutos envelopados 12x100mm</t>
  </si>
  <si>
    <t>Executar dutos envelopados 1x200mm</t>
  </si>
  <si>
    <t>Executar dutos envelopados 3x200mm</t>
  </si>
  <si>
    <t>Executar dutos envelopados 6x150mm</t>
  </si>
  <si>
    <t>CAIXA DE PASSAGEM CP1 0,40X0,40X0,75 M</t>
  </si>
  <si>
    <t>CAIXA DE PASSAGEM REFORÇADO</t>
  </si>
  <si>
    <t>CAIXA DE PASSAGEM CP2 0,60X0,60X0,75 M</t>
  </si>
  <si>
    <t>CAIXA DE PASSAGEM Nº 4 (DES. OCP-AA0.630</t>
  </si>
  <si>
    <t>CAIXA DE PASSAGEM CP5 0,90X0,90 M</t>
  </si>
  <si>
    <t>CAIXA DE PASSAGEM CP6 - DE 1,50X1,30M (H</t>
  </si>
  <si>
    <t>CAIXA DE PASSAGEM CP7 0,92X1,20 M</t>
  </si>
  <si>
    <t>CANALETA DE CONCRETO ARMADO, TIPO A</t>
  </si>
  <si>
    <t>CANALETA EM BLOCO DE CONCRETO TIPO A1</t>
  </si>
  <si>
    <t>CANALETA DE CONCRETO ARMADO, TIPO B</t>
  </si>
  <si>
    <t>CANALETA DE CONCRETO ARMADO, TIPO C</t>
  </si>
  <si>
    <t>CONSTR CANALETA DE CONCRETO, TIPO A.</t>
  </si>
  <si>
    <t>CANALETA DE TRAVESSIA DE PISTA TIPO A3</t>
  </si>
  <si>
    <t>CONSTR CANALETA DE CONCRETO, TIPO B</t>
  </si>
  <si>
    <t>CANALETA COM DIVISÃO INTERNA</t>
  </si>
  <si>
    <t>CANALETA DE CABOS PARA SE MÓVEL</t>
  </si>
  <si>
    <t>REFORCO TAMPA CANALETA TIPO A</t>
  </si>
  <si>
    <t>REFORÇO DE TAMPA DE CANALETA TIPO B</t>
  </si>
  <si>
    <t>REFORÇO DE TAMPA DE CANALETA TIPO C</t>
  </si>
  <si>
    <t>TAMPAS DE CANALETAS DE CONCRETO</t>
  </si>
  <si>
    <t>BANCO DE DUTOS  Ø 150MM CONCRETO</t>
  </si>
  <si>
    <t>BANCO DE DUTOS  Ø 110MM CONCRETO</t>
  </si>
  <si>
    <t>INST MANILHA/TUBO DE CONC SIMPLES</t>
  </si>
  <si>
    <t>GALERIAS  COM TUBO DE CONCRETO Ø 40CM</t>
  </si>
  <si>
    <t>GALERIAS  COM TUBO DE CONCRETO Ø 50CM</t>
  </si>
  <si>
    <t>GALERIAS COM TUBO DE CONCRETO Ø 60CM</t>
  </si>
  <si>
    <t>LANÇAMENTO DE TUBULAÇÃO DE DRENAGEM DE P</t>
  </si>
  <si>
    <t>VALA DE DRENO - TUBO DE ATÉ 200MM</t>
  </si>
  <si>
    <t>VALA DE DRENO - TUBO DE ATÉ 300MM</t>
  </si>
  <si>
    <t>EXECUTAR CX PASSAG/BOCA LOBO 1000X1000MM</t>
  </si>
  <si>
    <t>Executar valeta e bacia dissipação</t>
  </si>
  <si>
    <t>CALHA MEIO TUBO DE CONCRETO</t>
  </si>
  <si>
    <t>CALHA TIPO MEIO-TUBO DE CONCRETO Ø 60CM</t>
  </si>
  <si>
    <t>TUBO POROSO OU FURADO DE ATÉ 200MM</t>
  </si>
  <si>
    <t>TUBO POROSO OU FURADO &gt; 200MM ATÉ 300MM</t>
  </si>
  <si>
    <t>TUBO POROSO OU FURADO &gt; 300MM ATÉ 400MM</t>
  </si>
  <si>
    <t>Construir boca de manilha em SE</t>
  </si>
  <si>
    <t>CAIXA DE PASSAGEM</t>
  </si>
  <si>
    <t>VALETA DE CONTRIBUIÇÃO BRITA 02</t>
  </si>
  <si>
    <t>CONSTRUIR POCO DE VISITA 100X100CM</t>
  </si>
  <si>
    <t>CONSTRUIR VALETA PARA ESCOAMENTO DE AGUA</t>
  </si>
  <si>
    <t>POÇO DE INFILTRAÇÃO PARA DRENAGEM</t>
  </si>
  <si>
    <t>PILARETE DE CONCRETO 12X12X120 CM</t>
  </si>
  <si>
    <t>CAIXA DE PASSAGEM / POÇO DE INSPENÇÃO -</t>
  </si>
  <si>
    <t>APLIC DE BLOC DE CONC PRÉ-MOLD PAVER</t>
  </si>
  <si>
    <t>MURO DE DIVISA EM BLOCOS DE CONCRETO</t>
  </si>
  <si>
    <t>MURO PRÉ-MOLDADO VÃO DE 3M E H= DE 2,50</t>
  </si>
  <si>
    <t>MURO PRÉ-MOLDADO VÃO DE 6M E H= DE 2,50</t>
  </si>
  <si>
    <t>INSTALAÇÃO DE CONCERTINA DE AÇO</t>
  </si>
  <si>
    <t>PORTÃO EXT EST TUBULAR-FECHAMENTO CHAPA</t>
  </si>
  <si>
    <t>PORTÃO DE FERRO CHAPA GALVANIZADA Nº 18</t>
  </si>
  <si>
    <t>CERCA EXTERNA TIPO ALAMBRADO COM MURETA</t>
  </si>
  <si>
    <t>REMOÇÃO DE ALAMBRADO</t>
  </si>
  <si>
    <t>CONSTRUCAO RAMPA DE ACESSO</t>
  </si>
  <si>
    <t>RECOMP E/OU CONSTR MEIO-FIO IN LOCO.</t>
  </si>
  <si>
    <t>MEIO FIO - PINTURA COM CAL HIDRATADA E</t>
  </si>
  <si>
    <t>FONECER E ESPALHAR BRITA NO PATIO DE SE</t>
  </si>
  <si>
    <t>FORNECIMENTO E INST. DE BRITA EM PATIO</t>
  </si>
  <si>
    <t>APLIC DE BLOC DE CONC PRÉ-MOLD SEXTAVADO</t>
  </si>
  <si>
    <t>BLOCOS DE CONC PRÉ-MOLD SEXTAV FCK≥35MPA</t>
  </si>
  <si>
    <t>FORNECIMENTO PAVER E = 8 CM ≥ 35MPA</t>
  </si>
  <si>
    <t>BLOCOS DE CONCRETO  PAVER  FCK≥35MPA</t>
  </si>
  <si>
    <t>LIMPEZA DURANTE E NO FINAL DA OBRA - COM</t>
  </si>
  <si>
    <t>REVESTIMENTO DE TALUDE CONCRETO</t>
  </si>
  <si>
    <t>TALUDES EM CONCRETO</t>
  </si>
  <si>
    <t>INSTALAÇÃO DE TRILHOS DE FERRO</t>
  </si>
  <si>
    <t>BACIA COLETORA DE ÁGUA E ÓLEO PARA TRAFO</t>
  </si>
  <si>
    <t>SERV CONST CV CX SEP OLEO TP 2-OCPAA1117</t>
  </si>
  <si>
    <t>CAIXA SEPARADORA DE ÓLEO ISOLANTE</t>
  </si>
  <si>
    <t>CAIXA SEPARADORA DE ÓLEO ISOLANTE - COM</t>
  </si>
  <si>
    <t>SERV CONCR CAIXA CP8 0,94X0,94X1,10M</t>
  </si>
  <si>
    <t>TUBO DE FERRO FUNDIDO DE 200MM A 250MM</t>
  </si>
  <si>
    <t>DRENAGEM DA BACIA DE CONTENÇÃO DE AGUA E</t>
  </si>
  <si>
    <t>INSTALAR E FORNECER SINALIZACOES</t>
  </si>
  <si>
    <t>INSTALAR EXTINTOR DE PO QUIMICO 12KG</t>
  </si>
  <si>
    <t>INSTALAR EXTINTOR DE PO QUIMICO 30KG</t>
  </si>
  <si>
    <t>INST E FORN EQUIP SIST COMB INCEND 12KG</t>
  </si>
  <si>
    <t>CONSTRUÇÃO DE PAREDE CORTA FOGO</t>
  </si>
  <si>
    <t>Executar abrigo para extintor de SE</t>
  </si>
  <si>
    <t>INSTALAR EXTINTOR DE PO QUIMICO 50KG</t>
  </si>
  <si>
    <t>EXTINTOR PQS DE 50KG MÓVEL</t>
  </si>
  <si>
    <t>PLACAS ADV USO OBRIG EPI/RISCO EXPL/ELÉT</t>
  </si>
  <si>
    <t>PINTURA MURO SUBESTAÇÕES, COM CAL HIDRAT</t>
  </si>
  <si>
    <t>MONT SUPORTE METÁL MUFLAS 13,8KV-34,5KV</t>
  </si>
  <si>
    <t>MONT SUPORTE METÁL P/ TC/TP/TPC/PR/IP</t>
  </si>
  <si>
    <t>INSTALAÇÃO POSTE CONCRETO 14 A 23 METROS</t>
  </si>
  <si>
    <t>INSTALAÇÃO POSTE CONCRETO 10 A 14 METROS</t>
  </si>
  <si>
    <t>MONTAGEM A MÃO DE ESTRUTURAS METÁLICAS</t>
  </si>
  <si>
    <t>INSTALAÇÃO DE VIGAS DE CONCRETO</t>
  </si>
  <si>
    <t>138KV MONT. POSTE DE CONCRETO, DE 15 A 1</t>
  </si>
  <si>
    <t>IMPLANTACAO DE ESTRUTURA URBANO</t>
  </si>
  <si>
    <t>MONT. HASTE DE COBRE, COM DIÂMETRO ATÉ 3</t>
  </si>
  <si>
    <t>LANÇ CONDUTOR ALUMÍNIO NÚ EM BARRAMENTO</t>
  </si>
  <si>
    <t>INSTAL CADEIA ANCORAGEM SIMPLES 138 KV</t>
  </si>
  <si>
    <t>INSTAL. CADEIA ANC. BARR. SDAT 10 A 23KV</t>
  </si>
  <si>
    <t>INSTAL. CADEIA ANC. BARR. SE 34,5 A 69KV</t>
  </si>
  <si>
    <t>MUFLA EM CABO ISOLADO SEÇÃO ATÉ 630 MM²</t>
  </si>
  <si>
    <t>MONTAGEM DE IP ENTRE 110 E 220 KV</t>
  </si>
  <si>
    <t>INSTAL. TUBO ALUMÍNIO DIÂMETRO 1 A 3½</t>
  </si>
  <si>
    <t>INSTAL. TUBO ALUMÍNIO DIÂMETRO 3½ A 6</t>
  </si>
  <si>
    <t>LANÇAMENTO CABO ISOLADO SEÇÃO ATÉ 630MM²</t>
  </si>
  <si>
    <t>INST ISOLAD DISCO/ANCORAGEM LM</t>
  </si>
  <si>
    <t>INST FLY TAP/CRUZAM AEREO LM</t>
  </si>
  <si>
    <t>INST ESPACAD/AFASTAD REDE PRI/SEC LM BLQ</t>
  </si>
  <si>
    <t>SERV INST/CONFEC PLACA OPERAC EQUIP SE</t>
  </si>
  <si>
    <t>MONTAGEM DE CHAVE SECCIONADORA MANUAL TR</t>
  </si>
  <si>
    <t>69KV MONT. CHAVE SECCIONADORA TRIPOLAR</t>
  </si>
  <si>
    <t>MONTAGEM DE DISJUNTOR DE 110 A 220 KV</t>
  </si>
  <si>
    <t>MONT. TRAFO POT. 138 KV (35 - 60 MVA)</t>
  </si>
  <si>
    <t>MONT. TRAFO POT. 138 KV (10 -35 MVA)</t>
  </si>
  <si>
    <t>MONTAGEM CHAVE SECC. TRIPOLAR 138 KV</t>
  </si>
  <si>
    <t>MONTAGEM CHAVE SECC. TRIP. 34,5 A 69 KV</t>
  </si>
  <si>
    <t>MONTAGEM DE PR ENTRE 110 E 220 KV</t>
  </si>
  <si>
    <t>MONTAG. TRANSF. DE MEDIDA DE 110 A 220KV</t>
  </si>
  <si>
    <t>TRATAMENTO DE OLEO MINERAL ISOLANTE</t>
  </si>
  <si>
    <t>INSTALAR BANCO DE CAPACITORES DE 69 KV</t>
  </si>
  <si>
    <t>INSTALAR REATOR ATE 138KV</t>
  </si>
  <si>
    <t>INSTALAR REATOR DE POTÊNCIA 138 KV</t>
  </si>
  <si>
    <t>MONTAGEM DE BANCO CAPACITOR AÉREO / SUBT</t>
  </si>
  <si>
    <t>MONTAGEM DE CHAVE SECCIONADORA TRIPOLAR</t>
  </si>
  <si>
    <t>MONTAGEM DE TRANSFORMADORES DE MEDIDA EN</t>
  </si>
  <si>
    <t>13KV MONT. BANCO DE CAPACITOR, ACIMA DE</t>
  </si>
  <si>
    <t>34KV MONT. BANCO DE CAPACITOR, ACIMA DE</t>
  </si>
  <si>
    <t>LANÇ DE CABO ISOL 1KV ATÉ 240MM2 DE SEÇ.</t>
  </si>
  <si>
    <t>MONTAGEM GRUPO MOTOR GERADOR DIESEL</t>
  </si>
  <si>
    <t>LANC. CABO ISOLADO 1KV, ATÉ 240MM²,</t>
  </si>
  <si>
    <t>MONTAGEM DE TSA ATÉ 500 KVA</t>
  </si>
  <si>
    <t>MONTAGEM TOMADAS DO PÁTIO DA SDAT</t>
  </si>
  <si>
    <t>LANC. CABO ISOLADO 1KV, ATÉ 25MM²</t>
  </si>
  <si>
    <t>INSTAL. POSTE METAL DE 9 ATÉ 15 METROS</t>
  </si>
  <si>
    <t>MONTAGEM/INSTAL DE LUMINÁRIA OU PROJETOR</t>
  </si>
  <si>
    <t>DESMONTAGEM EST. CONCRETO 15 A 23 M - LV</t>
  </si>
  <si>
    <t>DESATIVAÇÃO DE VIGAS</t>
  </si>
  <si>
    <t>DESMONTAG. A MÃO DE ESTRUTURAS METÁLICAS</t>
  </si>
  <si>
    <t>DESMONT. POSTE CONCRETO 14 A 23 METROS</t>
  </si>
  <si>
    <t>DESMONT. POSTE CONCRETO 10 A 14 METROS</t>
  </si>
  <si>
    <t>DESMONTAGEM DE CABO PARA-RAIOS - LV</t>
  </si>
  <si>
    <t>RETIRADA DE CABO NU ATÉ 120 MM² EM VALA</t>
  </si>
  <si>
    <t>DESM CADEIA ISOL POLIM/DISCO VIDRO 138KV</t>
  </si>
  <si>
    <t>DESM CADEIA ISOL POLIM/DISCO VIDRO 69 KV</t>
  </si>
  <si>
    <t>DESM CADEIA ISOL POLI/DISCO VIDRO 34,5KV</t>
  </si>
  <si>
    <t>RETIR. CADEIA ANC. BARR. SDAT 10 A 23KV</t>
  </si>
  <si>
    <t>DESATIV. CONDUTOR ALUM NU CAA ATÉ 605MCM</t>
  </si>
  <si>
    <t>DESMONTAGEM DE IP ENTRE 10 E 23 KV</t>
  </si>
  <si>
    <t>DESMONTAGEM DE IP ENTRE 110 E 220 KV</t>
  </si>
  <si>
    <t>DESMONTAGEM DE IP ENTRE 34,5 E 69 KV</t>
  </si>
  <si>
    <t>DESMONT. TUBO ALUMÍNIO DIÂMETRO 1 A 3½</t>
  </si>
  <si>
    <t>RETIRADA CABO ISOLADO SEÇÃO ATÉ 630 MM²</t>
  </si>
  <si>
    <t>DESMONT. TUBO ALUMÍNIO DIÂMETRO 3½ A 6</t>
  </si>
  <si>
    <t>INSTAL/SUBST DE CH. FUS. 10-23 KV COM LV</t>
  </si>
  <si>
    <t>RET FLY TAP /CRUZAM AEREO LM</t>
  </si>
  <si>
    <t>34KV MONT. CHAVE DE ATERRAMENTO RÁPIDO</t>
  </si>
  <si>
    <t>DESMONTAGEM DE DISJUNTOR DE 110 A 220 KV</t>
  </si>
  <si>
    <t>DESMONT. CHAVE SECC. TRIPOLAR 138 KV</t>
  </si>
  <si>
    <t>DESMONT. TRANSF. DE MEDIDA 34,5 A 69 KV</t>
  </si>
  <si>
    <t>DESMONTAGEM DE PR ENTRE 110 E 220 KV</t>
  </si>
  <si>
    <t>DESMONT. TRANSF. MEDIDA DE 110 A 220 KV</t>
  </si>
  <si>
    <t>DESMONTAGEM DE CHAVE SECCIONADORA TRIPOL</t>
  </si>
  <si>
    <t>DESMONTAGEM DE POSTE DE CONCRETO (QUALQU</t>
  </si>
  <si>
    <t>RETIRADA DE CHAVE FUSÍVEL DE 10 A 23KV</t>
  </si>
  <si>
    <t>RETIRADA DE CHAVE MONOPOLAR 10 A 23KV</t>
  </si>
  <si>
    <t>DESMONTAGEM DE CUBICULO ENTRE 10 E 24 KV</t>
  </si>
  <si>
    <t>DESMONTAGEM DE BANCO DE CAPACITORES</t>
  </si>
  <si>
    <t>DESMONTAGEM GRUPO MOTOR GERADOR DIESEL</t>
  </si>
  <si>
    <t>DESM CABO ISOL 1KV, ATÉ 240MM2 DE SEÇÃO</t>
  </si>
  <si>
    <t>DESINSTALAÇÃO DE LUMINÁRIAS OU TOMADAS</t>
  </si>
  <si>
    <t>DESMONT. POSTE METAL DE 9 ATÉ 15 METROS</t>
  </si>
  <si>
    <t>EXECUTAR INSTAL.E INTERL.PAINEL PROTECAO</t>
  </si>
  <si>
    <t>ADEQ DE PAINEL/QUADRO CONTROLE S/ CORTE</t>
  </si>
  <si>
    <t>ESCAVAÇÕES CAT. E (BREJO) COM ESCORA</t>
  </si>
  <si>
    <t>ESCAVAÇÕES  CAT. E (BREJO/MOVEDIÇO)</t>
  </si>
  <si>
    <t>ESCAVAÇÃO TERRENO CAT. D (ROCHA VIVA)</t>
  </si>
  <si>
    <t>CHAPISCO TRAÇO 1:3</t>
  </si>
  <si>
    <t>REATERRO COMPACT MAN S/ AQUISIÇÃO MATERI</t>
  </si>
  <si>
    <t>FORNECIMENTO E INSTALAÇÃO DE BRITA EM PA</t>
  </si>
  <si>
    <t>PAVIMENTAÇÃO MANUAL CBUQ</t>
  </si>
  <si>
    <t>CAIXA DE INSPEÇÃO PARA ATERRAMENTO</t>
  </si>
  <si>
    <t>ALVENARIA EM BLOCOS  DE CONCRETO</t>
  </si>
  <si>
    <t>INSTALACAO DE DEFENSA LT</t>
  </si>
  <si>
    <t>LIMPEZA DE FAIXA SEMI MECANIZADA</t>
  </si>
  <si>
    <t>CONSTRUÇÃO DE ESTRADA DE ACESSO</t>
  </si>
  <si>
    <t>RECUPERAÇÃO ESTRADAS/ACESSOS - ESTRUTURA</t>
  </si>
  <si>
    <t>LIMPEZA FAIXA DE SERVIDAO</t>
  </si>
  <si>
    <t>CORTE DE ÁRVORE NA FAIXA C/ Ø &gt;= 50 CM</t>
  </si>
  <si>
    <t>EXECUCAO DOS PROGRAMAS AMBIENTAIS</t>
  </si>
  <si>
    <t>ELAB DE EST AMBIENTAIS</t>
  </si>
  <si>
    <t>SEMENTE DE CAPIM BRACHIARIA</t>
  </si>
  <si>
    <t>SEMENTE PELETIZADA DE CAPIM BRACHIARIA</t>
  </si>
  <si>
    <t>PLANTIO DE GRAMA BATATAIS EM PLACAS DE 4</t>
  </si>
  <si>
    <t>PLANTIO DE GRAMA BATATAIS EM PLACAS 40CM</t>
  </si>
  <si>
    <t>LOCAÇÃO DE ESTRUTURAS DE METÁLICAS</t>
  </si>
  <si>
    <t>LOCAÇÃO DE ESTRUTURAS DE CONCRETO</t>
  </si>
  <si>
    <t>RETIRADA DE CADEIA DE ANC. SIMP. POLIM.</t>
  </si>
  <si>
    <t>EXEC MED RESISTIVIDADE SOLO</t>
  </si>
  <si>
    <t>SERVIÇO DE TESTE RESPOSTA EM FREQUENCIA</t>
  </si>
  <si>
    <t>MONTAGEM E INST. DE ESTRUTURAS METÁLICAS</t>
  </si>
  <si>
    <t>INSTALAÇÃO POSTE CONCRETO DE 10 A 15 M</t>
  </si>
  <si>
    <t>INSTALAÇÃO POSTE CONCRETO DE 15,1 A 23 M</t>
  </si>
  <si>
    <t>INSTALAÇÃO POSTE CONCRETO DE 23,1 A 30 M</t>
  </si>
  <si>
    <t>REVISÃO GERAL COMO CONSTRUÍDO AS BUILT</t>
  </si>
  <si>
    <t>INSTALAÇÃO CONDUTOR 3 FASES ATÉ 1000 MC</t>
  </si>
  <si>
    <t>REBOBINAMENTO DE CABOS.</t>
  </si>
  <si>
    <t>LANÇ. DE CABO GUARDA COM F. O. - OPGW</t>
  </si>
  <si>
    <t>RETIRADA DE CADEIA DE ANCORAGEM SIMPLES</t>
  </si>
  <si>
    <t>MANUTENÇÃO PREVENTIVA DE DISJUNTOR ENTRE</t>
  </si>
  <si>
    <t>MANUTENÇÃO DE ILUMINAÇÃO EM SUBESTAÇÕES</t>
  </si>
  <si>
    <t>TROCA DE TAP EM TRANSFORMADOR COM COMUTA</t>
  </si>
  <si>
    <t>SUBSTITUIÇÃO DE BUCHA DE DISJUNTOR 15 À</t>
  </si>
  <si>
    <t>APLICAÇÃO DE VÁCUO EM DISJUNTORES, POR E</t>
  </si>
  <si>
    <t>MANUTENÇÃO EM PAINEIS DE SISTEMAS DE SUP</t>
  </si>
  <si>
    <t>IMPLANTAÇÃO DE AJUSTES E LÓGICAS EM RELÉ</t>
  </si>
  <si>
    <t>MANUTENÇÃO E TESTE EM RELE DISTÂNCIA (21</t>
  </si>
  <si>
    <t>MANUTENÇÃO E TESTE DE RELÉ DE PROTEÇÃO,</t>
  </si>
  <si>
    <t>INSTALAÇÃO OU SUBSTITUIÇÃO DE COMPONENTE</t>
  </si>
  <si>
    <t>INSTALAÇÃO/ SUSTITUIÇÃO DE COMPONENTE SE</t>
  </si>
  <si>
    <t>ENS RESIST ISOL CC CABO ISOL  1000MM ²</t>
  </si>
  <si>
    <t>ENS TENSAO APLIC CACC CABO ISOL 1000MM ²</t>
  </si>
  <si>
    <t>CONFEC EMENDA EM CABO ISOL ATÉ 630MM²</t>
  </si>
  <si>
    <t>MONT CHAVE A VÁCUO  13,8 KV E 34,5KV</t>
  </si>
  <si>
    <t>COMIS CHAVE A VÁCUO ENTRE 13,8/34,5 KV</t>
  </si>
  <si>
    <t>GUINDASTE PARA ATÉ 80 TONELADAS</t>
  </si>
  <si>
    <t>ABERTURA (OU FECHAMENTO) DE JUMPERS DE U</t>
  </si>
  <si>
    <t>APLICAÇÃO DE ADITIVO PARA CONCRETO TIPO</t>
  </si>
  <si>
    <t>DESMONTAGEM DE POSTE DE MADEIRA (QUALQUE</t>
  </si>
  <si>
    <t>DESMONTAGEM DE POSTE DE METAL (QUALQUER</t>
  </si>
  <si>
    <t>INSTALAÇÃO DE POSTE DE MADEIRA (QUALQUER</t>
  </si>
  <si>
    <t>INSTALAÇÃO DE POSTES METAL (QUALQUER TIP</t>
  </si>
  <si>
    <t>INSTALAÇÃO DE REPARO EM CABO PÁRA-RAIOS</t>
  </si>
  <si>
    <t>INSTALAÇÃO OU SUBSTITUIÇÃO DE ELETRODOS</t>
  </si>
  <si>
    <t>LIMPEZA MANUAL DE CADEIA DE ISOLADORES O</t>
  </si>
  <si>
    <t>MONTAGEM / DESMONTAGEM DE TORRE DE EMERG</t>
  </si>
  <si>
    <t>PINTURA MAIOR DE ESTRUTURAS OU POSTES ME</t>
  </si>
  <si>
    <t>PINTURA SIMPLE DE ESTRUTURAS OU POSTES M</t>
  </si>
  <si>
    <t>SUBSTITUIÇÃO (OU DE ABERTURA E FECHAMENT</t>
  </si>
  <si>
    <t>SUBSTITUIÇÃO OU INSTALAÇÃO DE PEÇAS E PA</t>
  </si>
  <si>
    <t>SUBSTITUIÇÃO OU REFORÇO DE PERFIS EM TOR</t>
  </si>
  <si>
    <t>TRANSFERÊNCIA DE CADEIA DE SUSPENSÃO EM</t>
  </si>
  <si>
    <t>TRATAMENTO ANTIÓXIDO NA BASE DA ESTRUTUR</t>
  </si>
  <si>
    <t>FORNECIMENTOS DE MATERIAIS MENORES ELET</t>
  </si>
  <si>
    <t>10</t>
  </si>
  <si>
    <t>un</t>
  </si>
  <si>
    <t>950</t>
  </si>
  <si>
    <t>1970</t>
  </si>
  <si>
    <t>2410</t>
  </si>
  <si>
    <t>2390</t>
  </si>
  <si>
    <t>2400</t>
  </si>
  <si>
    <t>2420</t>
  </si>
  <si>
    <t>2430</t>
  </si>
  <si>
    <t>UA</t>
  </si>
  <si>
    <t>2440</t>
  </si>
  <si>
    <t>2450</t>
  </si>
  <si>
    <t>2460</t>
  </si>
  <si>
    <t>2470</t>
  </si>
  <si>
    <t>2480</t>
  </si>
  <si>
    <t>2490</t>
  </si>
  <si>
    <t>2500</t>
  </si>
  <si>
    <t>2510</t>
  </si>
  <si>
    <t>2550</t>
  </si>
  <si>
    <t>2520</t>
  </si>
  <si>
    <t>2530</t>
  </si>
  <si>
    <t>2540</t>
  </si>
  <si>
    <t>2560</t>
  </si>
  <si>
    <t>2570</t>
  </si>
  <si>
    <t>2580</t>
  </si>
  <si>
    <t>2590</t>
  </si>
  <si>
    <t>2600</t>
  </si>
  <si>
    <t>2610</t>
  </si>
  <si>
    <t>2620</t>
  </si>
  <si>
    <t>2630</t>
  </si>
  <si>
    <t>2640</t>
  </si>
  <si>
    <t>2650</t>
  </si>
  <si>
    <t>2690</t>
  </si>
  <si>
    <t>2660</t>
  </si>
  <si>
    <t>2670</t>
  </si>
  <si>
    <t>2680</t>
  </si>
  <si>
    <t>2700</t>
  </si>
  <si>
    <t>2710</t>
  </si>
  <si>
    <t>2720</t>
  </si>
  <si>
    <t>2730</t>
  </si>
  <si>
    <t>2740</t>
  </si>
  <si>
    <t>2750</t>
  </si>
  <si>
    <t>2760</t>
  </si>
  <si>
    <t>2770</t>
  </si>
  <si>
    <t>2780</t>
  </si>
  <si>
    <t>2790</t>
  </si>
  <si>
    <t>2830</t>
  </si>
  <si>
    <t>2800</t>
  </si>
  <si>
    <t>2810</t>
  </si>
  <si>
    <t>2820</t>
  </si>
  <si>
    <t>2840</t>
  </si>
  <si>
    <t>2850</t>
  </si>
  <si>
    <t>2860</t>
  </si>
  <si>
    <t>2870</t>
  </si>
  <si>
    <t>2880</t>
  </si>
  <si>
    <t>2890</t>
  </si>
  <si>
    <t>2900</t>
  </si>
  <si>
    <t>2910</t>
  </si>
  <si>
    <t>2920</t>
  </si>
  <si>
    <t>2930</t>
  </si>
  <si>
    <t>2970</t>
  </si>
  <si>
    <t>2940</t>
  </si>
  <si>
    <t>2950</t>
  </si>
  <si>
    <t>2960</t>
  </si>
  <si>
    <t>2980</t>
  </si>
  <si>
    <t>2990</t>
  </si>
  <si>
    <t>3000</t>
  </si>
  <si>
    <t>3010</t>
  </si>
  <si>
    <t>3020</t>
  </si>
  <si>
    <t>3030</t>
  </si>
  <si>
    <t>3040</t>
  </si>
  <si>
    <t>3050</t>
  </si>
  <si>
    <t>3060</t>
  </si>
  <si>
    <t>3070</t>
  </si>
  <si>
    <t>3110</t>
  </si>
  <si>
    <t>3080</t>
  </si>
  <si>
    <t>3090</t>
  </si>
  <si>
    <t>3100</t>
  </si>
  <si>
    <t>3120</t>
  </si>
  <si>
    <t>3130</t>
  </si>
  <si>
    <t>3140</t>
  </si>
  <si>
    <t>3150</t>
  </si>
  <si>
    <t>3160</t>
  </si>
  <si>
    <t>3170</t>
  </si>
  <si>
    <t>3180</t>
  </si>
  <si>
    <t>3190</t>
  </si>
  <si>
    <t>3200</t>
  </si>
  <si>
    <t>3210</t>
  </si>
  <si>
    <t>3250</t>
  </si>
  <si>
    <t>3220</t>
  </si>
  <si>
    <t>3230</t>
  </si>
  <si>
    <t>3240</t>
  </si>
  <si>
    <t>3260</t>
  </si>
  <si>
    <t>3270</t>
  </si>
  <si>
    <t>3280</t>
  </si>
  <si>
    <t>3290</t>
  </si>
  <si>
    <t>3300</t>
  </si>
  <si>
    <t>3310</t>
  </si>
  <si>
    <t>3320</t>
  </si>
  <si>
    <t>3330</t>
  </si>
  <si>
    <t>3340</t>
  </si>
  <si>
    <t>3350</t>
  </si>
  <si>
    <t>3390</t>
  </si>
  <si>
    <t>3360</t>
  </si>
  <si>
    <t>3370</t>
  </si>
  <si>
    <t>3380</t>
  </si>
  <si>
    <t>3420</t>
  </si>
  <si>
    <t>3440</t>
  </si>
  <si>
    <t>3460</t>
  </si>
  <si>
    <t>3470</t>
  </si>
  <si>
    <t>3480</t>
  </si>
  <si>
    <t>3490</t>
  </si>
  <si>
    <t>3530</t>
  </si>
  <si>
    <t>3500</t>
  </si>
  <si>
    <t>3510</t>
  </si>
  <si>
    <t>3520</t>
  </si>
  <si>
    <t>3540</t>
  </si>
  <si>
    <t>3550</t>
  </si>
  <si>
    <t>3560</t>
  </si>
  <si>
    <t>3570</t>
  </si>
  <si>
    <t>3590</t>
  </si>
  <si>
    <t>3600</t>
  </si>
  <si>
    <t>3610</t>
  </si>
  <si>
    <t>3620</t>
  </si>
  <si>
    <t>3630</t>
  </si>
  <si>
    <t>3690</t>
  </si>
  <si>
    <t>3640</t>
  </si>
  <si>
    <t>3660</t>
  </si>
  <si>
    <t>3670</t>
  </si>
  <si>
    <t>3700</t>
  </si>
  <si>
    <t>3720</t>
  </si>
  <si>
    <t>3730</t>
  </si>
  <si>
    <t>3740</t>
  </si>
  <si>
    <t>3820</t>
  </si>
  <si>
    <t>3780</t>
  </si>
  <si>
    <t>3810</t>
  </si>
  <si>
    <t>3830</t>
  </si>
  <si>
    <t>3850</t>
  </si>
  <si>
    <t>3860</t>
  </si>
  <si>
    <t>3870</t>
  </si>
  <si>
    <t>3880</t>
  </si>
  <si>
    <t>3890</t>
  </si>
  <si>
    <t>3900</t>
  </si>
  <si>
    <t>3910</t>
  </si>
  <si>
    <t>3950</t>
  </si>
  <si>
    <t>3920</t>
  </si>
  <si>
    <t>3930</t>
  </si>
  <si>
    <t>3940</t>
  </si>
  <si>
    <t>3960</t>
  </si>
  <si>
    <t>3990</t>
  </si>
  <si>
    <t>4020</t>
  </si>
  <si>
    <t>4050</t>
  </si>
  <si>
    <t>4110</t>
  </si>
  <si>
    <t>4070</t>
  </si>
  <si>
    <t>4090</t>
  </si>
  <si>
    <t>4100</t>
  </si>
  <si>
    <t>4120</t>
  </si>
  <si>
    <t>4130</t>
  </si>
  <si>
    <t>4140</t>
  </si>
  <si>
    <t>4160</t>
  </si>
  <si>
    <t>4170</t>
  </si>
  <si>
    <t>4190</t>
  </si>
  <si>
    <t>4270</t>
  </si>
  <si>
    <t>4200</t>
  </si>
  <si>
    <t>4210</t>
  </si>
  <si>
    <t>4230</t>
  </si>
  <si>
    <t>4290</t>
  </si>
  <si>
    <t>4300</t>
  </si>
  <si>
    <t>4310</t>
  </si>
  <si>
    <t>4320</t>
  </si>
  <si>
    <t>4330</t>
  </si>
  <si>
    <t>4370</t>
  </si>
  <si>
    <t>4340</t>
  </si>
  <si>
    <t>4350</t>
  </si>
  <si>
    <t>4360</t>
  </si>
  <si>
    <t>4380</t>
  </si>
  <si>
    <t>4390</t>
  </si>
  <si>
    <t>4400</t>
  </si>
  <si>
    <t>4410</t>
  </si>
  <si>
    <t>4440</t>
  </si>
  <si>
    <t>4450</t>
  </si>
  <si>
    <t>4460</t>
  </si>
  <si>
    <t>4470</t>
  </si>
  <si>
    <t>4520</t>
  </si>
  <si>
    <t>4480</t>
  </si>
  <si>
    <t>4490</t>
  </si>
  <si>
    <t>4510</t>
  </si>
  <si>
    <t>4550</t>
  </si>
  <si>
    <t>4600</t>
  </si>
  <si>
    <t>4610</t>
  </si>
  <si>
    <t>4650</t>
  </si>
  <si>
    <t>4620</t>
  </si>
  <si>
    <t>4630</t>
  </si>
  <si>
    <t>4640</t>
  </si>
  <si>
    <t>4660</t>
  </si>
  <si>
    <t>4670</t>
  </si>
  <si>
    <t>4680</t>
  </si>
  <si>
    <t>4690</t>
  </si>
  <si>
    <t>4700</t>
  </si>
  <si>
    <t>4710</t>
  </si>
  <si>
    <t>4720</t>
  </si>
  <si>
    <t>4730</t>
  </si>
  <si>
    <t>4740</t>
  </si>
  <si>
    <t>4750</t>
  </si>
  <si>
    <t>4790</t>
  </si>
  <si>
    <t>4760</t>
  </si>
  <si>
    <t>4770</t>
  </si>
  <si>
    <t>4780</t>
  </si>
  <si>
    <t>4800</t>
  </si>
  <si>
    <t>4810</t>
  </si>
  <si>
    <t>4820</t>
  </si>
  <si>
    <t>4830</t>
  </si>
  <si>
    <t>4840</t>
  </si>
  <si>
    <t>4850</t>
  </si>
  <si>
    <t>4860</t>
  </si>
  <si>
    <t>4870</t>
  </si>
  <si>
    <t>4880</t>
  </si>
  <si>
    <t>4890</t>
  </si>
  <si>
    <t>4930</t>
  </si>
  <si>
    <t>4900</t>
  </si>
  <si>
    <t>4920</t>
  </si>
  <si>
    <t>4940</t>
  </si>
  <si>
    <t>4950</t>
  </si>
  <si>
    <t>4960</t>
  </si>
  <si>
    <t>4970</t>
  </si>
  <si>
    <t>4980</t>
  </si>
  <si>
    <t>4990</t>
  </si>
  <si>
    <t>5000</t>
  </si>
  <si>
    <t>5010</t>
  </si>
  <si>
    <t>5090</t>
  </si>
  <si>
    <t>5060</t>
  </si>
  <si>
    <t>5070</t>
  </si>
  <si>
    <t>5080</t>
  </si>
  <si>
    <t>5120</t>
  </si>
  <si>
    <t>5130</t>
  </si>
  <si>
    <t>5140</t>
  </si>
  <si>
    <t>5150</t>
  </si>
  <si>
    <t>5160</t>
  </si>
  <si>
    <t>5170</t>
  </si>
  <si>
    <t>5210</t>
  </si>
  <si>
    <t>5180</t>
  </si>
  <si>
    <t>5190</t>
  </si>
  <si>
    <t>5200</t>
  </si>
  <si>
    <t>5220</t>
  </si>
  <si>
    <t>5230</t>
  </si>
  <si>
    <t>5240</t>
  </si>
  <si>
    <t>5260</t>
  </si>
  <si>
    <t>5270</t>
  </si>
  <si>
    <t>5280</t>
  </si>
  <si>
    <t>5290</t>
  </si>
  <si>
    <t>5300</t>
  </si>
  <si>
    <t>5310</t>
  </si>
  <si>
    <t>5350</t>
  </si>
  <si>
    <t>5320</t>
  </si>
  <si>
    <t>5330</t>
  </si>
  <si>
    <t>5340</t>
  </si>
  <si>
    <t>5360</t>
  </si>
  <si>
    <t>5370</t>
  </si>
  <si>
    <t>5380</t>
  </si>
  <si>
    <t>5390</t>
  </si>
  <si>
    <t>5400</t>
  </si>
  <si>
    <t>5410</t>
  </si>
  <si>
    <t>5420</t>
  </si>
  <si>
    <t>5430</t>
  </si>
  <si>
    <t>5440</t>
  </si>
  <si>
    <t>5450</t>
  </si>
  <si>
    <t>5490</t>
  </si>
  <si>
    <t>5460</t>
  </si>
  <si>
    <t>5470</t>
  </si>
  <si>
    <t>5480</t>
  </si>
  <si>
    <t>5500</t>
  </si>
  <si>
    <t>5510</t>
  </si>
  <si>
    <t>5520</t>
  </si>
  <si>
    <t>5530</t>
  </si>
  <si>
    <t>5540</t>
  </si>
  <si>
    <t>5550</t>
  </si>
  <si>
    <t>5560</t>
  </si>
  <si>
    <t>5570</t>
  </si>
  <si>
    <t>5580</t>
  </si>
  <si>
    <t>5590</t>
  </si>
  <si>
    <t>5630</t>
  </si>
  <si>
    <t>5600</t>
  </si>
  <si>
    <t>5610</t>
  </si>
  <si>
    <t>5620</t>
  </si>
  <si>
    <t>5640</t>
  </si>
  <si>
    <t>5650</t>
  </si>
  <si>
    <t>5660</t>
  </si>
  <si>
    <t>5670</t>
  </si>
  <si>
    <t>5680</t>
  </si>
  <si>
    <t>5690</t>
  </si>
  <si>
    <t>5700</t>
  </si>
  <si>
    <t>5710</t>
  </si>
  <si>
    <t>5720</t>
  </si>
  <si>
    <t>5730</t>
  </si>
  <si>
    <t>5770</t>
  </si>
  <si>
    <t>5740</t>
  </si>
  <si>
    <t>5750</t>
  </si>
  <si>
    <t>5760</t>
  </si>
  <si>
    <t>5780</t>
  </si>
  <si>
    <t>5790</t>
  </si>
  <si>
    <t>5800</t>
  </si>
  <si>
    <t>5810</t>
  </si>
  <si>
    <t>5820</t>
  </si>
  <si>
    <t>5830</t>
  </si>
  <si>
    <t>5840</t>
  </si>
  <si>
    <t>5850</t>
  </si>
  <si>
    <t>5860</t>
  </si>
  <si>
    <t>5870</t>
  </si>
  <si>
    <t>5910</t>
  </si>
  <si>
    <t>5880</t>
  </si>
  <si>
    <t>5890</t>
  </si>
  <si>
    <t>5900</t>
  </si>
  <si>
    <t>5920</t>
  </si>
  <si>
    <t>5930</t>
  </si>
  <si>
    <t>5940</t>
  </si>
  <si>
    <t>5950</t>
  </si>
  <si>
    <t>5960</t>
  </si>
  <si>
    <t>5970</t>
  </si>
  <si>
    <t>5980</t>
  </si>
  <si>
    <t>5990</t>
  </si>
  <si>
    <t>6000</t>
  </si>
  <si>
    <t>6010</t>
  </si>
  <si>
    <t>6060</t>
  </si>
  <si>
    <t>6020</t>
  </si>
  <si>
    <t>6040</t>
  </si>
  <si>
    <t>6050</t>
  </si>
  <si>
    <t>6070</t>
  </si>
  <si>
    <t>6080</t>
  </si>
  <si>
    <t>6090</t>
  </si>
  <si>
    <t>6100</t>
  </si>
  <si>
    <t>6110</t>
  </si>
  <si>
    <t>6120</t>
  </si>
  <si>
    <t>6130</t>
  </si>
  <si>
    <t>6140</t>
  </si>
  <si>
    <t>6150</t>
  </si>
  <si>
    <t>6190</t>
  </si>
  <si>
    <t>6160</t>
  </si>
  <si>
    <t>6170</t>
  </si>
  <si>
    <t>6180</t>
  </si>
  <si>
    <t>6200</t>
  </si>
  <si>
    <t>6210</t>
  </si>
  <si>
    <t>6220</t>
  </si>
  <si>
    <t>6230</t>
  </si>
  <si>
    <t>6240</t>
  </si>
  <si>
    <t>6250</t>
  </si>
  <si>
    <t>6260</t>
  </si>
  <si>
    <t>6270</t>
  </si>
  <si>
    <t>6280</t>
  </si>
  <si>
    <t>6290</t>
  </si>
  <si>
    <t>6330</t>
  </si>
  <si>
    <t>6300</t>
  </si>
  <si>
    <t>6310</t>
  </si>
  <si>
    <t>6320</t>
  </si>
  <si>
    <t>6340</t>
  </si>
  <si>
    <t>6350</t>
  </si>
  <si>
    <t>6360</t>
  </si>
  <si>
    <t>6370</t>
  </si>
  <si>
    <t>6380</t>
  </si>
  <si>
    <t>6390</t>
  </si>
  <si>
    <t>6400</t>
  </si>
  <si>
    <t>6420</t>
  </si>
  <si>
    <t>6470</t>
  </si>
  <si>
    <t>6440</t>
  </si>
  <si>
    <t>6450</t>
  </si>
  <si>
    <t>6460</t>
  </si>
  <si>
    <t>6480</t>
  </si>
  <si>
    <t>6490</t>
  </si>
  <si>
    <t>6500</t>
  </si>
  <si>
    <t>6510</t>
  </si>
  <si>
    <t>6520</t>
  </si>
  <si>
    <t>6530</t>
  </si>
  <si>
    <t>6540</t>
  </si>
  <si>
    <t>6550</t>
  </si>
  <si>
    <t>6560</t>
  </si>
  <si>
    <t>6570</t>
  </si>
  <si>
    <t>6610</t>
  </si>
  <si>
    <t>6580</t>
  </si>
  <si>
    <t>6590</t>
  </si>
  <si>
    <t>6600</t>
  </si>
  <si>
    <t>6620</t>
  </si>
  <si>
    <t>6630</t>
  </si>
  <si>
    <t>6640</t>
  </si>
  <si>
    <t>6650</t>
  </si>
  <si>
    <t>6660</t>
  </si>
  <si>
    <t>6670</t>
  </si>
  <si>
    <t>6680</t>
  </si>
  <si>
    <t>6690</t>
  </si>
  <si>
    <t>6700</t>
  </si>
  <si>
    <t>6710</t>
  </si>
  <si>
    <t>6750</t>
  </si>
  <si>
    <t>6720</t>
  </si>
  <si>
    <t>6730</t>
  </si>
  <si>
    <t>6740</t>
  </si>
  <si>
    <t>6760</t>
  </si>
  <si>
    <t>6770</t>
  </si>
  <si>
    <t>6780</t>
  </si>
  <si>
    <t>6790</t>
  </si>
  <si>
    <t>6800</t>
  </si>
  <si>
    <t>6810</t>
  </si>
  <si>
    <t>6820</t>
  </si>
  <si>
    <t>6830</t>
  </si>
  <si>
    <t>6840</t>
  </si>
  <si>
    <t>6850</t>
  </si>
  <si>
    <t>6890</t>
  </si>
  <si>
    <t>6860</t>
  </si>
  <si>
    <t>6870</t>
  </si>
  <si>
    <t>6880</t>
  </si>
  <si>
    <t>6900</t>
  </si>
  <si>
    <t>6910</t>
  </si>
  <si>
    <t>6920</t>
  </si>
  <si>
    <t>6930</t>
  </si>
  <si>
    <t>6940</t>
  </si>
  <si>
    <t>6950</t>
  </si>
  <si>
    <t>6960</t>
  </si>
  <si>
    <t>6970</t>
  </si>
  <si>
    <t>6980</t>
  </si>
  <si>
    <t>6990</t>
  </si>
  <si>
    <t>7030</t>
  </si>
  <si>
    <t>7000</t>
  </si>
  <si>
    <t>7010</t>
  </si>
  <si>
    <t>7020</t>
  </si>
  <si>
    <t>7040</t>
  </si>
  <si>
    <t>7050</t>
  </si>
  <si>
    <t>7060</t>
  </si>
  <si>
    <t>7070</t>
  </si>
  <si>
    <t>7080</t>
  </si>
  <si>
    <t>7090</t>
  </si>
  <si>
    <t>7100</t>
  </si>
  <si>
    <t>7110</t>
  </si>
  <si>
    <t>7120</t>
  </si>
  <si>
    <t>7130</t>
  </si>
  <si>
    <t>7170</t>
  </si>
  <si>
    <t>7140</t>
  </si>
  <si>
    <t>7150</t>
  </si>
  <si>
    <t>7160</t>
  </si>
  <si>
    <t>7180</t>
  </si>
  <si>
    <t>7190</t>
  </si>
  <si>
    <t>7200</t>
  </si>
  <si>
    <t>7210</t>
  </si>
  <si>
    <t>7220</t>
  </si>
  <si>
    <t>7230</t>
  </si>
  <si>
    <t>7240</t>
  </si>
  <si>
    <t>7250</t>
  </si>
  <si>
    <t>7260</t>
  </si>
  <si>
    <t>7270</t>
  </si>
  <si>
    <t>7310</t>
  </si>
  <si>
    <t>7280</t>
  </si>
  <si>
    <t>7290</t>
  </si>
  <si>
    <t>7300</t>
  </si>
  <si>
    <t>7320</t>
  </si>
  <si>
    <t>7330</t>
  </si>
  <si>
    <t>7340</t>
  </si>
  <si>
    <t>7350</t>
  </si>
  <si>
    <t>7360</t>
  </si>
  <si>
    <t>7370</t>
  </si>
  <si>
    <t>7380</t>
  </si>
  <si>
    <t>7390</t>
  </si>
  <si>
    <t>7400</t>
  </si>
  <si>
    <t>7410</t>
  </si>
  <si>
    <t>7450</t>
  </si>
  <si>
    <t>7420</t>
  </si>
  <si>
    <t>7430</t>
  </si>
  <si>
    <t>7440</t>
  </si>
  <si>
    <t>7460</t>
  </si>
  <si>
    <t>7470</t>
  </si>
  <si>
    <t>7480</t>
  </si>
  <si>
    <t>7490</t>
  </si>
  <si>
    <t>7500</t>
  </si>
  <si>
    <t>7510</t>
  </si>
  <si>
    <t>7520</t>
  </si>
  <si>
    <t>7530</t>
  </si>
  <si>
    <t>7540</t>
  </si>
  <si>
    <t>7550</t>
  </si>
  <si>
    <t>7590</t>
  </si>
  <si>
    <t>7560</t>
  </si>
  <si>
    <t>7570</t>
  </si>
  <si>
    <t>7580</t>
  </si>
  <si>
    <t>7600</t>
  </si>
  <si>
    <t>7610</t>
  </si>
  <si>
    <t>7620</t>
  </si>
  <si>
    <t>7630</t>
  </si>
  <si>
    <t>7640</t>
  </si>
  <si>
    <t>7650</t>
  </si>
  <si>
    <t>7660</t>
  </si>
  <si>
    <t>7670</t>
  </si>
  <si>
    <t>7680</t>
  </si>
  <si>
    <t>7690</t>
  </si>
  <si>
    <t>7730</t>
  </si>
  <si>
    <t>7700</t>
  </si>
  <si>
    <t>7710</t>
  </si>
  <si>
    <t>7720</t>
  </si>
  <si>
    <t>7740</t>
  </si>
  <si>
    <t>7750</t>
  </si>
  <si>
    <t>7760</t>
  </si>
  <si>
    <t>7770</t>
  </si>
  <si>
    <t>7780</t>
  </si>
  <si>
    <t>7790</t>
  </si>
  <si>
    <t>7800</t>
  </si>
  <si>
    <t>7810</t>
  </si>
  <si>
    <t>7820</t>
  </si>
  <si>
    <t>7830</t>
  </si>
  <si>
    <t>7870</t>
  </si>
  <si>
    <t>7840</t>
  </si>
  <si>
    <t>7850</t>
  </si>
  <si>
    <t>7860</t>
  </si>
  <si>
    <t>7880</t>
  </si>
  <si>
    <t>7890</t>
  </si>
  <si>
    <t>7900</t>
  </si>
  <si>
    <t>7910</t>
  </si>
  <si>
    <t>7920</t>
  </si>
  <si>
    <t>7930</t>
  </si>
  <si>
    <t>7940</t>
  </si>
  <si>
    <t>7950</t>
  </si>
  <si>
    <t>7960</t>
  </si>
  <si>
    <t>7970</t>
  </si>
  <si>
    <t>8010</t>
  </si>
  <si>
    <t>7980</t>
  </si>
  <si>
    <t>7990</t>
  </si>
  <si>
    <t>8000</t>
  </si>
  <si>
    <t>8020</t>
  </si>
  <si>
    <t>8030</t>
  </si>
  <si>
    <t>8040</t>
  </si>
  <si>
    <t>8050</t>
  </si>
  <si>
    <t>8060</t>
  </si>
  <si>
    <t>8070</t>
  </si>
  <si>
    <t>8080</t>
  </si>
  <si>
    <t>8090</t>
  </si>
  <si>
    <t>8100</t>
  </si>
  <si>
    <t>8110</t>
  </si>
  <si>
    <t>8150</t>
  </si>
  <si>
    <t>8120</t>
  </si>
  <si>
    <t>8130</t>
  </si>
  <si>
    <t>8140</t>
  </si>
  <si>
    <t>8160</t>
  </si>
  <si>
    <t>8170</t>
  </si>
  <si>
    <t>8180</t>
  </si>
  <si>
    <t>8190</t>
  </si>
  <si>
    <t>8200</t>
  </si>
  <si>
    <t>8210</t>
  </si>
  <si>
    <t>8220</t>
  </si>
  <si>
    <t>8230</t>
  </si>
  <si>
    <t>8240</t>
  </si>
  <si>
    <t>8250</t>
  </si>
  <si>
    <t>8290</t>
  </si>
  <si>
    <t>8260</t>
  </si>
  <si>
    <t>8270</t>
  </si>
  <si>
    <t>8280</t>
  </si>
  <si>
    <t>8300</t>
  </si>
  <si>
    <t>8310</t>
  </si>
  <si>
    <t>8320</t>
  </si>
  <si>
    <t>8330</t>
  </si>
  <si>
    <t>8340</t>
  </si>
  <si>
    <t>8350</t>
  </si>
  <si>
    <t>8360</t>
  </si>
  <si>
    <t>8370</t>
  </si>
  <si>
    <t>8380</t>
  </si>
  <si>
    <t>8390</t>
  </si>
  <si>
    <t>8430</t>
  </si>
  <si>
    <t>8400</t>
  </si>
  <si>
    <t>8410</t>
  </si>
  <si>
    <t>8420</t>
  </si>
  <si>
    <t>8440</t>
  </si>
  <si>
    <t>8460</t>
  </si>
  <si>
    <t>8470</t>
  </si>
  <si>
    <t>8480</t>
  </si>
  <si>
    <t>8490</t>
  </si>
  <si>
    <t>8500</t>
  </si>
  <si>
    <t>8510</t>
  </si>
  <si>
    <t>8520</t>
  </si>
  <si>
    <t>8530</t>
  </si>
  <si>
    <t>8590</t>
  </si>
  <si>
    <t>8540</t>
  </si>
  <si>
    <t>8550</t>
  </si>
  <si>
    <t>8560</t>
  </si>
  <si>
    <t>8600</t>
  </si>
  <si>
    <t>8610</t>
  </si>
  <si>
    <t>8620</t>
  </si>
  <si>
    <t>8630</t>
  </si>
  <si>
    <t>8640</t>
  </si>
  <si>
    <t>8650</t>
  </si>
  <si>
    <t>8660</t>
  </si>
  <si>
    <t>8670</t>
  </si>
  <si>
    <t>8710</t>
  </si>
  <si>
    <t>8680</t>
  </si>
  <si>
    <t>8690</t>
  </si>
  <si>
    <t>8700</t>
  </si>
  <si>
    <t>8720</t>
  </si>
  <si>
    <t>8730</t>
  </si>
  <si>
    <t>8740</t>
  </si>
  <si>
    <t>8750</t>
  </si>
  <si>
    <t>8760</t>
  </si>
  <si>
    <t>8770</t>
  </si>
  <si>
    <t>8780</t>
  </si>
  <si>
    <t>8790</t>
  </si>
  <si>
    <t>8800</t>
  </si>
  <si>
    <t>8810</t>
  </si>
  <si>
    <t>8850</t>
  </si>
  <si>
    <t>8820</t>
  </si>
  <si>
    <t>8830</t>
  </si>
  <si>
    <t>8840</t>
  </si>
  <si>
    <t>8860</t>
  </si>
  <si>
    <t>8870</t>
  </si>
  <si>
    <t>8880</t>
  </si>
  <si>
    <t>8890</t>
  </si>
  <si>
    <t>8900</t>
  </si>
  <si>
    <t>8910</t>
  </si>
  <si>
    <t>8920</t>
  </si>
  <si>
    <t>8930</t>
  </si>
  <si>
    <t>8950</t>
  </si>
  <si>
    <t>9010</t>
  </si>
  <si>
    <t>8960</t>
  </si>
  <si>
    <t>8990</t>
  </si>
  <si>
    <t>9000</t>
  </si>
  <si>
    <t>9020</t>
  </si>
  <si>
    <t>9030</t>
  </si>
  <si>
    <t>9040</t>
  </si>
  <si>
    <t>9050</t>
  </si>
  <si>
    <t>9060</t>
  </si>
  <si>
    <t>9070</t>
  </si>
  <si>
    <t>9080</t>
  </si>
  <si>
    <t>9090</t>
  </si>
  <si>
    <t>9100</t>
  </si>
  <si>
    <t>1,00 x CONEXÃO DE BANCO DE CAPACITOR 13,8kV c/ DJ + 1,00 x SUBST. DE CONJUNTO TCs 69kV + 1,00 x SUBSTITUIÇÃO DISJUNTOR 69kV + 1,00 x SUBST. BANCO DE CAPACITOR 3,6MVAr - 13,8kV</t>
  </si>
  <si>
    <t>PILAR</t>
  </si>
  <si>
    <t>1,00 x CONEXÃO DE BANCO DE CAPACITOR 13,8kV c/ DJ + 1,00 x SUBST. DE CONJUNTO TCs 13,8kV + 1,00 x SUBSTITUIÇÃO DISJUNTOR 69kV + 1,00 x SUBSTITUIÇÃO DISJUNTOR 13,8kV + 1,00 x SUBST. BANCO DE CAPACITOR 3,6MVAr - 13,8kV + 1,00 x SUBST. DE CONJUNTO TCs 69kV + 1,00 x SUBSTITUIÇÃO DE TSA 13,8kV + 1,00 x SUBST. DE CONJUNTO CHAVE FUSÍVEL 13,8kV (TSA) + 1,00 x DESAT. DE CHAVE TRIPOLAR 69/138kV + 1,00 x SUBSTITUIÇÃO DE ESTRUTURA EM SE – CONCRETO + 1,00 x INSTALAÇÃO DE CHAVES 69kV TRIPOLAR</t>
  </si>
  <si>
    <t>UNIÃO DOS PALMARES</t>
  </si>
  <si>
    <t>AP-2630208AMP0.A</t>
  </si>
  <si>
    <t>PLANEJAMENTO - AMPLIAÇÃO DE POTÊNCIA - SE EQUATORIAL - 2026</t>
  </si>
  <si>
    <t>1,00 x TRANSFORMADOR DE FORÇA 69/13,8kV 20,0/26,6MVA - DYN1 + 1,00 x INSTALAÇÃO DE TRANSFORMADOR DE FORÇA ATÉ 40MVA + 1,00 x CONEXÃO DE TRAFO 69kV c/ DJ + 1,00 x CONEXÃO DE TRAFO 13,8kV c/ DJ + 3,00 x ENTRADA DE LINHA 13,8kV c/ DJ + 2,00 x BARRAMENTO SIMPLES 13,8kV + 1,00 x CABO SUBTERRÂNEO + 1,20 x DESAT. INFRAESTRUTURA GERAL PEQUENA + 0,05 x MIG 69/34,5kV e MIG 69/13,8kV PEQUENO + 1,00 x INTERLIGAÇÃO DE BARRAS BPT 13,8kV c/ DJ</t>
  </si>
  <si>
    <t>Cabo subterrâneo para interligação do novo trafo T4 ao novo barramento 01B4 + interligação 01B4 a 01B2;
Realizar desativação de cubículos.</t>
  </si>
  <si>
    <t>MACAPÁ</t>
  </si>
  <si>
    <t>AP-2631808MOP0.A</t>
  </si>
  <si>
    <t>AUTOMAÇÃO - MEDIÇÃO OPERACIONAL - SE APOREMA - 2026</t>
  </si>
  <si>
    <t>2,00 x MEDIÇÃO OPERACIONAL 34,5KV - C/ TI's</t>
  </si>
  <si>
    <t>09B1, 09P1</t>
  </si>
  <si>
    <t>AP-2631808MOP0.B</t>
  </si>
  <si>
    <t>AUTOMAÇÃO - MEDIÇÃO OPERACIONAL - SE RIO PRETO (AP) - 2026</t>
  </si>
  <si>
    <t>SE RIO PRETO (AP)</t>
  </si>
  <si>
    <t>AP-2631808MOP0.C</t>
  </si>
  <si>
    <t>AUTOMAÇÃO - MEDIÇÃO OPERACIONAL - SE TREVO - 2026</t>
  </si>
  <si>
    <t>SE TREVO</t>
  </si>
  <si>
    <t>09B1, 09L1</t>
  </si>
  <si>
    <t>AP-2631308MOP0.A</t>
  </si>
  <si>
    <t>MANUTENÇÃO - MELHORIA SE - SE AMAPÁ - 2026</t>
  </si>
  <si>
    <t>1,00 x BARRAMENTO SIMPLES 13,8kV + 0,14 x MIG 34,5/13,8kV PEQUENO + 1,00 x CONEXÃO DE TRAFO 13,8kV c/ DJ + 1,00 x ENTRADA DE LINHA 13,8kV c/ DJ + 0,20 x DESAT. INFRAESTRUTURA GERAL PEQUENA</t>
  </si>
  <si>
    <t>Substituição de cubículos por pátio aéreo:
- Entrada de linha: 01Y1;
- Conexão de transformador: 01B1;
- Realizar implantação de TP e TSA aéreo;
- Realizar desativação de cubículo.</t>
  </si>
  <si>
    <t>AMAPÁ</t>
  </si>
  <si>
    <t>AP-2631308MOP0.B</t>
  </si>
  <si>
    <t>MANUTENÇÃO - MELHORIA SE - SE CALÇOENE - 2026</t>
  </si>
  <si>
    <t>1,00 x BARRAMENTO SIMPLES 13,8kV + 1,00 x CONEXÃO DE TRAFO 13,8kV c/ DJ + 2,00 x ENTRADA DE LINHA 13,8kV c/ DJ + 0,14 x MIG 34,5/13,8kV PEQUENO + 0,20 x DESAT. INFRAESTRUTURA GERAL PEQUENA</t>
  </si>
  <si>
    <t>Substituição de cubículos por pátio aéreo:
- Entrada de linha: 01C1, 01C2;
- Conexão de transformador: 01B1;
- Realizar implantação de TP e TSA aéreo;
- Realizar desativação de cubículo.</t>
  </si>
  <si>
    <t>CALÇOENE</t>
  </si>
  <si>
    <t>PLANEJAMENTO - BANCO DE CAPACITORES - SE ARUANÃ-D - 2025</t>
  </si>
  <si>
    <t>SE ARUANÃ-D</t>
  </si>
  <si>
    <t>ARUANÃO</t>
  </si>
  <si>
    <t>GO-2531708ASE4.E</t>
  </si>
  <si>
    <t>GO-2531708ASE4.F</t>
  </si>
  <si>
    <t>GO-2531708ASE4.G</t>
  </si>
  <si>
    <t>GO-2531708ASE0.3</t>
  </si>
  <si>
    <t>GO-2531708ASE0.A</t>
  </si>
  <si>
    <t>GO-2531708ASE0.C</t>
  </si>
  <si>
    <t>GO-2531708ASE0.D</t>
  </si>
  <si>
    <t>GO-2531708ASE0.F</t>
  </si>
  <si>
    <t>GO-2531708ASE0.U</t>
  </si>
  <si>
    <t>GO-2531708ASE0.Y</t>
  </si>
  <si>
    <t>GO-2531708ASE1.3</t>
  </si>
  <si>
    <t>GO-2531708ASE1.7</t>
  </si>
  <si>
    <t>GO-2531708ASE1.D</t>
  </si>
  <si>
    <t>GO-2531708ASE1.G</t>
  </si>
  <si>
    <t>GO-2531708ASE1.I</t>
  </si>
  <si>
    <t>GO-2531708ASE1.P</t>
  </si>
  <si>
    <t>GO-2531708ASE1.R</t>
  </si>
  <si>
    <t>GO-2531708ASE1.S</t>
  </si>
  <si>
    <t>GO-2531708ASE2.2</t>
  </si>
  <si>
    <t>GO-2531708ASE2.5</t>
  </si>
  <si>
    <t>GO-2531708ASE2.7</t>
  </si>
  <si>
    <t>GO-2531708ASE2.8</t>
  </si>
  <si>
    <t>GO-2531708ASE2.K</t>
  </si>
  <si>
    <t>GO-2531708ASE2.R</t>
  </si>
  <si>
    <t>GO-2531708ASE2.T</t>
  </si>
  <si>
    <t>GO-2531708ASE2.X</t>
  </si>
  <si>
    <t>GO-2531708ASE3.2</t>
  </si>
  <si>
    <t>GO-2531708ASE3.3</t>
  </si>
  <si>
    <t>GO-2531708ASE3.4</t>
  </si>
  <si>
    <t>GO-2531708ASE3.5</t>
  </si>
  <si>
    <t>GO-2531708ASE3.6</t>
  </si>
  <si>
    <t>GO-2531708ASE3.7</t>
  </si>
  <si>
    <t>GO-2531708ASE3.8</t>
  </si>
  <si>
    <t>GO-2531708ASE3.9</t>
  </si>
  <si>
    <t>GO-2531708ASE3.E</t>
  </si>
  <si>
    <t>GO-2531708ASE3.F</t>
  </si>
  <si>
    <t>GO-2531708ASE4.A</t>
  </si>
  <si>
    <t>GO-2531708ASE4.B</t>
  </si>
  <si>
    <t>GO-2531708ASE4.C</t>
  </si>
  <si>
    <t>GO-2531708ASE4.D</t>
  </si>
  <si>
    <t>GO-2531708ASE0.1</t>
  </si>
  <si>
    <t>GO-2531708ASE0.2</t>
  </si>
  <si>
    <t>GO-2531708ASE0.4</t>
  </si>
  <si>
    <t>GO-2531708ASE0.5</t>
  </si>
  <si>
    <t>GO-2531708ASE0.6</t>
  </si>
  <si>
    <t>GO-2531708ASE0.7</t>
  </si>
  <si>
    <t>GO-2531708ASE0.8</t>
  </si>
  <si>
    <t>GO-2531708ASE0.9</t>
  </si>
  <si>
    <t>GO-2531708ASE0.B</t>
  </si>
  <si>
    <t>GO-2531708ASE0.E</t>
  </si>
  <si>
    <t>GO-2531708ASE0.G</t>
  </si>
  <si>
    <t>GO-2531708ASE0.H</t>
  </si>
  <si>
    <t>GO-2531708ASE0.I</t>
  </si>
  <si>
    <t>GO-2531708ASE0.J</t>
  </si>
  <si>
    <t>GO-2531708ASE0.K</t>
  </si>
  <si>
    <t>GO-2531708ASE0.L</t>
  </si>
  <si>
    <t>GO-2531708ASE0.M</t>
  </si>
  <si>
    <t>GO-2531708ASE0.N</t>
  </si>
  <si>
    <t>GO-2531708ASE0.O</t>
  </si>
  <si>
    <t>GO-2531708ASE0.P</t>
  </si>
  <si>
    <t>GO-2531708ASE0.Q</t>
  </si>
  <si>
    <t>GO-2531708ASE0.R</t>
  </si>
  <si>
    <t>GO-2531708ASE0.S</t>
  </si>
  <si>
    <t>GO-2531708ASE0.T</t>
  </si>
  <si>
    <t>GO-2531708ASE0.V</t>
  </si>
  <si>
    <t>GO-2531708ASE0.W</t>
  </si>
  <si>
    <t>GO-2531708ASE0.X</t>
  </si>
  <si>
    <t>GO-2531708ASE0.Z</t>
  </si>
  <si>
    <t>GO-2531708ASE1.1</t>
  </si>
  <si>
    <t>GO-2531708ASE1.2</t>
  </si>
  <si>
    <t>GO-2531708ASE1.4</t>
  </si>
  <si>
    <t>GO-2531708ASE1.5</t>
  </si>
  <si>
    <t>GO-2531708ASE1.6</t>
  </si>
  <si>
    <t>GO-2531708ASE1.8</t>
  </si>
  <si>
    <t>GO-2531708ASE1.A</t>
  </si>
  <si>
    <t>GO-2531708ASE1.B</t>
  </si>
  <si>
    <t>GO-2531708ASE1.C</t>
  </si>
  <si>
    <t>GO-2531708ASE1.E</t>
  </si>
  <si>
    <t>GO-2531708ASE1.F</t>
  </si>
  <si>
    <t>GO-2531708ASE1.H</t>
  </si>
  <si>
    <t>GO-2531708ASE1.J</t>
  </si>
  <si>
    <t>GO-2531708ASE1.K</t>
  </si>
  <si>
    <t>GO-2531708ASE1.L</t>
  </si>
  <si>
    <t>GO-2531708ASE1.M</t>
  </si>
  <si>
    <t>GO-2531708ASE1.N</t>
  </si>
  <si>
    <t>GO-2531708ASE1.O</t>
  </si>
  <si>
    <t>GO-2531708ASE1.Q</t>
  </si>
  <si>
    <t>GO-2531708ASE1.T</t>
  </si>
  <si>
    <t>GO-2531708ASE1.U</t>
  </si>
  <si>
    <t>GO-2531708ASE1.V</t>
  </si>
  <si>
    <t>GO-2531708ASE1.W</t>
  </si>
  <si>
    <t>GO-2531708ASE1.X</t>
  </si>
  <si>
    <t>GO-2531708ASE1.Y</t>
  </si>
  <si>
    <t>GO-2531708ASE1.Z</t>
  </si>
  <si>
    <t>GO-2531708ASE2.1</t>
  </si>
  <si>
    <t>GO-2531708ASE2.3</t>
  </si>
  <si>
    <t>GO-2531708ASE2.4</t>
  </si>
  <si>
    <t>GO-2531708ASE2.6</t>
  </si>
  <si>
    <t>GO-2531708ASE2.9</t>
  </si>
  <si>
    <t>GO-2531708ASE2.A</t>
  </si>
  <si>
    <t>GO-2531708ASE2.B</t>
  </si>
  <si>
    <t>GO-2531708ASE2.C</t>
  </si>
  <si>
    <t>GO-2531708ASE2.D</t>
  </si>
  <si>
    <t>GO-2531708ASE2.E</t>
  </si>
  <si>
    <t>GO-2531708ASE2.F</t>
  </si>
  <si>
    <t>GO-2531708ASE2.G</t>
  </si>
  <si>
    <t>GO-2531708ASE2.H</t>
  </si>
  <si>
    <t>GO-2531708ASE2.I</t>
  </si>
  <si>
    <t>GO-2531708ASE2.J</t>
  </si>
  <si>
    <t>GO-2531708ASE2.L</t>
  </si>
  <si>
    <t>GO-2531708ASE2.M</t>
  </si>
  <si>
    <t>GO-2531708ASE2.N</t>
  </si>
  <si>
    <t>GO-2531708ASE2.O</t>
  </si>
  <si>
    <t>GO-2531708ASE2.P</t>
  </si>
  <si>
    <t>GO-2531708ASE2.Q</t>
  </si>
  <si>
    <t>GO-2531708ASE2.S</t>
  </si>
  <si>
    <t>AUTOMAÇÃO - TELECOM - SE MORRO AGUDO - 2025</t>
  </si>
  <si>
    <t>SE MORRO AGUDO</t>
  </si>
  <si>
    <t>MORRO AGUDO DE GOIÁS</t>
  </si>
  <si>
    <t>GO-2531708ASE2.V</t>
  </si>
  <si>
    <t>GO-2531708ASE2.W</t>
  </si>
  <si>
    <t>GO-2531708ASE2.Y</t>
  </si>
  <si>
    <t>GO-2531708ASE2.Z</t>
  </si>
  <si>
    <t>GO-2531708ASE3.A</t>
  </si>
  <si>
    <t>GO-2531708ASE3.B</t>
  </si>
  <si>
    <t>GO-2531708ASE3.C</t>
  </si>
  <si>
    <t>GO-2531708ASE3.D</t>
  </si>
  <si>
    <t>GO-2531708ASE3.G</t>
  </si>
  <si>
    <t>GO-2531708ASE3.H</t>
  </si>
  <si>
    <t>GO-2531708ASE3.I</t>
  </si>
  <si>
    <t>GO-2531708ASE3.J</t>
  </si>
  <si>
    <t>GO-2531708ASE3.O</t>
  </si>
  <si>
    <t>GO-2531708ASE3.Q</t>
  </si>
  <si>
    <t>GO-2531708ASE3.Y</t>
  </si>
  <si>
    <t>AUTOMAÇÃO - TELECOM - SE CALCILÂNDIA - 2024</t>
  </si>
  <si>
    <t>SE CALCILÂNDIA</t>
  </si>
  <si>
    <t>GOIÁS</t>
  </si>
  <si>
    <t>CLIENTE - AMPLIAÇÃO DE POTÊNCIA - SE ARUANÃ-T - 2025</t>
  </si>
  <si>
    <t>SE ARUANÃ-T</t>
  </si>
  <si>
    <t>ARUANÃ</t>
  </si>
  <si>
    <t>PROJETO DE AMPLIAÇÃO DE PLANEJAMENTO/MERCADO, TAMBÉM ESTÁ CONDICIONANDO A ENTRADA DO CLIENTE: CB ENGENHARIA LTDA – EPP – CONJUNTO JOSE BERNADINO (CLIENTE TEM PRAZO DE ENTRADA EM JAN/2027). Substituição do TR1 de 12,5 MVA para 26,6 MVA.
Incluso adequação da LD Balsas - Fortaleza dos Nogueiras 69 kV
CC nº 01000118349 / Contrato nº 1101462176 /2025 -RESIDENCIAL ALOHA SPE LTDA (12/09/2028)
CC nº 3022578447 / Contrato nº 1103170630/2025 - PARVI ECO VEICULOS LTDA LTDA (19/01/2027)
CC nº 1000119958 / Contrato nº 1104282333/2025 - CARVALHO E FEITOSA LTDA (25/09/2026)</t>
  </si>
  <si>
    <t>CC nº 01000118295 / Contrato nº 1094457067/2024 - MDGC INCORPORADORA E EMPREENDIMENTOS IMOBILIARIOS LTDA (28/11/2026)
CC nº 1000119989 / Contrato nº 1104571876/2025 - ANGELO CUSTODIO ROMERO EUGENIO (09/09/2026)
CC nº 01000118349 / Contrato nº 1101462176 /2025 -RESIDENCIAL ALOHA SPE LTDA (12/09/2028)
CC nº 3022578447 / Contrato nº 1103170630/2025 - PARVI ECO VEICULOS LTDA LTDA (19/01/2027)</t>
  </si>
  <si>
    <t>PA-2630208AMP0.A</t>
  </si>
  <si>
    <t>PLANEJAMENTO - AMPLIAÇÃO DE POTÊNCIA - SE ABAETETUBA - 2026</t>
  </si>
  <si>
    <t>1,00 x TRANSFORMADOR DE FORÇA 69/13,8kV 20,0/26,6MVA - DYN1 + 1,00 x CONEXÃO DE TRAFO 69kV c/ DJ + 1,00 x CONEXÃO DE TRAFO 13,8kV c/ DJ + 1,00 x INSTALAÇÃO DE TRANSFORMADOR DE FORÇA ATÉ 40MVA</t>
  </si>
  <si>
    <t>Substituição T2 (15 MVA)</t>
  </si>
  <si>
    <t>ABAETETUBA</t>
  </si>
  <si>
    <t>PA-2630208AMP0.B</t>
  </si>
  <si>
    <t>PLANEJAMENTO - AMPLIAÇÃO DE POTÊNCIA - SE ITAITUBA - 2026</t>
  </si>
  <si>
    <t>2,00 x REATOR 7MVAr - 138kV + 2,00 x CONEXÃO DE REATOR 138kV c/ DJ + 0,50 x MIG 138/34,5kV e MIG 138/13,8kV PEQUENO + 1,00 x BARRAMENTO DUPLO OU BPT 138kV + 1,00 x TRANSFORMADOR DE FORÇA 138/13,8kV 30/40MVA - DYN1 + 1,00 x CONEXÃO DE TRAFO 138kV c/ DJ + 2,00 x SUBST. DE TRANSFORMADOR DE FORÇA + 1,00 x BARRAMENTO SIMPLES 138kV - SE MÓVEL + 1,00 x CABO SUBTERRÂNEO + 1,00 x ESTRUTURA DE SUPORTE PARA MUFLA 13,8kV + 2,00 x ENTRADA DE LINHA 13,8kV c/ DJ + 1,00 x INTERLIGAÇÃO DE BARRAS BPT 13,8kV s/ DJ</t>
  </si>
  <si>
    <t>Substituição T1 e T2 (14 MVA);
Cabo subterrâneo para interligação do novo TR ao cubículo e do cubículo ao barramento aéreo (para dois novos bays 13,8 kV).</t>
  </si>
  <si>
    <t>ITAITUBA</t>
  </si>
  <si>
    <t>PA-2630208AMP0.C</t>
  </si>
  <si>
    <t>PLANEJAMENTO - AMPLIAÇÃO DE POTÊNCIA - SE BAGRE - 2026</t>
  </si>
  <si>
    <t>SE BAGRE</t>
  </si>
  <si>
    <t>1,00 x TRANSFORMADOR DE FORÇA 34,5/13,8kV 5,0/6,3MVA - YNYN0D1 + 1,00 x CONEXÃO DE TRAFO 34,5kV c/ DJ + 1,00 x CONEXÃO DE TRAFO 13,8kV c/ DJ + 1,00 x INSTALAÇÃO DE TRANSFORMADOR DE FORÇA ATÉ 5MVA + 1,00 x BARRAMENTO SIMPLES 13,8kV</t>
  </si>
  <si>
    <t>Implantação T2</t>
  </si>
  <si>
    <t>BAGRE</t>
  </si>
  <si>
    <t>PA-2630208AMP0.D</t>
  </si>
  <si>
    <t>PLANEJAMENTO - AMPLIAÇÃO DE POTÊNCIA - SE MARITUBA (PA) - 2026</t>
  </si>
  <si>
    <t>SE MARITUBA (PA)</t>
  </si>
  <si>
    <t>MARITUBA</t>
  </si>
  <si>
    <t>PA-2630208AMP0.E</t>
  </si>
  <si>
    <t>PLANEJAMENTO - AMPLIAÇÃO DE POTÊNCIA - SE MEDICILÂNDIA - 2026</t>
  </si>
  <si>
    <t>SE MEDICILÂNDIA</t>
  </si>
  <si>
    <t>1,00 x TRANSFORMADOR DE FORÇA 69/34,5kV 10,0/12,5MVA - DYN1 + 1,00 x SUBST. DE TRANSFORMADOR DE FORÇA</t>
  </si>
  <si>
    <t>Substituição T1 (6,3 MVA)</t>
  </si>
  <si>
    <t>MEDICILÂNDIA</t>
  </si>
  <si>
    <t>PA-2630208AMP0.F</t>
  </si>
  <si>
    <t>PLANEJAMENTO - AMPLIAÇÃO DE POTÊNCIA - SE VILA DO CONDE - 2026</t>
  </si>
  <si>
    <t>1,00 x TRANSFORMADOR DE FORÇA 69/13,8kV 20,0/26,6MVA - DYN1 + 1,00 x CONEXÃO DE TRAFO 69kV s/ DJ + 1,00 x CONEXÃO DE TRAFO 13,8kV c/ DJ + 1,00 x INSTALAÇÃO DE TRANSFORMADOR DE FORÇA ATÉ 40MVA</t>
  </si>
  <si>
    <t>Implantação 2º trafo 69/13,8 kV</t>
  </si>
  <si>
    <t>BARCARENA</t>
  </si>
  <si>
    <t>PA-2630208AMP0.G</t>
  </si>
  <si>
    <t>PLANEJAMENTO - AMPLIAÇÃO DE POTÊNCIA - SE ELDORADO DOS CARAJÁS - 2026</t>
  </si>
  <si>
    <t>SE ELDORADO DOS CARAJÁS</t>
  </si>
  <si>
    <t>1,00 x TRANSFORMADOR DE FORÇA 138/13,8kV 10/12,5MVA - DYN1 + 1,00 x CONEXÃO DE TRAFO 138kV c/ DJ + 1,00 x CONEXÃO DE TRAFO 13,8kV c/ DJ + 1,00 x INSTALAÇÃO DE TRANSFORMADOR DE FORÇA ATÉ 15MVA + 1,00 x CABO SUBTERRÂNEO + 1,00 x ESTRUTURA DE SUPORTE PARA MUFLA 13,8kV</t>
  </si>
  <si>
    <t>Cabo subterrâneo para interligação do novo TR ao barramento de 13,8 kV</t>
  </si>
  <si>
    <t>ELDORADO DO CARAJÁS</t>
  </si>
  <si>
    <t>PA-2630208AMP0.H</t>
  </si>
  <si>
    <t>PLANEJAMENTO - AMPLIAÇÃO DE POTÊNCIA - SE ANAPU - 2026</t>
  </si>
  <si>
    <t>1,00 x TRANSFORMADOR DE FORÇA 69/34,5kV 20/26,6MVA - DYN1 + 1,00 x INSTALAÇÃO DE TRANSFORMADOR DE FORÇA ATÉ 40MVA</t>
  </si>
  <si>
    <t>Substituição T2 (12,5 MVA) e aproveitamento das conexões</t>
  </si>
  <si>
    <t>ANAPU</t>
  </si>
  <si>
    <t>PA-2630208AMP0.I</t>
  </si>
  <si>
    <t>PLANEJAMENTO - AMPLIAÇÃO DE POTÊNCIA - SE CURIONÓPOLIS - 2026</t>
  </si>
  <si>
    <t>2,00 x TRANSFORMADOR DE FORÇA 34,5/13,8kV 5,0/6,3MVA - YNYN0D1 + 2,00 x SUBST. DE TRANSFORMADOR DE FORÇA</t>
  </si>
  <si>
    <t>Substituição T1 (2,5 MVA) e T2 (3,2 MVA)</t>
  </si>
  <si>
    <t>CURIONÓPOLIS</t>
  </si>
  <si>
    <t>PA-2630208AMP0.J</t>
  </si>
  <si>
    <t>PLANEJAMENTO - AMPLIAÇÃO DE POTÊNCIA - SE OUTEIRO - 2026</t>
  </si>
  <si>
    <t>1,00 x TRANSFORMADOR DE FORÇA 69/13,8kV 20,0/26,6MVA - DYN1 + 1,00 x CONEXÃO DE TRAFO 69kV c/ DJ + 1,00 x CONEXÃO DE TRAFO 13,8kV c/ DJ + 1,00 x INSTALAÇÃO DE TRANSFORMADOR DE FORÇA ATÉ 40MVA + 1,00 x SUBST. DE CONJUNTO TPs 13,8kV</t>
  </si>
  <si>
    <t>BELÉM DO PARÁ</t>
  </si>
  <si>
    <t>PA-2630208AMP0.K</t>
  </si>
  <si>
    <t>PLANEJAMENTO - AMPLIAÇÃO DE POTÊNCIA - SE TAPAJÓS - 2026</t>
  </si>
  <si>
    <t>1,00 x TRANSFORMADOR DE FORÇA 138/13,8kV 20/26,6MVA - DYN1 + 1,00 x CONEXÃO DE TRAFO 138kV c/ DJ + 1,00 x SUBST. DE TRANSFORMADOR DE FORÇA + 1,00 x CABO SUBTERRÂNEO + 1,00 x ESTRUTURA DE SUPORTE PARA MUFLA 13,8kV</t>
  </si>
  <si>
    <t>Substituição T1 (2,5 MVA);
Cabo subterrâneo para conexão do novo TR ao cubículo existente + conexão à barra do T2.</t>
  </si>
  <si>
    <t>SANTARÉM</t>
  </si>
  <si>
    <t>PA-2630208AMP0.P</t>
  </si>
  <si>
    <t>PLANEJAMENTO - AMPLIAÇÃO DE POTÊNCIA - SE MARCO - 2026</t>
  </si>
  <si>
    <t>1,00 x TRANSFORMADOR DE FORÇA 69/13,8kV 20,0/26,6MVA - DYN1 + 1,00 x CONEXÃO DE TRAFO 69kV c/ DJ + 1,00 x INSTALAÇÃO DE TRANSFORMADOR DE FORÇA ATÉ 40MVA + 1,00 x SUBST. BANCO DE CAPACITOR 3,6MVAr - 13,8kV</t>
  </si>
  <si>
    <t>PA-2631608ATF0.A</t>
  </si>
  <si>
    <t>MANUTENÇÃO - AQUISIÇÃO DE TRAFO - SE GUAMÁ - 2026</t>
  </si>
  <si>
    <t>1,00 x SUBST. DE TRANSFORMADOR DE FORÇA + 1,00 x TRANSFORMADOR DE FORÇA 69/13,8kV 20,0/26,6MVA - DYN1 + 1,00 x CABO SUBTERRÂNEO + 1,00 x ESTRUTURA DE SUPORTE PARA MUFLA 13,8kV</t>
  </si>
  <si>
    <t>Substituição T1 (15 MVA);
Cabo subterrâneo adicional para interligação do novo TR ao barramento de 13,8 kV - 01B1.</t>
  </si>
  <si>
    <t>BELÉM</t>
  </si>
  <si>
    <t>PA-2630108BCA0.A</t>
  </si>
  <si>
    <t>PLANEJAMENTO - BANCO DE CAPACITORES - SE ANAJÁS - 2026</t>
  </si>
  <si>
    <t>1,00 x BANCO DE CAPACITOR 1,2MVAr - 13,8kV + 1,00 x CONEXÃO DE BANCO DE CAPACITOR 13,8kV c/ DJ + 1,00 x BARRAMENTO SIMPLES 13,8kV</t>
  </si>
  <si>
    <t>BC2</t>
  </si>
  <si>
    <t>ANAJÁS</t>
  </si>
  <si>
    <t>PA-2630108BCA0.B</t>
  </si>
  <si>
    <t>PLANEJAMENTO - BANCO DE CAPACITORES - SE MUANÁ - 2026</t>
  </si>
  <si>
    <t>1,00 x BANCO DE CAPACITOR 1,8MVAr - 13,8kV + 1,00 x CONEXÃO DE BANCO DE CAPACITOR 13,8kV c/ DJ + 1,00 x BARRAMENTO SIMPLES 13,8kV</t>
  </si>
  <si>
    <t>MUANÁ</t>
  </si>
  <si>
    <t>PA-2630108BCA0.C</t>
  </si>
  <si>
    <t>PLANEJAMENTO - BANCO DE CAPACITORES - SE SÃO SEBASTIÃO DA BOA VISTA - 2026</t>
  </si>
  <si>
    <t>1,00 x BANCO DE CAPACITOR 1,8MVAr - 13,8kV + 1,00 x BARRAMENTO SIMPLES 13,8kV</t>
  </si>
  <si>
    <t>SÃO SEBASTIÃO DA BOA VISTA</t>
  </si>
  <si>
    <t>PA-2630108BCA0.D</t>
  </si>
  <si>
    <t>PLANEJAMENTO - BANCO DE CAPACITORES - SE CAPITÃO POÇO - 2026</t>
  </si>
  <si>
    <t>SE CAPITÃO POÇO</t>
  </si>
  <si>
    <t>1,00 x BANCO DE CAPACITOR 1,8MVAr - 13,8kV + 1,00 x CONEXÃO DE BANCO DE CAPACITOR 13,8kV c/ DJ</t>
  </si>
  <si>
    <t>BC3</t>
  </si>
  <si>
    <t>CAPITÃO POÇO</t>
  </si>
  <si>
    <t>PA-2630108BCA0.E</t>
  </si>
  <si>
    <t>PLANEJAMENTO - BANCO DE CAPACITORES - SE PONTA DE PEDRAS - 2026</t>
  </si>
  <si>
    <t>2,00 x BANCO DE CAPACITOR 3,6MVAr - 34,5kV + 1,00 x CONEXÃO DE BANCO DE CAPACITOR 34,5kV c/ DJ + 1,00 x BARRAMENTO SIMPLES 34,5kV + 0,05 x MIG 34,5/13,8kV PEQUENO</t>
  </si>
  <si>
    <t>BC1, BC2</t>
  </si>
  <si>
    <t>PA-2630108BCA0.F</t>
  </si>
  <si>
    <t>PLANEJAMENTO - BANCO DE CAPACITORES - SE PORTO DE MOZ - 2026</t>
  </si>
  <si>
    <t>2,00 x BANCO DE CAPACITOR 5,0MVAr - 69kV + 2,00 x CONEXÃO DE BANCO DE CAPACITOR 69kV c/ DJ + 0,05 x MIG 69/34,5kV e MIG 69/13,8kV MÉDIA + 1,00 x BARRAMENTO SIMPLES 69kV</t>
  </si>
  <si>
    <t>PORTO DE MOZ</t>
  </si>
  <si>
    <t>PA-2630108BCA0.H</t>
  </si>
  <si>
    <t>PLANEJAMENTO - BANCO DE CAPACITORES - SE VILA SANTO ANTÔNIO - 2026</t>
  </si>
  <si>
    <t>2,00 x BANCO DE CAPACITOR 5,0MVAr - 69kV + 2,00 x CONEXÃO DE BANCO DE CAPACITOR 69kV c/ DJ + 0,70 x MIG 69/34,5kV e MIG 69/13,8kV PEQUENO + 1,00 x BARRAMENTO SIMPLES 69kV</t>
  </si>
  <si>
    <t>ALTAMIRA</t>
  </si>
  <si>
    <t>PA-2630008BAY0.A</t>
  </si>
  <si>
    <t>PLANEJAMENTO - BAY - SE BENEVIDES - 2026</t>
  </si>
  <si>
    <t>SE BENEVIDES</t>
  </si>
  <si>
    <t>BEN-01C9</t>
  </si>
  <si>
    <t>BENEVIDES</t>
  </si>
  <si>
    <t>PA-2630008BAY0.B</t>
  </si>
  <si>
    <t>PLANEJAMENTO - BAY - SE GUAMÁ - 2026</t>
  </si>
  <si>
    <t>GUA-01C6</t>
  </si>
  <si>
    <t>802.110.0318</t>
  </si>
  <si>
    <t>PA-2631808MOP0.A</t>
  </si>
  <si>
    <t>AUTOMAÇÃO - MEDIÇÃO OPERACIONAL - SE TAILÂNDIA - 2026</t>
  </si>
  <si>
    <t>1,00 x MEDIÇÃO OPERACIONAL 138KV - S/ TI's</t>
  </si>
  <si>
    <t>chegada da LT MOJ-TAI na SE TAILÂNDIA - TAI03L1</t>
  </si>
  <si>
    <t>TAILÂNDIA</t>
  </si>
  <si>
    <t>PA-2631808MOP0.B</t>
  </si>
  <si>
    <t>AUTOMAÇÃO - MEDIÇÃO OPERACIONAL - SE SANTA IZABEL DO PARÁ - 2026</t>
  </si>
  <si>
    <t>chegada da derivação da LD BEN-CAS-2</t>
  </si>
  <si>
    <t>SANTA ISABEL DO PARÁ</t>
  </si>
  <si>
    <t>PA-2631808MOP0.C</t>
  </si>
  <si>
    <t>AUTOMAÇÃO - MEDIÇÃO OPERACIONAL - SE MOSQUEIRO - 2026</t>
  </si>
  <si>
    <t>chegada da LT BEN-MOS na SE MOSQUEIRO - MOS02L1</t>
  </si>
  <si>
    <t>PA-2631808MOP0.D</t>
  </si>
  <si>
    <t>AUTOMAÇÃO - MEDIÇÃO OPERACIONAL - SE MONTE DOURADO - 2026</t>
  </si>
  <si>
    <t>SE MONTE DOURADO</t>
  </si>
  <si>
    <t>chegada da LT LAJ-MDO na SE MONTE DOURADO - MDO02L1</t>
  </si>
  <si>
    <t>MONTE DOURADO</t>
  </si>
  <si>
    <t>PA-2631808MOP0.E</t>
  </si>
  <si>
    <t>AUTOMAÇÃO - MEDIÇÃO OPERACIONAL - SE ITUPIRANGA - 2026</t>
  </si>
  <si>
    <t>SE ITUPIRANGA</t>
  </si>
  <si>
    <t>chegada da LT ITC-ITU na SE ITUPIRANGA - ITU03L1</t>
  </si>
  <si>
    <t>ITUPIRANGA</t>
  </si>
  <si>
    <t>PA-2631308MOP0.A</t>
  </si>
  <si>
    <t>MANUTENÇÃO - MELHORIA SE - SE ANANINDEUA - 2026</t>
  </si>
  <si>
    <t>SE ANANINDEUA</t>
  </si>
  <si>
    <t>T2</t>
  </si>
  <si>
    <t>ANANINDEUA</t>
  </si>
  <si>
    <t>PA-2631308MOP0.B</t>
  </si>
  <si>
    <t>MANUTENÇÃO - MELHORIA SE - SE VILA CONCÓRDIA - 2026</t>
  </si>
  <si>
    <t>2,00 x CONEXÃO DE TRAFO 69kV c/ DJ + 1,00 x BARRAMENTO SIMPLES 69kV</t>
  </si>
  <si>
    <t>T3 e T4 
conexão existente para T2</t>
  </si>
  <si>
    <t>CONCÓRDIA DO PARÁ</t>
  </si>
  <si>
    <t>PA-2631308MOP0.C</t>
  </si>
  <si>
    <t>MANUTENÇÃO - MELHORIA SE - SE MOSQUEIRO - 2026</t>
  </si>
  <si>
    <t>T1 e T2</t>
  </si>
  <si>
    <t>Inclui uma MIG média e um barramento de 138 KV. O BC 69kV deve ser remanejado para liberar espaço para bay que protege LD-CASTANHAL-TERRA ALTA e deve ser realizado+ 0,1 X LD 138kV CS/ESTR. CONCRETO - URBANA - DUPLO T - #394,5MCM CAL para adequação da LD MODELO-CASTANHAL ao projeto da subestação.</t>
  </si>
  <si>
    <t>CASTANHAL</t>
  </si>
  <si>
    <t>1,00 x CONEXÃO DE BANCO DE CAPACITOR 13,8kV c/ DJ + 1,00 x CONEXÃO DE TRAFO 13,8kV c/ DJ + 2,00 x CONEXÃO DE TRAFO 69kV c/ DJ + 12,00 x ENTRADA DE LINHA 13,8kV c/ DJ + 4,00 x SUBST. DE CONJUNTO CHAVE FUSÍVEL 13,8kV (TSA) + 2,00 x SUBSTITUIÇÃO DE TSA 13,8kV + 0,02 x MIG 69/34,5kV e MIG 69/13,8kV GRANDE + 19,00 x DESATIVAÇÃO DISJUNTOR OU RELIGADOR ATÉ 34,5kV + 2,00 x SUBST. DE CONJUNTO TPs 13,8kV</t>
  </si>
  <si>
    <t>- Implantação da Conexão 69kV dos TF-01/TF-03 
- Execução de Pátio Aéreo:
    - 1x Conexão de TF 13,8kV (52,2 - TF/01);
    - 12x Entradas de linha 13,8kV ( ID-11 a ID-16 e ID-01  a ID-06);
    - 1x Conexão de Banco ( 52-10 - BC-01);
    - TP's e TSA (Implantação de novo conjunto na Barra 1 e remanejamento da Barra 2).</t>
  </si>
  <si>
    <t>PA-2631408RNV0.A</t>
  </si>
  <si>
    <t>MANUTENÇÃO - SUBSTITUIÇÃO DE EQUIPAMENTO - SE MOSQUEIRO - 2026</t>
  </si>
  <si>
    <t>11M1, 11M4, 11M5</t>
  </si>
  <si>
    <t>1,00 x SUBST. BANCO DE CAPACITOR 5,0MVAr - 69kV2</t>
  </si>
  <si>
    <t>PLANEJAMENTO - MEDIÇÃO DE FRONTEIRA - SE CHARQUEADAS 3 (RB) - 2027</t>
  </si>
  <si>
    <t>CHARQUEADAS</t>
  </si>
  <si>
    <t>5,00 x SUBSTITUIÇÃO RELIGADOR 23kV POR DISJUNTOR + 0,53 x RETROFIT INFRA. SE GRANDE PORTE</t>
  </si>
  <si>
    <t>RELIGADORES (24-1, 52-6,  52-9, 52-7, 52-8 )</t>
  </si>
  <si>
    <t>1,00 x SUBSTITUIÇÃO RELIGADOR 23kV POR DISJUNTOR + 0,41 x RETROFIT INFRA. SE GRANDE PORTE</t>
  </si>
  <si>
    <t>TAIM</t>
  </si>
  <si>
    <t>AP-2630208AMP0</t>
  </si>
  <si>
    <t>AP-2631308MOP0</t>
  </si>
  <si>
    <t>ABER  //  ABER</t>
  </si>
  <si>
    <t>AP-2631808MOP0</t>
  </si>
  <si>
    <t>PA-2630108BCA0</t>
  </si>
  <si>
    <t>EQTL-PA&gt;2025&gt;SE ITA&gt;138KV&gt;REATOR</t>
  </si>
  <si>
    <t>PA-2630208AMP0</t>
  </si>
  <si>
    <t>PA-2631608ATF0</t>
  </si>
  <si>
    <t>EQTL-AP&gt;SE CAL&gt;13,8KV&gt;AMP</t>
  </si>
  <si>
    <t>EQTL-AP&gt;AUT&gt;SE APO&gt;13,8KV&gt;MED</t>
  </si>
  <si>
    <t>EQTL-AP&gt;AUT&gt;SE RIO&gt;13,8KV&gt;MED</t>
  </si>
  <si>
    <t>EQTL-AP&gt;AUT&gt;SE TRO&gt;13,8KV&gt;MED</t>
  </si>
  <si>
    <t>GO-2531708ASE0</t>
  </si>
  <si>
    <t>EQTL-GO&gt;SE CBI&gt;34,5KV&gt;REDUNDANCIA</t>
  </si>
  <si>
    <t>EQTL-GO&gt;SE CRS&gt;34,5KV&gt;REDUNDANCIA</t>
  </si>
  <si>
    <t>EQTL-GO&gt;SE CRI&gt;138KV&gt;RETROFIT</t>
  </si>
  <si>
    <t>EQTL-GO&gt;SE CXA&gt;34,5KV&gt;REDUNDANCIA</t>
  </si>
  <si>
    <t>EQTL-GO&gt;SE CUM&gt;34,5KV&gt;REDUNDANCIA</t>
  </si>
  <si>
    <t>EQTL-GO&gt;SE DAV&gt;34,5KV&gt;REDUNDANCIA</t>
  </si>
  <si>
    <t>EQTL-GO&gt;SE DSF&gt;34,5KV&gt;REDUNDANCIA</t>
  </si>
  <si>
    <t>EQTL-GO&gt;SE DCP&gt;34,5KV&gt;REDUNDANCIA</t>
  </si>
  <si>
    <t>EQTL-GO&gt;SE ENO&gt;34,5KV&gt;REDUNDANCIA</t>
  </si>
  <si>
    <t>EQTL-GO&gt;SE AER&gt;138KV&gt;RETROFIT</t>
  </si>
  <si>
    <t>EQTL-GO&gt;SE AGL&gt;34,5KV&gt;REDUNDANCIA</t>
  </si>
  <si>
    <t>EQTL-GO&gt;SE ALD&gt;69KV&gt;RETROFIT</t>
  </si>
  <si>
    <t>EQTL-GO&gt;SE ALE&gt;69KV&gt;RETROFIT</t>
  </si>
  <si>
    <t>EQTL-GO&gt;SE ALF&gt;34,5KV&gt;REDUNDANCIA</t>
  </si>
  <si>
    <t>EQTL-GO&gt;SE AVN&gt;69KV&gt;RETROFIT</t>
  </si>
  <si>
    <t>EQTL-GO&gt;SE ANV&gt;34,5KV&gt;REDUNDANCIA</t>
  </si>
  <si>
    <t>EQTL-GO&gt;SE ARD&gt;34,5KV&gt;REDUNDANCIA</t>
  </si>
  <si>
    <t>EQTL-GO&gt;SE ARI&gt;34,5KV&gt;REDUNDANCIA</t>
  </si>
  <si>
    <t>EQTL-GO&gt;SE AUR&gt;34,5KV&gt;REDUNDANCIA</t>
  </si>
  <si>
    <t>EQTL-GO&gt;SE BCU&gt;34,5KV&gt;REDUNDANCIA</t>
  </si>
  <si>
    <t>EQTL-GO&gt;SE BZA&gt;34,5KV&gt;REDUNDANCIA</t>
  </si>
  <si>
    <t>EQTL-GO&gt;SE BBS&gt;34,5KV&gt;REDUNDANCIA</t>
  </si>
  <si>
    <t>EQTL-GO&gt;SE BRR&gt;34,5KV&gt;REDUNDANCIA</t>
  </si>
  <si>
    <t>EQTL-GO&gt;SE BSC&gt;34,5KV&gt;REDUNDANCIA</t>
  </si>
  <si>
    <t>EQTL-GO&gt;SE BRZ&gt;34,5KV&gt;REDUNDANCIA</t>
  </si>
  <si>
    <t>EQTL-GO&gt;SE BRT&gt;34,5KV&gt;REDUNDANCIA</t>
  </si>
  <si>
    <t>EQTL-GO&gt;SE BTZ&gt;34,5KV&gt;REDUNDANCIA</t>
  </si>
  <si>
    <t>EQTL-GO&gt;SE CCN&gt;34,5KV&gt;REDUNDANCIA</t>
  </si>
  <si>
    <t>EQTL-GO&gt;SE CAC&gt;34,5KV&gt;REDUNDANCIA</t>
  </si>
  <si>
    <t>EQTL-GO&gt;SE CNO&gt;69KV&gt;RETROFIT</t>
  </si>
  <si>
    <t>EQTL-GO&gt;SE CLG&gt;34,5KV&gt;REDUNDANCIA</t>
  </si>
  <si>
    <t>EQTL-GO&gt;SE CRA&gt;34,5KV&gt;REDUNDANCIA</t>
  </si>
  <si>
    <t>EQTL-GO&gt;SE CAN&gt;34,5KV&gt;REDUNDANCIA</t>
  </si>
  <si>
    <t>EQTL-GO&gt;SE CAT&gt;138KV&gt;RETROFIT</t>
  </si>
  <si>
    <t>EQTL-GO&gt;SE CLC&gt;34,5KV&gt;REDUNDANCIA</t>
  </si>
  <si>
    <t>GO-2531708ASE1</t>
  </si>
  <si>
    <t>EQTL-GO&gt;SE MTF&gt;34,5KV&gt;REDUNDANCIA</t>
  </si>
  <si>
    <t>EQTL-GO&gt;SE MAU&gt;34,5KV&gt;REDUNDANCIA</t>
  </si>
  <si>
    <t>EQTL-GO&gt;SE MPO&gt;138KV&gt;RETROFIT</t>
  </si>
  <si>
    <t>EQTL-GO&gt;SE MIN&gt;34,5KV&gt;REDUNDANCIA</t>
  </si>
  <si>
    <t>EQTL-GO&gt;SE MOI&gt;34,5KV&gt;REDUNDANCIA</t>
  </si>
  <si>
    <t>EQTL-GO&gt;SE MAL&gt;34,5KV&gt;REDUNDANCIA</t>
  </si>
  <si>
    <t>EQTL-GO&gt;SE MOR&gt;69KV&gt;RETROFIT</t>
  </si>
  <si>
    <t>EQTL-GO&gt;SE MUT&gt;34,5KV&gt;REDUNDANCIA</t>
  </si>
  <si>
    <t>EQTL-GO&gt;SE FAI&gt;34,5KV&gt;REDUNDANCIA</t>
  </si>
  <si>
    <t>EQTL-GO&gt;SE FOG&gt;34,5KV&gt;REDUNDANCIA</t>
  </si>
  <si>
    <t>EQTL-GO&gt;SE FRT&gt;34,5KV&gt;REDUNDANCIA</t>
  </si>
  <si>
    <t>EQTL-GO&gt;SE GOI&gt;138KV&gt;RETROFIT</t>
  </si>
  <si>
    <t>EQTL-GO&gt;SE GAP&gt;34,5KV&gt;REDUNDANCIA</t>
  </si>
  <si>
    <t>EQTL-GO&gt;SE GOD&gt;34,5KV&gt;REDUNDANCIA</t>
  </si>
  <si>
    <t>EQTL-GO&gt;SE GNS&gt;69KV&gt;RETROFIT</t>
  </si>
  <si>
    <t>EQTL-GO&gt;SE HDR&gt;34,5KV&gt;REDUNDANCIA</t>
  </si>
  <si>
    <t>EQTL-GO&gt;SE IAC&gt;138KV&gt;RETROFIT</t>
  </si>
  <si>
    <t>EQTL-GO&gt;SE INA&gt;34,5KV&gt;REDUNDANCIA</t>
  </si>
  <si>
    <t>EQTL-GO&gt;SE ITI&gt;34,5KV&gt;REDUNDANCIA</t>
  </si>
  <si>
    <t>EQTL-GO&gt;SE ITU&gt;34,5KV&gt;REDUNDANCIA</t>
  </si>
  <si>
    <t>EQTL-GO&gt;SE ITD&gt;34,5KV&gt;REDUNDANCIA</t>
  </si>
  <si>
    <t>EQTL-GO&gt;SE ITM&gt;34,5KV&gt;REDUNDANCIA</t>
  </si>
  <si>
    <t>EQTL-GO&gt;SE ITC&gt;34,5KV&gt;REDUNDANCIA</t>
  </si>
  <si>
    <t>EQTL-GO&gt;SE ITV&gt;69KV&gt;RETROFIT</t>
  </si>
  <si>
    <t>EQTL-GO&gt;SE JCL&gt;34,5KV&gt;REDUNDANCIA</t>
  </si>
  <si>
    <t>EQTL-GO&gt;SE JAR&gt;69KV&gt;RETROFIT</t>
  </si>
  <si>
    <t>EQTL-GO&gt;SE JAT&gt;69KV&gt;RETROFIT</t>
  </si>
  <si>
    <t>EQTL-GO&gt;SE JAU&gt;34,5KV&gt;REDUNDANCIA</t>
  </si>
  <si>
    <t>EQTL-GO&gt;SE JOV&gt;34,5KV&gt;REDUNDANCIA</t>
  </si>
  <si>
    <t>EQTL-GO&gt;SE JUC&gt;34,5KV&gt;REDUNDANCIA</t>
  </si>
  <si>
    <t>EQTL-GO&gt;SE LBU&gt;34,5KV&gt;REDUNDANCIA</t>
  </si>
  <si>
    <t>EQTL-GO&gt;SE LGR&gt;34,5KV&gt;REDUNDANCIA</t>
  </si>
  <si>
    <t>EQTL-GO&gt;SE MAB&gt;34,5KV&gt;REDUNDANCIA</t>
  </si>
  <si>
    <t>EQTL-GO&gt;SE MAC&gt;34,5KV&gt;REDUNDANCIA</t>
  </si>
  <si>
    <t>GO-2531708ASE2</t>
  </si>
  <si>
    <t>EQTL-GO&gt;SE SRP&gt;34,5KV&gt;REDUNDANCIA</t>
  </si>
  <si>
    <t>EQTL-GO&gt;SE STE&gt;69KV&gt;RETROFIT</t>
  </si>
  <si>
    <t>EQTL-GO&gt;SE SAD&gt;34,5KV&gt;REDUNDANCIA</t>
  </si>
  <si>
    <t>EQTL-GO&gt;SE SBA&gt;34,5KV&gt;REDUNDANCIA</t>
  </si>
  <si>
    <t>EQTL-GO&gt;SE SMA&gt;69KV&gt;RETROFIT</t>
  </si>
  <si>
    <t>EQTL-GO&gt;SE SSI&gt;34,5KV&gt;REDUNDANCIA</t>
  </si>
  <si>
    <t>EQTL-GO&gt;SE SEN&gt;138KV&gt;RETROFIT</t>
  </si>
  <si>
    <t>EQTL-GO&gt;SE SCA&gt;69KV&gt;RETROFIT</t>
  </si>
  <si>
    <t>EQTL-GO&gt;SE SER&gt;34,5KV&gt;REDUNDANCIA</t>
  </si>
  <si>
    <t>EQTL-GO&gt;SE NIQ&gt;34,5KV&gt;REDUNDANCIA</t>
  </si>
  <si>
    <t>EQTL-GO&gt;SE NAM&gt;34,5KV&gt;REDUNDANCIA</t>
  </si>
  <si>
    <t>EQTL-GO&gt;SE NAU&gt;34,5KV&gt;REDUNDANCIA</t>
  </si>
  <si>
    <t>EQTL-GO&gt;SE NIG&gt;34,5KV&gt;REDUNDANCIA</t>
  </si>
  <si>
    <t>EQTL-GO&gt;SE NBR&gt;34,5KV&gt;REDUNDANCIA</t>
  </si>
  <si>
    <t>EQTL-GO&gt;SE OLO&gt;34,5KV&gt;REDUNDANCIA</t>
  </si>
  <si>
    <t>EQTL-GO&gt;SE ORI&gt;34,5KV&gt;REDUNDANCIA</t>
  </si>
  <si>
    <t>EQTL-GO&gt;SE OUV&gt;34,5KV&gt;REDUNDANCIA</t>
  </si>
  <si>
    <t>EQTL-GO&gt;SE PMI&gt;34,5KV&gt;REDUNDANCIA</t>
  </si>
  <si>
    <t>EQTL-GO&gt;SE PRN&gt;34,5KV&gt;REDUNDANCIA</t>
  </si>
  <si>
    <t>EQTL-GO&gt;SE PRB&gt;69KV&gt;RETROFIT</t>
  </si>
  <si>
    <t>EQTL-GO&gt;SE PQN&gt;34,5KV&gt;REDUNDANCIA</t>
  </si>
  <si>
    <t>EQTL-GO&gt;SE PER&gt;34,5KV&gt;REDUNDANCIA</t>
  </si>
  <si>
    <t>EQTL-GO&gt;SE PGO&gt;34,5KV&gt;REDUNDANCIA</t>
  </si>
  <si>
    <t>EQTL-GO&gt;SE PIL&gt;34,5KV&gt;REDUNDANCIA</t>
  </si>
  <si>
    <t>EQTL-GO&gt;SE PIB&gt;34,5KV&gt;REDUNDANCIA</t>
  </si>
  <si>
    <t>EQTL-GO&gt;SE QBL&gt;34,5KV&gt;REDUNDANCIA</t>
  </si>
  <si>
    <t>EQTL-GO&gt;SE REL&gt;138KV&gt;RETROFIT</t>
  </si>
  <si>
    <t>EQTL-GO&gt;SE RTR&gt;34,5KV&gt;REDUNDANCIA</t>
  </si>
  <si>
    <t>EQTL-GO&gt;SE RCL&gt;138KV&gt;RETROFIT</t>
  </si>
  <si>
    <t>EQTL-GO&gt;SE RIP&gt;34,5KV&gt;REDUNDANCIA</t>
  </si>
  <si>
    <t>EQTL-GO&gt;SE RVL&gt;34,5KV&gt;REDUNDANCIA</t>
  </si>
  <si>
    <t>EQTL-GO&gt;SE RIV&gt;138KV&gt;RETROFIT</t>
  </si>
  <si>
    <t>EQTL-GO&gt;SE SFE&gt;34,5KV&gt;REDUNDANCIA</t>
  </si>
  <si>
    <t>EQTL-GO&gt;SE SRI&gt;34,5KV&gt;REDUNDANCIA</t>
  </si>
  <si>
    <t>GO-2531708ASE3</t>
  </si>
  <si>
    <t>EQTL-GO&gt;SE FIR&gt;138KV&gt;RETROFIT</t>
  </si>
  <si>
    <t>EQTL-GO&gt;SE ITP&gt;69KV&gt;RETROFIT</t>
  </si>
  <si>
    <t>EQTL-GO&gt;SE PAL&gt;69KV&gt;RETROFIT</t>
  </si>
  <si>
    <t>EQTL-GO&gt;SE RUB&gt;69KV&gt;RETROFIT</t>
  </si>
  <si>
    <t>EQTL-GO&gt;SE CRB&gt;138KV&gt;RETROFIT</t>
  </si>
  <si>
    <t>EQTL-GO&gt;SE BVI&gt;138KV&gt;RETROFIT</t>
  </si>
  <si>
    <t>EQTL-GO&gt;SE CBV&gt;69KV&gt;RETROFIT</t>
  </si>
  <si>
    <t>EQTL-GO&gt;SE CAI&gt;69KV&gt;RETROFIT</t>
  </si>
  <si>
    <t>EQTL-GO&gt;SE SAB&gt;34,5KV&gt;REDUNDANCIA</t>
  </si>
  <si>
    <t>EQTL-GO&gt;SE SUC&gt;34,5KV&gt;REDUNDANCIA</t>
  </si>
  <si>
    <t>EQTL-GO&gt;SE TQI&gt;34,5KV&gt;REDUNDANCIA</t>
  </si>
  <si>
    <t>EQTL-GO&gt;SE TRB&gt;34,5KV&gt;REDUNDANCIA</t>
  </si>
  <si>
    <t>EQTL-GO&gt;SE URC&gt;69KV&gt;RETROFIT</t>
  </si>
  <si>
    <t>EQTL-GO&gt;SE USD&gt;69KV&gt;RETROFIT</t>
  </si>
  <si>
    <t>EQTL-GO&gt;SE VES&gt;34,5KV&gt;REDUNDANCIA</t>
  </si>
  <si>
    <t>EQTL-GO&gt;SE VPI&gt;34,5KV&gt;REDUNDANCIA</t>
  </si>
  <si>
    <t>EQTL-GO&gt;SE XIX&gt;34,5KV&gt;REDUNDANCIA</t>
  </si>
  <si>
    <t>EQTL-GO&gt;SE ALX&gt;34,5KV&gt;REDUNDANCIA</t>
  </si>
  <si>
    <t>EQTL-GO&gt;SE JUR&gt;34,5KV&gt;REDUNDANCIA</t>
  </si>
  <si>
    <t>EQTL-GO&gt;SE MCG&gt;34,5KV&gt;REDUNDANCIA</t>
  </si>
  <si>
    <t>EQTL-GO&gt;SE SJT&gt;34,5KV&gt;REDUNDANCIA</t>
  </si>
  <si>
    <t>GO-2531708ASE4</t>
  </si>
  <si>
    <t>EQTL-GO&gt;SE GTB&gt;69KV&gt;RETROFIT</t>
  </si>
  <si>
    <t>EQTL-GO&gt;SE ITN&gt;69KV&gt;RETROFIT</t>
  </si>
  <si>
    <t>EQTL-GO&gt;SE MIC&gt;138KV&gt;RETROFIT</t>
  </si>
  <si>
    <t>EQTL-GO&gt;SE RVE&gt;138KV&gt;RETROFIT</t>
  </si>
  <si>
    <t>EQTL-GO&gt;SE ALD&gt;69KV&gt;MED FRONTEIRA</t>
  </si>
  <si>
    <t>EQTL-GO&gt;SE RCL&gt;138KV&gt;MED FRONTEIRA</t>
  </si>
  <si>
    <t>EQTL-GO&gt;SE PQE&gt;138KV&gt;MED FRONTEIRA</t>
  </si>
  <si>
    <t>EQTL-PA&gt;SE ABA&gt;69KV&gt;AMP</t>
  </si>
  <si>
    <t>EQTL-PA&gt;SE ITA&gt;34,5KV&gt;AMP</t>
  </si>
  <si>
    <t>EQTL-PA&gt;SE BAG&gt;69KV&gt;AMP</t>
  </si>
  <si>
    <t>EQTL-PA&gt;SE MTB&gt;69KV&gt;AMP</t>
  </si>
  <si>
    <t>EQTL-PA&gt;SE MED&gt;69KV&gt;AMP</t>
  </si>
  <si>
    <t>EQTL-PA&gt;SE VIC&gt;69KV&gt;AMP</t>
  </si>
  <si>
    <t>EQTL-PA&gt;SE ELC&gt;138KV&gt;AMP</t>
  </si>
  <si>
    <t>EQTL-PA&gt;SE ANP&gt;69KV&gt;AMP</t>
  </si>
  <si>
    <t>EQTL-PA&gt;SE TAP&gt;138KV&gt;AMP</t>
  </si>
  <si>
    <t>EQTL-PA&gt;SE MAR&gt;69KV&gt;AMP</t>
  </si>
  <si>
    <t>EQTL-PA&gt;SE GUA&gt;69KV&gt;ATF</t>
  </si>
  <si>
    <t>ENERGY SYSTEN CONSTRUCOES E MANUTEN</t>
  </si>
  <si>
    <t>GIOVANNI CENDES FINOTTI</t>
  </si>
  <si>
    <t>027.157.771-16</t>
  </si>
  <si>
    <t>+55 62 98102-0756</t>
  </si>
  <si>
    <t>3400</t>
  </si>
  <si>
    <t>3410</t>
  </si>
  <si>
    <t>3430</t>
  </si>
  <si>
    <t>3450</t>
  </si>
  <si>
    <t>3580</t>
  </si>
  <si>
    <t>3650</t>
  </si>
  <si>
    <t>3680</t>
  </si>
  <si>
    <t>3710</t>
  </si>
  <si>
    <t>3750</t>
  </si>
  <si>
    <t>3790</t>
  </si>
  <si>
    <t>3840</t>
  </si>
  <si>
    <t>3970</t>
  </si>
  <si>
    <t>3980</t>
  </si>
  <si>
    <t>4000</t>
  </si>
  <si>
    <t>4010</t>
  </si>
  <si>
    <t>4030</t>
  </si>
  <si>
    <t>4040</t>
  </si>
  <si>
    <t>4060</t>
  </si>
  <si>
    <t>4080</t>
  </si>
  <si>
    <t>4150</t>
  </si>
  <si>
    <t>4180</t>
  </si>
  <si>
    <t>4220</t>
  </si>
  <si>
    <t>4240</t>
  </si>
  <si>
    <t>4250</t>
  </si>
  <si>
    <t>4260</t>
  </si>
  <si>
    <t>4280</t>
  </si>
  <si>
    <t>4420</t>
  </si>
  <si>
    <t>4430</t>
  </si>
  <si>
    <t>4500</t>
  </si>
  <si>
    <t>4560</t>
  </si>
  <si>
    <t>4570</t>
  </si>
  <si>
    <t>4580</t>
  </si>
  <si>
    <t>4590</t>
  </si>
  <si>
    <t>5020</t>
  </si>
  <si>
    <t>5030</t>
  </si>
  <si>
    <t>5040</t>
  </si>
  <si>
    <t>5100</t>
  </si>
  <si>
    <t>5110</t>
  </si>
  <si>
    <t>5250</t>
  </si>
  <si>
    <t>6030</t>
  </si>
  <si>
    <t>6410</t>
  </si>
  <si>
    <t>6430</t>
  </si>
  <si>
    <t>8570</t>
  </si>
  <si>
    <t>8580</t>
  </si>
  <si>
    <t>8940</t>
  </si>
  <si>
    <t>8970</t>
  </si>
  <si>
    <t>8980</t>
  </si>
  <si>
    <t>GUSTAVO DE JESUS OLIVEIRA</t>
  </si>
  <si>
    <t>G52901707</t>
  </si>
  <si>
    <t>MOB/DESMOBIL LD DE 201 A 400KM LD LM PDE</t>
  </si>
  <si>
    <t>MOB/DESMOBILIZ LD DE 0 A 50KM LD LM PDE</t>
  </si>
  <si>
    <t>MOB/DESMOBIL LD DE 51 A 200KM LD LM PDE</t>
  </si>
  <si>
    <t>MOB/DESMOBIL LD ACIMA DE 600KM LD LM PDE</t>
  </si>
  <si>
    <t>MOB/DES EQUIP OBRA MEDIO PORTE LD LM PDE</t>
  </si>
  <si>
    <t>MOB/DESM EQUIP OBRA MEDIO PEQ LD LM PDE</t>
  </si>
  <si>
    <t>MOB/DES EQUIP OBRA GRAND PORTE LD LM PDE</t>
  </si>
  <si>
    <t>ACOES AMBIENTAIS2</t>
  </si>
  <si>
    <t>SERV FRETE EQ/MAT DMT&lt;50KM LD LM PDE</t>
  </si>
  <si>
    <t>CONSTRUCAO BASE PARA TRAFO 34,5/13,8 KV</t>
  </si>
  <si>
    <t>BANCO CAPACIT AUTOMAT (COMPLETO),POR UN</t>
  </si>
  <si>
    <t>INSTALAR BANCO DE CAPACITORES ATE 34,5KV</t>
  </si>
  <si>
    <t>CONSTRUCAO BASE PARA TRAFO 69/13,8KV</t>
  </si>
  <si>
    <t>EXECUTAR BASE PARA CHAVE SECC DE 34,5KV</t>
  </si>
  <si>
    <t>CONSTRUCAO BASE PARA TRAFO 138/34,5KV</t>
  </si>
  <si>
    <t>CONSTRUCAO BASE PARA TRAFO 138/13,8KV</t>
  </si>
  <si>
    <t>CONSTRUCAO BASE PARA TRAFO 69/34,5KV</t>
  </si>
  <si>
    <t>PINTURA COM LATEX EM AMBIENTE INT SE PDE</t>
  </si>
  <si>
    <t>RECUPERAR PORTAO PARA PESOAS SE PDE</t>
  </si>
  <si>
    <t>RECUPERAR PORTÃO PARA VEÍCULOS SE PDE</t>
  </si>
  <si>
    <t>Executar caixa de passagem 600mm x 600mm</t>
  </si>
  <si>
    <t>3800</t>
  </si>
  <si>
    <t>INSTALACAO DE MEIO-FIO PRE-MOLDADO</t>
  </si>
  <si>
    <t>RETIRADA E RECOLOCACAO DE BRITA</t>
  </si>
  <si>
    <t>PINTURA DE PAREDES OU TETOS COM LATEX</t>
  </si>
  <si>
    <t>DEMOLIÇÃO E RETIRO DE CONCRETO DE BASES</t>
  </si>
  <si>
    <t>DEMOLICAO E RETIRO DE CONCRETO</t>
  </si>
  <si>
    <t>EXECUTAR ABRIGO PARA EXTINTOR DE SE2</t>
  </si>
  <si>
    <t>MONT DE ESTRUT CONC SUSPEN RUR LD LM PDE</t>
  </si>
  <si>
    <t>LANCAR CABOS PARA-RAIOS</t>
  </si>
  <si>
    <t>VAO</t>
  </si>
  <si>
    <t>CONEXAO DE EQUIPAMENTOS OU ESTRUTURAS A</t>
  </si>
  <si>
    <t>INST SECCION E ATERRAM CERCA LD LM PDE</t>
  </si>
  <si>
    <t>SUBSTITUICAO DE ISOLADOR DE PEDESTAL ENT</t>
  </si>
  <si>
    <t>INSTALACAO DE CHAVE FUSIVEL DE 34,5 A 69</t>
  </si>
  <si>
    <t>MONTAGEM DE ISOLADOR PEDESTAL DE 72,5KV</t>
  </si>
  <si>
    <t>MONTAGEM DE PARA-RAIOS 36KV</t>
  </si>
  <si>
    <t>4910</t>
  </si>
  <si>
    <t>MONTAGEM DE PARA-RAIOS 72,5KV</t>
  </si>
  <si>
    <t>INSTALAR DISJUNTOR 69 KV</t>
  </si>
  <si>
    <t>MONTAGEM TRANSF DE CORRENTE 72,5KV</t>
  </si>
  <si>
    <t>5050</t>
  </si>
  <si>
    <t>INSTALAR CHAVE SEC 3F MH 13,8KV E 34,5KV</t>
  </si>
  <si>
    <t>MONTAGEM DE TRANSFORMADOR DE POTENCIA TR</t>
  </si>
  <si>
    <t>INSTALAR CHAVE FACA 13,8KV E 34,5KV</t>
  </si>
  <si>
    <t>MONTAGEM DE CHAVE FUSIVEL 36,2KV</t>
  </si>
  <si>
    <t>MONTAGEM BANCO CAPACITOR 15KV EM POSTE</t>
  </si>
  <si>
    <t>INSTALAR DISJUNTOR 13,8 KV OU 34,5 KV</t>
  </si>
  <si>
    <t>MONTAGEM DE RELIGADOR ATE 34,5KV</t>
  </si>
  <si>
    <t>RET SECCION E ATERRAM CERCA LD LM PDE</t>
  </si>
  <si>
    <t>34KVDMONT. ISOLADOR DE PEDESTAL TIPO MON</t>
  </si>
  <si>
    <t>34KV DMONT. PARA-RAIO TIPO ESTAÇÃO</t>
  </si>
  <si>
    <t>RET CHAVE FUSIVEL 34,5KV SE LV PDE</t>
  </si>
  <si>
    <t>RET PARA-RAIOS 138KV SE LV PDE</t>
  </si>
  <si>
    <t>DESMONTAGEM DE TRANSFORMADOR DE POTÊNCI3</t>
  </si>
  <si>
    <t>69KV DMONT. DISJUNTOR TRIPOLAR</t>
  </si>
  <si>
    <t>69KV DMONT. CHAVE SECCIONADORA TRIPOLAR</t>
  </si>
  <si>
    <t>69KV DMONT. PARA-RAIOS</t>
  </si>
  <si>
    <t>DESMONTAGEM DE TRANSFORMADOR DE POTENCIA</t>
  </si>
  <si>
    <t>RET TRANSF POT-TP OU COR-TC MT SE LV PDE</t>
  </si>
  <si>
    <t>34KV DMONT. DISJUNTOR TRIPOLAR</t>
  </si>
  <si>
    <t>ELIMINACAO DE PONTOS QUENTES EM EQUIPAME</t>
  </si>
  <si>
    <t>MANUTENCAO PREVENTIVA DE DISJUNTOR ENTRE</t>
  </si>
  <si>
    <t>COMPLETAR PRESSAO DE SF6, POR EQUIPAMENT</t>
  </si>
  <si>
    <t>PINTURA DE EQUIPAMENTOS EM SUBESTACOES,</t>
  </si>
  <si>
    <t>Manutenção de iluminação em subestações3</t>
  </si>
  <si>
    <t>IMPLANTAÇÃO DE AJUSTES E LÓGICAS EM REL2</t>
  </si>
  <si>
    <t>8450</t>
  </si>
  <si>
    <t>APLICAÇÃO DE ADITIVO PARA CONCRETO TIPO2</t>
  </si>
  <si>
    <t>ATENDIMENTO DE CHAMADO DE EMERGENCIA EM</t>
  </si>
  <si>
    <t>INSTALACAO/SUBSTITUICAO DE REPARO OU EME</t>
  </si>
  <si>
    <t>REVISAO E/OU SUBSTITUICAO DE CONEXOES DE</t>
  </si>
  <si>
    <t>SUBSTITUICAO DE CADEIA OU ISOLADOR DE AN</t>
  </si>
  <si>
    <t>SUBSTITUICAO DE CADEIA OU ISOLADOR DE SU</t>
  </si>
  <si>
    <t>SUBSTITUICAO DE FERRAGENS EM CABO PARA-R</t>
  </si>
  <si>
    <t>CONSTRUCAO DE BASE SIMPLES</t>
  </si>
  <si>
    <t>9130</t>
  </si>
  <si>
    <t>9110</t>
  </si>
  <si>
    <t>9120</t>
  </si>
  <si>
    <t>CONSTRUCAO MURO DE ARRIMO</t>
  </si>
  <si>
    <t>9140</t>
  </si>
  <si>
    <t>9150</t>
  </si>
  <si>
    <t>9160</t>
  </si>
  <si>
    <t>9170</t>
  </si>
  <si>
    <t>9180</t>
  </si>
  <si>
    <t>4124R</t>
  </si>
  <si>
    <t>TR2</t>
  </si>
  <si>
    <t>RF4</t>
  </si>
  <si>
    <t>ADEQUAÇÃO FIAÇÃO RELÉ PAINEL PROTEÇÃO</t>
  </si>
  <si>
    <t>2214, NOJA POWER 4124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</si>
</sst>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 &quot;* #,##0.00_);_(&quot;R$ &quot;* \(#,##0.00\);_(&quot;R$ &quot;* &quot;-&quot;??_);_(@_)"/>
    <numFmt numFmtId="165" formatCode="_-&quot;R$&quot;* #,##0.00_-;\-&quot;R$&quot;* #,##0.00_-;_-&quot;R$&quot;* &quot;-&quot;??_-;_-@_-"/>
    <numFmt numFmtId="166" formatCode="000"/>
    <numFmt numFmtId="167" formatCode="&quot;REG.&quot;000"/>
    <numFmt numFmtId="168" formatCode="_(* #,##0.00_);_(* \(#,##0.00\);_(* \-??_);_(@_)"/>
    <numFmt numFmtId="169" formatCode="_(&quot;R$ &quot;* #,##0.00_);_(&quot;R$ &quot;* \(#,##0.00\);_(&quot;R$ &quot;* \-??_);_(@_)"/>
    <numFmt numFmtId="170" formatCode="#,##0.00_ ;\-#,##0.00\ "/>
  </numFmts>
  <fonts count="79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1"/>
      <color theme="1"/>
      <name val="Calibri"/>
      <family val="2"/>
      <scheme val="minor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11"/>
      <color indexed="8"/>
      <name val="Calibri"/>
      <family val="2"/>
    </font>
    <font>
      <u/>
      <sz val="11"/>
      <color indexed="30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0"/>
      <color theme="1"/>
      <name val="Calibri"/>
      <family val="2"/>
      <scheme val="minor"/>
    </font>
    <font>
      <sz val="9"/>
      <color theme="1"/>
      <name val="Arial"/>
      <family val="2"/>
    </font>
    <font>
      <sz val="10"/>
      <color theme="1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sz val="11"/>
      <color rgb="FF000000"/>
      <name val="Calibri"/>
      <family val="2"/>
      <charset val="1"/>
    </font>
    <font>
      <sz val="10"/>
      <color rgb="FF000000"/>
      <name val="Microsoft PhagsPa"/>
      <family val="2"/>
      <charset val="1"/>
    </font>
    <font>
      <sz val="12"/>
      <color rgb="FF000000"/>
      <name val="Microsoft PhagsPa"/>
      <family val="2"/>
      <charset val="1"/>
    </font>
    <font>
      <sz val="10"/>
      <color rgb="FF0000FF"/>
      <name val="Microsoft PhagsPa"/>
      <family val="2"/>
      <charset val="1"/>
    </font>
    <font>
      <b/>
      <sz val="12"/>
      <color rgb="FFFFFFFF"/>
      <name val="Microsoft PhagsPa"/>
      <family val="2"/>
      <charset val="1"/>
    </font>
    <font>
      <sz val="11"/>
      <color rgb="FF000000"/>
      <name val="Microsoft PhagsPa"/>
      <family val="2"/>
      <charset val="1"/>
    </font>
    <font>
      <sz val="11"/>
      <color rgb="FF808080"/>
      <name val="Microsoft PhagsPa"/>
      <family val="2"/>
      <charset val="1"/>
    </font>
    <font>
      <sz val="11"/>
      <color rgb="FFFFFFFF"/>
      <name val="Microsoft PhagsPa"/>
      <family val="2"/>
      <charset val="1"/>
    </font>
    <font>
      <sz val="10"/>
      <name val="Microsoft PhagsPa"/>
      <family val="2"/>
      <charset val="1"/>
    </font>
    <font>
      <sz val="11"/>
      <name val="Microsoft PhagsPa"/>
      <family val="2"/>
      <charset val="1"/>
    </font>
    <font>
      <b/>
      <sz val="11"/>
      <color rgb="FF808080"/>
      <name val="Microsoft PhagsPa"/>
      <family val="2"/>
      <charset val="1"/>
    </font>
    <font>
      <b/>
      <sz val="12"/>
      <name val="Microsoft PhagsPa"/>
      <family val="2"/>
      <charset val="1"/>
    </font>
    <font>
      <b/>
      <sz val="10"/>
      <color rgb="FF0000FF"/>
      <name val="Microsoft PhagsPa"/>
      <family val="2"/>
      <charset val="1"/>
    </font>
    <font>
      <sz val="11"/>
      <color rgb="FFFFFF00"/>
      <name val="Microsoft PhagsPa"/>
      <family val="2"/>
      <charset val="1"/>
    </font>
    <font>
      <sz val="11"/>
      <color rgb="FFFFFF00"/>
      <name val="Calibri"/>
      <family val="2"/>
      <charset val="1"/>
    </font>
    <font>
      <sz val="11"/>
      <color rgb="FFFFFFFF"/>
      <name val="Calibri"/>
      <family val="2"/>
      <charset val="1"/>
    </font>
    <font>
      <b/>
      <sz val="14"/>
      <color rgb="FFFFFFFF"/>
      <name val="Microsoft PhagsPa"/>
      <family val="2"/>
      <charset val="1"/>
    </font>
    <font>
      <sz val="10"/>
      <color rgb="FFFFFF00"/>
      <name val="Microsoft PhagsPa"/>
      <family val="2"/>
      <charset val="1"/>
    </font>
    <font>
      <sz val="9"/>
      <color rgb="FFFFFFFF"/>
      <name val="Microsoft PhagsPa"/>
      <family val="2"/>
      <charset val="1"/>
    </font>
    <font>
      <sz val="11"/>
      <color theme="1"/>
      <name val="Arial"/>
      <family val="2"/>
    </font>
    <font>
      <sz val="16"/>
      <color theme="1"/>
      <name val="Calibri"/>
      <family val="2"/>
      <scheme val="minor"/>
    </font>
    <font>
      <b/>
      <sz val="11"/>
      <color theme="1"/>
      <name val="Verdana"/>
      <family val="2"/>
    </font>
    <font>
      <b/>
      <sz val="9"/>
      <color theme="1"/>
      <name val="Verdana"/>
      <family val="2"/>
    </font>
    <font>
      <b/>
      <sz val="10"/>
      <color theme="1"/>
      <name val="Arial"/>
      <family val="2"/>
    </font>
    <font>
      <sz val="12"/>
      <color theme="1"/>
      <name val="Arial"/>
      <family val="2"/>
    </font>
    <font>
      <b/>
      <sz val="9"/>
      <color theme="1"/>
      <name val="Arial"/>
      <family val="2"/>
    </font>
    <font>
      <sz val="7.5"/>
      <color theme="1"/>
      <name val="Arial"/>
      <family val="2"/>
    </font>
    <font>
      <sz val="10"/>
      <color theme="0"/>
      <name val="Arial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sz val="10"/>
      <name val="Times New Roman"/>
      <family val="1"/>
    </font>
    <font>
      <sz val="10"/>
      <name val="Arial"/>
      <family val="2"/>
      <charset val="1"/>
    </font>
    <font>
      <sz val="14"/>
      <color theme="1"/>
      <name val="Calibri"/>
      <family val="2"/>
      <scheme val="minor"/>
    </font>
    <font>
      <sz val="11"/>
      <name val="Calibri"/>
      <family val="2"/>
      <charset val="1"/>
    </font>
    <font>
      <sz val="11"/>
      <name val="Calibri"/>
      <family val="2"/>
      <scheme val="minor"/>
    </font>
    <font>
      <sz val="10"/>
      <color rgb="FF000000"/>
      <name val="Times New Roman"/>
      <family val="1"/>
    </font>
    <font>
      <b/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1"/>
      <color rgb="FF000000"/>
      <name val="Calibri"/>
      <family val="2"/>
    </font>
    <font>
      <b/>
      <sz val="11"/>
      <color theme="7" tint="-0.249977111117893"/>
      <name val="Calibri"/>
      <family val="2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</patternFill>
    </fill>
    <fill>
      <patternFill patternType="solid">
        <fgColor rgb="FF002060"/>
        <bgColor indexed="64"/>
      </patternFill>
    </fill>
    <fill>
      <patternFill patternType="solid">
        <fgColor rgb="FFFFFF99"/>
        <bgColor rgb="FFFFFFCC"/>
      </patternFill>
    </fill>
    <fill>
      <patternFill patternType="solid">
        <fgColor rgb="FFC6D9F1"/>
        <bgColor rgb="FFCCCCFF"/>
      </patternFill>
    </fill>
    <fill>
      <patternFill patternType="solid">
        <fgColor rgb="FFFFDA65"/>
        <bgColor rgb="FFFFCC99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6"/>
      </patternFill>
    </fill>
    <fill>
      <patternFill patternType="solid">
        <fgColor rgb="FF002060"/>
        <bgColor rgb="FF333333"/>
      </patternFill>
    </fill>
    <fill>
      <patternFill patternType="solid">
        <fgColor rgb="FF002060"/>
        <bgColor rgb="FFFF6600"/>
      </patternFill>
    </fill>
    <fill>
      <patternFill patternType="solid">
        <fgColor theme="7" tint="0.79998168889431442"/>
        <bgColor rgb="FF333333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rgb="FF333333"/>
      </patternFill>
    </fill>
    <fill>
      <patternFill patternType="solid">
        <fgColor rgb="FFFF0000"/>
        <bgColor indexed="64"/>
      </patternFill>
    </fill>
  </fills>
  <borders count="1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theme="0" tint="-0.249977111117893"/>
      </left>
      <right style="double">
        <color theme="0" tint="-0.249977111117893"/>
      </right>
      <top style="double">
        <color theme="0" tint="-0.249977111117893"/>
      </top>
      <bottom style="double">
        <color theme="0" tint="-0.249977111117893"/>
      </bottom>
      <diagonal/>
    </border>
    <border>
      <left/>
      <right style="double">
        <color theme="0" tint="-0.249977111117893"/>
      </right>
      <top style="double">
        <color theme="0" tint="-0.249977111117893"/>
      </top>
      <bottom style="double">
        <color theme="0" tint="-0.249977111117893"/>
      </bottom>
      <diagonal/>
    </border>
    <border>
      <left/>
      <right/>
      <top style="double">
        <color theme="0" tint="-0.249977111117893"/>
      </top>
      <bottom style="double">
        <color theme="0" tint="-0.249977111117893"/>
      </bottom>
      <diagonal/>
    </border>
    <border>
      <left style="double">
        <color theme="0" tint="-0.249977111117893"/>
      </left>
      <right/>
      <top style="double">
        <color theme="0" tint="-0.249977111117893"/>
      </top>
      <bottom style="double">
        <color theme="0" tint="-0.249977111117893"/>
      </bottom>
      <diagonal/>
    </border>
    <border>
      <left style="double">
        <color theme="0" tint="-0.249977111117893"/>
      </left>
      <right style="thin">
        <color indexed="22"/>
      </right>
      <top style="double">
        <color theme="0" tint="-0.249977111117893"/>
      </top>
      <bottom style="double">
        <color theme="0" tint="-0.249977111117893"/>
      </bottom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 style="thin">
        <color rgb="FFA6A6A6"/>
      </left>
      <right/>
      <top/>
      <bottom/>
      <diagonal/>
    </border>
    <border>
      <left/>
      <right style="thin">
        <color rgb="FFA6A6A6"/>
      </right>
      <top/>
      <bottom/>
      <diagonal/>
    </border>
    <border>
      <left/>
      <right/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/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6480A2"/>
      </left>
      <right/>
      <top/>
      <bottom style="thin">
        <color rgb="FF6480A2"/>
      </bottom>
      <diagonal/>
    </border>
    <border>
      <left/>
      <right style="thin">
        <color rgb="FF6480A2"/>
      </right>
      <top/>
      <bottom style="thin">
        <color rgb="FF6480A2"/>
      </bottom>
      <diagonal/>
    </border>
    <border>
      <left style="thin">
        <color rgb="FF6480A2"/>
      </left>
      <right/>
      <top/>
      <bottom/>
      <diagonal/>
    </border>
    <border>
      <left/>
      <right style="thin">
        <color rgb="FF6480A2"/>
      </right>
      <top/>
      <bottom/>
      <diagonal/>
    </border>
    <border>
      <left style="thin">
        <color rgb="FF595959"/>
      </left>
      <right/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/>
      <right style="thin">
        <color rgb="FF595959"/>
      </right>
      <top style="thin">
        <color rgb="FF595959"/>
      </top>
      <bottom style="thin">
        <color rgb="FF595959"/>
      </bottom>
      <diagonal/>
    </border>
    <border>
      <left/>
      <right style="thin">
        <color rgb="FF595959"/>
      </right>
      <top/>
      <bottom style="thin">
        <color rgb="FF595959"/>
      </bottom>
      <diagonal/>
    </border>
    <border>
      <left style="thin">
        <color rgb="FF595959"/>
      </left>
      <right/>
      <top/>
      <bottom style="thin">
        <color rgb="FF59595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4"/>
      </left>
      <right/>
      <top/>
      <bottom style="thin">
        <color indexed="22"/>
      </bottom>
      <diagonal/>
    </border>
    <border>
      <left/>
      <right style="double">
        <color indexed="64"/>
      </right>
      <top/>
      <bottom style="thin">
        <color indexed="22"/>
      </bottom>
      <diagonal/>
    </border>
    <border>
      <left style="double">
        <color indexed="64"/>
      </left>
      <right style="double">
        <color indexed="22"/>
      </right>
      <top style="thin">
        <color indexed="22"/>
      </top>
      <bottom/>
      <diagonal/>
    </border>
    <border>
      <left style="double">
        <color indexed="22"/>
      </left>
      <right style="double">
        <color indexed="64"/>
      </right>
      <top style="thin">
        <color indexed="22"/>
      </top>
      <bottom/>
      <diagonal/>
    </border>
    <border>
      <left style="double">
        <color indexed="64"/>
      </left>
      <right style="double">
        <color indexed="22"/>
      </right>
      <top/>
      <bottom style="thin">
        <color indexed="22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22"/>
      </left>
      <right style="double">
        <color indexed="64"/>
      </right>
      <top style="double">
        <color theme="0" tint="-0.249977111117893"/>
      </top>
      <bottom style="thin">
        <color indexed="22"/>
      </bottom>
      <diagonal/>
    </border>
    <border>
      <left style="double">
        <color indexed="64"/>
      </left>
      <right/>
      <top style="double">
        <color theme="0" tint="-0.249977111117893"/>
      </top>
      <bottom style="double">
        <color theme="0" tint="-0.249977111117893"/>
      </bottom>
      <diagonal/>
    </border>
    <border>
      <left/>
      <right style="double">
        <color indexed="64"/>
      </right>
      <top style="double">
        <color theme="0" tint="-0.249977111117893"/>
      </top>
      <bottom style="double">
        <color theme="0" tint="-0.249977111117893"/>
      </bottom>
      <diagonal/>
    </border>
    <border>
      <left/>
      <right/>
      <top style="double">
        <color theme="2" tint="-0.249977111117893"/>
      </top>
      <bottom style="double">
        <color theme="2" tint="-0.249977111117893"/>
      </bottom>
      <diagonal/>
    </border>
    <border>
      <left style="double">
        <color indexed="64"/>
      </left>
      <right style="double">
        <color indexed="22"/>
      </right>
      <top/>
      <bottom/>
      <diagonal/>
    </border>
    <border>
      <left style="double">
        <color indexed="22"/>
      </left>
      <right style="double">
        <color indexed="64"/>
      </right>
      <top/>
      <bottom style="double">
        <color theme="2" tint="-0.249977111117893"/>
      </bottom>
      <diagonal/>
    </border>
    <border>
      <left/>
      <right style="double">
        <color theme="2" tint="-0.249977111117893"/>
      </right>
      <top style="double">
        <color theme="2" tint="-0.249977111117893"/>
      </top>
      <bottom style="double">
        <color theme="2" tint="-0.249977111117893"/>
      </bottom>
      <diagonal/>
    </border>
    <border>
      <left style="double">
        <color theme="2" tint="-0.249977111117893"/>
      </left>
      <right/>
      <top style="double">
        <color theme="2" tint="-0.249977111117893"/>
      </top>
      <bottom style="double">
        <color theme="0" tint="-0.249977111117893"/>
      </bottom>
      <diagonal/>
    </border>
    <border>
      <left/>
      <right style="double">
        <color theme="2" tint="-0.249977111117893"/>
      </right>
      <top style="double">
        <color theme="2" tint="-0.249977111117893"/>
      </top>
      <bottom style="double">
        <color theme="0" tint="-0.249977111117893"/>
      </bottom>
      <diagonal/>
    </border>
    <border>
      <left style="double">
        <color indexed="22"/>
      </left>
      <right style="double">
        <color indexed="64"/>
      </right>
      <top/>
      <bottom/>
      <diagonal/>
    </border>
    <border>
      <left/>
      <right/>
      <top style="thin">
        <color rgb="FF595959"/>
      </top>
      <bottom style="thin">
        <color rgb="FF595959"/>
      </bottom>
      <diagonal/>
    </border>
    <border>
      <left style="thin">
        <color rgb="FF595959"/>
      </left>
      <right/>
      <top/>
      <bottom/>
      <diagonal/>
    </border>
    <border>
      <left/>
      <right style="thin">
        <color rgb="FF595959"/>
      </right>
      <top/>
      <bottom/>
      <diagonal/>
    </border>
    <border>
      <left/>
      <right/>
      <top/>
      <bottom style="thin">
        <color rgb="FF595959"/>
      </bottom>
      <diagonal/>
    </border>
    <border>
      <left style="medium">
        <color theme="2" tint="-0.249977111117893"/>
      </left>
      <right/>
      <top style="medium">
        <color theme="2" tint="-0.249977111117893"/>
      </top>
      <bottom/>
      <diagonal/>
    </border>
    <border>
      <left/>
      <right/>
      <top style="medium">
        <color theme="2" tint="-0.249977111117893"/>
      </top>
      <bottom/>
      <diagonal/>
    </border>
    <border>
      <left/>
      <right style="medium">
        <color theme="2" tint="-0.249977111117893"/>
      </right>
      <top style="medium">
        <color theme="2" tint="-0.249977111117893"/>
      </top>
      <bottom/>
      <diagonal/>
    </border>
    <border>
      <left style="medium">
        <color theme="2" tint="-0.249977111117893"/>
      </left>
      <right/>
      <top/>
      <bottom/>
      <diagonal/>
    </border>
    <border>
      <left/>
      <right style="medium">
        <color theme="2" tint="-0.249977111117893"/>
      </right>
      <top/>
      <bottom/>
      <diagonal/>
    </border>
    <border>
      <left style="medium">
        <color theme="2" tint="-0.249977111117893"/>
      </left>
      <right/>
      <top/>
      <bottom style="medium">
        <color theme="2" tint="-0.249977111117893"/>
      </bottom>
      <diagonal/>
    </border>
    <border>
      <left/>
      <right/>
      <top/>
      <bottom style="medium">
        <color theme="2" tint="-0.249977111117893"/>
      </bottom>
      <diagonal/>
    </border>
    <border>
      <left style="double">
        <color theme="0" tint="-0.249977111117893"/>
      </left>
      <right style="double">
        <color theme="0" tint="-0.249977111117893"/>
      </right>
      <top style="double">
        <color theme="0" tint="-0.249977111117893"/>
      </top>
      <bottom style="medium">
        <color theme="2" tint="-0.249977111117893"/>
      </bottom>
      <diagonal/>
    </border>
    <border>
      <left/>
      <right style="medium">
        <color theme="2" tint="-0.249977111117893"/>
      </right>
      <top/>
      <bottom style="medium">
        <color theme="2" tint="-0.249977111117893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double">
        <color indexed="22"/>
      </top>
      <bottom style="double">
        <color indexed="2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theme="2" tint="-0.249977111117893"/>
      </right>
      <top/>
      <bottom style="thin">
        <color indexed="22"/>
      </bottom>
      <diagonal/>
    </border>
    <border>
      <left style="double">
        <color indexed="22"/>
      </left>
      <right style="medium">
        <color theme="2" tint="-0.249977111117893"/>
      </right>
      <top style="thin">
        <color indexed="22"/>
      </top>
      <bottom/>
      <diagonal/>
    </border>
    <border>
      <left style="double">
        <color indexed="22"/>
      </left>
      <right style="medium">
        <color theme="2" tint="-0.249977111117893"/>
      </right>
      <top/>
      <bottom/>
      <diagonal/>
    </border>
    <border>
      <left style="medium">
        <color theme="2" tint="-0.249977111117893"/>
      </left>
      <right/>
      <top style="double">
        <color theme="2" tint="-0.249977111117893"/>
      </top>
      <bottom style="double">
        <color theme="2" tint="-0.249977111117893"/>
      </bottom>
      <diagonal/>
    </border>
    <border>
      <left/>
      <right style="medium">
        <color theme="2" tint="-0.249977111117893"/>
      </right>
      <top style="double">
        <color theme="2" tint="-0.249977111117893"/>
      </top>
      <bottom style="double">
        <color theme="0" tint="-0.249977111117893"/>
      </bottom>
      <diagonal/>
    </border>
    <border>
      <left style="medium">
        <color theme="2" tint="-0.249977111117893"/>
      </left>
      <right style="thin">
        <color indexed="22"/>
      </right>
      <top style="double">
        <color indexed="22"/>
      </top>
      <bottom style="double">
        <color indexed="22"/>
      </bottom>
      <diagonal/>
    </border>
    <border>
      <left/>
      <right style="medium">
        <color theme="2" tint="-0.249977111117893"/>
      </right>
      <top style="double">
        <color theme="0" tint="-0.249977111117893"/>
      </top>
      <bottom style="double">
        <color theme="0" tint="-0.249977111117893"/>
      </bottom>
      <diagonal/>
    </border>
    <border>
      <left style="medium">
        <color theme="2" tint="-0.249977111117893"/>
      </left>
      <right/>
      <top style="double">
        <color theme="2" tint="-0.249977111117893"/>
      </top>
      <bottom style="medium">
        <color theme="2" tint="-0.249977111117893"/>
      </bottom>
      <diagonal/>
    </border>
    <border>
      <left/>
      <right/>
      <top style="double">
        <color theme="2" tint="-0.249977111117893"/>
      </top>
      <bottom style="medium">
        <color theme="2" tint="-0.249977111117893"/>
      </bottom>
      <diagonal/>
    </border>
    <border>
      <left/>
      <right style="double">
        <color theme="2" tint="-0.249977111117893"/>
      </right>
      <top style="double">
        <color theme="2" tint="-0.249977111117893"/>
      </top>
      <bottom style="medium">
        <color theme="2" tint="-0.249977111117893"/>
      </bottom>
      <diagonal/>
    </border>
    <border>
      <left style="double">
        <color theme="2" tint="-0.249977111117893"/>
      </left>
      <right/>
      <top/>
      <bottom style="medium">
        <color theme="2" tint="-0.249977111117893"/>
      </bottom>
      <diagonal/>
    </border>
    <border>
      <left style="medium">
        <color theme="2" tint="-0.249977111117893"/>
      </left>
      <right style="double">
        <color indexed="22"/>
      </right>
      <top style="medium">
        <color theme="2" tint="-0.249977111117893"/>
      </top>
      <bottom/>
      <diagonal/>
    </border>
    <border>
      <left style="medium">
        <color theme="2" tint="-0.249977111117893"/>
      </left>
      <right style="double">
        <color indexed="22"/>
      </right>
      <top/>
      <bottom/>
      <diagonal/>
    </border>
    <border>
      <left style="medium">
        <color theme="2" tint="-0.249977111117893"/>
      </left>
      <right style="double">
        <color indexed="22"/>
      </right>
      <top/>
      <bottom style="double">
        <color theme="2" tint="-0.249977111117893"/>
      </bottom>
      <diagonal/>
    </border>
    <border>
      <left/>
      <right/>
      <top/>
      <bottom style="thin">
        <color auto="1"/>
      </bottom>
      <diagonal/>
    </border>
    <border>
      <left style="double">
        <color theme="0" tint="-0.249977111117893"/>
      </left>
      <right/>
      <top style="double">
        <color theme="0" tint="-0.249977111117893"/>
      </top>
      <bottom style="medium">
        <color theme="2" tint="-0.249977111117893"/>
      </bottom>
      <diagonal/>
    </border>
    <border>
      <left/>
      <right style="double">
        <color theme="0" tint="-0.249977111117893"/>
      </right>
      <top style="double">
        <color theme="0" tint="-0.249977111117893"/>
      </top>
      <bottom style="medium">
        <color theme="2" tint="-0.249977111117893"/>
      </bottom>
      <diagonal/>
    </border>
    <border>
      <left style="double">
        <color indexed="64"/>
      </left>
      <right/>
      <top style="medium">
        <color theme="2" tint="-0.249977111117893"/>
      </top>
      <bottom/>
      <diagonal/>
    </border>
    <border>
      <left/>
      <right style="double">
        <color indexed="64"/>
      </right>
      <top style="medium">
        <color theme="2" tint="-0.249977111117893"/>
      </top>
      <bottom/>
      <diagonal/>
    </border>
  </borders>
  <cellStyleXfs count="170">
    <xf numFmtId="0" fontId="0" fillId="0" borderId="0"/>
    <xf numFmtId="0" fontId="10" fillId="0" borderId="0"/>
    <xf numFmtId="0" fontId="9" fillId="0" borderId="0"/>
    <xf numFmtId="43" fontId="9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6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164" fontId="10" fillId="0" borderId="0" applyFont="0" applyFill="0" applyBorder="0" applyAlignment="0" applyProtection="0"/>
    <xf numFmtId="44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0" fillId="0" borderId="0"/>
    <xf numFmtId="0" fontId="1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0" fillId="0" borderId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8" fillId="0" borderId="0"/>
    <xf numFmtId="0" fontId="8" fillId="0" borderId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43" fontId="15" fillId="0" borderId="0" applyFon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8" fillId="0" borderId="0" applyNumberFormat="0" applyFill="0" applyBorder="0" applyAlignment="0" applyProtection="0">
      <alignment vertical="top"/>
      <protection locked="0"/>
    </xf>
    <xf numFmtId="0" fontId="8" fillId="0" borderId="0"/>
    <xf numFmtId="43" fontId="1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43" fontId="10" fillId="0" borderId="0" applyFont="0" applyFill="0" applyBorder="0" applyAlignment="0" applyProtection="0"/>
    <xf numFmtId="0" fontId="8" fillId="0" borderId="0"/>
    <xf numFmtId="43" fontId="10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8" fillId="0" borderId="0"/>
    <xf numFmtId="0" fontId="8" fillId="0" borderId="0"/>
    <xf numFmtId="44" fontId="10" fillId="0" borderId="0" applyFont="0" applyFill="0" applyBorder="0" applyAlignment="0" applyProtection="0"/>
    <xf numFmtId="0" fontId="8" fillId="0" borderId="0"/>
    <xf numFmtId="4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10" fillId="0" borderId="0"/>
    <xf numFmtId="0" fontId="7" fillId="0" borderId="0"/>
    <xf numFmtId="44" fontId="10" fillId="0" borderId="0" applyFont="0" applyFill="0" applyBorder="0" applyAlignment="0" applyProtection="0"/>
    <xf numFmtId="0" fontId="24" fillId="0" borderId="0"/>
    <xf numFmtId="0" fontId="6" fillId="0" borderId="0"/>
    <xf numFmtId="0" fontId="51" fillId="4" borderId="0" applyNumberFormat="0" applyBorder="0" applyAlignment="0" applyProtection="0"/>
    <xf numFmtId="0" fontId="6" fillId="0" borderId="0"/>
    <xf numFmtId="0" fontId="6" fillId="0" borderId="0"/>
    <xf numFmtId="0" fontId="10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0" fillId="0" borderId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1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5" fillId="14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12" borderId="0" applyNumberFormat="0" applyBorder="0" applyAlignment="0" applyProtection="0"/>
    <xf numFmtId="0" fontId="15" fillId="15" borderId="0" applyNumberFormat="0" applyBorder="0" applyAlignment="0" applyProtection="0"/>
    <xf numFmtId="0" fontId="15" fillId="18" borderId="0" applyNumberFormat="0" applyBorder="0" applyAlignment="0" applyProtection="0"/>
    <xf numFmtId="0" fontId="52" fillId="19" borderId="0" applyNumberFormat="0" applyBorder="0" applyAlignment="0" applyProtection="0"/>
    <xf numFmtId="0" fontId="52" fillId="16" borderId="0" applyNumberFormat="0" applyBorder="0" applyAlignment="0" applyProtection="0"/>
    <xf numFmtId="0" fontId="52" fillId="17" borderId="0" applyNumberFormat="0" applyBorder="0" applyAlignment="0" applyProtection="0"/>
    <xf numFmtId="0" fontId="52" fillId="20" borderId="0" applyNumberFormat="0" applyBorder="0" applyAlignment="0" applyProtection="0"/>
    <xf numFmtId="0" fontId="52" fillId="21" borderId="0" applyNumberFormat="0" applyBorder="0" applyAlignment="0" applyProtection="0"/>
    <xf numFmtId="0" fontId="52" fillId="22" borderId="0" applyNumberFormat="0" applyBorder="0" applyAlignment="0" applyProtection="0"/>
    <xf numFmtId="0" fontId="53" fillId="11" borderId="0" applyNumberFormat="0" applyBorder="0" applyAlignment="0" applyProtection="0"/>
    <xf numFmtId="0" fontId="54" fillId="23" borderId="48" applyNumberFormat="0" applyAlignment="0" applyProtection="0"/>
    <xf numFmtId="0" fontId="55" fillId="24" borderId="49" applyNumberFormat="0" applyAlignment="0" applyProtection="0"/>
    <xf numFmtId="0" fontId="56" fillId="0" borderId="50" applyNumberFormat="0" applyFill="0" applyAlignment="0" applyProtection="0"/>
    <xf numFmtId="0" fontId="52" fillId="25" borderId="0" applyNumberFormat="0" applyBorder="0" applyAlignment="0" applyProtection="0"/>
    <xf numFmtId="0" fontId="52" fillId="26" borderId="0" applyNumberFormat="0" applyBorder="0" applyAlignment="0" applyProtection="0"/>
    <xf numFmtId="0" fontId="52" fillId="27" borderId="0" applyNumberFormat="0" applyBorder="0" applyAlignment="0" applyProtection="0"/>
    <xf numFmtId="0" fontId="52" fillId="20" borderId="0" applyNumberFormat="0" applyBorder="0" applyAlignment="0" applyProtection="0"/>
    <xf numFmtId="0" fontId="52" fillId="21" borderId="0" applyNumberFormat="0" applyBorder="0" applyAlignment="0" applyProtection="0"/>
    <xf numFmtId="0" fontId="52" fillId="28" borderId="0" applyNumberFormat="0" applyBorder="0" applyAlignment="0" applyProtection="0"/>
    <xf numFmtId="0" fontId="57" fillId="14" borderId="48" applyNumberFormat="0" applyAlignment="0" applyProtection="0"/>
    <xf numFmtId="0" fontId="67" fillId="0" borderId="0"/>
    <xf numFmtId="44" fontId="10" fillId="0" borderId="0" applyFont="0" applyFill="0" applyBorder="0" applyAlignment="0" applyProtection="0"/>
    <xf numFmtId="169" fontId="10" fillId="0" borderId="0" applyFill="0" applyBorder="0" applyAlignment="0" applyProtection="0"/>
    <xf numFmtId="0" fontId="66" fillId="0" borderId="0"/>
    <xf numFmtId="0" fontId="10" fillId="0" borderId="0"/>
    <xf numFmtId="0" fontId="6" fillId="0" borderId="0"/>
    <xf numFmtId="0" fontId="10" fillId="0" borderId="0"/>
    <xf numFmtId="0" fontId="66" fillId="0" borderId="0"/>
    <xf numFmtId="0" fontId="15" fillId="0" borderId="0"/>
    <xf numFmtId="0" fontId="10" fillId="0" borderId="0"/>
    <xf numFmtId="0" fontId="15" fillId="29" borderId="4" applyNumberFormat="0" applyFont="0" applyAlignment="0" applyProtection="0"/>
    <xf numFmtId="9" fontId="10" fillId="0" borderId="0" applyFill="0" applyBorder="0" applyAlignment="0" applyProtection="0"/>
    <xf numFmtId="9" fontId="10" fillId="0" borderId="0" applyFill="0" applyBorder="0" applyAlignment="0" applyProtection="0"/>
    <xf numFmtId="9" fontId="10" fillId="0" borderId="0"/>
    <xf numFmtId="9" fontId="10" fillId="0" borderId="0" applyFont="0" applyFill="0" applyBorder="0" applyAlignment="0" applyProtection="0"/>
    <xf numFmtId="0" fontId="58" fillId="23" borderId="51" applyNumberFormat="0" applyAlignment="0" applyProtection="0"/>
    <xf numFmtId="168" fontId="10" fillId="0" borderId="0" applyFill="0" applyBorder="0" applyAlignment="0" applyProtection="0"/>
    <xf numFmtId="168" fontId="10" fillId="0" borderId="0" applyFill="0" applyBorder="0" applyAlignment="0" applyProtection="0"/>
    <xf numFmtId="168" fontId="10" fillId="0" borderId="0" applyFill="0" applyBorder="0" applyAlignment="0" applyProtection="0"/>
    <xf numFmtId="168" fontId="67" fillId="0" borderId="0"/>
    <xf numFmtId="0" fontId="59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52" applyNumberFormat="0" applyFill="0" applyAlignment="0" applyProtection="0"/>
    <xf numFmtId="0" fontId="63" fillId="0" borderId="53" applyNumberFormat="0" applyFill="0" applyAlignment="0" applyProtection="0"/>
    <xf numFmtId="0" fontId="64" fillId="0" borderId="54" applyNumberFormat="0" applyFill="0" applyAlignment="0" applyProtection="0"/>
    <xf numFmtId="0" fontId="64" fillId="0" borderId="0" applyNumberFormat="0" applyFill="0" applyBorder="0" applyAlignment="0" applyProtection="0"/>
    <xf numFmtId="0" fontId="65" fillId="0" borderId="55" applyNumberFormat="0" applyFill="0" applyAlignment="0" applyProtection="0"/>
    <xf numFmtId="43" fontId="10" fillId="0" borderId="0" applyFont="0" applyFill="0" applyBorder="0" applyAlignment="0" applyProtection="0"/>
    <xf numFmtId="168" fontId="67" fillId="0" borderId="0"/>
    <xf numFmtId="168" fontId="10" fillId="0" borderId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6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43" fontId="10" fillId="0" borderId="0" applyFont="0" applyFill="0" applyBorder="0" applyAlignment="0" applyProtection="0"/>
  </cellStyleXfs>
  <cellXfs count="306">
    <xf numFmtId="0" fontId="0" fillId="0" borderId="0" xfId="0"/>
    <xf numFmtId="0" fontId="9" fillId="0" borderId="0" xfId="2"/>
    <xf numFmtId="0" fontId="14" fillId="0" borderId="0" xfId="2" applyFont="1" applyAlignment="1" applyProtection="1">
      <alignment vertical="center"/>
      <protection hidden="1"/>
    </xf>
    <xf numFmtId="0" fontId="9" fillId="2" borderId="0" xfId="2" applyFill="1"/>
    <xf numFmtId="0" fontId="20" fillId="2" borderId="0" xfId="2" applyFont="1" applyFill="1" applyAlignment="1">
      <alignment horizontal="center" vertical="center" wrapText="1"/>
    </xf>
    <xf numFmtId="4" fontId="13" fillId="0" borderId="7" xfId="2" applyNumberFormat="1" applyFont="1" applyBorder="1" applyAlignment="1" applyProtection="1">
      <alignment horizontal="center" vertical="center"/>
      <protection hidden="1"/>
    </xf>
    <xf numFmtId="0" fontId="6" fillId="2" borderId="0" xfId="80" applyFill="1"/>
    <xf numFmtId="0" fontId="6" fillId="2" borderId="31" xfId="80" applyFill="1" applyBorder="1"/>
    <xf numFmtId="0" fontId="6" fillId="2" borderId="32" xfId="80" applyFill="1" applyBorder="1"/>
    <xf numFmtId="0" fontId="6" fillId="2" borderId="33" xfId="80" applyFill="1" applyBorder="1"/>
    <xf numFmtId="0" fontId="43" fillId="2" borderId="31" xfId="80" applyFont="1" applyFill="1" applyBorder="1"/>
    <xf numFmtId="0" fontId="6" fillId="2" borderId="34" xfId="80" applyFill="1" applyBorder="1"/>
    <xf numFmtId="0" fontId="6" fillId="2" borderId="35" xfId="80" applyFill="1" applyBorder="1"/>
    <xf numFmtId="0" fontId="6" fillId="2" borderId="36" xfId="80" applyFill="1" applyBorder="1"/>
    <xf numFmtId="0" fontId="6" fillId="2" borderId="37" xfId="80" applyFill="1" applyBorder="1"/>
    <xf numFmtId="0" fontId="6" fillId="2" borderId="40" xfId="80" applyFill="1" applyBorder="1"/>
    <xf numFmtId="0" fontId="6" fillId="2" borderId="41" xfId="80" applyFill="1" applyBorder="1"/>
    <xf numFmtId="0" fontId="6" fillId="2" borderId="42" xfId="80" applyFill="1" applyBorder="1"/>
    <xf numFmtId="0" fontId="46" fillId="2" borderId="0" xfId="80" applyFont="1" applyFill="1" applyAlignment="1">
      <alignment horizontal="left" vertical="center"/>
    </xf>
    <xf numFmtId="0" fontId="47" fillId="2" borderId="31" xfId="80" applyFont="1" applyFill="1" applyBorder="1" applyAlignment="1">
      <alignment vertical="center"/>
    </xf>
    <xf numFmtId="0" fontId="49" fillId="2" borderId="31" xfId="80" applyFont="1" applyFill="1" applyBorder="1" applyAlignment="1">
      <alignment vertical="center"/>
    </xf>
    <xf numFmtId="0" fontId="49" fillId="2" borderId="0" xfId="80" applyFont="1" applyFill="1" applyAlignment="1">
      <alignment vertical="center"/>
    </xf>
    <xf numFmtId="0" fontId="6" fillId="0" borderId="0" xfId="80"/>
    <xf numFmtId="0" fontId="49" fillId="2" borderId="31" xfId="80" applyFont="1" applyFill="1" applyBorder="1"/>
    <xf numFmtId="0" fontId="19" fillId="2" borderId="40" xfId="80" applyFont="1" applyFill="1" applyBorder="1"/>
    <xf numFmtId="14" fontId="19" fillId="2" borderId="41" xfId="80" applyNumberFormat="1" applyFont="1" applyFill="1" applyBorder="1"/>
    <xf numFmtId="0" fontId="19" fillId="2" borderId="41" xfId="80" applyFont="1" applyFill="1" applyBorder="1"/>
    <xf numFmtId="0" fontId="19" fillId="2" borderId="41" xfId="80" applyFont="1" applyFill="1" applyBorder="1" applyAlignment="1">
      <alignment horizontal="right" indent="1"/>
    </xf>
    <xf numFmtId="0" fontId="19" fillId="2" borderId="42" xfId="80" applyFont="1" applyFill="1" applyBorder="1"/>
    <xf numFmtId="0" fontId="6" fillId="2" borderId="46" xfId="80" applyFill="1" applyBorder="1"/>
    <xf numFmtId="0" fontId="6" fillId="2" borderId="2" xfId="80" applyFill="1" applyBorder="1"/>
    <xf numFmtId="0" fontId="6" fillId="2" borderId="47" xfId="80" applyFill="1" applyBorder="1"/>
    <xf numFmtId="0" fontId="14" fillId="2" borderId="0" xfId="2" applyFont="1" applyFill="1" applyAlignment="1" applyProtection="1">
      <alignment vertical="center"/>
      <protection hidden="1"/>
    </xf>
    <xf numFmtId="44" fontId="14" fillId="0" borderId="63" xfId="78" applyFont="1" applyBorder="1" applyAlignment="1" applyProtection="1">
      <alignment horizontal="right" vertical="center" wrapText="1"/>
      <protection hidden="1"/>
    </xf>
    <xf numFmtId="4" fontId="13" fillId="0" borderId="64" xfId="2" applyNumberFormat="1" applyFont="1" applyBorder="1" applyAlignment="1" applyProtection="1">
      <alignment horizontal="center" vertical="center"/>
      <protection hidden="1"/>
    </xf>
    <xf numFmtId="4" fontId="22" fillId="5" borderId="66" xfId="2" applyNumberFormat="1" applyFont="1" applyFill="1" applyBorder="1" applyAlignment="1" applyProtection="1">
      <alignment horizontal="right" vertical="center"/>
      <protection hidden="1"/>
    </xf>
    <xf numFmtId="44" fontId="22" fillId="5" borderId="69" xfId="78" applyFont="1" applyFill="1" applyBorder="1" applyAlignment="1" applyProtection="1">
      <alignment horizontal="right" vertical="center"/>
      <protection hidden="1"/>
    </xf>
    <xf numFmtId="0" fontId="22" fillId="5" borderId="70" xfId="2" applyFont="1" applyFill="1" applyBorder="1" applyAlignment="1" applyProtection="1">
      <alignment horizontal="center" vertical="center" wrapText="1"/>
      <protection hidden="1"/>
    </xf>
    <xf numFmtId="44" fontId="22" fillId="5" borderId="71" xfId="78" applyFont="1" applyFill="1" applyBorder="1" applyAlignment="1" applyProtection="1">
      <alignment horizontal="right" vertical="center"/>
      <protection hidden="1"/>
    </xf>
    <xf numFmtId="44" fontId="9" fillId="2" borderId="0" xfId="78" applyFont="1" applyFill="1"/>
    <xf numFmtId="44" fontId="9" fillId="0" borderId="0" xfId="78" applyFont="1"/>
    <xf numFmtId="44" fontId="13" fillId="0" borderId="65" xfId="78" applyFont="1" applyBorder="1" applyAlignment="1" applyProtection="1">
      <alignment horizontal="center" vertical="center"/>
      <protection hidden="1"/>
    </xf>
    <xf numFmtId="167" fontId="33" fillId="7" borderId="14" xfId="79" applyNumberFormat="1" applyFont="1" applyFill="1" applyBorder="1" applyAlignment="1">
      <alignment horizontal="center" vertical="center"/>
    </xf>
    <xf numFmtId="0" fontId="32" fillId="8" borderId="13" xfId="0" applyFont="1" applyFill="1" applyBorder="1" applyAlignment="1">
      <alignment horizontal="center" vertical="center"/>
    </xf>
    <xf numFmtId="0" fontId="32" fillId="8" borderId="14" xfId="0" applyFont="1" applyFill="1" applyBorder="1" applyAlignment="1">
      <alignment vertical="center"/>
    </xf>
    <xf numFmtId="0" fontId="32" fillId="8" borderId="0" xfId="0" applyFont="1" applyFill="1" applyAlignment="1">
      <alignment vertical="center"/>
    </xf>
    <xf numFmtId="0" fontId="32" fillId="8" borderId="13" xfId="0" applyFont="1" applyFill="1" applyBorder="1" applyAlignment="1">
      <alignment vertical="center"/>
    </xf>
    <xf numFmtId="0" fontId="32" fillId="8" borderId="0" xfId="0" applyFont="1" applyFill="1" applyAlignment="1">
      <alignment horizontal="center" vertical="center"/>
    </xf>
    <xf numFmtId="0" fontId="33" fillId="7" borderId="19" xfId="79" applyFont="1" applyFill="1" applyBorder="1" applyAlignment="1">
      <alignment vertical="center"/>
    </xf>
    <xf numFmtId="167" fontId="33" fillId="7" borderId="0" xfId="79" applyNumberFormat="1" applyFont="1" applyFill="1" applyAlignment="1">
      <alignment horizontal="center" vertical="center"/>
    </xf>
    <xf numFmtId="0" fontId="32" fillId="6" borderId="0" xfId="79" applyFont="1" applyFill="1" applyAlignment="1">
      <alignment horizontal="center" vertical="center" wrapText="1"/>
    </xf>
    <xf numFmtId="0" fontId="0" fillId="2" borderId="0" xfId="0" applyFill="1"/>
    <xf numFmtId="0" fontId="25" fillId="2" borderId="0" xfId="0" applyFont="1" applyFill="1"/>
    <xf numFmtId="0" fontId="26" fillId="2" borderId="18" xfId="0" applyFont="1" applyFill="1" applyBorder="1"/>
    <xf numFmtId="0" fontId="26" fillId="2" borderId="17" xfId="0" applyFont="1" applyFill="1" applyBorder="1"/>
    <xf numFmtId="0" fontId="26" fillId="2" borderId="0" xfId="0" applyFont="1" applyFill="1"/>
    <xf numFmtId="0" fontId="26" fillId="2" borderId="14" xfId="0" applyFont="1" applyFill="1" applyBorder="1"/>
    <xf numFmtId="0" fontId="26" fillId="2" borderId="13" xfId="0" applyFont="1" applyFill="1" applyBorder="1" applyAlignment="1">
      <alignment horizontal="left" indent="2"/>
    </xf>
    <xf numFmtId="0" fontId="26" fillId="2" borderId="0" xfId="0" applyFont="1" applyFill="1" applyAlignment="1">
      <alignment horizontal="left" indent="2"/>
    </xf>
    <xf numFmtId="0" fontId="26" fillId="2" borderId="13" xfId="0" applyFont="1" applyFill="1" applyBorder="1"/>
    <xf numFmtId="0" fontId="26" fillId="2" borderId="12" xfId="0" applyFont="1" applyFill="1" applyBorder="1"/>
    <xf numFmtId="0" fontId="26" fillId="2" borderId="0" xfId="0" applyFont="1" applyFill="1" applyAlignment="1">
      <alignment vertical="top"/>
    </xf>
    <xf numFmtId="0" fontId="26" fillId="2" borderId="14" xfId="0" applyFont="1" applyFill="1" applyBorder="1" applyAlignment="1">
      <alignment vertical="top"/>
    </xf>
    <xf numFmtId="0" fontId="26" fillId="2" borderId="11" xfId="0" applyFont="1" applyFill="1" applyBorder="1"/>
    <xf numFmtId="0" fontId="20" fillId="2" borderId="78" xfId="2" applyFont="1" applyFill="1" applyBorder="1" applyAlignment="1">
      <alignment horizontal="center" vertical="center" wrapText="1"/>
    </xf>
    <xf numFmtId="0" fontId="9" fillId="2" borderId="78" xfId="2" applyFill="1" applyBorder="1"/>
    <xf numFmtId="44" fontId="9" fillId="2" borderId="78" xfId="78" applyFont="1" applyFill="1" applyBorder="1"/>
    <xf numFmtId="44" fontId="9" fillId="2" borderId="79" xfId="78" applyFont="1" applyFill="1" applyBorder="1"/>
    <xf numFmtId="0" fontId="12" fillId="2" borderId="32" xfId="80" applyFont="1" applyFill="1" applyBorder="1"/>
    <xf numFmtId="0" fontId="12" fillId="2" borderId="33" xfId="80" applyFont="1" applyFill="1" applyBorder="1"/>
    <xf numFmtId="0" fontId="12" fillId="2" borderId="41" xfId="80" applyFont="1" applyFill="1" applyBorder="1"/>
    <xf numFmtId="0" fontId="12" fillId="2" borderId="42" xfId="80" applyFont="1" applyFill="1" applyBorder="1"/>
    <xf numFmtId="0" fontId="12" fillId="2" borderId="31" xfId="80" applyFont="1" applyFill="1" applyBorder="1"/>
    <xf numFmtId="0" fontId="5" fillId="2" borderId="41" xfId="80" applyFont="1" applyFill="1" applyBorder="1"/>
    <xf numFmtId="44" fontId="14" fillId="0" borderId="89" xfId="78" applyFont="1" applyBorder="1" applyAlignment="1" applyProtection="1">
      <alignment horizontal="right" vertical="center" wrapText="1"/>
      <protection hidden="1"/>
    </xf>
    <xf numFmtId="170" fontId="14" fillId="0" borderId="89" xfId="78" applyNumberFormat="1" applyFont="1" applyBorder="1" applyAlignment="1" applyProtection="1">
      <alignment horizontal="right" vertical="center" wrapText="1"/>
      <protection hidden="1"/>
    </xf>
    <xf numFmtId="0" fontId="70" fillId="2" borderId="0" xfId="2" applyFont="1" applyFill="1"/>
    <xf numFmtId="0" fontId="73" fillId="2" borderId="0" xfId="2" applyFont="1" applyFill="1" applyAlignment="1">
      <alignment horizontal="center" vertical="center" wrapText="1"/>
    </xf>
    <xf numFmtId="0" fontId="70" fillId="0" borderId="0" xfId="2" applyFont="1" applyAlignment="1">
      <alignment horizontal="center"/>
    </xf>
    <xf numFmtId="0" fontId="73" fillId="2" borderId="0" xfId="2" applyFont="1" applyFill="1" applyAlignment="1">
      <alignment horizontal="left" vertical="center" wrapText="1"/>
    </xf>
    <xf numFmtId="0" fontId="73" fillId="2" borderId="83" xfId="2" applyFont="1" applyFill="1" applyBorder="1" applyAlignment="1">
      <alignment horizontal="center" vertical="center" wrapText="1"/>
    </xf>
    <xf numFmtId="44" fontId="70" fillId="2" borderId="0" xfId="78" applyFont="1" applyFill="1" applyBorder="1"/>
    <xf numFmtId="44" fontId="70" fillId="2" borderId="81" xfId="78" applyFont="1" applyFill="1" applyBorder="1"/>
    <xf numFmtId="0" fontId="70" fillId="2" borderId="83" xfId="2" applyFont="1" applyFill="1" applyBorder="1"/>
    <xf numFmtId="44" fontId="70" fillId="2" borderId="83" xfId="78" applyFont="1" applyFill="1" applyBorder="1"/>
    <xf numFmtId="44" fontId="70" fillId="2" borderId="85" xfId="78" applyFont="1" applyFill="1" applyBorder="1"/>
    <xf numFmtId="170" fontId="73" fillId="0" borderId="89" xfId="78" applyNumberFormat="1" applyFont="1" applyBorder="1" applyAlignment="1" applyProtection="1">
      <alignment horizontal="right" vertical="center" wrapText="1"/>
      <protection hidden="1"/>
    </xf>
    <xf numFmtId="4" fontId="74" fillId="0" borderId="7" xfId="2" applyNumberFormat="1" applyFont="1" applyBorder="1" applyAlignment="1" applyProtection="1">
      <alignment horizontal="center" vertical="center"/>
      <protection hidden="1"/>
    </xf>
    <xf numFmtId="44" fontId="73" fillId="0" borderId="89" xfId="78" applyFont="1" applyBorder="1" applyAlignment="1" applyProtection="1">
      <alignment horizontal="right" vertical="center" wrapText="1"/>
      <protection hidden="1"/>
    </xf>
    <xf numFmtId="0" fontId="73" fillId="2" borderId="0" xfId="2" applyFont="1" applyFill="1" applyAlignment="1" applyProtection="1">
      <alignment vertical="center"/>
      <protection hidden="1"/>
    </xf>
    <xf numFmtId="44" fontId="73" fillId="0" borderId="63" xfId="78" applyFont="1" applyBorder="1" applyAlignment="1" applyProtection="1">
      <alignment horizontal="right" vertical="center" wrapText="1"/>
      <protection hidden="1"/>
    </xf>
    <xf numFmtId="4" fontId="74" fillId="0" borderId="64" xfId="2" applyNumberFormat="1" applyFont="1" applyBorder="1" applyAlignment="1" applyProtection="1">
      <alignment horizontal="center" vertical="center"/>
      <protection hidden="1"/>
    </xf>
    <xf numFmtId="44" fontId="74" fillId="0" borderId="65" xfId="78" applyFont="1" applyBorder="1" applyAlignment="1" applyProtection="1">
      <alignment horizontal="center" vertical="center"/>
      <protection hidden="1"/>
    </xf>
    <xf numFmtId="0" fontId="73" fillId="2" borderId="78" xfId="2" applyFont="1" applyFill="1" applyBorder="1" applyAlignment="1">
      <alignment horizontal="center" vertical="center" wrapText="1"/>
    </xf>
    <xf numFmtId="4" fontId="74" fillId="5" borderId="66" xfId="2" applyNumberFormat="1" applyFont="1" applyFill="1" applyBorder="1" applyAlignment="1" applyProtection="1">
      <alignment horizontal="right" vertical="center"/>
      <protection hidden="1"/>
    </xf>
    <xf numFmtId="170" fontId="73" fillId="2" borderId="89" xfId="78" applyNumberFormat="1" applyFont="1" applyFill="1" applyBorder="1" applyAlignment="1" applyProtection="1">
      <alignment horizontal="right" vertical="center" wrapText="1"/>
      <protection hidden="1"/>
    </xf>
    <xf numFmtId="0" fontId="70" fillId="0" borderId="0" xfId="2" applyFont="1"/>
    <xf numFmtId="4" fontId="9" fillId="0" borderId="0" xfId="2" applyNumberFormat="1"/>
    <xf numFmtId="44" fontId="9" fillId="0" borderId="0" xfId="2" applyNumberFormat="1"/>
    <xf numFmtId="0" fontId="74" fillId="0" borderId="58" xfId="2" applyFont="1" applyBorder="1" applyAlignment="1" applyProtection="1">
      <alignment horizontal="center" vertical="center"/>
      <protection hidden="1"/>
    </xf>
    <xf numFmtId="0" fontId="74" fillId="0" borderId="60" xfId="2" applyFont="1" applyBorder="1" applyAlignment="1" applyProtection="1">
      <alignment horizontal="center" vertical="center"/>
      <protection hidden="1"/>
    </xf>
    <xf numFmtId="44" fontId="74" fillId="0" borderId="59" xfId="78" applyFont="1" applyBorder="1" applyAlignment="1" applyProtection="1">
      <alignment horizontal="center" vertical="center"/>
      <protection hidden="1"/>
    </xf>
    <xf numFmtId="44" fontId="74" fillId="0" borderId="72" xfId="78" applyFont="1" applyBorder="1" applyAlignment="1" applyProtection="1">
      <alignment horizontal="center" vertical="center"/>
      <protection hidden="1"/>
    </xf>
    <xf numFmtId="0" fontId="13" fillId="0" borderId="58" xfId="2" applyFont="1" applyBorder="1" applyAlignment="1" applyProtection="1">
      <alignment horizontal="center" vertical="center"/>
      <protection hidden="1"/>
    </xf>
    <xf numFmtId="0" fontId="13" fillId="0" borderId="67" xfId="2" applyFont="1" applyBorder="1" applyAlignment="1" applyProtection="1">
      <alignment horizontal="center" vertical="center"/>
      <protection hidden="1"/>
    </xf>
    <xf numFmtId="0" fontId="13" fillId="0" borderId="59" xfId="2" applyFont="1" applyBorder="1" applyAlignment="1" applyProtection="1">
      <alignment horizontal="center" vertical="center"/>
      <protection hidden="1"/>
    </xf>
    <xf numFmtId="0" fontId="13" fillId="0" borderId="68" xfId="2" applyFont="1" applyBorder="1" applyAlignment="1" applyProtection="1">
      <alignment horizontal="center" vertical="center"/>
      <protection hidden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34" borderId="88" xfId="0" applyFill="1" applyBorder="1" applyAlignment="1">
      <alignment vertical="top"/>
    </xf>
    <xf numFmtId="0" fontId="0" fillId="0" borderId="0" xfId="0" applyAlignment="1">
      <alignment vertical="top"/>
    </xf>
    <xf numFmtId="4" fontId="0" fillId="0" borderId="0" xfId="0" applyNumberFormat="1" applyAlignment="1">
      <alignment horizontal="right" vertical="top"/>
    </xf>
    <xf numFmtId="0" fontId="76" fillId="33" borderId="90" xfId="0" applyFont="1" applyFill="1" applyBorder="1" applyAlignment="1">
      <alignment horizontal="center" vertical="center" wrapText="1"/>
    </xf>
    <xf numFmtId="0" fontId="76" fillId="33" borderId="90" xfId="0" applyFont="1" applyFill="1" applyBorder="1" applyAlignment="1">
      <alignment horizontal="center" vertical="top" wrapText="1"/>
    </xf>
    <xf numFmtId="0" fontId="76" fillId="33" borderId="87" xfId="0" applyFont="1" applyFill="1" applyBorder="1" applyAlignment="1">
      <alignment horizontal="center" vertical="center" wrapText="1"/>
    </xf>
    <xf numFmtId="1" fontId="0" fillId="0" borderId="0" xfId="0" applyNumberFormat="1"/>
    <xf numFmtId="0" fontId="70" fillId="33" borderId="90" xfId="0" applyFont="1" applyFill="1" applyBorder="1"/>
    <xf numFmtId="0" fontId="70" fillId="33" borderId="1" xfId="0" applyFont="1" applyFill="1" applyBorder="1" applyAlignment="1">
      <alignment horizontal="center"/>
    </xf>
    <xf numFmtId="0" fontId="70" fillId="33" borderId="1" xfId="0" applyFont="1" applyFill="1" applyBorder="1" applyAlignment="1">
      <alignment horizontal="left"/>
    </xf>
    <xf numFmtId="0" fontId="70" fillId="33" borderId="1" xfId="0" applyFont="1" applyFill="1" applyBorder="1"/>
    <xf numFmtId="0" fontId="70" fillId="33" borderId="91" xfId="0" applyFont="1" applyFill="1" applyBorder="1"/>
    <xf numFmtId="0" fontId="70" fillId="33" borderId="0" xfId="0" applyFont="1" applyFill="1" applyAlignment="1">
      <alignment horizontal="center"/>
    </xf>
    <xf numFmtId="0" fontId="70" fillId="33" borderId="0" xfId="0" applyFont="1" applyFill="1" applyAlignment="1">
      <alignment horizontal="left"/>
    </xf>
    <xf numFmtId="0" fontId="70" fillId="33" borderId="0" xfId="0" applyFont="1" applyFill="1"/>
    <xf numFmtId="0" fontId="73" fillId="2" borderId="83" xfId="2" applyFont="1" applyFill="1" applyBorder="1" applyAlignment="1">
      <alignment horizontal="left" vertical="center" wrapText="1"/>
    </xf>
    <xf numFmtId="0" fontId="3" fillId="2" borderId="3" xfId="80" applyFont="1" applyFill="1" applyBorder="1"/>
    <xf numFmtId="0" fontId="21" fillId="2" borderId="86" xfId="80" applyFont="1" applyFill="1" applyBorder="1" applyAlignment="1">
      <alignment horizontal="center" vertical="center"/>
    </xf>
    <xf numFmtId="1" fontId="73" fillId="2" borderId="0" xfId="2" applyNumberFormat="1" applyFont="1" applyFill="1" applyAlignment="1">
      <alignment horizontal="center" vertical="center" wrapText="1"/>
    </xf>
    <xf numFmtId="1" fontId="73" fillId="2" borderId="78" xfId="2" applyNumberFormat="1" applyFont="1" applyFill="1" applyBorder="1" applyAlignment="1">
      <alignment horizontal="center" vertical="center" wrapText="1"/>
    </xf>
    <xf numFmtId="1" fontId="73" fillId="2" borderId="83" xfId="2" applyNumberFormat="1" applyFont="1" applyFill="1" applyBorder="1" applyAlignment="1">
      <alignment horizontal="center" vertical="center" wrapText="1"/>
    </xf>
    <xf numFmtId="1" fontId="74" fillId="5" borderId="66" xfId="2" applyNumberFormat="1" applyFont="1" applyFill="1" applyBorder="1" applyAlignment="1" applyProtection="1">
      <alignment horizontal="center" vertical="center"/>
      <protection hidden="1"/>
    </xf>
    <xf numFmtId="1" fontId="73" fillId="0" borderId="89" xfId="78" applyNumberFormat="1" applyFont="1" applyBorder="1" applyAlignment="1" applyProtection="1">
      <alignment horizontal="center" vertical="center" wrapText="1"/>
      <protection hidden="1"/>
    </xf>
    <xf numFmtId="1" fontId="14" fillId="0" borderId="89" xfId="78" applyNumberFormat="1" applyFont="1" applyBorder="1" applyAlignment="1" applyProtection="1">
      <alignment horizontal="center" vertical="center" wrapText="1"/>
      <protection hidden="1"/>
    </xf>
    <xf numFmtId="1" fontId="73" fillId="2" borderId="89" xfId="78" applyNumberFormat="1" applyFont="1" applyFill="1" applyBorder="1" applyAlignment="1" applyProtection="1">
      <alignment horizontal="center" vertical="center" wrapText="1"/>
      <protection hidden="1"/>
    </xf>
    <xf numFmtId="1" fontId="70" fillId="0" borderId="0" xfId="2" applyNumberFormat="1" applyFont="1" applyAlignment="1">
      <alignment horizontal="center"/>
    </xf>
    <xf numFmtId="0" fontId="73" fillId="2" borderId="78" xfId="2" applyFont="1" applyFill="1" applyBorder="1" applyAlignment="1">
      <alignment horizontal="left" vertical="center" wrapText="1"/>
    </xf>
    <xf numFmtId="170" fontId="73" fillId="0" borderId="89" xfId="78" applyNumberFormat="1" applyFont="1" applyBorder="1" applyAlignment="1" applyProtection="1">
      <alignment horizontal="left" vertical="center" wrapText="1"/>
      <protection hidden="1"/>
    </xf>
    <xf numFmtId="170" fontId="14" fillId="0" borderId="89" xfId="78" applyNumberFormat="1" applyFont="1" applyBorder="1" applyAlignment="1" applyProtection="1">
      <alignment horizontal="left" vertical="center" wrapText="1"/>
      <protection hidden="1"/>
    </xf>
    <xf numFmtId="170" fontId="73" fillId="2" borderId="89" xfId="78" applyNumberFormat="1" applyFont="1" applyFill="1" applyBorder="1" applyAlignment="1" applyProtection="1">
      <alignment horizontal="left" vertical="center" wrapText="1"/>
      <protection hidden="1"/>
    </xf>
    <xf numFmtId="0" fontId="70" fillId="0" borderId="0" xfId="2" applyFont="1" applyAlignment="1">
      <alignment horizontal="left"/>
    </xf>
    <xf numFmtId="4" fontId="74" fillId="5" borderId="66" xfId="2" applyNumberFormat="1" applyFont="1" applyFill="1" applyBorder="1" applyAlignment="1" applyProtection="1">
      <alignment horizontal="center" vertical="center"/>
      <protection hidden="1"/>
    </xf>
    <xf numFmtId="170" fontId="73" fillId="0" borderId="89" xfId="78" applyNumberFormat="1" applyFont="1" applyBorder="1" applyAlignment="1" applyProtection="1">
      <alignment horizontal="center" vertical="center" wrapText="1"/>
      <protection hidden="1"/>
    </xf>
    <xf numFmtId="170" fontId="14" fillId="0" borderId="89" xfId="78" applyNumberFormat="1" applyFont="1" applyBorder="1" applyAlignment="1" applyProtection="1">
      <alignment horizontal="center" vertical="center" wrapText="1"/>
      <protection hidden="1"/>
    </xf>
    <xf numFmtId="170" fontId="73" fillId="2" borderId="89" xfId="78" applyNumberFormat="1" applyFont="1" applyFill="1" applyBorder="1" applyAlignment="1" applyProtection="1">
      <alignment horizontal="center" vertical="center" wrapText="1"/>
      <protection hidden="1"/>
    </xf>
    <xf numFmtId="4" fontId="22" fillId="5" borderId="66" xfId="2" applyNumberFormat="1" applyFont="1" applyFill="1" applyBorder="1" applyAlignment="1" applyProtection="1">
      <alignment horizontal="left" vertical="center"/>
      <protection hidden="1"/>
    </xf>
    <xf numFmtId="1" fontId="73" fillId="2" borderId="77" xfId="2" applyNumberFormat="1" applyFont="1" applyFill="1" applyBorder="1" applyAlignment="1">
      <alignment horizontal="center" vertical="center" wrapText="1"/>
    </xf>
    <xf numFmtId="1" fontId="73" fillId="2" borderId="80" xfId="2" applyNumberFormat="1" applyFont="1" applyFill="1" applyBorder="1" applyAlignment="1">
      <alignment horizontal="center" vertical="center" wrapText="1"/>
    </xf>
    <xf numFmtId="0" fontId="72" fillId="2" borderId="0" xfId="2" applyFont="1" applyFill="1" applyAlignment="1">
      <alignment horizontal="right" vertical="center"/>
    </xf>
    <xf numFmtId="1" fontId="73" fillId="2" borderId="82" xfId="2" applyNumberFormat="1" applyFont="1" applyFill="1" applyBorder="1" applyAlignment="1">
      <alignment horizontal="center" vertical="center" wrapText="1"/>
    </xf>
    <xf numFmtId="1" fontId="74" fillId="5" borderId="95" xfId="2" applyNumberFormat="1" applyFont="1" applyFill="1" applyBorder="1" applyAlignment="1" applyProtection="1">
      <alignment horizontal="center" vertical="center"/>
      <protection hidden="1"/>
    </xf>
    <xf numFmtId="44" fontId="22" fillId="5" borderId="96" xfId="78" applyFont="1" applyFill="1" applyBorder="1" applyAlignment="1" applyProtection="1">
      <alignment horizontal="right" vertical="center"/>
      <protection hidden="1"/>
    </xf>
    <xf numFmtId="1" fontId="73" fillId="0" borderId="97" xfId="78" applyNumberFormat="1" applyFont="1" applyBorder="1" applyAlignment="1" applyProtection="1">
      <alignment horizontal="center" vertical="center" wrapText="1"/>
      <protection hidden="1"/>
    </xf>
    <xf numFmtId="44" fontId="74" fillId="0" borderId="98" xfId="78" applyFont="1" applyBorder="1" applyAlignment="1" applyProtection="1">
      <alignment horizontal="center" vertical="center"/>
      <protection hidden="1"/>
    </xf>
    <xf numFmtId="1" fontId="14" fillId="0" borderId="97" xfId="78" applyNumberFormat="1" applyFont="1" applyBorder="1" applyAlignment="1" applyProtection="1">
      <alignment horizontal="center" vertical="center" wrapText="1"/>
      <protection hidden="1"/>
    </xf>
    <xf numFmtId="44" fontId="13" fillId="0" borderId="98" xfId="78" applyFont="1" applyBorder="1" applyAlignment="1" applyProtection="1">
      <alignment horizontal="center" vertical="center"/>
      <protection hidden="1"/>
    </xf>
    <xf numFmtId="1" fontId="73" fillId="2" borderId="97" xfId="78" applyNumberFormat="1" applyFont="1" applyFill="1" applyBorder="1" applyAlignment="1" applyProtection="1">
      <alignment horizontal="center" vertical="center" wrapText="1"/>
      <protection hidden="1"/>
    </xf>
    <xf numFmtId="1" fontId="22" fillId="5" borderId="99" xfId="169" applyNumberFormat="1" applyFont="1" applyFill="1" applyBorder="1" applyAlignment="1" applyProtection="1">
      <alignment horizontal="center" vertical="center" wrapText="1"/>
      <protection hidden="1"/>
    </xf>
    <xf numFmtId="1" fontId="22" fillId="5" borderId="100" xfId="169" applyNumberFormat="1" applyFont="1" applyFill="1" applyBorder="1" applyAlignment="1" applyProtection="1">
      <alignment horizontal="center" vertical="center" wrapText="1"/>
      <protection hidden="1"/>
    </xf>
    <xf numFmtId="43" fontId="22" fillId="5" borderId="100" xfId="169" applyFont="1" applyFill="1" applyBorder="1" applyAlignment="1" applyProtection="1">
      <alignment horizontal="left" vertical="center" wrapText="1"/>
      <protection hidden="1"/>
    </xf>
    <xf numFmtId="43" fontId="22" fillId="5" borderId="100" xfId="169" applyFont="1" applyFill="1" applyBorder="1" applyAlignment="1" applyProtection="1">
      <alignment horizontal="center" vertical="center" wrapText="1"/>
      <protection hidden="1"/>
    </xf>
    <xf numFmtId="4" fontId="22" fillId="5" borderId="100" xfId="2" applyNumberFormat="1" applyFont="1" applyFill="1" applyBorder="1" applyAlignment="1" applyProtection="1">
      <alignment horizontal="right" vertical="center"/>
      <protection hidden="1"/>
    </xf>
    <xf numFmtId="44" fontId="22" fillId="5" borderId="101" xfId="78" applyFont="1" applyFill="1" applyBorder="1" applyAlignment="1" applyProtection="1">
      <alignment horizontal="center" vertical="center"/>
      <protection hidden="1"/>
    </xf>
    <xf numFmtId="44" fontId="22" fillId="5" borderId="102" xfId="2" applyNumberFormat="1" applyFont="1" applyFill="1" applyBorder="1" applyAlignment="1" applyProtection="1">
      <alignment vertical="center" wrapText="1"/>
      <protection hidden="1"/>
    </xf>
    <xf numFmtId="1" fontId="74" fillId="0" borderId="103" xfId="2" applyNumberFormat="1" applyFont="1" applyBorder="1" applyAlignment="1" applyProtection="1">
      <alignment vertical="center" wrapText="1"/>
      <protection hidden="1"/>
    </xf>
    <xf numFmtId="1" fontId="74" fillId="0" borderId="104" xfId="2" applyNumberFormat="1" applyFont="1" applyBorder="1" applyAlignment="1" applyProtection="1">
      <alignment horizontal="center" vertical="center" wrapText="1"/>
      <protection hidden="1"/>
    </xf>
    <xf numFmtId="44" fontId="74" fillId="0" borderId="93" xfId="78" applyFont="1" applyBorder="1" applyAlignment="1" applyProtection="1">
      <alignment horizontal="center" vertical="center"/>
      <protection hidden="1"/>
    </xf>
    <xf numFmtId="44" fontId="74" fillId="0" borderId="94" xfId="78" applyFont="1" applyBorder="1" applyAlignment="1" applyProtection="1">
      <alignment horizontal="center" vertical="center"/>
      <protection hidden="1"/>
    </xf>
    <xf numFmtId="0" fontId="70" fillId="2" borderId="0" xfId="2" applyFont="1" applyFill="1" applyAlignment="1">
      <alignment horizontal="center"/>
    </xf>
    <xf numFmtId="0" fontId="9" fillId="0" borderId="0" xfId="2" applyAlignment="1">
      <alignment horizontal="center"/>
    </xf>
    <xf numFmtId="1" fontId="74" fillId="0" borderId="105" xfId="2" applyNumberFormat="1" applyFont="1" applyBorder="1" applyAlignment="1" applyProtection="1">
      <alignment horizontal="center" vertical="center" wrapText="1"/>
      <protection hidden="1"/>
    </xf>
    <xf numFmtId="0" fontId="23" fillId="5" borderId="70" xfId="2" applyFont="1" applyFill="1" applyBorder="1" applyAlignment="1" applyProtection="1">
      <alignment horizontal="center" vertical="center" wrapText="1"/>
      <protection hidden="1"/>
    </xf>
    <xf numFmtId="4" fontId="14" fillId="0" borderId="9" xfId="2" applyNumberFormat="1" applyFont="1" applyBorder="1" applyAlignment="1" applyProtection="1">
      <alignment horizontal="center" vertical="center"/>
      <protection hidden="1"/>
    </xf>
    <xf numFmtId="0" fontId="0" fillId="0" borderId="106" xfId="0" applyBorder="1"/>
    <xf numFmtId="14" fontId="0" fillId="0" borderId="0" xfId="0" applyNumberFormat="1"/>
    <xf numFmtId="0" fontId="21" fillId="3" borderId="40" xfId="80" applyFont="1" applyFill="1" applyBorder="1" applyAlignment="1">
      <alignment horizontal="center" vertical="center"/>
    </xf>
    <xf numFmtId="0" fontId="5" fillId="0" borderId="40" xfId="80" applyFont="1" applyBorder="1"/>
    <xf numFmtId="0" fontId="6" fillId="0" borderId="41" xfId="80" applyBorder="1"/>
    <xf numFmtId="0" fontId="6" fillId="0" borderId="42" xfId="80" applyBorder="1"/>
    <xf numFmtId="14" fontId="19" fillId="3" borderId="41" xfId="80" applyNumberFormat="1" applyFont="1" applyFill="1" applyBorder="1" applyAlignment="1">
      <alignment horizontal="center"/>
    </xf>
    <xf numFmtId="0" fontId="75" fillId="0" borderId="88" xfId="0" applyFont="1" applyBorder="1" applyAlignment="1">
      <alignment horizontal="center" vertical="center"/>
    </xf>
    <xf numFmtId="1" fontId="75" fillId="0" borderId="88" xfId="0" applyNumberFormat="1" applyFont="1" applyBorder="1" applyAlignment="1">
      <alignment horizontal="center" vertical="center"/>
    </xf>
    <xf numFmtId="0" fontId="75" fillId="0" borderId="88" xfId="0" applyFont="1" applyBorder="1" applyAlignment="1">
      <alignment horizontal="left" vertical="center"/>
    </xf>
    <xf numFmtId="44" fontId="14" fillId="36" borderId="89" xfId="78" applyFont="1" applyFill="1" applyBorder="1" applyAlignment="1" applyProtection="1">
      <alignment horizontal="right" vertical="center" wrapText="1"/>
      <protection hidden="1"/>
    </xf>
    <xf numFmtId="44" fontId="14" fillId="36" borderId="63" xfId="78" applyFont="1" applyFill="1" applyBorder="1" applyAlignment="1" applyProtection="1">
      <alignment horizontal="right" vertical="center" wrapText="1"/>
      <protection hidden="1"/>
    </xf>
    <xf numFmtId="44" fontId="14" fillId="0" borderId="89" xfId="78" applyFont="1" applyFill="1" applyBorder="1" applyAlignment="1" applyProtection="1">
      <alignment horizontal="right" vertical="center" wrapText="1"/>
      <protection hidden="1"/>
    </xf>
    <xf numFmtId="44" fontId="14" fillId="0" borderId="63" xfId="78" applyFont="1" applyFill="1" applyBorder="1" applyAlignment="1" applyProtection="1">
      <alignment horizontal="right" vertical="center" wrapText="1"/>
      <protection hidden="1"/>
    </xf>
    <xf numFmtId="1" fontId="14" fillId="0" borderId="97" xfId="78" applyNumberFormat="1" applyFont="1" applyFill="1" applyBorder="1" applyAlignment="1" applyProtection="1">
      <alignment horizontal="center" vertical="center" wrapText="1"/>
      <protection hidden="1"/>
    </xf>
    <xf numFmtId="1" fontId="14" fillId="0" borderId="89" xfId="78" applyNumberFormat="1" applyFont="1" applyFill="1" applyBorder="1" applyAlignment="1" applyProtection="1">
      <alignment horizontal="center" vertical="center" wrapText="1"/>
      <protection hidden="1"/>
    </xf>
    <xf numFmtId="170" fontId="14" fillId="0" borderId="89" xfId="78" applyNumberFormat="1" applyFont="1" applyFill="1" applyBorder="1" applyAlignment="1" applyProtection="1">
      <alignment horizontal="left" vertical="center" wrapText="1"/>
      <protection hidden="1"/>
    </xf>
    <xf numFmtId="170" fontId="14" fillId="0" borderId="89" xfId="78" applyNumberFormat="1" applyFont="1" applyFill="1" applyBorder="1" applyAlignment="1" applyProtection="1">
      <alignment horizontal="center" vertical="center" wrapText="1"/>
      <protection hidden="1"/>
    </xf>
    <xf numFmtId="170" fontId="14" fillId="0" borderId="89" xfId="78" applyNumberFormat="1" applyFont="1" applyFill="1" applyBorder="1" applyAlignment="1" applyProtection="1">
      <alignment horizontal="right" vertical="center" wrapText="1"/>
      <protection hidden="1"/>
    </xf>
    <xf numFmtId="0" fontId="10" fillId="3" borderId="8" xfId="2" applyFont="1" applyFill="1" applyBorder="1" applyAlignment="1">
      <alignment horizontal="center" vertical="center"/>
    </xf>
    <xf numFmtId="0" fontId="10" fillId="3" borderId="6" xfId="2" applyFont="1" applyFill="1" applyBorder="1" applyAlignment="1">
      <alignment horizontal="center" vertical="center"/>
    </xf>
    <xf numFmtId="0" fontId="0" fillId="0" borderId="8" xfId="2" applyFont="1" applyBorder="1" applyAlignment="1">
      <alignment horizontal="center" vertical="center"/>
    </xf>
    <xf numFmtId="0" fontId="10" fillId="0" borderId="6" xfId="2" applyFont="1" applyBorder="1" applyAlignment="1">
      <alignment horizontal="center" vertical="center"/>
    </xf>
    <xf numFmtId="0" fontId="0" fillId="0" borderId="6" xfId="2" applyFont="1" applyBorder="1" applyAlignment="1">
      <alignment horizontal="center" vertical="center"/>
    </xf>
    <xf numFmtId="17" fontId="10" fillId="3" borderId="8" xfId="2" applyNumberFormat="1" applyFont="1" applyFill="1" applyBorder="1" applyAlignment="1">
      <alignment horizontal="center" vertical="center"/>
    </xf>
    <xf numFmtId="17" fontId="10" fillId="3" borderId="6" xfId="2" applyNumberFormat="1" applyFont="1" applyFill="1" applyBorder="1" applyAlignment="1">
      <alignment horizontal="center" vertical="center"/>
    </xf>
    <xf numFmtId="17" fontId="10" fillId="3" borderId="5" xfId="2" applyNumberFormat="1" applyFont="1" applyFill="1" applyBorder="1" applyAlignment="1">
      <alignment horizontal="center" vertical="center"/>
    </xf>
    <xf numFmtId="0" fontId="10" fillId="3" borderId="5" xfId="2" applyFont="1" applyFill="1" applyBorder="1" applyAlignment="1">
      <alignment horizontal="center" vertical="center"/>
    </xf>
    <xf numFmtId="0" fontId="13" fillId="0" borderId="61" xfId="2" applyFont="1" applyBorder="1" applyAlignment="1" applyProtection="1">
      <alignment horizontal="center" vertical="center" wrapText="1"/>
      <protection hidden="1"/>
    </xf>
    <xf numFmtId="0" fontId="13" fillId="0" borderId="62" xfId="2" applyFont="1" applyBorder="1" applyAlignment="1" applyProtection="1">
      <alignment horizontal="center" vertical="center" wrapText="1"/>
      <protection hidden="1"/>
    </xf>
    <xf numFmtId="0" fontId="13" fillId="0" borderId="56" xfId="2" applyFont="1" applyBorder="1" applyAlignment="1" applyProtection="1">
      <alignment horizontal="center" vertical="center" wrapText="1"/>
      <protection hidden="1"/>
    </xf>
    <xf numFmtId="0" fontId="13" fillId="0" borderId="57" xfId="2" applyFont="1" applyBorder="1" applyAlignment="1" applyProtection="1">
      <alignment horizontal="center" vertical="center" wrapText="1"/>
      <protection hidden="1"/>
    </xf>
    <xf numFmtId="0" fontId="10" fillId="3" borderId="84" xfId="2" applyFont="1" applyFill="1" applyBorder="1" applyAlignment="1">
      <alignment horizontal="center" vertical="center"/>
    </xf>
    <xf numFmtId="0" fontId="74" fillId="0" borderId="61" xfId="2" applyFont="1" applyBorder="1" applyAlignment="1" applyProtection="1">
      <alignment horizontal="center" vertical="center" wrapText="1"/>
      <protection hidden="1"/>
    </xf>
    <xf numFmtId="0" fontId="74" fillId="0" borderId="81" xfId="2" applyFont="1" applyBorder="1" applyAlignment="1" applyProtection="1">
      <alignment horizontal="center" vertical="center" wrapText="1"/>
      <protection hidden="1"/>
    </xf>
    <xf numFmtId="0" fontId="74" fillId="0" borderId="56" xfId="2" applyFont="1" applyBorder="1" applyAlignment="1" applyProtection="1">
      <alignment horizontal="center" vertical="center" wrapText="1"/>
      <protection hidden="1"/>
    </xf>
    <xf numFmtId="0" fontId="74" fillId="0" borderId="92" xfId="2" applyFont="1" applyBorder="1" applyAlignment="1" applyProtection="1">
      <alignment horizontal="center" vertical="center" wrapText="1"/>
      <protection hidden="1"/>
    </xf>
    <xf numFmtId="0" fontId="13" fillId="0" borderId="109" xfId="2" applyFont="1" applyBorder="1" applyAlignment="1" applyProtection="1">
      <alignment horizontal="center" vertical="center" wrapText="1"/>
      <protection hidden="1"/>
    </xf>
    <xf numFmtId="0" fontId="13" fillId="0" borderId="110" xfId="2" applyFont="1" applyBorder="1" applyAlignment="1" applyProtection="1">
      <alignment horizontal="center" vertical="center" wrapText="1"/>
      <protection hidden="1"/>
    </xf>
    <xf numFmtId="0" fontId="74" fillId="0" borderId="62" xfId="2" applyFont="1" applyBorder="1" applyAlignment="1" applyProtection="1">
      <alignment horizontal="center" vertical="center" wrapText="1"/>
      <protection hidden="1"/>
    </xf>
    <xf numFmtId="0" fontId="74" fillId="0" borderId="57" xfId="2" applyFont="1" applyBorder="1" applyAlignment="1" applyProtection="1">
      <alignment horizontal="center" vertical="center" wrapText="1"/>
      <protection hidden="1"/>
    </xf>
    <xf numFmtId="0" fontId="10" fillId="3" borderId="107" xfId="2" applyFont="1" applyFill="1" applyBorder="1" applyAlignment="1">
      <alignment horizontal="center" vertical="center"/>
    </xf>
    <xf numFmtId="0" fontId="10" fillId="3" borderId="108" xfId="2" applyFont="1" applyFill="1" applyBorder="1" applyAlignment="1">
      <alignment horizontal="center" vertical="center"/>
    </xf>
    <xf numFmtId="0" fontId="43" fillId="2" borderId="36" xfId="80" applyFont="1" applyFill="1" applyBorder="1" applyAlignment="1">
      <alignment horizontal="center"/>
    </xf>
    <xf numFmtId="0" fontId="43" fillId="2" borderId="0" xfId="80" applyFont="1" applyFill="1" applyAlignment="1">
      <alignment horizontal="center"/>
    </xf>
    <xf numFmtId="0" fontId="43" fillId="2" borderId="37" xfId="80" applyFont="1" applyFill="1" applyBorder="1" applyAlignment="1">
      <alignment horizontal="center"/>
    </xf>
    <xf numFmtId="0" fontId="44" fillId="3" borderId="38" xfId="80" applyFont="1" applyFill="1" applyBorder="1" applyAlignment="1">
      <alignment horizontal="center" vertical="center"/>
    </xf>
    <xf numFmtId="0" fontId="44" fillId="3" borderId="39" xfId="80" applyFont="1" applyFill="1" applyBorder="1" applyAlignment="1">
      <alignment horizontal="center" vertical="center"/>
    </xf>
    <xf numFmtId="0" fontId="44" fillId="3" borderId="40" xfId="80" applyFont="1" applyFill="1" applyBorder="1" applyAlignment="1">
      <alignment horizontal="center" vertical="center"/>
    </xf>
    <xf numFmtId="0" fontId="44" fillId="3" borderId="42" xfId="80" applyFont="1" applyFill="1" applyBorder="1" applyAlignment="1">
      <alignment horizontal="center" vertical="center"/>
    </xf>
    <xf numFmtId="0" fontId="45" fillId="2" borderId="43" xfId="80" applyFont="1" applyFill="1" applyBorder="1" applyAlignment="1">
      <alignment horizontal="center" vertical="center"/>
    </xf>
    <xf numFmtId="0" fontId="45" fillId="2" borderId="44" xfId="80" applyFont="1" applyFill="1" applyBorder="1" applyAlignment="1">
      <alignment horizontal="center" vertical="center"/>
    </xf>
    <xf numFmtId="0" fontId="45" fillId="2" borderId="45" xfId="80" applyFont="1" applyFill="1" applyBorder="1" applyAlignment="1">
      <alignment horizontal="center" vertical="center"/>
    </xf>
    <xf numFmtId="0" fontId="21" fillId="2" borderId="40" xfId="80" applyFont="1" applyFill="1" applyBorder="1" applyAlignment="1">
      <alignment horizontal="left" vertical="center"/>
    </xf>
    <xf numFmtId="0" fontId="21" fillId="2" borderId="41" xfId="80" applyFont="1" applyFill="1" applyBorder="1" applyAlignment="1">
      <alignment horizontal="left" vertical="center"/>
    </xf>
    <xf numFmtId="0" fontId="48" fillId="3" borderId="40" xfId="80" applyFont="1" applyFill="1" applyBorder="1" applyAlignment="1">
      <alignment horizontal="left" vertical="center"/>
    </xf>
    <xf numFmtId="0" fontId="48" fillId="3" borderId="41" xfId="80" applyFont="1" applyFill="1" applyBorder="1" applyAlignment="1">
      <alignment horizontal="left" vertical="center"/>
    </xf>
    <xf numFmtId="0" fontId="6" fillId="2" borderId="36" xfId="80" applyFill="1" applyBorder="1" applyAlignment="1">
      <alignment horizontal="center"/>
    </xf>
    <xf numFmtId="0" fontId="6" fillId="2" borderId="0" xfId="80" applyFill="1" applyAlignment="1">
      <alignment horizontal="center"/>
    </xf>
    <xf numFmtId="0" fontId="4" fillId="2" borderId="0" xfId="80" applyFont="1" applyFill="1" applyAlignment="1">
      <alignment horizontal="center"/>
    </xf>
    <xf numFmtId="0" fontId="6" fillId="2" borderId="37" xfId="80" applyFill="1" applyBorder="1" applyAlignment="1">
      <alignment horizontal="center"/>
    </xf>
    <xf numFmtId="8" fontId="68" fillId="2" borderId="40" xfId="80" applyNumberFormat="1" applyFont="1" applyFill="1" applyBorder="1" applyAlignment="1">
      <alignment horizontal="center"/>
    </xf>
    <xf numFmtId="8" fontId="68" fillId="2" borderId="42" xfId="80" applyNumberFormat="1" applyFont="1" applyFill="1" applyBorder="1" applyAlignment="1">
      <alignment horizontal="center"/>
    </xf>
    <xf numFmtId="0" fontId="1" fillId="3" borderId="40" xfId="80" applyFont="1" applyFill="1" applyBorder="1" applyAlignment="1">
      <alignment horizontal="left"/>
    </xf>
    <xf numFmtId="0" fontId="6" fillId="3" borderId="41" xfId="80" applyFill="1" applyBorder="1" applyAlignment="1">
      <alignment horizontal="left"/>
    </xf>
    <xf numFmtId="0" fontId="6" fillId="3" borderId="42" xfId="80" applyFill="1" applyBorder="1" applyAlignment="1">
      <alignment horizontal="left"/>
    </xf>
    <xf numFmtId="0" fontId="5" fillId="2" borderId="36" xfId="80" applyFont="1" applyFill="1" applyBorder="1" applyAlignment="1">
      <alignment horizontal="left" vertical="top" wrapText="1"/>
    </xf>
    <xf numFmtId="0" fontId="6" fillId="2" borderId="0" xfId="80" applyFill="1" applyAlignment="1">
      <alignment horizontal="left" vertical="top" wrapText="1"/>
    </xf>
    <xf numFmtId="0" fontId="6" fillId="2" borderId="37" xfId="80" applyFill="1" applyBorder="1" applyAlignment="1">
      <alignment horizontal="left" vertical="top" wrapText="1"/>
    </xf>
    <xf numFmtId="0" fontId="6" fillId="2" borderId="36" xfId="80" applyFill="1" applyBorder="1" applyAlignment="1">
      <alignment horizontal="left" vertical="top" wrapText="1"/>
    </xf>
    <xf numFmtId="0" fontId="6" fillId="2" borderId="40" xfId="80" applyFill="1" applyBorder="1" applyAlignment="1">
      <alignment horizontal="left" vertical="top" wrapText="1"/>
    </xf>
    <xf numFmtId="0" fontId="6" fillId="2" borderId="41" xfId="80" applyFill="1" applyBorder="1" applyAlignment="1">
      <alignment horizontal="left" vertical="top" wrapText="1"/>
    </xf>
    <xf numFmtId="0" fontId="6" fillId="2" borderId="42" xfId="80" applyFill="1" applyBorder="1" applyAlignment="1">
      <alignment horizontal="left" vertical="top" wrapText="1"/>
    </xf>
    <xf numFmtId="0" fontId="50" fillId="2" borderId="43" xfId="80" applyFont="1" applyFill="1" applyBorder="1" applyAlignment="1">
      <alignment horizontal="left" vertical="center" wrapText="1"/>
    </xf>
    <xf numFmtId="0" fontId="50" fillId="2" borderId="44" xfId="80" applyFont="1" applyFill="1" applyBorder="1" applyAlignment="1">
      <alignment horizontal="left" vertical="center" wrapText="1"/>
    </xf>
    <xf numFmtId="0" fontId="50" fillId="2" borderId="45" xfId="80" applyFont="1" applyFill="1" applyBorder="1" applyAlignment="1">
      <alignment horizontal="left" vertical="center" wrapText="1"/>
    </xf>
    <xf numFmtId="0" fontId="2" fillId="3" borderId="36" xfId="80" applyFont="1" applyFill="1" applyBorder="1" applyAlignment="1">
      <alignment horizontal="center"/>
    </xf>
    <xf numFmtId="0" fontId="6" fillId="3" borderId="0" xfId="80" applyFill="1" applyAlignment="1">
      <alignment horizontal="center"/>
    </xf>
    <xf numFmtId="0" fontId="26" fillId="2" borderId="10" xfId="0" applyFont="1" applyFill="1" applyBorder="1" applyAlignment="1">
      <alignment horizontal="center"/>
    </xf>
    <xf numFmtId="14" fontId="26" fillId="2" borderId="16" xfId="0" applyNumberFormat="1" applyFont="1" applyFill="1" applyBorder="1" applyAlignment="1">
      <alignment horizontal="left" indent="2"/>
    </xf>
    <xf numFmtId="14" fontId="26" fillId="2" borderId="18" xfId="0" applyNumberFormat="1" applyFont="1" applyFill="1" applyBorder="1" applyAlignment="1">
      <alignment horizontal="left" indent="2"/>
    </xf>
    <xf numFmtId="0" fontId="27" fillId="2" borderId="12" xfId="0" applyFont="1" applyFill="1" applyBorder="1" applyAlignment="1">
      <alignment horizontal="left" indent="1"/>
    </xf>
    <xf numFmtId="0" fontId="27" fillId="2" borderId="15" xfId="0" applyFont="1" applyFill="1" applyBorder="1" applyAlignment="1">
      <alignment horizontal="left" vertical="top" indent="1"/>
    </xf>
    <xf numFmtId="0" fontId="26" fillId="2" borderId="13" xfId="0" applyFont="1" applyFill="1" applyBorder="1" applyAlignment="1">
      <alignment horizontal="center" vertical="top"/>
    </xf>
    <xf numFmtId="0" fontId="33" fillId="7" borderId="16" xfId="79" applyFont="1" applyFill="1" applyBorder="1" applyAlignment="1">
      <alignment horizontal="center" vertical="center"/>
    </xf>
    <xf numFmtId="0" fontId="33" fillId="7" borderId="18" xfId="79" applyFont="1" applyFill="1" applyBorder="1" applyAlignment="1">
      <alignment horizontal="center" vertical="center"/>
    </xf>
    <xf numFmtId="0" fontId="33" fillId="7" borderId="17" xfId="79" applyFont="1" applyFill="1" applyBorder="1" applyAlignment="1">
      <alignment horizontal="center" vertical="center"/>
    </xf>
    <xf numFmtId="0" fontId="33" fillId="7" borderId="20" xfId="79" applyFont="1" applyFill="1" applyBorder="1" applyAlignment="1">
      <alignment horizontal="center" vertical="center"/>
    </xf>
    <xf numFmtId="0" fontId="32" fillId="6" borderId="0" xfId="79" applyFont="1" applyFill="1" applyAlignment="1">
      <alignment horizontal="center" vertical="center" wrapText="1"/>
    </xf>
    <xf numFmtId="0" fontId="32" fillId="6" borderId="0" xfId="79" applyFont="1" applyFill="1" applyAlignment="1">
      <alignment horizontal="center" vertical="center"/>
    </xf>
    <xf numFmtId="0" fontId="32" fillId="6" borderId="13" xfId="79" applyFont="1" applyFill="1" applyBorder="1" applyAlignment="1">
      <alignment horizontal="center" vertical="center"/>
    </xf>
    <xf numFmtId="166" fontId="30" fillId="0" borderId="0" xfId="0" applyNumberFormat="1" applyFont="1" applyAlignment="1">
      <alignment horizontal="center" vertical="top" wrapText="1"/>
    </xf>
    <xf numFmtId="166" fontId="30" fillId="0" borderId="14" xfId="0" applyNumberFormat="1" applyFont="1" applyBorder="1" applyAlignment="1">
      <alignment horizontal="center" vertical="top" wrapText="1"/>
    </xf>
    <xf numFmtId="166" fontId="30" fillId="0" borderId="14" xfId="0" applyNumberFormat="1" applyFont="1" applyBorder="1" applyAlignment="1">
      <alignment horizontal="center" vertical="top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33" fillId="7" borderId="16" xfId="79" applyFont="1" applyFill="1" applyBorder="1" applyAlignment="1">
      <alignment horizontal="center" vertical="center" wrapText="1"/>
    </xf>
    <xf numFmtId="0" fontId="33" fillId="7" borderId="18" xfId="79" applyFont="1" applyFill="1" applyBorder="1" applyAlignment="1">
      <alignment horizontal="center" vertical="center" wrapText="1"/>
    </xf>
    <xf numFmtId="0" fontId="33" fillId="7" borderId="17" xfId="79" applyFont="1" applyFill="1" applyBorder="1" applyAlignment="1">
      <alignment horizontal="center" vertical="center" wrapText="1"/>
    </xf>
    <xf numFmtId="0" fontId="33" fillId="7" borderId="16" xfId="79" applyFont="1" applyFill="1" applyBorder="1" applyAlignment="1">
      <alignment horizontal="left" vertical="center" wrapText="1"/>
    </xf>
    <xf numFmtId="0" fontId="33" fillId="7" borderId="18" xfId="79" applyFont="1" applyFill="1" applyBorder="1" applyAlignment="1">
      <alignment horizontal="left" vertical="center" wrapText="1"/>
    </xf>
    <xf numFmtId="0" fontId="33" fillId="7" borderId="17" xfId="79" applyFont="1" applyFill="1" applyBorder="1" applyAlignment="1">
      <alignment horizontal="left" vertical="center" wrapText="1"/>
    </xf>
    <xf numFmtId="0" fontId="35" fillId="7" borderId="12" xfId="79" applyFont="1" applyFill="1" applyBorder="1" applyAlignment="1">
      <alignment horizontal="center" vertical="center"/>
    </xf>
    <xf numFmtId="0" fontId="25" fillId="0" borderId="11" xfId="0" applyFont="1" applyBorder="1" applyAlignment="1">
      <alignment horizontal="left" vertical="center" wrapText="1" indent="1"/>
    </xf>
    <xf numFmtId="0" fontId="36" fillId="0" borderId="11" xfId="0" applyFont="1" applyBorder="1" applyAlignment="1">
      <alignment horizontal="left" vertical="center" wrapText="1" indent="1"/>
    </xf>
    <xf numFmtId="0" fontId="25" fillId="0" borderId="10" xfId="0" applyFont="1" applyBorder="1" applyAlignment="1">
      <alignment horizontal="left" vertical="center" wrapText="1" indent="1"/>
    </xf>
    <xf numFmtId="0" fontId="25" fillId="0" borderId="11" xfId="0" applyFont="1" applyBorder="1" applyAlignment="1">
      <alignment horizontal="center"/>
    </xf>
    <xf numFmtId="0" fontId="25" fillId="0" borderId="21" xfId="0" applyFont="1" applyBorder="1" applyAlignment="1">
      <alignment horizontal="center"/>
    </xf>
    <xf numFmtId="0" fontId="25" fillId="0" borderId="10" xfId="0" applyFont="1" applyBorder="1" applyAlignment="1">
      <alignment horizontal="center"/>
    </xf>
    <xf numFmtId="0" fontId="28" fillId="31" borderId="25" xfId="79" applyFont="1" applyFill="1" applyBorder="1" applyAlignment="1">
      <alignment horizontal="center" vertical="center"/>
    </xf>
    <xf numFmtId="0" fontId="28" fillId="31" borderId="24" xfId="79" applyFont="1" applyFill="1" applyBorder="1" applyAlignment="1">
      <alignment horizontal="center" vertical="center"/>
    </xf>
    <xf numFmtId="0" fontId="29" fillId="0" borderId="23" xfId="79" applyFont="1" applyBorder="1" applyAlignment="1">
      <alignment horizontal="left" vertical="top" wrapText="1" indent="1"/>
    </xf>
    <xf numFmtId="0" fontId="29" fillId="0" borderId="22" xfId="79" applyFont="1" applyBorder="1" applyAlignment="1">
      <alignment horizontal="left" vertical="top" wrapText="1" indent="1"/>
    </xf>
    <xf numFmtId="0" fontId="32" fillId="8" borderId="19" xfId="0" applyFont="1" applyFill="1" applyBorder="1" applyAlignment="1">
      <alignment horizontal="center" vertical="center"/>
    </xf>
    <xf numFmtId="0" fontId="32" fillId="8" borderId="13" xfId="0" applyFont="1" applyFill="1" applyBorder="1" applyAlignment="1">
      <alignment horizontal="center" vertical="center"/>
    </xf>
    <xf numFmtId="0" fontId="31" fillId="30" borderId="28" xfId="79" applyFont="1" applyFill="1" applyBorder="1" applyAlignment="1">
      <alignment horizontal="left" vertical="center" indent="1"/>
    </xf>
    <xf numFmtId="0" fontId="37" fillId="30" borderId="27" xfId="79" applyFont="1" applyFill="1" applyBorder="1" applyAlignment="1" applyProtection="1">
      <alignment horizontal="left" vertical="center" indent="1"/>
      <protection locked="0"/>
    </xf>
    <xf numFmtId="0" fontId="31" fillId="30" borderId="27" xfId="79" applyFont="1" applyFill="1" applyBorder="1" applyAlignment="1">
      <alignment horizontal="left" vertical="center" indent="1"/>
    </xf>
    <xf numFmtId="0" fontId="38" fillId="30" borderId="27" xfId="79" applyFont="1" applyFill="1" applyBorder="1" applyAlignment="1">
      <alignment horizontal="left" vertical="center" indent="1"/>
    </xf>
    <xf numFmtId="0" fontId="69" fillId="35" borderId="26" xfId="79" applyFont="1" applyFill="1" applyBorder="1" applyAlignment="1">
      <alignment horizontal="left" vertical="center"/>
    </xf>
    <xf numFmtId="0" fontId="41" fillId="30" borderId="29" xfId="79" applyFont="1" applyFill="1" applyBorder="1" applyAlignment="1">
      <alignment horizontal="center" vertical="center" wrapText="1"/>
    </xf>
    <xf numFmtId="0" fontId="40" fillId="30" borderId="74" xfId="79" applyFont="1" applyFill="1" applyBorder="1" applyAlignment="1">
      <alignment horizontal="center" vertical="center"/>
    </xf>
    <xf numFmtId="0" fontId="40" fillId="30" borderId="0" xfId="79" applyFont="1" applyFill="1" applyAlignment="1">
      <alignment horizontal="center" vertical="center"/>
    </xf>
    <xf numFmtId="0" fontId="40" fillId="30" borderId="75" xfId="79" applyFont="1" applyFill="1" applyBorder="1" applyAlignment="1">
      <alignment horizontal="center" vertical="center"/>
    </xf>
    <xf numFmtId="0" fontId="40" fillId="30" borderId="30" xfId="79" applyFont="1" applyFill="1" applyBorder="1" applyAlignment="1">
      <alignment horizontal="center" vertical="center"/>
    </xf>
    <xf numFmtId="0" fontId="40" fillId="30" borderId="76" xfId="79" applyFont="1" applyFill="1" applyBorder="1" applyAlignment="1">
      <alignment horizontal="center" vertical="center"/>
    </xf>
    <xf numFmtId="0" fontId="40" fillId="30" borderId="29" xfId="79" applyFont="1" applyFill="1" applyBorder="1" applyAlignment="1">
      <alignment horizontal="center" vertical="center"/>
    </xf>
    <xf numFmtId="2" fontId="42" fillId="30" borderId="30" xfId="79" applyNumberFormat="1" applyFont="1" applyFill="1" applyBorder="1" applyAlignment="1">
      <alignment horizontal="center" vertical="center" wrapText="1"/>
    </xf>
    <xf numFmtId="0" fontId="42" fillId="30" borderId="30" xfId="79" applyFont="1" applyFill="1" applyBorder="1" applyAlignment="1">
      <alignment horizontal="center" vertical="center" wrapText="1"/>
    </xf>
    <xf numFmtId="0" fontId="32" fillId="35" borderId="26" xfId="79" applyFont="1" applyFill="1" applyBorder="1" applyAlignment="1">
      <alignment horizontal="center" vertical="center" wrapText="1"/>
    </xf>
    <xf numFmtId="0" fontId="32" fillId="35" borderId="73" xfId="79" applyFont="1" applyFill="1" applyBorder="1" applyAlignment="1">
      <alignment horizontal="center" vertical="center" wrapText="1"/>
    </xf>
    <xf numFmtId="0" fontId="69" fillId="32" borderId="27" xfId="79" applyFont="1" applyFill="1" applyBorder="1" applyAlignment="1" applyProtection="1">
      <alignment horizontal="left" vertical="center" indent="1"/>
      <protection locked="0"/>
    </xf>
    <xf numFmtId="0" fontId="39" fillId="30" borderId="27" xfId="79" applyFont="1" applyFill="1" applyBorder="1" applyAlignment="1">
      <alignment horizontal="left" vertical="center" indent="1"/>
    </xf>
    <xf numFmtId="0" fontId="69" fillId="32" borderId="27" xfId="79" applyFont="1" applyFill="1" applyBorder="1" applyAlignment="1">
      <alignment horizontal="left" vertical="center" wrapText="1"/>
    </xf>
    <xf numFmtId="3" fontId="37" fillId="30" borderId="26" xfId="79" applyNumberFormat="1" applyFont="1" applyFill="1" applyBorder="1" applyAlignment="1">
      <alignment horizontal="left" vertical="center" indent="1"/>
    </xf>
  </cellXfs>
  <cellStyles count="170">
    <cellStyle name="20% - Ênfase1 2" xfId="98" xr:uid="{00000000-0005-0000-0000-000000000000}"/>
    <cellStyle name="20% - Ênfase2 2" xfId="99" xr:uid="{00000000-0005-0000-0000-000001000000}"/>
    <cellStyle name="20% - Ênfase3 2" xfId="100" xr:uid="{00000000-0005-0000-0000-000002000000}"/>
    <cellStyle name="20% - Ênfase4 2" xfId="101" xr:uid="{00000000-0005-0000-0000-000003000000}"/>
    <cellStyle name="20% - Ênfase5 2" xfId="102" xr:uid="{00000000-0005-0000-0000-000004000000}"/>
    <cellStyle name="20% - Ênfase6 2" xfId="103" xr:uid="{00000000-0005-0000-0000-000005000000}"/>
    <cellStyle name="40% - Ênfase1 2" xfId="104" xr:uid="{00000000-0005-0000-0000-000006000000}"/>
    <cellStyle name="40% - Ênfase2 2" xfId="105" xr:uid="{00000000-0005-0000-0000-000007000000}"/>
    <cellStyle name="40% - Ênfase3 2" xfId="106" xr:uid="{00000000-0005-0000-0000-000008000000}"/>
    <cellStyle name="40% - Ênfase4 2" xfId="107" xr:uid="{00000000-0005-0000-0000-000009000000}"/>
    <cellStyle name="40% - Ênfase5 2" xfId="108" xr:uid="{00000000-0005-0000-0000-00000A000000}"/>
    <cellStyle name="40% - Ênfase6 2" xfId="109" xr:uid="{00000000-0005-0000-0000-00000B000000}"/>
    <cellStyle name="60% - Ênfase1 2" xfId="110" xr:uid="{00000000-0005-0000-0000-00000C000000}"/>
    <cellStyle name="60% - Ênfase2 2" xfId="111" xr:uid="{00000000-0005-0000-0000-00000D000000}"/>
    <cellStyle name="60% - Ênfase3 2" xfId="112" xr:uid="{00000000-0005-0000-0000-00000E000000}"/>
    <cellStyle name="60% - Ênfase4 2" xfId="113" xr:uid="{00000000-0005-0000-0000-00000F000000}"/>
    <cellStyle name="60% - Ênfase5 2" xfId="114" xr:uid="{00000000-0005-0000-0000-000010000000}"/>
    <cellStyle name="60% - Ênfase6 2" xfId="115" xr:uid="{00000000-0005-0000-0000-000011000000}"/>
    <cellStyle name="AFE" xfId="6" xr:uid="{00000000-0005-0000-0000-000012000000}"/>
    <cellStyle name="Bom 2" xfId="116" xr:uid="{00000000-0005-0000-0000-000013000000}"/>
    <cellStyle name="Cálculo 2" xfId="117" xr:uid="{00000000-0005-0000-0000-000014000000}"/>
    <cellStyle name="Célula de Verificação 2" xfId="118" xr:uid="{00000000-0005-0000-0000-000015000000}"/>
    <cellStyle name="Célula Vinculada 2" xfId="119" xr:uid="{00000000-0005-0000-0000-000016000000}"/>
    <cellStyle name="Ênfase1 2" xfId="120" xr:uid="{00000000-0005-0000-0000-000017000000}"/>
    <cellStyle name="Ênfase2 2" xfId="81" xr:uid="{00000000-0005-0000-0000-000018000000}"/>
    <cellStyle name="Ênfase2 2 2" xfId="121" xr:uid="{00000000-0005-0000-0000-000019000000}"/>
    <cellStyle name="Ênfase3 2" xfId="122" xr:uid="{00000000-0005-0000-0000-00001A000000}"/>
    <cellStyle name="Ênfase4 2" xfId="123" xr:uid="{00000000-0005-0000-0000-00001B000000}"/>
    <cellStyle name="Ênfase5 2" xfId="124" xr:uid="{00000000-0005-0000-0000-00001C000000}"/>
    <cellStyle name="Ênfase6 2" xfId="125" xr:uid="{00000000-0005-0000-0000-00001D000000}"/>
    <cellStyle name="Entrada 2" xfId="126" xr:uid="{00000000-0005-0000-0000-00001E000000}"/>
    <cellStyle name="Excel Built-in Normal" xfId="127" xr:uid="{00000000-0005-0000-0000-00001F000000}"/>
    <cellStyle name="Hiperlink 2" xfId="7" xr:uid="{00000000-0005-0000-0000-000020000000}"/>
    <cellStyle name="Hiperlink 2 2" xfId="48" xr:uid="{00000000-0005-0000-0000-000021000000}"/>
    <cellStyle name="Hiperlink 2_ORÇAMENTO CIVIL" xfId="55" xr:uid="{00000000-0005-0000-0000-000022000000}"/>
    <cellStyle name="Hiperlink 3" xfId="8" xr:uid="{00000000-0005-0000-0000-000023000000}"/>
    <cellStyle name="Moeda" xfId="78" builtinId="4"/>
    <cellStyle name="Moeda 2" xfId="9" xr:uid="{00000000-0005-0000-0000-000025000000}"/>
    <cellStyle name="Moeda 2 2" xfId="10" xr:uid="{00000000-0005-0000-0000-000026000000}"/>
    <cellStyle name="Moeda 2 2 2" xfId="11" xr:uid="{00000000-0005-0000-0000-000027000000}"/>
    <cellStyle name="Moeda 2 2 2 2" xfId="72" xr:uid="{00000000-0005-0000-0000-000028000000}"/>
    <cellStyle name="Moeda 2 2 3" xfId="66" xr:uid="{00000000-0005-0000-0000-000029000000}"/>
    <cellStyle name="Moeda 2 3" xfId="12" xr:uid="{00000000-0005-0000-0000-00002A000000}"/>
    <cellStyle name="Moeda 2 3 2" xfId="73" xr:uid="{00000000-0005-0000-0000-00002B000000}"/>
    <cellStyle name="Moeda 2 4" xfId="129" xr:uid="{00000000-0005-0000-0000-00002C000000}"/>
    <cellStyle name="Moeda 3" xfId="13" xr:uid="{00000000-0005-0000-0000-00002D000000}"/>
    <cellStyle name="Moeda 3 2" xfId="69" xr:uid="{00000000-0005-0000-0000-00002E000000}"/>
    <cellStyle name="Moeda 3 3" xfId="128" xr:uid="{00000000-0005-0000-0000-00002F000000}"/>
    <cellStyle name="Moeda 4" xfId="14" xr:uid="{00000000-0005-0000-0000-000030000000}"/>
    <cellStyle name="Moeda 4 2" xfId="71" xr:uid="{00000000-0005-0000-0000-000031000000}"/>
    <cellStyle name="Moeda 5" xfId="15" xr:uid="{00000000-0005-0000-0000-000032000000}"/>
    <cellStyle name="Moeda 5 2" xfId="42" xr:uid="{00000000-0005-0000-0000-000033000000}"/>
    <cellStyle name="Normal" xfId="0" builtinId="0"/>
    <cellStyle name="Normal 10" xfId="5" xr:uid="{00000000-0005-0000-0000-000035000000}"/>
    <cellStyle name="Normal 10 2" xfId="76" xr:uid="{00000000-0005-0000-0000-000036000000}"/>
    <cellStyle name="Normal 11" xfId="80" xr:uid="{00000000-0005-0000-0000-000037000000}"/>
    <cellStyle name="Normal 13" xfId="77" xr:uid="{00000000-0005-0000-0000-000038000000}"/>
    <cellStyle name="Normal 15" xfId="82" xr:uid="{00000000-0005-0000-0000-000039000000}"/>
    <cellStyle name="Normal 15 2" xfId="86" xr:uid="{00000000-0005-0000-0000-00003A000000}"/>
    <cellStyle name="Normal 17" xfId="79" xr:uid="{00000000-0005-0000-0000-00003B000000}"/>
    <cellStyle name="Normal 2" xfId="1" xr:uid="{00000000-0005-0000-0000-00003C000000}"/>
    <cellStyle name="Normal 2 10" xfId="131" xr:uid="{00000000-0005-0000-0000-00003D000000}"/>
    <cellStyle name="Normal 2 11" xfId="168" xr:uid="{00000000-0005-0000-0000-00003E000000}"/>
    <cellStyle name="Normal 2 2" xfId="16" xr:uid="{00000000-0005-0000-0000-00003F000000}"/>
    <cellStyle name="Normal 2 2 2" xfId="17" xr:uid="{00000000-0005-0000-0000-000040000000}"/>
    <cellStyle name="Normal 2 2 2 2" xfId="162" xr:uid="{00000000-0005-0000-0000-000041000000}"/>
    <cellStyle name="Normal 2 3" xfId="18" xr:uid="{00000000-0005-0000-0000-000042000000}"/>
    <cellStyle name="Normal 2 3 2" xfId="68" xr:uid="{00000000-0005-0000-0000-000043000000}"/>
    <cellStyle name="Normal 2 3 3" xfId="90" xr:uid="{00000000-0005-0000-0000-000044000000}"/>
    <cellStyle name="Normal 2 3_ORÇAMENTO CIVIL" xfId="62" xr:uid="{00000000-0005-0000-0000-000045000000}"/>
    <cellStyle name="Normal 2 4" xfId="130" xr:uid="{00000000-0005-0000-0000-000046000000}"/>
    <cellStyle name="Normal 2 5" xfId="163" xr:uid="{00000000-0005-0000-0000-000047000000}"/>
    <cellStyle name="Normal 2 6" xfId="164" xr:uid="{00000000-0005-0000-0000-000048000000}"/>
    <cellStyle name="Normal 2 7" xfId="165" xr:uid="{00000000-0005-0000-0000-000049000000}"/>
    <cellStyle name="Normal 2 8" xfId="166" xr:uid="{00000000-0005-0000-0000-00004A000000}"/>
    <cellStyle name="Normal 2 9" xfId="167" xr:uid="{00000000-0005-0000-0000-00004B000000}"/>
    <cellStyle name="Normal 2_CPU_jo_art" xfId="133" xr:uid="{00000000-0005-0000-0000-00004C000000}"/>
    <cellStyle name="Normal 3" xfId="2" xr:uid="{00000000-0005-0000-0000-00004D000000}"/>
    <cellStyle name="Normal 3 2" xfId="20" xr:uid="{00000000-0005-0000-0000-00004E000000}"/>
    <cellStyle name="Normal 3 2 2" xfId="21" xr:uid="{00000000-0005-0000-0000-00004F000000}"/>
    <cellStyle name="Normal 3 2 3" xfId="58" xr:uid="{00000000-0005-0000-0000-000050000000}"/>
    <cellStyle name="Normal 3 2 4" xfId="134" xr:uid="{00000000-0005-0000-0000-000051000000}"/>
    <cellStyle name="Normal 3 2_ORÇAMENTO CIVIL" xfId="41" xr:uid="{00000000-0005-0000-0000-000052000000}"/>
    <cellStyle name="Normal 3 3" xfId="54" xr:uid="{00000000-0005-0000-0000-000053000000}"/>
    <cellStyle name="Normal 3 4" xfId="85" xr:uid="{00000000-0005-0000-0000-000054000000}"/>
    <cellStyle name="Normal 3 5" xfId="158" xr:uid="{00000000-0005-0000-0000-000055000000}"/>
    <cellStyle name="Normal 3 6" xfId="161" xr:uid="{00000000-0005-0000-0000-000056000000}"/>
    <cellStyle name="Normal 3_ORÇAMENTO CIVIL" xfId="19" xr:uid="{00000000-0005-0000-0000-000057000000}"/>
    <cellStyle name="Normal 33" xfId="83" xr:uid="{00000000-0005-0000-0000-000058000000}"/>
    <cellStyle name="Normal 33 2" xfId="87" xr:uid="{00000000-0005-0000-0000-000059000000}"/>
    <cellStyle name="Normal 34" xfId="84" xr:uid="{00000000-0005-0000-0000-00005A000000}"/>
    <cellStyle name="Normal 34 2" xfId="88" xr:uid="{00000000-0005-0000-0000-00005B000000}"/>
    <cellStyle name="Normal 4" xfId="22" xr:uid="{00000000-0005-0000-0000-00005C000000}"/>
    <cellStyle name="Normal 4 2" xfId="60" xr:uid="{00000000-0005-0000-0000-00005D000000}"/>
    <cellStyle name="Normal 4 2 2" xfId="135" xr:uid="{00000000-0005-0000-0000-00005E000000}"/>
    <cellStyle name="Normal 4 3" xfId="91" xr:uid="{00000000-0005-0000-0000-00005F000000}"/>
    <cellStyle name="Normal 4_ORÇAMENTO CIVIL" xfId="59" xr:uid="{00000000-0005-0000-0000-000060000000}"/>
    <cellStyle name="Normal 5" xfId="23" xr:uid="{00000000-0005-0000-0000-000061000000}"/>
    <cellStyle name="Normal 5 2" xfId="24" xr:uid="{00000000-0005-0000-0000-000062000000}"/>
    <cellStyle name="Normal 5 2 2" xfId="50" xr:uid="{00000000-0005-0000-0000-000063000000}"/>
    <cellStyle name="Normal 5 2_ORÇAMENTO CIVIL" xfId="67" xr:uid="{00000000-0005-0000-0000-000064000000}"/>
    <cellStyle name="Normal 5 3" xfId="25" xr:uid="{00000000-0005-0000-0000-000065000000}"/>
    <cellStyle name="Normal 5 3 2" xfId="52" xr:uid="{00000000-0005-0000-0000-000066000000}"/>
    <cellStyle name="Normal 5 3_ORÇAMENTO CIVIL" xfId="44" xr:uid="{00000000-0005-0000-0000-000067000000}"/>
    <cellStyle name="Normal 5 4" xfId="46" xr:uid="{00000000-0005-0000-0000-000068000000}"/>
    <cellStyle name="Normal 5 5" xfId="136" xr:uid="{00000000-0005-0000-0000-000069000000}"/>
    <cellStyle name="Normal 5 6" xfId="160" xr:uid="{00000000-0005-0000-0000-00006A000000}"/>
    <cellStyle name="Normal 5 7" xfId="159" xr:uid="{00000000-0005-0000-0000-00006B000000}"/>
    <cellStyle name="Normal 5_ORÇAMENTO CIVIL" xfId="75" xr:uid="{00000000-0005-0000-0000-00006C000000}"/>
    <cellStyle name="Normal 6" xfId="26" xr:uid="{00000000-0005-0000-0000-00006D000000}"/>
    <cellStyle name="Normal 6 2" xfId="64" xr:uid="{00000000-0005-0000-0000-00006E000000}"/>
    <cellStyle name="Normal 6_ORÇAMENTO CIVIL" xfId="53" xr:uid="{00000000-0005-0000-0000-00006F000000}"/>
    <cellStyle name="Normal 7" xfId="27" xr:uid="{00000000-0005-0000-0000-000070000000}"/>
    <cellStyle name="Normal 7 2" xfId="70" xr:uid="{00000000-0005-0000-0000-000071000000}"/>
    <cellStyle name="Normal 7 3" xfId="97" xr:uid="{00000000-0005-0000-0000-000072000000}"/>
    <cellStyle name="Normal 7_ORÇAMENTO CIVIL" xfId="56" xr:uid="{00000000-0005-0000-0000-000073000000}"/>
    <cellStyle name="Normal 8" xfId="4" xr:uid="{00000000-0005-0000-0000-000074000000}"/>
    <cellStyle name="Normal 8 2" xfId="94" xr:uid="{00000000-0005-0000-0000-000075000000}"/>
    <cellStyle name="Normal 9" xfId="40" xr:uid="{00000000-0005-0000-0000-000076000000}"/>
    <cellStyle name="Normal 9 2" xfId="132" xr:uid="{00000000-0005-0000-0000-000077000000}"/>
    <cellStyle name="Nota 2" xfId="137" xr:uid="{00000000-0005-0000-0000-000078000000}"/>
    <cellStyle name="Porcentagem 12" xfId="138" xr:uid="{00000000-0005-0000-0000-000079000000}"/>
    <cellStyle name="Porcentagem 2" xfId="28" xr:uid="{00000000-0005-0000-0000-00007A000000}"/>
    <cellStyle name="Porcentagem 2 2" xfId="29" xr:uid="{00000000-0005-0000-0000-00007B000000}"/>
    <cellStyle name="Porcentagem 2 2 2" xfId="49" xr:uid="{00000000-0005-0000-0000-00007C000000}"/>
    <cellStyle name="Porcentagem 2 2 3" xfId="139" xr:uid="{00000000-0005-0000-0000-00007D000000}"/>
    <cellStyle name="Porcentagem 2 3" xfId="30" xr:uid="{00000000-0005-0000-0000-00007E000000}"/>
    <cellStyle name="Porcentagem 2 3 2" xfId="51" xr:uid="{00000000-0005-0000-0000-00007F000000}"/>
    <cellStyle name="Porcentagem 2 4" xfId="31" xr:uid="{00000000-0005-0000-0000-000080000000}"/>
    <cellStyle name="Porcentagem 2 5" xfId="45" xr:uid="{00000000-0005-0000-0000-000081000000}"/>
    <cellStyle name="Porcentagem 2 6" xfId="93" xr:uid="{00000000-0005-0000-0000-000082000000}"/>
    <cellStyle name="Porcentagem 3" xfId="32" xr:uid="{00000000-0005-0000-0000-000083000000}"/>
    <cellStyle name="Porcentagem 3 2" xfId="140" xr:uid="{00000000-0005-0000-0000-000084000000}"/>
    <cellStyle name="Porcentagem 4" xfId="141" xr:uid="{00000000-0005-0000-0000-000085000000}"/>
    <cellStyle name="Porcentagem 5" xfId="33" xr:uid="{00000000-0005-0000-0000-000086000000}"/>
    <cellStyle name="Porcentagem 5 2" xfId="96" xr:uid="{00000000-0005-0000-0000-000087000000}"/>
    <cellStyle name="Saída 2" xfId="142" xr:uid="{00000000-0005-0000-0000-000088000000}"/>
    <cellStyle name="Separador de milhares 18" xfId="143" xr:uid="{00000000-0005-0000-0000-000089000000}"/>
    <cellStyle name="Separador de milhares 2" xfId="144" xr:uid="{00000000-0005-0000-0000-00008A000000}"/>
    <cellStyle name="Separador de milhares 2 2" xfId="34" xr:uid="{00000000-0005-0000-0000-00008B000000}"/>
    <cellStyle name="Separador de milhares 2 2 2" xfId="61" xr:uid="{00000000-0005-0000-0000-00008C000000}"/>
    <cellStyle name="Separador de milhares 3" xfId="35" xr:uid="{00000000-0005-0000-0000-00008D000000}"/>
    <cellStyle name="Separador de milhares 3 2" xfId="36" xr:uid="{00000000-0005-0000-0000-00008E000000}"/>
    <cellStyle name="Separador de milhares 3 2 2" xfId="63" xr:uid="{00000000-0005-0000-0000-00008F000000}"/>
    <cellStyle name="Separador de milhares 3 3" xfId="57" xr:uid="{00000000-0005-0000-0000-000090000000}"/>
    <cellStyle name="Separador de milhares 3 4" xfId="145" xr:uid="{00000000-0005-0000-0000-000091000000}"/>
    <cellStyle name="TableStyleLight1" xfId="146" xr:uid="{00000000-0005-0000-0000-000092000000}"/>
    <cellStyle name="Texto de Aviso 2" xfId="147" xr:uid="{00000000-0005-0000-0000-000093000000}"/>
    <cellStyle name="Texto Explicativo 2" xfId="148" xr:uid="{00000000-0005-0000-0000-000094000000}"/>
    <cellStyle name="Título 1 2" xfId="150" xr:uid="{00000000-0005-0000-0000-000095000000}"/>
    <cellStyle name="Título 2 2" xfId="151" xr:uid="{00000000-0005-0000-0000-000096000000}"/>
    <cellStyle name="Título 3 2" xfId="152" xr:uid="{00000000-0005-0000-0000-000097000000}"/>
    <cellStyle name="Título 4 2" xfId="153" xr:uid="{00000000-0005-0000-0000-000098000000}"/>
    <cellStyle name="Título 5" xfId="149" xr:uid="{00000000-0005-0000-0000-000099000000}"/>
    <cellStyle name="Total 2" xfId="154" xr:uid="{00000000-0005-0000-0000-00009A000000}"/>
    <cellStyle name="Vírgula" xfId="169" builtinId="3"/>
    <cellStyle name="Vírgula 2" xfId="3" xr:uid="{00000000-0005-0000-0000-00009C000000}"/>
    <cellStyle name="Vírgula 2 2" xfId="47" xr:uid="{00000000-0005-0000-0000-00009D000000}"/>
    <cellStyle name="Vírgula 2 2 2" xfId="156" xr:uid="{00000000-0005-0000-0000-00009E000000}"/>
    <cellStyle name="Vírgula 2 3" xfId="89" xr:uid="{00000000-0005-0000-0000-00009F000000}"/>
    <cellStyle name="Vírgula 3" xfId="37" xr:uid="{00000000-0005-0000-0000-0000A0000000}"/>
    <cellStyle name="Vírgula 3 2" xfId="65" xr:uid="{00000000-0005-0000-0000-0000A1000000}"/>
    <cellStyle name="Vírgula 3 2 2" xfId="157" xr:uid="{00000000-0005-0000-0000-0000A2000000}"/>
    <cellStyle name="Vírgula 3 3" xfId="92" xr:uid="{00000000-0005-0000-0000-0000A3000000}"/>
    <cellStyle name="Vírgula 4" xfId="38" xr:uid="{00000000-0005-0000-0000-0000A4000000}"/>
    <cellStyle name="Vírgula 4 2" xfId="74" xr:uid="{00000000-0005-0000-0000-0000A5000000}"/>
    <cellStyle name="Vírgula 4 3" xfId="155" xr:uid="{00000000-0005-0000-0000-0000A6000000}"/>
    <cellStyle name="Vírgula 5" xfId="39" xr:uid="{00000000-0005-0000-0000-0000A7000000}"/>
    <cellStyle name="Vírgula 5 2" xfId="43" xr:uid="{00000000-0005-0000-0000-0000A8000000}"/>
    <cellStyle name="Vírgula 5 3" xfId="95" xr:uid="{00000000-0005-0000-0000-0000A9000000}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theme="0" tint="-0.14996795556505021"/>
      </font>
    </dxf>
    <dxf>
      <font>
        <color rgb="FF9C0006"/>
      </font>
    </dxf>
    <dxf>
      <font>
        <color rgb="FF9C0006"/>
      </font>
    </dxf>
    <dxf>
      <font>
        <color theme="0" tint="-0.14996795556505021"/>
      </font>
    </dxf>
    <dxf>
      <font>
        <color rgb="FF9C0006"/>
      </font>
    </dxf>
    <dxf>
      <font>
        <color rgb="FF9C0006"/>
      </font>
    </dxf>
    <dxf>
      <font>
        <color theme="0" tint="-0.14996795556505021"/>
      </font>
    </dxf>
    <dxf>
      <font>
        <color theme="0" tint="-0.14996795556505021"/>
      </font>
    </dxf>
  </dxfs>
  <tableStyles count="0" defaultTableStyle="TableStyleMedium2" defaultPivotStyle="PivotStyleLight16"/>
  <colors>
    <mruColors>
      <color rgb="FFFFFF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26" Type="http://schemas.openxmlformats.org/officeDocument/2006/relationships/externalLink" Target="externalLinks/externalLink19.xml"/><Relationship Id="rId39" Type="http://schemas.microsoft.com/office/2022/11/relationships/FeaturePropertyBag" Target="featurePropertyBag/featurePropertyBag.xml"/><Relationship Id="rId21" Type="http://schemas.openxmlformats.org/officeDocument/2006/relationships/externalLink" Target="externalLinks/externalLink14.xml"/><Relationship Id="rId34" Type="http://schemas.openxmlformats.org/officeDocument/2006/relationships/externalLink" Target="externalLinks/externalLink27.xml"/><Relationship Id="rId42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9.xml"/><Relationship Id="rId20" Type="http://schemas.openxmlformats.org/officeDocument/2006/relationships/externalLink" Target="externalLinks/externalLink13.xml"/><Relationship Id="rId29" Type="http://schemas.openxmlformats.org/officeDocument/2006/relationships/externalLink" Target="externalLinks/externalLink22.xml"/><Relationship Id="rId4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24" Type="http://schemas.openxmlformats.org/officeDocument/2006/relationships/externalLink" Target="externalLinks/externalLink17.xml"/><Relationship Id="rId32" Type="http://schemas.openxmlformats.org/officeDocument/2006/relationships/externalLink" Target="externalLinks/externalLink25.xml"/><Relationship Id="rId37" Type="http://schemas.openxmlformats.org/officeDocument/2006/relationships/sharedStrings" Target="sharedStrings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8.xml"/><Relationship Id="rId23" Type="http://schemas.openxmlformats.org/officeDocument/2006/relationships/externalLink" Target="externalLinks/externalLink16.xml"/><Relationship Id="rId28" Type="http://schemas.openxmlformats.org/officeDocument/2006/relationships/externalLink" Target="externalLinks/externalLink21.xml"/><Relationship Id="rId36" Type="http://schemas.openxmlformats.org/officeDocument/2006/relationships/styles" Target="styles.xml"/><Relationship Id="rId10" Type="http://schemas.openxmlformats.org/officeDocument/2006/relationships/externalLink" Target="externalLinks/externalLink3.xml"/><Relationship Id="rId19" Type="http://schemas.openxmlformats.org/officeDocument/2006/relationships/externalLink" Target="externalLinks/externalLink12.xml"/><Relationship Id="rId31" Type="http://schemas.openxmlformats.org/officeDocument/2006/relationships/externalLink" Target="externalLinks/externalLink24.xml"/><Relationship Id="rId44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externalLink" Target="externalLinks/externalLink7.xml"/><Relationship Id="rId22" Type="http://schemas.openxmlformats.org/officeDocument/2006/relationships/externalLink" Target="externalLinks/externalLink15.xml"/><Relationship Id="rId27" Type="http://schemas.openxmlformats.org/officeDocument/2006/relationships/externalLink" Target="externalLinks/externalLink20.xml"/><Relationship Id="rId30" Type="http://schemas.openxmlformats.org/officeDocument/2006/relationships/externalLink" Target="externalLinks/externalLink23.xml"/><Relationship Id="rId35" Type="http://schemas.openxmlformats.org/officeDocument/2006/relationships/theme" Target="theme/theme1.xml"/><Relationship Id="rId43" Type="http://schemas.openxmlformats.org/officeDocument/2006/relationships/customXml" Target="../customXml/item3.xml"/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5" Type="http://schemas.openxmlformats.org/officeDocument/2006/relationships/externalLink" Target="externalLinks/externalLink18.xml"/><Relationship Id="rId33" Type="http://schemas.openxmlformats.org/officeDocument/2006/relationships/externalLink" Target="externalLinks/externalLink26.xml"/><Relationship Id="rId38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2" Type="http://schemas.openxmlformats.org/officeDocument/2006/relationships/image" Target="../media/image3.png"/><Relationship Id="rId16" Type="http://schemas.openxmlformats.org/officeDocument/2006/relationships/image" Target="../media/image17.png"/><Relationship Id="rId1" Type="http://schemas.openxmlformats.org/officeDocument/2006/relationships/image" Target="../media/image2.jpe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10" Type="http://schemas.openxmlformats.org/officeDocument/2006/relationships/image" Target="../media/image11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534757</xdr:colOff>
      <xdr:row>1</xdr:row>
      <xdr:rowOff>23237</xdr:rowOff>
    </xdr:from>
    <xdr:to>
      <xdr:col>4</xdr:col>
      <xdr:colOff>247103</xdr:colOff>
      <xdr:row>3</xdr:row>
      <xdr:rowOff>169593</xdr:rowOff>
    </xdr:to>
    <xdr:pic>
      <xdr:nvPicPr>
        <xdr:cNvPr id="2" name="image1.jpeg">
          <a:extLst>
            <a:ext uri="{FF2B5EF4-FFF2-40B4-BE49-F238E27FC236}">
              <a16:creationId xmlns:a16="http://schemas.microsoft.com/office/drawing/2014/main" id="{3C7923CA-831D-4C7F-BA2F-E11B3D11E6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49057" y="223262"/>
          <a:ext cx="2286001" cy="5578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49</xdr:col>
      <xdr:colOff>483160</xdr:colOff>
      <xdr:row>1</xdr:row>
      <xdr:rowOff>106082</xdr:rowOff>
    </xdr:from>
    <xdr:ext cx="3043473" cy="973418"/>
    <xdr:pic>
      <xdr:nvPicPr>
        <xdr:cNvPr id="2" name="Imagem 1">
          <a:extLst>
            <a:ext uri="{FF2B5EF4-FFF2-40B4-BE49-F238E27FC236}">
              <a16:creationId xmlns:a16="http://schemas.microsoft.com/office/drawing/2014/main" id="{3E29CBB5-1EB1-4820-A437-928304FC34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613" b="19470"/>
        <a:stretch/>
      </xdr:blipFill>
      <xdr:spPr>
        <a:xfrm>
          <a:off x="13548285" y="312457"/>
          <a:ext cx="3043473" cy="973418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571625" cy="502665"/>
    <xdr:pic>
      <xdr:nvPicPr>
        <xdr:cNvPr id="2" name="Imagem 1">
          <a:extLst>
            <a:ext uri="{FF2B5EF4-FFF2-40B4-BE49-F238E27FC236}">
              <a16:creationId xmlns:a16="http://schemas.microsoft.com/office/drawing/2014/main" id="{47753D64-587A-469C-9301-C2E512C48C0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613" b="19470"/>
        <a:stretch/>
      </xdr:blipFill>
      <xdr:spPr>
        <a:xfrm>
          <a:off x="342900" y="167640"/>
          <a:ext cx="1571625" cy="502665"/>
        </a:xfrm>
        <a:prstGeom prst="rect">
          <a:avLst/>
        </a:prstGeom>
      </xdr:spPr>
    </xdr:pic>
    <xdr:clientData/>
  </xdr:oneCellAnchor>
  <xdr:absoluteAnchor>
    <xdr:pos x="594632" y="3397704"/>
    <xdr:ext cx="2290082" cy="1310368"/>
    <xdr:pic>
      <xdr:nvPicPr>
        <xdr:cNvPr id="3" name="Imagem 8">
          <a:extLst>
            <a:ext uri="{FF2B5EF4-FFF2-40B4-BE49-F238E27FC236}">
              <a16:creationId xmlns:a16="http://schemas.microsoft.com/office/drawing/2014/main" id="{C9F91545-4CBC-48B7-9411-A38FE6AD55A3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594632" y="3397704"/>
          <a:ext cx="2290082" cy="1310368"/>
        </a:xfrm>
        <a:prstGeom prst="rect">
          <a:avLst/>
        </a:prstGeom>
        <a:ln w="0">
          <a:noFill/>
        </a:ln>
      </xdr:spPr>
    </xdr:pic>
    <xdr:clientData/>
  </xdr:absoluteAnchor>
  <xdr:absoluteAnchor>
    <xdr:pos x="3341914" y="3373212"/>
    <xdr:ext cx="2100943" cy="1294039"/>
    <xdr:pic>
      <xdr:nvPicPr>
        <xdr:cNvPr id="4" name="Imagem 9">
          <a:extLst>
            <a:ext uri="{FF2B5EF4-FFF2-40B4-BE49-F238E27FC236}">
              <a16:creationId xmlns:a16="http://schemas.microsoft.com/office/drawing/2014/main" id="{CBC7E809-A4C3-4D3C-AE72-38A14180E5BC}"/>
            </a:ext>
          </a:extLst>
        </xdr:cNvPr>
        <xdr:cNvPicPr/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/>
      </xdr:blipFill>
      <xdr:spPr>
        <a:xfrm>
          <a:off x="3341914" y="3373212"/>
          <a:ext cx="2100943" cy="1294039"/>
        </a:xfrm>
        <a:prstGeom prst="rect">
          <a:avLst/>
        </a:prstGeom>
        <a:ln w="0">
          <a:noFill/>
        </a:ln>
      </xdr:spPr>
    </xdr:pic>
    <xdr:clientData/>
  </xdr:absoluteAnchor>
  <xdr:absoluteAnchor>
    <xdr:pos x="5861957" y="3482068"/>
    <xdr:ext cx="2166257" cy="1239611"/>
    <xdr:pic>
      <xdr:nvPicPr>
        <xdr:cNvPr id="5" name="Imagem 1">
          <a:extLst>
            <a:ext uri="{FF2B5EF4-FFF2-40B4-BE49-F238E27FC236}">
              <a16:creationId xmlns:a16="http://schemas.microsoft.com/office/drawing/2014/main" id="{6C769CF1-C195-40A2-A9CF-DDA3945AB2F9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5861957" y="3482068"/>
          <a:ext cx="2166257" cy="1239611"/>
        </a:xfrm>
        <a:prstGeom prst="rect">
          <a:avLst/>
        </a:prstGeom>
        <a:ln w="0">
          <a:noFill/>
        </a:ln>
      </xdr:spPr>
    </xdr:pic>
    <xdr:clientData/>
  </xdr:absoluteAnchor>
  <xdr:absoluteAnchor>
    <xdr:pos x="8164285" y="3386819"/>
    <xdr:ext cx="2190750" cy="1266825"/>
    <xdr:pic>
      <xdr:nvPicPr>
        <xdr:cNvPr id="6" name="Imagem 7">
          <a:extLst>
            <a:ext uri="{FF2B5EF4-FFF2-40B4-BE49-F238E27FC236}">
              <a16:creationId xmlns:a16="http://schemas.microsoft.com/office/drawing/2014/main" id="{8BD4CFCC-CEFE-4CE3-9074-BF31A20DDF7A}"/>
            </a:ext>
          </a:extLst>
        </xdr:cNvPr>
        <xdr:cNvPicPr/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/>
      </xdr:blipFill>
      <xdr:spPr>
        <a:xfrm>
          <a:off x="8164285" y="3386819"/>
          <a:ext cx="2190750" cy="1266825"/>
        </a:xfrm>
        <a:prstGeom prst="rect">
          <a:avLst/>
        </a:prstGeom>
        <a:ln w="0">
          <a:solidFill>
            <a:srgbClr val="A6A6A6"/>
          </a:solidFill>
        </a:ln>
      </xdr:spPr>
    </xdr:pic>
    <xdr:clientData/>
  </xdr:absoluteAnchor>
  <xdr:twoCellAnchor editAs="oneCell">
    <xdr:from>
      <xdr:col>3</xdr:col>
      <xdr:colOff>145677</xdr:colOff>
      <xdr:row>14</xdr:row>
      <xdr:rowOff>100851</xdr:rowOff>
    </xdr:from>
    <xdr:to>
      <xdr:col>6</xdr:col>
      <xdr:colOff>611506</xdr:colOff>
      <xdr:row>33</xdr:row>
      <xdr:rowOff>139287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AA510698-8265-44C7-B413-6274F18A05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119257" y="5411991"/>
          <a:ext cx="2353684" cy="3054051"/>
        </a:xfrm>
        <a:prstGeom prst="rect">
          <a:avLst/>
        </a:prstGeom>
      </xdr:spPr>
    </xdr:pic>
    <xdr:clientData/>
  </xdr:twoCellAnchor>
  <xdr:twoCellAnchor editAs="oneCell">
    <xdr:from>
      <xdr:col>2</xdr:col>
      <xdr:colOff>694764</xdr:colOff>
      <xdr:row>37</xdr:row>
      <xdr:rowOff>33618</xdr:rowOff>
    </xdr:from>
    <xdr:to>
      <xdr:col>6</xdr:col>
      <xdr:colOff>391981</xdr:colOff>
      <xdr:row>56</xdr:row>
      <xdr:rowOff>82587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D3A298A0-4CC9-4D11-B097-E8D41E998B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853004" y="9116658"/>
          <a:ext cx="2398507" cy="3125544"/>
        </a:xfrm>
        <a:prstGeom prst="rect">
          <a:avLst/>
        </a:prstGeom>
      </xdr:spPr>
    </xdr:pic>
    <xdr:clientData/>
  </xdr:twoCellAnchor>
  <xdr:twoCellAnchor editAs="oneCell">
    <xdr:from>
      <xdr:col>2</xdr:col>
      <xdr:colOff>313765</xdr:colOff>
      <xdr:row>60</xdr:row>
      <xdr:rowOff>56030</xdr:rowOff>
    </xdr:from>
    <xdr:to>
      <xdr:col>7</xdr:col>
      <xdr:colOff>273757</xdr:colOff>
      <xdr:row>79</xdr:row>
      <xdr:rowOff>34850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288190A5-2601-4575-A1DC-7CBCF4B8C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72005" y="12949070"/>
          <a:ext cx="3289932" cy="3051585"/>
        </a:xfrm>
        <a:prstGeom prst="rect">
          <a:avLst/>
        </a:prstGeom>
      </xdr:spPr>
    </xdr:pic>
    <xdr:clientData/>
  </xdr:twoCellAnchor>
  <xdr:twoCellAnchor editAs="oneCell">
    <xdr:from>
      <xdr:col>1</xdr:col>
      <xdr:colOff>526676</xdr:colOff>
      <xdr:row>104</xdr:row>
      <xdr:rowOff>89647</xdr:rowOff>
    </xdr:from>
    <xdr:to>
      <xdr:col>7</xdr:col>
      <xdr:colOff>522419</xdr:colOff>
      <xdr:row>123</xdr:row>
      <xdr:rowOff>6173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8E85BFC8-6E8E-42D5-9989-72BD463F9A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69576" y="20328367"/>
          <a:ext cx="4152453" cy="2987386"/>
        </a:xfrm>
        <a:prstGeom prst="rect">
          <a:avLst/>
        </a:prstGeom>
      </xdr:spPr>
    </xdr:pic>
    <xdr:clientData/>
  </xdr:twoCellAnchor>
  <xdr:twoCellAnchor editAs="oneCell">
    <xdr:from>
      <xdr:col>3</xdr:col>
      <xdr:colOff>302559</xdr:colOff>
      <xdr:row>82</xdr:row>
      <xdr:rowOff>56029</xdr:rowOff>
    </xdr:from>
    <xdr:to>
      <xdr:col>7</xdr:col>
      <xdr:colOff>218179</xdr:colOff>
      <xdr:row>101</xdr:row>
      <xdr:rowOff>70229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985C0387-C6C4-405F-8D63-029C53A6E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276139" y="16621909"/>
          <a:ext cx="2432125" cy="3088870"/>
        </a:xfrm>
        <a:prstGeom prst="rect">
          <a:avLst/>
        </a:prstGeom>
      </xdr:spPr>
    </xdr:pic>
    <xdr:clientData/>
  </xdr:twoCellAnchor>
  <xdr:twoCellAnchor editAs="oneCell">
    <xdr:from>
      <xdr:col>2</xdr:col>
      <xdr:colOff>358589</xdr:colOff>
      <xdr:row>127</xdr:row>
      <xdr:rowOff>8707</xdr:rowOff>
    </xdr:from>
    <xdr:to>
      <xdr:col>7</xdr:col>
      <xdr:colOff>487120</xdr:colOff>
      <xdr:row>146</xdr:row>
      <xdr:rowOff>59955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CCDE91C-08A0-480B-B285-BDFB2A0C11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516829" y="24057427"/>
          <a:ext cx="3460376" cy="3122108"/>
        </a:xfrm>
        <a:prstGeom prst="rect">
          <a:avLst/>
        </a:prstGeom>
      </xdr:spPr>
    </xdr:pic>
    <xdr:clientData/>
  </xdr:twoCellAnchor>
  <xdr:twoCellAnchor editAs="oneCell">
    <xdr:from>
      <xdr:col>1</xdr:col>
      <xdr:colOff>168089</xdr:colOff>
      <xdr:row>150</xdr:row>
      <xdr:rowOff>44823</xdr:rowOff>
    </xdr:from>
    <xdr:to>
      <xdr:col>8</xdr:col>
      <xdr:colOff>477619</xdr:colOff>
      <xdr:row>168</xdr:row>
      <xdr:rowOff>19834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8C5FD423-0D64-4BE6-BAD7-358FFA7DBB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10989" y="27926403"/>
          <a:ext cx="5083460" cy="2891566"/>
        </a:xfrm>
        <a:prstGeom prst="rect">
          <a:avLst/>
        </a:prstGeom>
      </xdr:spPr>
    </xdr:pic>
    <xdr:clientData/>
  </xdr:twoCellAnchor>
  <xdr:twoCellAnchor editAs="oneCell">
    <xdr:from>
      <xdr:col>1</xdr:col>
      <xdr:colOff>22411</xdr:colOff>
      <xdr:row>171</xdr:row>
      <xdr:rowOff>78440</xdr:rowOff>
    </xdr:from>
    <xdr:to>
      <xdr:col>8</xdr:col>
      <xdr:colOff>464483</xdr:colOff>
      <xdr:row>190</xdr:row>
      <xdr:rowOff>60929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7A1E38AF-F544-42C0-BD7E-549493148D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65311" y="31472840"/>
          <a:ext cx="5225527" cy="3062874"/>
        </a:xfrm>
        <a:prstGeom prst="rect">
          <a:avLst/>
        </a:prstGeom>
      </xdr:spPr>
    </xdr:pic>
    <xdr:clientData/>
  </xdr:twoCellAnchor>
  <xdr:twoCellAnchor editAs="oneCell">
    <xdr:from>
      <xdr:col>2</xdr:col>
      <xdr:colOff>33618</xdr:colOff>
      <xdr:row>194</xdr:row>
      <xdr:rowOff>56029</xdr:rowOff>
    </xdr:from>
    <xdr:to>
      <xdr:col>7</xdr:col>
      <xdr:colOff>206973</xdr:colOff>
      <xdr:row>213</xdr:row>
      <xdr:rowOff>78072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0AAFF86E-6358-4A1E-A840-938B2222CEE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/>
        <a:srcRect l="8014" r="18475" b="11673"/>
        <a:stretch/>
      </xdr:blipFill>
      <xdr:spPr>
        <a:xfrm>
          <a:off x="1191858" y="35260429"/>
          <a:ext cx="3505200" cy="3094808"/>
        </a:xfrm>
        <a:prstGeom prst="rect">
          <a:avLst/>
        </a:prstGeom>
      </xdr:spPr>
    </xdr:pic>
    <xdr:clientData/>
  </xdr:twoCellAnchor>
  <xdr:twoCellAnchor editAs="oneCell">
    <xdr:from>
      <xdr:col>1</xdr:col>
      <xdr:colOff>302559</xdr:colOff>
      <xdr:row>240</xdr:row>
      <xdr:rowOff>112058</xdr:rowOff>
    </xdr:from>
    <xdr:to>
      <xdr:col>8</xdr:col>
      <xdr:colOff>440168</xdr:colOff>
      <xdr:row>259</xdr:row>
      <xdr:rowOff>57262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575D5BAD-ED1B-4BB8-9234-038D01E218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45459" y="42936458"/>
          <a:ext cx="4922969" cy="3017969"/>
        </a:xfrm>
        <a:prstGeom prst="rect">
          <a:avLst/>
        </a:prstGeom>
      </xdr:spPr>
    </xdr:pic>
    <xdr:clientData/>
  </xdr:twoCellAnchor>
  <xdr:twoCellAnchor editAs="oneCell">
    <xdr:from>
      <xdr:col>1</xdr:col>
      <xdr:colOff>212910</xdr:colOff>
      <xdr:row>217</xdr:row>
      <xdr:rowOff>44824</xdr:rowOff>
    </xdr:from>
    <xdr:to>
      <xdr:col>8</xdr:col>
      <xdr:colOff>514797</xdr:colOff>
      <xdr:row>236</xdr:row>
      <xdr:rowOff>55871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8425958E-1359-405A-B479-2FEE832A72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5810" y="39059224"/>
          <a:ext cx="5091057" cy="308190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326453</xdr:colOff>
      <xdr:row>1</xdr:row>
      <xdr:rowOff>436869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BEA5158-DDB6-4627-9B24-37E3130F80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268408" cy="96074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lzsed01\Planejamento%20Financeiro\TEMP\Analise%20Diretas\Scorebook%2020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engenharia\BALANCETES\Banc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lzsed01\gre\P&#250;blico\Mercado\Mercado%20CEAM\Bolet2001\Bolet2001_B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lzsed01\gre\P&#250;blico\Mercado\Mercado%20CEAM\Bolet2001\Bolet2001_A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rcado\d\MERCADO\1999\Fatmen99\Faturamento%20Mensal%20de%201999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EAM004\C\MERCADO\1995\MEN51206\FTJAN9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n01471\c\arqexcel\SistemaBoletimMensal2000\enerdiaria2000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n06643\p&#250;blico\arqexcel\SistemaBoletimMensal2001\ResumoGerencial\ResGerencial200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m10909\AppData\Local\Microsoft\Windows\Temporary%20Internet%20Files\Content.Outlook\EZOQ6662\Planilha%20de%20Custo%20-%20LV%20-%20Atualizado%20at&#233;%2031%2007%202011-Teste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PPY\C\ipea\Pib\pibr96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lzsed01\gre\Documents%20and%20Settings\u4599\Meus%20documentos\1%20-%20AFP\11%20-%20OR&#199;AMENTO\Receita\PROJ%20ANUAL%202004-C%204%204%202_M&#201;DIO%25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yn-arq-01\df-dpac\Planilha%20de%20Custo\Linha%20Viva%20-%20ERLV%20-%20EPLV%20-%20EPPA\Elabora&#231;&#227;o%20de%20Nova%20Planilha%20de%20Linha%20Viva%20-%20ELVLT%20e%20ELVSE%20-%2011-2012\Planilhas%20de%20Custos%20-%20ELVLT%20e%20ELVSE-%20Lotes%201%20a%204%20-%2012-11-2012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engenharia\Users\u21022753\OneDrive%20-%20Enel%20Spa\Desktop\AT\51.%20138%20(CRB-PRL)\09.%20TR\2024%20-%20LICITA&#199;&#195;O\Anexo%20I%20-%20Planilha%20de%20Servi&#231;os%20e%20Materiais%20(DMR%2014.02).xlsm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yn-arq-01\DF-DPAC\Planilha%20de%20Custo\EPE-ELE%20-%20Equipe%20Pesada%20e%20Leve%20de%20Emerg&#234;ncia\Planilha%20de%20Custo%20-%20EPE%20e%20ELE%20-%20Atualizado%20at&#233;%2004%2005%20201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engenharia\Users\u21022753\OneDrive%20-%20Enel%20Spa\Desktop\AT\51.%20138%20(CRB-PRL)\09.%20TR\2024%20-%20LICITA&#199;&#195;O\Or&#231;amento%20-%20CRB_PRL.xlsm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yn-arq-01\DP-DPES\ARQUIVOS%20SERVI&#199;OS\AB\A%20MATRIZ%20NOVA%20BASE%20MONT%20ELETROM%202010\NPLANILHAS%20REVISADAS\SE%20RIO%20VERMELHO\ENCARGOS%20SOCIAIS%20DA-DPAC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02-COMPRAS%20DE%20MATERIAIS\2022\8.%20BOOK%20DE%20PRE&#199;OS%202022\2022\Book%20de%20pre&#231;os%202022%20-%20Mem&#243;ria%20de%20c&#225;lculo%20-%20MAIO-2021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engenharia\Users\u10616\Documents\SAP\SAP%20GUI\precos%20book%202021.MHTML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yn-arq-01\df-dpac\Dados_lhteles\PROJETOS%20BASICOS%20CELG%20D\PB%20EPO-EPA%20EPE-ELE\Projeto%20Basico%20EPO%20e%20EPA-FINAL\DF-DPAC\Planilha%20de%20Custo%20-%20EPA%20%20e%20EPO%20-%20Atualizada%20at&#233;%20%2002%2009%202010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lzsed01\Planejamento%20Financeiro\Groups\Custos\IG1-%20Custos\Informa&#231;&#245;es%20Diretas%202001\Informa&#231;&#245;es%20Scorebook\Scorebook%202000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orcoe01fs02\denge\Users\br0970870333\Documents\Obras\2014\05%20BOLETINS%20DE%20MEDICAO\LDAT%20FORA%20POAT%20-%20REFORMA\K%201,49\MEDI&#199;&#195;O_LDAT_DMG_FTZ_02J3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yn-arq-01\DP-DPES\PROJ%20EM%20ANDAMENTO\SE%20PLANALTO\DBLs%20-%20LICITA&#199;&#195;O\PLANILHA%20SERVI&#199;OS%20OBRAS%20ELET-CIVIL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lzsed01\AFP\A-Eletrobr&#225;s\Auxiliares\A-Banco%20de%20Dados\Banco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Obras\Andamento\OBRAS%20SUBESTA&#199;&#213;ES\SE%20Mineiros\05%20-%20Medi&#231;&#245;es\PLANILHA%20OR&#199;AMENT&#193;RIA_R01%20-%20SE%20MINEIROS%20-%20PROGEN%20-%20PRE&#199;O%20FINAL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Obras\Andamento\Banco%20Capacitores\03%20-%20OR&#199;AMENTO%20MONTAGEM\02%20-%20SE%20BELA%20VISTA%20BCO's%20MAR&#199;O_2016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anco.xls" TargetMode="External"/></Relationships>
</file>

<file path=xl/externalLinks/_rels/externalLink27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gustavo.oliveira\AppData\Local\Microsoft\Olk\Attachments\ooa-60c0f057-6815-4bad-9e7c-3fd870b137cf\29469061ff4cf153217a74bd1a1f997d8aea0024ad74f8bbb92ca551e52ac268\3f91fc3e5ff187640c90ef76d7389401ce897966a479a238fa66a31a30b.xlsx" TargetMode="External"/><Relationship Id="rId2" Type="http://schemas.microsoft.com/office/2019/04/relationships/externalLinkLongPath" Target="file:///C:\Users\gustavo.oliveira\AppData\Local\Microsoft\Olk\Attachments\ooa-60c0f057-6815-4bad-9e7c-3fd870b137cf\29469061ff4cf153217a74bd1a1f997d8aea0024ad74f8bbb92ca551e52ac268\3f91fc3e5ff187640c90ef76d7389401ce897966a479a238fa66a31a30b.xlsx?8D3942D6" TargetMode="External"/><Relationship Id="rId1" Type="http://schemas.openxmlformats.org/officeDocument/2006/relationships/externalLinkPath" Target="file:///\\8D3942D6\3f91fc3e5ff187640c90ef76d7389401ce897966a479a238fa66a31a30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$"/>
      <sheetName val="R$_ton"/>
      <sheetName val="Produtiva Pó"/>
      <sheetName val="Serviços Pó"/>
      <sheetName val="Total Pó"/>
      <sheetName val="Produtiva Barra"/>
      <sheetName val="Serviços Barra"/>
      <sheetName val="Total Barra"/>
      <sheetName val="Graf Diretas"/>
      <sheetName val="Diretas1 (2)"/>
      <sheetName val="Diretas1"/>
      <sheetName val="Supply Support"/>
      <sheetName val="Buying Planning"/>
      <sheetName val="Distribution1"/>
      <sheetName val="Distribution"/>
      <sheetName val="Sales Overheads"/>
      <sheetName val="Adm Total"/>
      <sheetName val="Adm Pó"/>
      <sheetName val="Adm NSD Bar"/>
      <sheetName val="Análise Custos"/>
      <sheetName val="PG_Absoluto"/>
      <sheetName val="PG_Ton"/>
      <sheetName val="PG Total"/>
      <sheetName val="PG Quim"/>
      <sheetName val="PG Emba"/>
      <sheetName val="PG Perf"/>
      <sheetName val="Nivel de Estoque"/>
      <sheetName val="Nivel Obsoletos"/>
      <sheetName val="Var.Prod.Acabado"/>
      <sheetName val="Var PA Po"/>
      <sheetName val="Var PA Barra"/>
      <sheetName val="Ativo"/>
      <sheetName val="A"/>
      <sheetName val="Contratos"/>
      <sheetName val="Licenças"/>
      <sheetName val="Resumo "/>
      <sheetName val="Totais"/>
      <sheetName val="total ano"/>
      <sheetName val="Variacoes"/>
      <sheetName val="Cron. Financeiro TR"/>
      <sheetName val="MODULOS"/>
      <sheetName val="INDIECO1"/>
      <sheetName val="Produtiva_Pó"/>
      <sheetName val="Serviços_Pó"/>
      <sheetName val="Total_Pó"/>
      <sheetName val="Produtiva_Barra"/>
      <sheetName val="Serviços_Barra"/>
      <sheetName val="Total_Barra"/>
      <sheetName val="Graf_Diretas"/>
      <sheetName val="Diretas1_(2)"/>
      <sheetName val="Supply_Support"/>
      <sheetName val="Buying_Planning"/>
      <sheetName val="Sales_Overheads"/>
      <sheetName val="Adm_Total"/>
      <sheetName val="Adm_Pó"/>
      <sheetName val="Adm_NSD_Bar"/>
      <sheetName val="Análise_Custos"/>
      <sheetName val="PG_Total"/>
      <sheetName val="PG_Quim"/>
      <sheetName val="PG_Emba"/>
      <sheetName val="PG_Perf"/>
      <sheetName val="Nivel_de_Estoque"/>
      <sheetName val="Nivel_Obsoletos"/>
      <sheetName val="Var_Prod_Acabado"/>
      <sheetName val="Var_PA_Po"/>
      <sheetName val="Var_PA_Barra"/>
      <sheetName val="Resumo_"/>
      <sheetName val="total_ano"/>
      <sheetName val="Cron__Financeiro_TR"/>
      <sheetName val="Form09"/>
      <sheetName val="FTJAN95"/>
      <sheetName val="DRE Real"/>
      <sheetName val="TESTE"/>
      <sheetName val="ORÇAR SEs"/>
      <sheetName val="GDP"/>
      <sheetName val="EQTL PI 22"/>
      <sheetName val="2000"/>
      <sheetName val="Scorebook 2000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9">
          <cell r="Q9" t="str">
            <v>Jul</v>
          </cell>
          <cell r="R9" t="str">
            <v>Ago/98</v>
          </cell>
          <cell r="S9" t="str">
            <v>Set/98</v>
          </cell>
          <cell r="T9" t="str">
            <v>Out/98</v>
          </cell>
          <cell r="U9">
            <v>36100</v>
          </cell>
          <cell r="V9" t="str">
            <v>Dez/98</v>
          </cell>
          <cell r="W9" t="str">
            <v>Jan/99</v>
          </cell>
        </row>
        <row r="10">
          <cell r="Q10">
            <v>2.5143156259389121E-2</v>
          </cell>
          <cell r="R10">
            <v>2.6900453289922962E-2</v>
          </cell>
          <cell r="S10">
            <v>3.5577570624347049E-2</v>
          </cell>
          <cell r="T10">
            <v>2.292360018854939E-2</v>
          </cell>
          <cell r="U10">
            <v>4.0683322160909259E-2</v>
          </cell>
          <cell r="V10">
            <v>2.2295596709708883E-2</v>
          </cell>
          <cell r="W10">
            <v>1.4913432064667149E-2</v>
          </cell>
        </row>
        <row r="11">
          <cell r="Q11">
            <v>-2.4779383232328743E-3</v>
          </cell>
          <cell r="R11">
            <v>-6.1799312528957337E-4</v>
          </cell>
          <cell r="S11">
            <v>0</v>
          </cell>
          <cell r="T11">
            <v>-1.6699036377099043E-3</v>
          </cell>
          <cell r="U11">
            <v>-1.4020133270115562E-2</v>
          </cell>
          <cell r="V11">
            <v>-5.1070499183804791E-3</v>
          </cell>
          <cell r="W11">
            <v>-5.260987113767261E-4</v>
          </cell>
        </row>
        <row r="12">
          <cell r="Q12">
            <v>2.2665217936156248E-2</v>
          </cell>
          <cell r="R12">
            <v>2.6282460164633387E-2</v>
          </cell>
          <cell r="S12">
            <v>3.5577570624347049E-2</v>
          </cell>
          <cell r="T12">
            <v>2.1253696550839488E-2</v>
          </cell>
          <cell r="U12">
            <v>2.6663188890793697E-2</v>
          </cell>
          <cell r="V12">
            <v>-5.1070499183804791E-3</v>
          </cell>
          <cell r="W12">
            <v>1.4387333353290423E-2</v>
          </cell>
        </row>
        <row r="13">
          <cell r="Q13">
            <v>0.01</v>
          </cell>
          <cell r="R13">
            <v>0.01</v>
          </cell>
          <cell r="S13">
            <v>0.01</v>
          </cell>
          <cell r="T13">
            <v>0.01</v>
          </cell>
          <cell r="U13">
            <v>0.01</v>
          </cell>
          <cell r="V13">
            <v>0.01</v>
          </cell>
          <cell r="W13">
            <v>0.01</v>
          </cell>
        </row>
        <row r="43">
          <cell r="Q43" t="str">
            <v>Jul</v>
          </cell>
          <cell r="R43" t="str">
            <v>Ago/98</v>
          </cell>
          <cell r="S43" t="str">
            <v>Set/98</v>
          </cell>
          <cell r="T43" t="str">
            <v>Out/98</v>
          </cell>
          <cell r="U43">
            <v>36100</v>
          </cell>
          <cell r="V43" t="str">
            <v>Dez/98</v>
          </cell>
          <cell r="W43" t="str">
            <v>Jan/99</v>
          </cell>
        </row>
        <row r="45">
          <cell r="Q45">
            <v>3.5673872953591125E-2</v>
          </cell>
          <cell r="R45">
            <v>2.0645664631029566E-2</v>
          </cell>
          <cell r="S45">
            <v>1.4388136718434036E-2</v>
          </cell>
          <cell r="T45">
            <v>3.871639592388286E-2</v>
          </cell>
          <cell r="U45">
            <v>0.17208162971935767</v>
          </cell>
          <cell r="V45">
            <v>8.1464847853950709E-2</v>
          </cell>
          <cell r="W45">
            <v>8.4840524601723054E-3</v>
          </cell>
        </row>
        <row r="46">
          <cell r="Q46">
            <v>-1.7125536414104529E-2</v>
          </cell>
          <cell r="R46">
            <v>0</v>
          </cell>
          <cell r="S46">
            <v>-0.17816560511066407</v>
          </cell>
          <cell r="T46">
            <v>-2.2407757558782747E-4</v>
          </cell>
          <cell r="U46">
            <v>-9.0944110964282475E-3</v>
          </cell>
          <cell r="V46">
            <v>-9.18465735557036E-4</v>
          </cell>
          <cell r="W46">
            <v>0</v>
          </cell>
        </row>
        <row r="47">
          <cell r="Q47">
            <v>1.85483365394866E-2</v>
          </cell>
          <cell r="R47">
            <v>2.0645664631029566E-2</v>
          </cell>
          <cell r="S47">
            <v>-0.16377746839223004</v>
          </cell>
          <cell r="T47">
            <v>3.8492318348295036E-2</v>
          </cell>
          <cell r="U47">
            <v>0.16298721862292942</v>
          </cell>
          <cell r="V47">
            <v>8.054638211839367E-2</v>
          </cell>
          <cell r="W47">
            <v>8.4840524601723054E-3</v>
          </cell>
        </row>
        <row r="48">
          <cell r="Q48">
            <v>0.01</v>
          </cell>
          <cell r="R48">
            <v>0.01</v>
          </cell>
          <cell r="S48">
            <v>0.01</v>
          </cell>
          <cell r="T48">
            <v>0.01</v>
          </cell>
          <cell r="U48">
            <v>0.01</v>
          </cell>
          <cell r="V48">
            <v>0.01</v>
          </cell>
          <cell r="W48">
            <v>0.01</v>
          </cell>
        </row>
        <row r="77">
          <cell r="Q77" t="str">
            <v>Jul</v>
          </cell>
          <cell r="R77" t="str">
            <v>Ago/98</v>
          </cell>
          <cell r="S77" t="str">
            <v>Set/98</v>
          </cell>
          <cell r="T77" t="str">
            <v>Out/98</v>
          </cell>
          <cell r="U77">
            <v>36100</v>
          </cell>
          <cell r="V77" t="str">
            <v>Dez/98</v>
          </cell>
          <cell r="W77" t="str">
            <v>Jan/99</v>
          </cell>
        </row>
        <row r="79">
          <cell r="Q79">
            <v>0.15009798469873811</v>
          </cell>
          <cell r="R79">
            <v>1.9293236385494815E-2</v>
          </cell>
          <cell r="S79">
            <v>5.7058799185239033E-2</v>
          </cell>
          <cell r="T79">
            <v>3.2025179502311395E-2</v>
          </cell>
          <cell r="U79">
            <v>9.4192152496910125E-2</v>
          </cell>
          <cell r="V79">
            <v>0.17227373311359648</v>
          </cell>
          <cell r="W79">
            <v>2.2900795555484323E-2</v>
          </cell>
        </row>
        <row r="80"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-2.8499428224668409E-2</v>
          </cell>
          <cell r="W80">
            <v>0</v>
          </cell>
        </row>
        <row r="81">
          <cell r="Q81">
            <v>0.15009798469873811</v>
          </cell>
          <cell r="R81">
            <v>1.9293236385494815E-2</v>
          </cell>
          <cell r="S81">
            <v>5.7058799185239033E-2</v>
          </cell>
          <cell r="T81">
            <v>3.2025179502311395E-2</v>
          </cell>
          <cell r="U81">
            <v>9.4192152496910125E-2</v>
          </cell>
          <cell r="V81">
            <v>0.14377430488892806</v>
          </cell>
          <cell r="W81">
            <v>2.2900795555484323E-2</v>
          </cell>
        </row>
        <row r="82">
          <cell r="Q82">
            <v>0.01</v>
          </cell>
          <cell r="R82">
            <v>0.01</v>
          </cell>
          <cell r="S82">
            <v>0.01</v>
          </cell>
          <cell r="T82">
            <v>0.01</v>
          </cell>
          <cell r="U82">
            <v>0.01</v>
          </cell>
          <cell r="V82">
            <v>0.01</v>
          </cell>
          <cell r="W82">
            <v>0.01</v>
          </cell>
        </row>
        <row r="112">
          <cell r="Q112" t="str">
            <v>Jul</v>
          </cell>
          <cell r="R112" t="str">
            <v>Ago/98</v>
          </cell>
          <cell r="S112" t="str">
            <v>Set/98</v>
          </cell>
          <cell r="T112" t="str">
            <v>Out/98</v>
          </cell>
          <cell r="U112">
            <v>36100</v>
          </cell>
          <cell r="V112" t="str">
            <v>Dez/98</v>
          </cell>
          <cell r="W112" t="str">
            <v>Jan/99</v>
          </cell>
        </row>
        <row r="114">
          <cell r="Q114">
            <v>3.5127884551407994E-2</v>
          </cell>
          <cell r="R114">
            <v>2.5486632255292591E-2</v>
          </cell>
          <cell r="S114">
            <v>3.4443065623235354E-2</v>
          </cell>
          <cell r="T114">
            <v>2.5775346354464278E-2</v>
          </cell>
          <cell r="U114">
            <v>6.2351283741964116E-2</v>
          </cell>
          <cell r="V114">
            <v>4.2735055079880492E-2</v>
          </cell>
          <cell r="W114">
            <v>1.47353763712916E-2</v>
          </cell>
        </row>
        <row r="115">
          <cell r="Q115">
            <v>-4.2037565902824387E-3</v>
          </cell>
          <cell r="R115">
            <v>-4.8859420840344464E-4</v>
          </cell>
          <cell r="S115">
            <v>-2.3466408828687842E-2</v>
          </cell>
          <cell r="T115">
            <v>-1.3371953498093462E-3</v>
          </cell>
          <cell r="U115">
            <v>-1.2178237268554737E-2</v>
          </cell>
          <cell r="V115">
            <v>-6.5904319315065974E-3</v>
          </cell>
          <cell r="W115">
            <v>-4.1249781072175254E-4</v>
          </cell>
        </row>
        <row r="116">
          <cell r="Q116">
            <v>3.0924127961125553E-2</v>
          </cell>
          <cell r="R116">
            <v>2.4998038046889142E-2</v>
          </cell>
          <cell r="S116">
            <v>1.0976656794547505E-2</v>
          </cell>
          <cell r="T116">
            <v>2.4438151004654931E-2</v>
          </cell>
          <cell r="U116">
            <v>5.0173046473409394E-2</v>
          </cell>
          <cell r="V116">
            <v>3.614462314837389E-2</v>
          </cell>
          <cell r="W116">
            <v>1.4322878560569845E-2</v>
          </cell>
        </row>
        <row r="117">
          <cell r="Q117">
            <v>0.01</v>
          </cell>
          <cell r="R117">
            <v>0.01</v>
          </cell>
          <cell r="S117">
            <v>0.01</v>
          </cell>
          <cell r="T117">
            <v>0.01</v>
          </cell>
          <cell r="U117">
            <v>0.01</v>
          </cell>
          <cell r="V117">
            <v>0.01</v>
          </cell>
          <cell r="W117">
            <v>0.01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1"/>
      <sheetName val="Plan2"/>
      <sheetName val="Plan3"/>
      <sheetName val="Mercado"/>
      <sheetName val="Capa"/>
      <sheetName val="Índice"/>
      <sheetName val="Balanço"/>
      <sheetName val="Compra-Mwh"/>
      <sheetName val="Venda-MWh"/>
      <sheetName val="Consumidores"/>
      <sheetName val="Forfait"/>
      <sheetName val="Outros"/>
      <sheetName val="Compra-R$"/>
      <sheetName val="Fatur. Bruto-Comercial"/>
      <sheetName val="Importe-Comercial"/>
      <sheetName val="ICMS Fat."/>
      <sheetName val="T I P"/>
      <sheetName val="Tarifa Comercial"/>
      <sheetName val="Arrec. Bruta"/>
      <sheetName val="Arrec.Líquida"/>
      <sheetName val="ICMS  Arrec."/>
      <sheetName val="Importe+ICMS"/>
      <sheetName val="Importe-Contábil"/>
      <sheetName val="ICMS Contábil"/>
      <sheetName val="Tarifa Contabilidade"/>
      <sheetName val="Tabela_valores_módulos"/>
      <sheetName val="Dados"/>
      <sheetName val="Fatur__Bruto-Comercial"/>
      <sheetName val="ICMS_Fat_"/>
      <sheetName val="T_I_P"/>
      <sheetName val="Tarifa_Comercial"/>
      <sheetName val="Arrec__Bruta"/>
      <sheetName val="Arrec_Líquida"/>
      <sheetName val="ICMS__Arrec_"/>
      <sheetName val="ICMS_Contábil"/>
      <sheetName val="Tarifa_Contabilidade"/>
      <sheetName val="Pessoal"/>
      <sheetName val=" PIB Brasil ( R$ de 1996 )"/>
      <sheetName val="FORMULÁRIO"/>
      <sheetName val="tarifas abertas internet"/>
      <sheetName val="BM&amp;F"/>
      <sheetName val="PAGAMENTO"/>
      <sheetName val="Suporte"/>
      <sheetName val="2000"/>
      <sheetName val="Banco"/>
      <sheetName val="INDIECO1"/>
      <sheetName val="ASSUM"/>
      <sheetName val="Sist.Transm.Dist.Glob. "/>
      <sheetName val="Spot"/>
      <sheetName val="Taxes"/>
      <sheetName val="RESUMO"/>
      <sheetName val="Dados2"/>
      <sheetName val="LISTAS"/>
      <sheetName val="SETTINGS"/>
      <sheetName val="Metalúrgica"/>
      <sheetName val="TermoPE"/>
      <sheetName val="DRE e FLUXO CAIXA"/>
      <sheetName val="Índices"/>
      <sheetName val="Tabela aux."/>
      <sheetName val="_PIB_Brasil_(_R$_de_1996_)"/>
      <sheetName val="Base FIN-NNG-PRE"/>
      <sheetName val="Base O&amp;M"/>
      <sheetName val="DRE"/>
      <sheetName val="Lead"/>
      <sheetName val="Comparativos - Abr-02"/>
      <sheetName val="Comparativos _ Abr_02"/>
      <sheetName val="Comparativos - Fev-02"/>
      <sheetName val="Comparativos _ Fev_02"/>
      <sheetName val="Comparativos - Jan-02"/>
      <sheetName val="Comparativos _ Jan_02"/>
      <sheetName val="Comparativos - Mar-02"/>
      <sheetName val="Comparativos _ Mar_02"/>
      <sheetName val="Comentários Jan-02 "/>
      <sheetName val="Comentários Jan_02 "/>
      <sheetName val="DRE_Cemar_Orçam"/>
      <sheetName val="  "/>
      <sheetName val="ce"/>
      <sheetName val="CECO"/>
      <sheetName val="TESTE"/>
      <sheetName val="DEBE"/>
      <sheetName val="EOFI"/>
      <sheetName val="Consol. Energia Ger"/>
      <sheetName val="IREM"/>
      <sheetName val="Cursos"/>
      <sheetName val="CVA_Projetada12meses"/>
      <sheetName val="AA-10(Op.63)"/>
      <sheetName val="Inventário PA"/>
      <sheetName val="Aquisição"/>
      <sheetName val="ABRIL 2000"/>
      <sheetName val="FF3"/>
      <sheetName val="Validacao_Dados"/>
      <sheetName val="Apoio"/>
      <sheetName val="Classificação"/>
      <sheetName val="OTR.CRED."/>
      <sheetName val="PG_Absoluto"/>
      <sheetName val="Plan1 (2)"/>
      <sheetName val="tarifas_abertas_internet"/>
      <sheetName val="Sist_Transm_Dist_Glob__"/>
      <sheetName val="Base_Calc"/>
      <sheetName val="Base_Dados"/>
      <sheetName val="Taxas"/>
      <sheetName val="Fatur__Bruto-Comercial1"/>
      <sheetName val="T_I_P1"/>
      <sheetName val="ICMS_Fat_1"/>
      <sheetName val="ICMS_Contábil1"/>
      <sheetName val="Tarifa_Comercial1"/>
      <sheetName val="Tarifa_Contabilidade1"/>
      <sheetName val="Arrec__Bruta1"/>
      <sheetName val="ICMS__Arrec_1"/>
      <sheetName val="Arrec_Líquida1"/>
      <sheetName val="_PIB_Brasil_(_R$_de_1996_)1"/>
      <sheetName val="tarifas_abertas_internet1"/>
      <sheetName val="Sist_Transm_Dist_Glob__1"/>
      <sheetName val="AUXILIAR"/>
      <sheetName val="Base_FIN-NNG-PRE"/>
      <sheetName val="Base_O&amp;M"/>
      <sheetName val="DRE_e_FLUXO_CAIXA"/>
      <sheetName val="Tabela_aux_"/>
      <sheetName val="Comparativos_-_Abr-02"/>
      <sheetName val="Comparativos___Abr_02"/>
      <sheetName val="Comparativos_-_Fev-02"/>
      <sheetName val="Comparativos___Fev_02"/>
      <sheetName val="Comparativos_-_Jan-02"/>
      <sheetName val="Comparativos___Jan_02"/>
      <sheetName val="Comparativos_-_Mar-02"/>
      <sheetName val="Comparativos___Mar_02"/>
      <sheetName val="Comentários_Jan-02_"/>
      <sheetName val="Comentários_Jan_02_"/>
      <sheetName val="Consol__Energia_Ger"/>
      <sheetName val="ABRIL_2000"/>
      <sheetName val="__"/>
      <sheetName val="AA-10(Op_63)"/>
      <sheetName val="Inventário_PA"/>
      <sheetName val="BASE RATEIO DIRETORIA"/>
      <sheetName val="Validação de Dados"/>
      <sheetName val="AVC Garabi II Set18"/>
      <sheetName val="Listas e Tabelas"/>
      <sheetName val="Siglas e Legendas"/>
      <sheetName val="CUSTOS"/>
      <sheetName val="Fatur__Bruto-Comercial2"/>
      <sheetName val="T_I_P2"/>
      <sheetName val="ICMS_Fat_2"/>
      <sheetName val="ICMS_Contábil2"/>
      <sheetName val="Tarifa_Comercial2"/>
      <sheetName val="Tarifa_Contabilidade2"/>
      <sheetName val="Arrec__Bruta2"/>
      <sheetName val="ICMS__Arrec_2"/>
      <sheetName val="Arrec_Líquida2"/>
      <sheetName val="_PIB_Brasil_(_R$_de_1996_)2"/>
      <sheetName val="tarifas_abertas_internet2"/>
      <sheetName val="Sist_Transm_Dist_Glob__2"/>
      <sheetName val="Base_FIN-NNG-PRE1"/>
      <sheetName val="Base_O&amp;M1"/>
      <sheetName val="DRE_e_FLUXO_CAIXA1"/>
      <sheetName val="Tabela_aux_1"/>
      <sheetName val="Comparativos_-_Abr-021"/>
      <sheetName val="Comparativos___Abr_021"/>
      <sheetName val="Comparativos_-_Fev-021"/>
      <sheetName val="Comparativos___Fev_021"/>
      <sheetName val="Comparativos_-_Jan-021"/>
      <sheetName val="Comparativos___Jan_021"/>
      <sheetName val="Comparativos_-_Mar-021"/>
      <sheetName val="Comparativos___Mar_021"/>
      <sheetName val="Comentários_Jan-02_1"/>
      <sheetName val="Comentários_Jan_02_1"/>
      <sheetName val="Consol__Energia_Ger1"/>
      <sheetName val="__1"/>
      <sheetName val="AA-10(Op_63)1"/>
      <sheetName val="Inventário_PA1"/>
      <sheetName val="ABRIL_20001"/>
      <sheetName val="OTR_CRED_"/>
      <sheetName val="Plan1_(2)"/>
      <sheetName val="BASE_RATEIO_DIRETORIA"/>
      <sheetName val="Validação_de_Dados"/>
      <sheetName val="AVC_Garabi_II_Set18"/>
      <sheetName val="Listas_e_Tabelas"/>
      <sheetName val="Siglas_e_Legendas"/>
      <sheetName val="Receivables"/>
      <sheetName val="Cash"/>
      <sheetName val="Avaliação"/>
      <sheetName val="#REF"/>
      <sheetName val="MENSAL"/>
      <sheetName val="FX_RES"/>
      <sheetName val="TENSÃO"/>
      <sheetName val="VALIDADOR"/>
      <sheetName val="1996"/>
      <sheetName val="Projeção Receita"/>
      <sheetName val="Simulação Mensal"/>
      <sheetName val="Cotação Areva SE's 2008"/>
      <sheetName val="Planilha1"/>
      <sheetName val="Drivers IAR 1 a 4 (3)"/>
      <sheetName val="Drivers IAR 1 a 4 (2)"/>
      <sheetName val="Drivers IAR 1 a 4"/>
      <sheetName val="Drivers IAR Global"/>
      <sheetName val="IAR Cepisa"/>
      <sheetName val="IAR Historico"/>
      <sheetName val="Simulação Anual"/>
      <sheetName val="PDD CNR"/>
      <sheetName val="Projeção CNR"/>
      <sheetName val="Dívida Serviço Publico (2)"/>
      <sheetName val="Dívida Serviço Publico"/>
      <sheetName val="CR CEPISA"/>
      <sheetName val="Planilha3"/>
      <sheetName val="Drivers 2"/>
      <sheetName val="Distribuidoras (2)"/>
      <sheetName val="Distribuidoras"/>
      <sheetName val="Plan7"/>
      <sheetName val="Evolução 2014 2015 2016"/>
      <sheetName val="IAR Longo Prazo Desafio"/>
      <sheetName val="IAR Longo Prazo Meta"/>
      <sheetName val="Drivers Novo"/>
      <sheetName val="Drivers Antigo"/>
      <sheetName val="Drivers"/>
      <sheetName val="Simuladores Desafio 45"/>
      <sheetName val="Simuladores Atual Plus"/>
      <sheetName val="Tarifas"/>
      <sheetName val="Arrecadação CNR Desafio"/>
      <sheetName val="Arrecadação CNR"/>
      <sheetName val="Evolução desde 2012 Desafio"/>
      <sheetName val="Gráficos"/>
      <sheetName val="Evolução 2014 2015 2016 Des"/>
      <sheetName val="Evolução 2014 2015 2016 Haiama"/>
      <sheetName val="Evolução 2014 2015 2016 Beto"/>
      <sheetName val="Evolução Anual"/>
      <sheetName val="Contas Aberto Com CNR"/>
      <sheetName val="Demais distribuidoras (2)"/>
      <sheetName val="Cemar x Celpa (2)"/>
      <sheetName val="Cemar x Celpa"/>
      <sheetName val="Cemar Liquido de PDD"/>
      <sheetName val="Demais distribuidoras"/>
      <sheetName val="Contas Comercial Com CNR Perdas"/>
      <sheetName val="Contas Comercial Com CNR"/>
      <sheetName val="Build Up_Celpa_Set"/>
      <sheetName val="Build Up_frentes_Comaprativo"/>
      <sheetName val="Mercado_Receita"/>
      <sheetName val="Cotação_Areva_SE's_2008"/>
      <sheetName val="Resumo-PT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/>
      <sheetData sheetId="23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3_1"/>
      <sheetName val="Q3_2"/>
      <sheetName val="Q3_3"/>
      <sheetName val="Q3_4"/>
      <sheetName val="Q3_5"/>
      <sheetName val="Q3_6"/>
      <sheetName val="Q3_7"/>
      <sheetName val="Q3_8"/>
      <sheetName val="Q3_9"/>
      <sheetName val="Q3_10"/>
      <sheetName val="Q3_11"/>
      <sheetName val="ApoioGraf"/>
      <sheetName val="Plan3"/>
      <sheetName val="Plan1"/>
      <sheetName val="Plan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1_1"/>
      <sheetName val="Q2_1"/>
      <sheetName val="Q2_2"/>
      <sheetName val="Q2_3"/>
      <sheetName val="Q2_4"/>
      <sheetName val="Q2_5"/>
      <sheetName val="Q2_6"/>
      <sheetName val="Q2_7"/>
      <sheetName val="Q2_8"/>
      <sheetName val="Q2_9"/>
      <sheetName val="Q2_10"/>
      <sheetName val="Q2_11"/>
      <sheetName val="Q2_12"/>
      <sheetName val="Q2_13"/>
      <sheetName val="Q2_14"/>
      <sheetName val="Q2_15"/>
      <sheetName val="Q2_16"/>
      <sheetName val="Q2_17"/>
      <sheetName val="Q2_18"/>
      <sheetName val="Q2_19"/>
      <sheetName val="Q2_20"/>
      <sheetName val="Fonte de Gráficos"/>
      <sheetName val="Configuração"/>
      <sheetName val="Plan1"/>
      <sheetName val="Plan2"/>
      <sheetName val="Plan3"/>
      <sheetName val="FTJAN95"/>
      <sheetName val="Fonte_de_Gráficos"/>
      <sheetName val="Dados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 refreshError="1"/>
      <sheetData sheetId="27"/>
      <sheetData sheetId="2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"/>
      <sheetName val="Fev"/>
      <sheetName val="Mar"/>
      <sheetName val="Abr"/>
      <sheetName val="Mai"/>
      <sheetName val="Jun"/>
      <sheetName val="Jul"/>
      <sheetName val="Ago"/>
      <sheetName val="Set"/>
      <sheetName val="Out"/>
      <sheetName val="Nov"/>
      <sheetName val="Dez"/>
      <sheetName val="Receita Operacional"/>
      <sheetName val="Dados de Vendas e Operacionais"/>
      <sheetName val="Dados de Vendas e Operacion (2)"/>
      <sheetName val="DemFat"/>
      <sheetName val="Novo Formato"/>
      <sheetName val="Plan1"/>
      <sheetName val="Plan2"/>
      <sheetName val="Plan3"/>
      <sheetName val="Q2_4"/>
      <sheetName val="Q2_15"/>
      <sheetName val="Q2_2"/>
      <sheetName val="MODULOS"/>
      <sheetName val="CAUSAS"/>
      <sheetName val="Dados"/>
      <sheetName val="Receita_Operacional"/>
      <sheetName val="Dados_de_Vendas_e_Operacionais"/>
      <sheetName val="Dados_de_Vendas_e_Operacion_(2)"/>
      <sheetName val="Novo_Formato"/>
      <sheetName val="Dados2"/>
      <sheetName val="Mercado"/>
      <sheetName val="Faturamento Mensal de 1999"/>
      <sheetName val="A"/>
      <sheetName val="Q3_4"/>
      <sheetName val="LIST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JAN95"/>
      <sheetName val="Plan1"/>
      <sheetName val="Plan2"/>
      <sheetName val="Plan3"/>
      <sheetName val="Jan"/>
      <sheetName val="Empresas e Datas"/>
      <sheetName val="Empresas_e_Datas"/>
      <sheetName val="Empresas_e_Datas1"/>
      <sheetName val="Q2_4"/>
      <sheetName val="Q2_15"/>
      <sheetName val="Empresas_e_Datas2"/>
      <sheetName val="CRV-RLRV-Deprec"/>
    </sheetNames>
    <sheetDataSet>
      <sheetData sheetId="0" refreshError="1">
        <row r="7">
          <cell r="A7" t="str">
            <v>DISCRIMINAÇÃO</v>
          </cell>
        </row>
        <row r="9">
          <cell r="A9" t="str">
            <v>RESIDENCIAL (B)</v>
          </cell>
        </row>
        <row r="11">
          <cell r="A11" t="str">
            <v xml:space="preserve">  16 a 30</v>
          </cell>
        </row>
        <row r="12">
          <cell r="A12" t="str">
            <v xml:space="preserve">  31 a 50</v>
          </cell>
        </row>
        <row r="13">
          <cell r="A13" t="str">
            <v xml:space="preserve">  51 a 100</v>
          </cell>
        </row>
        <row r="14">
          <cell r="A14" t="str">
            <v xml:space="preserve"> 101 a 150</v>
          </cell>
        </row>
        <row r="15">
          <cell r="A15" t="str">
            <v xml:space="preserve"> 151 a 200</v>
          </cell>
        </row>
        <row r="16">
          <cell r="A16" t="str">
            <v xml:space="preserve"> 201 a 300</v>
          </cell>
        </row>
        <row r="17">
          <cell r="A17" t="str">
            <v xml:space="preserve"> 301 a 400</v>
          </cell>
        </row>
        <row r="18">
          <cell r="A18" t="str">
            <v xml:space="preserve"> 401 a 500</v>
          </cell>
        </row>
        <row r="19">
          <cell r="A19" t="str">
            <v xml:space="preserve"> 501 a 1000</v>
          </cell>
        </row>
        <row r="20">
          <cell r="A20" t="str">
            <v xml:space="preserve">   &gt;   1000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/>
      <sheetData sheetId="1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ergia (98 - 00)"/>
      <sheetName val="Gráfico"/>
      <sheetName val="BASE"/>
      <sheetName val="Navegação"/>
      <sheetName val="Resumo Conceito - PROVA"/>
      <sheetName val="Det_Informática - prova"/>
      <sheetName val="Det_Trans_Viaturas - prova"/>
      <sheetName val="Energia _98 _ 00_"/>
      <sheetName val="ResGeral-NOV01"/>
      <sheetName val="Energia_(98_-_00)"/>
      <sheetName val="Resumo_Conceito_-_PROVA"/>
      <sheetName val="Det_Informática_-_prova"/>
      <sheetName val="Det_Trans_Viaturas_-_prova"/>
      <sheetName val="Energia__98___00_"/>
      <sheetName val="Q3_4"/>
      <sheetName val="Classificação "/>
      <sheetName val="enerdiaria2000"/>
      <sheetName val="Membros_cubo"/>
      <sheetName val="GDP"/>
      <sheetName val="Exh5_1"/>
      <sheetName val="CAD"/>
      <sheetName val="PRINCIPAL"/>
      <sheetName val="at"/>
      <sheetName val="Energia_(98_-_00)1"/>
      <sheetName val="Energia__98___00_1"/>
      <sheetName val="Classificação_"/>
      <sheetName val="Setup"/>
      <sheetName val="legenda1"/>
      <sheetName val="ICATU"/>
      <sheetName val="Jan"/>
    </sheetNames>
    <sheetDataSet>
      <sheetData sheetId="0" refreshError="1">
        <row r="121">
          <cell r="M121">
            <v>282.44142857142862</v>
          </cell>
        </row>
        <row r="137">
          <cell r="M137">
            <v>295.14571428571429</v>
          </cell>
          <cell r="N137">
            <v>321.63714285714286</v>
          </cell>
          <cell r="O137">
            <v>290.95714285714291</v>
          </cell>
          <cell r="P137">
            <v>334.90000000000003</v>
          </cell>
          <cell r="Q137">
            <v>342.84747619047619</v>
          </cell>
        </row>
        <row r="146">
          <cell r="M146">
            <v>297.05571428571426</v>
          </cell>
          <cell r="N146">
            <v>310.73571428571432</v>
          </cell>
          <cell r="O146">
            <v>297.15714285714284</v>
          </cell>
          <cell r="P146">
            <v>326.92857142857144</v>
          </cell>
          <cell r="Q146">
            <v>338.86627976190476</v>
          </cell>
          <cell r="R146" t="str">
            <v>Mai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121">
          <cell r="M121">
            <v>282.44142857142862</v>
          </cell>
        </row>
      </sheetData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Geral-JAN01"/>
      <sheetName val="ResGeral-FEV01"/>
      <sheetName val="ResGeral-MAR01"/>
      <sheetName val="ResGeral-ABR01"/>
      <sheetName val="ResGeral-MAI01"/>
      <sheetName val="ResGeral-JUN01"/>
      <sheetName val="ResGeral-JUL01"/>
      <sheetName val="ResGeral-AGO01"/>
      <sheetName val="ResGeral-SET01"/>
      <sheetName val="ResGeral-OUT01"/>
      <sheetName val="ResGeral-NOV01"/>
      <sheetName val="ResGeral-DEZ01"/>
      <sheetName val="Resumo-Mensal-Mercado"/>
      <sheetName val="ResGerencial2001"/>
      <sheetName val="P6"/>
      <sheetName val="Entrada de Dados"/>
      <sheetName val="ResGeral_NOV01"/>
      <sheetName val="BASE"/>
      <sheetName val="Navegação"/>
      <sheetName val="Resumo Conceito - PROVA"/>
      <sheetName val="Det_Informática - prova"/>
      <sheetName val="Det_Trans_Viaturas - prova"/>
      <sheetName val="PG_Absoluto"/>
      <sheetName val="receita 6M"/>
      <sheetName val="receita 9M"/>
      <sheetName val="Entrada_de_Dados"/>
      <sheetName val="Resumo_Conceito_-_PROVA"/>
      <sheetName val="Det_Informática_-_prova"/>
      <sheetName val="Det_Trans_Viaturas_-_prova"/>
      <sheetName val="Entrada_de_Dados1"/>
      <sheetName val="Resumo_Conceito_-_PROVA1"/>
      <sheetName val="Det_Informática_-_prova1"/>
      <sheetName val="Det_Trans_Viaturas_-_prova1"/>
      <sheetName val="Q2_4"/>
      <sheetName val="Q2_15"/>
      <sheetName val="Q2_2"/>
      <sheetName val="Plan1"/>
      <sheetName val="Oranização da Planilha"/>
      <sheetName val="Calendário"/>
      <sheetName val="Conversão de Data"/>
      <sheetName val="Departamentos"/>
      <sheetName val="Setor Agrupado"/>
      <sheetName val="Offline_Linha Indicadores"/>
      <sheetName val="Online - Linha Indicadores"/>
      <sheetName val="Offline_Linhas_DRE_CP_LP"/>
      <sheetName val="De Para Categoria - Offline"/>
      <sheetName val="Offline  - Estrut. Indi"/>
      <sheetName val="Online_Estr. Aloc Cubo"/>
      <sheetName val="Online_Linhas DRE"/>
      <sheetName val="Online - Invest de Marketing"/>
      <sheetName val="Online_Custo Logístico"/>
      <sheetName val="Online - Garantia Estendida"/>
      <sheetName val="Online_Chargeback_Cont"/>
      <sheetName val="Online_DRE - Cubo Rentabilidade"/>
      <sheetName val="Online_Valores_Cont"/>
      <sheetName val="Online_FOB"/>
      <sheetName val="Online_Vol_Vendas"/>
      <sheetName val="Online_Qt_Pedidos"/>
      <sheetName val="Offline_ DRE_Val_Contabilidade "/>
      <sheetName val="Offline - Venda Bruta"/>
      <sheetName val="Offline - Venda CDC"/>
      <sheetName val="Offline - Frete Bruto "/>
      <sheetName val="Offline - Imposto Mercadoria"/>
      <sheetName val="Offline - Bonificação"/>
      <sheetName val="Offline - Custo CMV"/>
      <sheetName val="Offline - Assist. Tecnica"/>
      <sheetName val="Offline - Perda de Invent"/>
      <sheetName val="Offline - Log. Seg"/>
      <sheetName val="Offline - Frete CD"/>
      <sheetName val="Offline - Serviços BI"/>
      <sheetName val="Offline - Serviços SAS"/>
      <sheetName val="Offline - Ind_Volumetria Esto"/>
      <sheetName val="Offline - Indicador Audiência"/>
      <sheetName val="Offline - Ind Abast. Transf."/>
      <sheetName val="Offline - Ind_Comissão de Merc"/>
      <sheetName val="Offline - Ind Mov de Estoque"/>
      <sheetName val="Offline - Ind_Comissao Montagem"/>
      <sheetName val="Offline - Ind de Ocupação"/>
      <sheetName val="Offline - Ind Perda Crediario"/>
      <sheetName val="Offline - Ind Antecipacao CC"/>
      <sheetName val="Offline - Ind Faturamento CC"/>
      <sheetName val="Offline - Valores Multa CP"/>
      <sheetName val="Offline - Valores Antecip CDC"/>
      <sheetName val="Offline - Valores PDD CP"/>
      <sheetName val="Offline - Valores Receita CC"/>
      <sheetName val="Offline - Ind 100% Linha Bran"/>
      <sheetName val="Offline - Ind 100% Moveis"/>
      <sheetName val="Indicadores PowerPivro"/>
      <sheetName val="Custo Estoque"/>
      <sheetName val="Offline - Valores Antecip CC"/>
      <sheetName val="Offline - Frete e Abstecimento"/>
      <sheetName val="LE"/>
      <sheetName val="Energia (98 - 00)"/>
      <sheetName val="Memoria de Calculo M"/>
      <sheetName val="semanais"/>
      <sheetName val="Apoio"/>
      <sheetName val="Fórmulas"/>
      <sheetName val="Resumo"/>
      <sheetName val="Report"/>
      <sheetName val="Base Consolidada"/>
      <sheetName val="Base Histórico"/>
      <sheetName val="Histórico Bonificação"/>
      <sheetName val="Validação"/>
      <sheetName val="SAP &gt;&gt;"/>
      <sheetName val="Base Orbis"/>
      <sheetName val="Base Lojas"/>
      <sheetName val="Bonificação"/>
      <sheetName val="PBI Mg 2018"/>
      <sheetName val="Base PBI Orçamento"/>
      <sheetName val="Compradores&gt;&gt;"/>
      <sheetName val="Report RG"/>
      <sheetName val="Base Consolidada RG"/>
      <sheetName val="Report ES"/>
      <sheetName val="Base Consolidada ES"/>
      <sheetName val="Report AA"/>
      <sheetName val="Base Consolidada AA"/>
      <sheetName val="CostosVPN"/>
      <sheetName val="Coelba_2006 R$"/>
      <sheetName val="Pedido x Fornecedor"/>
      <sheetName val="Feriados"/>
      <sheetName val="SEGURO"/>
      <sheetName val="BUDGET"/>
      <sheetName val="Planilha1"/>
      <sheetName val="PEDIDO"/>
      <sheetName val="PEDIDO FAT. DIRETO"/>
      <sheetName val="LANÇ. NFS"/>
      <sheetName val="Protocolo"/>
      <sheetName val="Macro Pedido"/>
      <sheetName val="Macro NF"/>
      <sheetName val="BCO DE DADOS"/>
      <sheetName val="support"/>
      <sheetName val="Dados"/>
      <sheetName val="Painel"/>
      <sheetName val="Entrada_de_Dados2"/>
      <sheetName val="Resumo_Conceito_-_PROVA2"/>
      <sheetName val="Det_Informática_-_prova2"/>
      <sheetName val="Det_Trans_Viaturas_-_prova2"/>
      <sheetName val="receita_6M"/>
      <sheetName val="receita_9M"/>
      <sheetName val="Oranização_da_Planilha"/>
      <sheetName val="Conversão_de_Data"/>
      <sheetName val="Setor_Agrupado"/>
      <sheetName val="Offline_Linha_Indicadores"/>
      <sheetName val="Online_-_Linha_Indicadores"/>
      <sheetName val="De_Para_Categoria_-_Offline"/>
      <sheetName val="Offline__-_Estrut__Indi"/>
      <sheetName val="Online_Estr__Aloc_Cubo"/>
      <sheetName val="Online_Linhas_DRE"/>
      <sheetName val="Online_-_Invest_de_Marketing"/>
      <sheetName val="Online_Custo_Logístico"/>
      <sheetName val="Online_-_Garantia_Estendida"/>
      <sheetName val="Online_DRE_-_Cubo_Rentabilidade"/>
      <sheetName val="Offline__DRE_Val_Contabilidade_"/>
      <sheetName val="Offline_-_Venda_Bruta"/>
      <sheetName val="Offline_-_Venda_CDC"/>
      <sheetName val="Offline_-_Frete_Bruto_"/>
      <sheetName val="Offline_-_Imposto_Mercadoria"/>
      <sheetName val="Offline_-_Bonificação"/>
      <sheetName val="Offline_-_Custo_CMV"/>
      <sheetName val="Offline_-_Assist__Tecnica"/>
      <sheetName val="Offline_-_Perda_de_Invent"/>
      <sheetName val="Offline_-_Log__Seg"/>
      <sheetName val="Offline_-_Frete_CD"/>
      <sheetName val="Offline_-_Serviços_BI"/>
      <sheetName val="Offline_-_Serviços_SAS"/>
      <sheetName val="Offline_-_Ind_Volumetria_Esto"/>
      <sheetName val="Offline_-_Indicador_Audiência"/>
      <sheetName val="Offline_-_Ind_Abast__Transf_"/>
      <sheetName val="Offline_-_Ind_Comissão_de_Merc"/>
      <sheetName val="Offline_-_Ind_Mov_de_Estoque"/>
      <sheetName val="Offline_-_Ind_Comissao_Montagem"/>
      <sheetName val="Offline_-_Ind_de_Ocupação"/>
      <sheetName val="Offline_-_Ind_Perda_Crediario"/>
      <sheetName val="Offline_-_Ind_Antecipacao_CC"/>
      <sheetName val="Offline_-_Ind_Faturamento_CC"/>
      <sheetName val="Offline_-_Valores_Multa_CP"/>
      <sheetName val="Offline_-_Valores_Antecip_CDC"/>
      <sheetName val="Offline_-_Valores_PDD_CP"/>
      <sheetName val="Offline_-_Valores_Receita_CC"/>
      <sheetName val="Offline_-_Ind_100%_Linha_Bran"/>
      <sheetName val="Offline_-_Ind_100%_Moveis"/>
      <sheetName val="Indicadores_PowerPivro"/>
      <sheetName val="Custo_Estoque"/>
      <sheetName val="Offline_-_Valores_Antecip_CC"/>
      <sheetName val="Offline_-_Frete_e_Abstecimento"/>
      <sheetName val="Energia_(98_-_00)"/>
      <sheetName val="Memoria_de_Calculo_M"/>
      <sheetName val="Base_Consolidada"/>
      <sheetName val="Base_Histórico"/>
      <sheetName val="Histórico_Bonificação"/>
      <sheetName val="SAP_&gt;&gt;"/>
      <sheetName val="Base_Orbis"/>
      <sheetName val="Base_Lojas"/>
      <sheetName val="PBI_Mg_2018"/>
      <sheetName val="Base_PBI_Orçamento"/>
      <sheetName val="Report_RG"/>
      <sheetName val="Base_Consolidada_RG"/>
      <sheetName val="Report_ES"/>
      <sheetName val="Base_Consolidada_ES"/>
      <sheetName val="Report_AA"/>
      <sheetName val="Base_Consolidada_AA"/>
      <sheetName val="Coelba_2006_R$"/>
      <sheetName val="extensão de rede(mt)"/>
      <sheetName val="Pedido_x_Fornecedor"/>
      <sheetName val="PEDIDO_FAT__DIRETO"/>
      <sheetName val="LANÇ__NFS"/>
      <sheetName val="Macro_Pedido"/>
      <sheetName val="Macro_NF"/>
      <sheetName val="legenda1"/>
      <sheetName val="filtro"/>
      <sheetName val="Plano de cont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2">
          <cell r="B2" t="str">
            <v>RESUMO  GERENCIAL  DO  MERCADO DE  ENERGIA  ELÉTRICA  DA  ENERSUL  - NOVEMBRO/2001</v>
          </cell>
        </row>
        <row r="10">
          <cell r="C10">
            <v>24759.058000000001</v>
          </cell>
          <cell r="F10">
            <v>241803.7</v>
          </cell>
        </row>
        <row r="11">
          <cell r="C11">
            <v>11091.55</v>
          </cell>
          <cell r="F11">
            <v>120285.281</v>
          </cell>
        </row>
        <row r="12">
          <cell r="C12">
            <v>12084.496999999999</v>
          </cell>
          <cell r="F12">
            <v>127921.05300000001</v>
          </cell>
        </row>
        <row r="13">
          <cell r="C13">
            <v>12849.539000000001</v>
          </cell>
          <cell r="F13">
            <v>126771.39200000002</v>
          </cell>
        </row>
        <row r="14">
          <cell r="C14">
            <v>609.67399999999998</v>
          </cell>
          <cell r="F14">
            <v>5839.0410000000011</v>
          </cell>
        </row>
        <row r="35">
          <cell r="L35">
            <v>81.086664600764379</v>
          </cell>
        </row>
        <row r="36">
          <cell r="L36">
            <v>18.913335399235617</v>
          </cell>
        </row>
        <row r="37">
          <cell r="L37">
            <v>93.948670474689777</v>
          </cell>
        </row>
        <row r="38">
          <cell r="L38">
            <v>74.329559429859785</v>
          </cell>
        </row>
        <row r="39">
          <cell r="L39">
            <v>17.275451625171339</v>
          </cell>
        </row>
        <row r="40">
          <cell r="L40">
            <v>4.3151730040039631</v>
          </cell>
        </row>
        <row r="41">
          <cell r="L41">
            <v>2.7841989997848953</v>
          </cell>
        </row>
        <row r="42">
          <cell r="L42">
            <v>0.80506959029924685</v>
          </cell>
        </row>
        <row r="43">
          <cell r="L43">
            <v>0.44211738333933642</v>
          </cell>
        </row>
        <row r="44">
          <cell r="L44">
            <v>4.8429967541439072E-2</v>
          </cell>
        </row>
        <row r="45">
          <cell r="L45">
            <v>1.0432932834350994</v>
          </cell>
        </row>
        <row r="46">
          <cell r="L46">
            <v>43.815133665609423</v>
          </cell>
        </row>
        <row r="47">
          <cell r="L47">
            <v>56.18486633439057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>
        <row r="10">
          <cell r="C10" t="str">
            <v>42370/COPA E COZINHA</v>
          </cell>
        </row>
      </sheetData>
      <sheetData sheetId="26">
        <row r="10">
          <cell r="C10" t="str">
            <v>42370/COPA E COZINHA</v>
          </cell>
        </row>
      </sheetData>
      <sheetData sheetId="27">
        <row r="10">
          <cell r="C10" t="str">
            <v>42370/COPA E COZINHA</v>
          </cell>
        </row>
      </sheetData>
      <sheetData sheetId="28">
        <row r="10">
          <cell r="C10" t="str">
            <v>42370/COPA E COZINHA</v>
          </cell>
        </row>
      </sheetData>
      <sheetData sheetId="29">
        <row r="10">
          <cell r="C10" t="str">
            <v>42370/COPA E COZINHA</v>
          </cell>
        </row>
      </sheetData>
      <sheetData sheetId="30">
        <row r="10">
          <cell r="C10" t="str">
            <v>42370/COPA E COZINHA</v>
          </cell>
        </row>
      </sheetData>
      <sheetData sheetId="31">
        <row r="10">
          <cell r="C10" t="str">
            <v>42370/COPA E COZINHA</v>
          </cell>
        </row>
      </sheetData>
      <sheetData sheetId="32">
        <row r="10">
          <cell r="C10" t="str">
            <v>42370/COPA E COZINHA</v>
          </cell>
        </row>
      </sheetData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>
        <row r="2">
          <cell r="B2" t="str">
            <v>RESUMO  GERENCIAL  DO  MERCADO DE  ENERGIA  ELÉTRICA  DA  ENERSUL  - NOVEMBRO/2001</v>
          </cell>
        </row>
      </sheetData>
      <sheetData sheetId="94">
        <row r="2">
          <cell r="B2" t="str">
            <v>RESUMO  GERENCIAL  DO  MERCADO DE  ENERGIA  ELÉTRICA  DA  ENERSUL  - NOVEMBRO/2001</v>
          </cell>
        </row>
      </sheetData>
      <sheetData sheetId="95" refreshError="1"/>
      <sheetData sheetId="96">
        <row r="10">
          <cell r="F10">
            <v>0</v>
          </cell>
        </row>
      </sheetData>
      <sheetData sheetId="97">
        <row r="10">
          <cell r="F10">
            <v>0</v>
          </cell>
        </row>
      </sheetData>
      <sheetData sheetId="98">
        <row r="10">
          <cell r="F10">
            <v>0</v>
          </cell>
        </row>
      </sheetData>
      <sheetData sheetId="99">
        <row r="10">
          <cell r="F10">
            <v>0</v>
          </cell>
        </row>
      </sheetData>
      <sheetData sheetId="100">
        <row r="10">
          <cell r="F10">
            <v>0</v>
          </cell>
        </row>
      </sheetData>
      <sheetData sheetId="101">
        <row r="10">
          <cell r="F10">
            <v>0</v>
          </cell>
        </row>
      </sheetData>
      <sheetData sheetId="102">
        <row r="10">
          <cell r="F10">
            <v>0</v>
          </cell>
        </row>
      </sheetData>
      <sheetData sheetId="103">
        <row r="10">
          <cell r="F10">
            <v>0</v>
          </cell>
        </row>
      </sheetData>
      <sheetData sheetId="104">
        <row r="10">
          <cell r="F10">
            <v>0</v>
          </cell>
        </row>
      </sheetData>
      <sheetData sheetId="105">
        <row r="10">
          <cell r="F10">
            <v>0</v>
          </cell>
        </row>
      </sheetData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>
        <row r="2">
          <cell r="B2" t="str">
            <v>RESUMO  GERENCIAL  DO  MERCADO DE  ENERGIA  ELÉTRICA  DA  ENERSUL  - NOVEMBRO/2001</v>
          </cell>
        </row>
      </sheetData>
      <sheetData sheetId="119">
        <row r="2">
          <cell r="B2" t="str">
            <v>RESUMO  GERENCIAL  DO  MERCADO DE  ENERGIA  ELÉTRICA  DA  ENERSUL  - NOVEMBRO/2001</v>
          </cell>
        </row>
      </sheetData>
      <sheetData sheetId="120">
        <row r="10">
          <cell r="C10" t="str">
            <v>42370/COPA E COZINHA</v>
          </cell>
        </row>
      </sheetData>
      <sheetData sheetId="121"/>
      <sheetData sheetId="122"/>
      <sheetData sheetId="123">
        <row r="10">
          <cell r="C10">
            <v>43661</v>
          </cell>
        </row>
      </sheetData>
      <sheetData sheetId="124">
        <row r="2">
          <cell r="B2" t="str">
            <v>RESUMO  GERENCIAL  DO  MERCADO DE  ENERGIA  ELÉTRICA  DA  ENERSUL  - NOVEMBRO/2001</v>
          </cell>
        </row>
      </sheetData>
      <sheetData sheetId="125">
        <row r="2">
          <cell r="B2" t="str">
            <v>RESUMO  GERENCIAL  DO  MERCADO DE  ENERGIA  ELÉTRICA  DA  ENERSUL  - NOVEMBRO/2001</v>
          </cell>
        </row>
      </sheetData>
      <sheetData sheetId="126">
        <row r="2">
          <cell r="B2" t="str">
            <v>RESUMO  GERENCIAL  DO  MERCADO DE  ENERGIA  ELÉTRICA  DA  ENERSUL  - NOVEMBRO/2001</v>
          </cell>
        </row>
      </sheetData>
      <sheetData sheetId="127">
        <row r="2">
          <cell r="B2" t="str">
            <v>RESUMO  GERENCIAL  DO  MERCADO DE  ENERGIA  ELÉTRICA  DA  ENERSUL  - NOVEMBRO/2001</v>
          </cell>
        </row>
      </sheetData>
      <sheetData sheetId="128">
        <row r="2">
          <cell r="B2" t="str">
            <v>RESUMO  GERENCIAL  DO  MERCADO DE  ENERGIA  ELÉTRICA  DA  ENERSUL  - NOVEMBRO/2001</v>
          </cell>
        </row>
      </sheetData>
      <sheetData sheetId="129" refreshError="1"/>
      <sheetData sheetId="130" refreshError="1"/>
      <sheetData sheetId="131" refreshError="1"/>
      <sheetData sheetId="132" refreshError="1"/>
      <sheetData sheetId="133">
        <row r="2">
          <cell r="B2" t="str">
            <v>RESUMO  GERENCIAL  DO  MERCADO DE  ENERGIA  ELÉTRICA  DA  ENERSUL  - NOVEMBRO/2001</v>
          </cell>
        </row>
      </sheetData>
      <sheetData sheetId="134">
        <row r="2">
          <cell r="B2" t="str">
            <v>RESUMO  GERENCIAL  DO  MERCADO DE  ENERGIA  ELÉTRICA  DA  ENERSUL  - NOVEMBRO/2001</v>
          </cell>
        </row>
      </sheetData>
      <sheetData sheetId="135">
        <row r="10">
          <cell r="C10" t="str">
            <v>42370/COPA E COZINHA</v>
          </cell>
        </row>
      </sheetData>
      <sheetData sheetId="136"/>
      <sheetData sheetId="137"/>
      <sheetData sheetId="138">
        <row r="10">
          <cell r="C10">
            <v>43661</v>
          </cell>
        </row>
      </sheetData>
      <sheetData sheetId="139">
        <row r="2">
          <cell r="B2" t="str">
            <v>RESUMO  GERENCIAL  DO  MERCADO DE  ENERGIA  ELÉTRICA  DA  ENERSUL  - NOVEMBRO/2001</v>
          </cell>
        </row>
      </sheetData>
      <sheetData sheetId="140">
        <row r="2">
          <cell r="B2" t="str">
            <v>RESUMO  GERENCIAL  DO  MERCADO DE  ENERGIA  ELÉTRICA  DA  ENERSUL  - NOVEMBRO/2001</v>
          </cell>
        </row>
      </sheetData>
      <sheetData sheetId="141">
        <row r="2">
          <cell r="B2" t="str">
            <v>RESUMO  GERENCIAL  DO  MERCADO DE  ENERGIA  ELÉTRICA  DA  ENERSUL  - NOVEMBRO/2001</v>
          </cell>
        </row>
      </sheetData>
      <sheetData sheetId="142">
        <row r="2">
          <cell r="B2" t="str">
            <v>RESUMO  GERENCIAL  DO  MERCADO DE  ENERGIA  ELÉTRICA  DA  ENERSUL  - NOVEMBRO/2001</v>
          </cell>
        </row>
      </sheetData>
      <sheetData sheetId="143">
        <row r="2">
          <cell r="B2" t="str">
            <v>RESUMO  GERENCIAL  DO  MERCADO DE  ENERGIA  ELÉTRICA  DA  ENERSUL  - NOVEMBRO/2001</v>
          </cell>
        </row>
      </sheetData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>
        <row r="2">
          <cell r="B2" t="str">
            <v>RESUMO  GERENCIAL  DO  MERCADO DE  ENERGIA  ELÉTRICA  DA  ENERSUL  - NOVEMBRO/2001</v>
          </cell>
        </row>
      </sheetData>
      <sheetData sheetId="188">
        <row r="2">
          <cell r="B2" t="str">
            <v>RESUMO  GERENCIAL  DO  MERCADO DE  ENERGIA  ELÉTRICA  DA  ENERSUL  - NOVEMBRO/2001</v>
          </cell>
        </row>
      </sheetData>
      <sheetData sheetId="189">
        <row r="2">
          <cell r="B2" t="str">
            <v>RESUMO  GERENCIAL  DO  MERCADO DE  ENERGIA  ELÉTRICA  DA  ENERSUL  - NOVEMBRO/2001</v>
          </cell>
        </row>
      </sheetData>
      <sheetData sheetId="190">
        <row r="10">
          <cell r="C10" t="str">
            <v>42370/COPA E COZINHA</v>
          </cell>
        </row>
      </sheetData>
      <sheetData sheetId="191"/>
      <sheetData sheetId="192">
        <row r="10">
          <cell r="C10">
            <v>43661</v>
          </cell>
        </row>
      </sheetData>
      <sheetData sheetId="193">
        <row r="2">
          <cell r="B2" t="str">
            <v>RESUMO  GERENCIAL  DO  MERCADO DE  ENERGIA  ELÉTRICA  DA  ENERSUL  - NOVEMBRO/2001</v>
          </cell>
        </row>
      </sheetData>
      <sheetData sheetId="194">
        <row r="2">
          <cell r="B2" t="str">
            <v>RESUMO  GERENCIAL  DO  MERCADO DE  ENERGIA  ELÉTRICA  DA  ENERSUL  - NOVEMBRO/2001</v>
          </cell>
        </row>
      </sheetData>
      <sheetData sheetId="195">
        <row r="2">
          <cell r="B2" t="str">
            <v>RESUMO  GERENCIAL  DO  MERCADO DE  ENERGIA  ELÉTRICA  DA  ENERSUL  - NOVEMBRO/2001</v>
          </cell>
        </row>
      </sheetData>
      <sheetData sheetId="196">
        <row r="2">
          <cell r="B2" t="str">
            <v>RESUMO  GERENCIAL  DO  MERCADO DE  ENERGIA  ELÉTRICA  DA  ENERSUL  - NOVEMBRO/2001</v>
          </cell>
        </row>
      </sheetData>
      <sheetData sheetId="197">
        <row r="2">
          <cell r="B2" t="str">
            <v>RESUMO  GERENCIAL  DO  MERCADO DE  ENERGIA  ELÉTRICA  DA  ENERSUL  - NOVEMBRO/2001</v>
          </cell>
        </row>
      </sheetData>
      <sheetData sheetId="198">
        <row r="2">
          <cell r="B2" t="str">
            <v>RESUMO  GERENCIAL  DO  MERCADO DE  ENERGIA  ELÉTRICA  DA  ENERSUL  - NOVEMBRO/2001</v>
          </cell>
        </row>
      </sheetData>
      <sheetData sheetId="199"/>
      <sheetData sheetId="200"/>
      <sheetData sheetId="201"/>
      <sheetData sheetId="202" refreshError="1"/>
      <sheetData sheetId="203"/>
      <sheetData sheetId="204"/>
      <sheetData sheetId="205"/>
      <sheetData sheetId="206"/>
      <sheetData sheetId="207"/>
      <sheetData sheetId="208" refreshError="1"/>
      <sheetData sheetId="209" refreshError="1"/>
      <sheetData sheetId="21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PLV"/>
      <sheetName val="ERLV"/>
      <sheetName val="EPPA"/>
      <sheetName val="KIT-TRAB_DIST"/>
      <sheetName val="Anexo 2"/>
      <sheetName val="Plan1"/>
      <sheetName val="Base de Dados"/>
      <sheetName val="Plan2"/>
      <sheetName val="Lote 1 modific"/>
      <sheetName val="Lote 2 modific"/>
      <sheetName val="Lote 3 modific"/>
      <sheetName val="Lote 4 modific"/>
      <sheetName val="Lote 5 modific"/>
      <sheetName val="Lote 6 modific"/>
      <sheetName val="Lote 7 modific"/>
      <sheetName val="Lote 8 modific"/>
      <sheetName val="Lote 9 modific"/>
      <sheetName val="Resumo EPE ELE modific"/>
      <sheetName val="Resumo modific"/>
      <sheetName val="INSUMOS"/>
      <sheetName val="Anexo_2"/>
      <sheetName val="Base_de_Dados"/>
      <sheetName val="Lote_1_modific"/>
      <sheetName val="Lote_2_modific"/>
      <sheetName val="Lote_3_modific"/>
      <sheetName val="Lote_4_modific"/>
      <sheetName val="Lote_5_modific"/>
      <sheetName val="Lote_6_modific"/>
      <sheetName val="Lote_7_modific"/>
      <sheetName val="Lote_8_modific"/>
      <sheetName val="Lote_9_modific"/>
      <sheetName val="Resumo_EPE_ELE_modific"/>
      <sheetName val="Resumo_modific"/>
      <sheetName val="Anexo_21"/>
      <sheetName val="Base_de_Dados1"/>
      <sheetName val="Lote_1_modific1"/>
      <sheetName val="Lote_2_modific1"/>
      <sheetName val="Lote_3_modific1"/>
      <sheetName val="Lote_4_modific1"/>
      <sheetName val="Lote_5_modific1"/>
      <sheetName val="Lote_6_modific1"/>
      <sheetName val="Lote_7_modific1"/>
      <sheetName val="Lote_8_modific1"/>
      <sheetName val="Lote_9_modific1"/>
      <sheetName val="Resumo_EPE_ELE_modific1"/>
      <sheetName val="Resumo_modific1"/>
      <sheetName val="PG_Absoluto"/>
    </sheetNames>
    <sheetDataSet>
      <sheetData sheetId="0"/>
      <sheetData sheetId="1"/>
      <sheetData sheetId="2"/>
      <sheetData sheetId="3"/>
      <sheetData sheetId="4"/>
      <sheetData sheetId="5">
        <row r="8">
          <cell r="U8">
            <v>660</v>
          </cell>
          <cell r="Y8">
            <v>161.96400000000006</v>
          </cell>
        </row>
        <row r="13">
          <cell r="Y13">
            <v>1804.8920000000003</v>
          </cell>
        </row>
        <row r="21">
          <cell r="Y21">
            <v>8358.0920000000006</v>
          </cell>
        </row>
        <row r="26">
          <cell r="Y26">
            <v>4291.612000000001</v>
          </cell>
        </row>
        <row r="31">
          <cell r="Y31">
            <v>2636.1800000000003</v>
          </cell>
        </row>
        <row r="35">
          <cell r="Y35">
            <v>2398.0280000000002</v>
          </cell>
        </row>
        <row r="38">
          <cell r="Y38">
            <v>10084.536</v>
          </cell>
        </row>
        <row r="41">
          <cell r="Y41">
            <v>6960.8160000000007</v>
          </cell>
        </row>
      </sheetData>
      <sheetData sheetId="6">
        <row r="2">
          <cell r="F2">
            <v>220</v>
          </cell>
        </row>
        <row r="5">
          <cell r="E5">
            <v>625.9</v>
          </cell>
        </row>
        <row r="7">
          <cell r="E7">
            <v>754.6</v>
          </cell>
        </row>
        <row r="15">
          <cell r="E15">
            <v>4632.5</v>
          </cell>
        </row>
        <row r="17">
          <cell r="E17">
            <v>899.27</v>
          </cell>
        </row>
        <row r="29">
          <cell r="H29">
            <v>80000</v>
          </cell>
        </row>
        <row r="30">
          <cell r="H30">
            <v>40000</v>
          </cell>
        </row>
        <row r="31">
          <cell r="H31">
            <v>88933</v>
          </cell>
        </row>
        <row r="32">
          <cell r="H32">
            <v>42773</v>
          </cell>
        </row>
        <row r="33">
          <cell r="H33">
            <v>75601</v>
          </cell>
        </row>
        <row r="34">
          <cell r="H34">
            <v>95000</v>
          </cell>
        </row>
        <row r="35">
          <cell r="H35">
            <v>58000</v>
          </cell>
        </row>
        <row r="36">
          <cell r="H36">
            <v>45000</v>
          </cell>
        </row>
        <row r="37">
          <cell r="H37">
            <v>35000</v>
          </cell>
        </row>
        <row r="41">
          <cell r="H41">
            <v>1.9530000000000001</v>
          </cell>
        </row>
        <row r="42">
          <cell r="H42">
            <v>1.982</v>
          </cell>
        </row>
        <row r="43">
          <cell r="H43">
            <v>1.978</v>
          </cell>
        </row>
        <row r="44">
          <cell r="H44">
            <v>2.0249999999999999</v>
          </cell>
        </row>
        <row r="45">
          <cell r="H45">
            <v>2.0249999999999999</v>
          </cell>
        </row>
        <row r="46">
          <cell r="H46">
            <v>1.913</v>
          </cell>
        </row>
        <row r="47">
          <cell r="H47">
            <v>1.8759999999999999</v>
          </cell>
        </row>
        <row r="48">
          <cell r="H48">
            <v>1.9</v>
          </cell>
        </row>
        <row r="57">
          <cell r="H57">
            <v>500</v>
          </cell>
        </row>
        <row r="58">
          <cell r="H58">
            <v>500</v>
          </cell>
        </row>
        <row r="59">
          <cell r="H59">
            <v>300</v>
          </cell>
        </row>
        <row r="60">
          <cell r="H60">
            <v>80</v>
          </cell>
        </row>
        <row r="61">
          <cell r="H61">
            <v>80</v>
          </cell>
        </row>
        <row r="62">
          <cell r="H62">
            <v>80</v>
          </cell>
        </row>
        <row r="63">
          <cell r="H63">
            <v>100</v>
          </cell>
        </row>
        <row r="64">
          <cell r="H64">
            <v>80</v>
          </cell>
        </row>
        <row r="68">
          <cell r="H68">
            <v>80</v>
          </cell>
        </row>
        <row r="69">
          <cell r="H69">
            <v>50</v>
          </cell>
        </row>
      </sheetData>
      <sheetData sheetId="7"/>
      <sheetData sheetId="8">
        <row r="52">
          <cell r="J52">
            <v>10336.835850641733</v>
          </cell>
        </row>
        <row r="296">
          <cell r="H296">
            <v>1.17022436837442</v>
          </cell>
        </row>
        <row r="348">
          <cell r="E348">
            <v>0.79737733333333338</v>
          </cell>
        </row>
      </sheetData>
      <sheetData sheetId="9">
        <row r="266">
          <cell r="H266">
            <v>1.1702244090149463</v>
          </cell>
        </row>
      </sheetData>
      <sheetData sheetId="10">
        <row r="266">
          <cell r="H266">
            <v>1.1702244066280836</v>
          </cell>
        </row>
      </sheetData>
      <sheetData sheetId="11">
        <row r="266">
          <cell r="H266">
            <v>1.170224414777256</v>
          </cell>
        </row>
      </sheetData>
      <sheetData sheetId="12">
        <row r="266">
          <cell r="H266">
            <v>1.1702244103360169</v>
          </cell>
        </row>
      </sheetData>
      <sheetData sheetId="13">
        <row r="266">
          <cell r="H266">
            <v>1.1702244155727783</v>
          </cell>
        </row>
      </sheetData>
      <sheetData sheetId="14">
        <row r="266">
          <cell r="H266">
            <v>1.1702244039867373</v>
          </cell>
        </row>
      </sheetData>
      <sheetData sheetId="15">
        <row r="266">
          <cell r="H266">
            <v>1.1702244180912384</v>
          </cell>
        </row>
      </sheetData>
      <sheetData sheetId="16">
        <row r="266">
          <cell r="H266">
            <v>1.1702244045104508</v>
          </cell>
        </row>
      </sheetData>
      <sheetData sheetId="17"/>
      <sheetData sheetId="18"/>
      <sheetData sheetId="19" refreshError="1"/>
      <sheetData sheetId="20"/>
      <sheetData sheetId="21">
        <row r="2">
          <cell r="F2">
            <v>220</v>
          </cell>
        </row>
      </sheetData>
      <sheetData sheetId="22">
        <row r="52">
          <cell r="J52">
            <v>10336.835850641733</v>
          </cell>
        </row>
      </sheetData>
      <sheetData sheetId="23">
        <row r="266">
          <cell r="H266">
            <v>1.1702244090149463</v>
          </cell>
        </row>
      </sheetData>
      <sheetData sheetId="24">
        <row r="266">
          <cell r="H266">
            <v>1.1702244066280836</v>
          </cell>
        </row>
      </sheetData>
      <sheetData sheetId="25">
        <row r="266">
          <cell r="H266">
            <v>1.170224414777256</v>
          </cell>
        </row>
      </sheetData>
      <sheetData sheetId="26">
        <row r="266">
          <cell r="H266">
            <v>1.1702244103360169</v>
          </cell>
        </row>
      </sheetData>
      <sheetData sheetId="27">
        <row r="266">
          <cell r="H266">
            <v>1.1702244155727783</v>
          </cell>
        </row>
      </sheetData>
      <sheetData sheetId="28">
        <row r="266">
          <cell r="H266">
            <v>1.1702244039867373</v>
          </cell>
        </row>
      </sheetData>
      <sheetData sheetId="29">
        <row r="266">
          <cell r="H266">
            <v>1.1702244180912384</v>
          </cell>
        </row>
      </sheetData>
      <sheetData sheetId="30">
        <row r="266">
          <cell r="H266">
            <v>1.1702244045104508</v>
          </cell>
        </row>
      </sheetData>
      <sheetData sheetId="31"/>
      <sheetData sheetId="32"/>
      <sheetData sheetId="33"/>
      <sheetData sheetId="34">
        <row r="2">
          <cell r="F2">
            <v>220</v>
          </cell>
        </row>
      </sheetData>
      <sheetData sheetId="35">
        <row r="52">
          <cell r="J52">
            <v>10336.835850641733</v>
          </cell>
        </row>
      </sheetData>
      <sheetData sheetId="36">
        <row r="266">
          <cell r="H266">
            <v>1.1702244090149463</v>
          </cell>
        </row>
      </sheetData>
      <sheetData sheetId="37">
        <row r="266">
          <cell r="H266">
            <v>1.1702244066280836</v>
          </cell>
        </row>
      </sheetData>
      <sheetData sheetId="38">
        <row r="266">
          <cell r="H266">
            <v>1.170224414777256</v>
          </cell>
        </row>
      </sheetData>
      <sheetData sheetId="39">
        <row r="266">
          <cell r="H266">
            <v>1.1702244103360169</v>
          </cell>
        </row>
      </sheetData>
      <sheetData sheetId="40">
        <row r="266">
          <cell r="H266">
            <v>1.1702244155727783</v>
          </cell>
        </row>
      </sheetData>
      <sheetData sheetId="41">
        <row r="266">
          <cell r="H266">
            <v>1.1702244039867373</v>
          </cell>
        </row>
      </sheetData>
      <sheetData sheetId="42">
        <row r="266">
          <cell r="H266">
            <v>1.1702244180912384</v>
          </cell>
        </row>
      </sheetData>
      <sheetData sheetId="43">
        <row r="266">
          <cell r="H266">
            <v>1.1702244045104508</v>
          </cell>
        </row>
      </sheetData>
      <sheetData sheetId="44"/>
      <sheetData sheetId="45"/>
      <sheetData sheetId="4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GROPEC"/>
      <sheetName val="IND TOTAL"/>
      <sheetName val="IG"/>
      <sheetName val="CC"/>
      <sheetName val="siup "/>
      <sheetName val="comercio"/>
      <sheetName val="transporte"/>
      <sheetName val="comunicac"/>
      <sheetName val="IF"/>
      <sheetName val="APU"/>
      <sheetName val="OS"/>
      <sheetName val="TOTAL SERV"/>
      <sheetName val="DUMMY"/>
      <sheetName val="PIB(total uf)"/>
      <sheetName val=" PIB Brasil ( R$ de 1996 )"/>
      <sheetName val="Real_2004"/>
      <sheetName val="_PIB Brasil _ R_ de 1996 _"/>
      <sheetName val="pibr96"/>
      <sheetName val="#REF"/>
      <sheetName val="Grafico Cntr"/>
      <sheetName val="Dados de entrada"/>
      <sheetName val="PPA Tariff"/>
      <sheetName val="CVA_Projetada12meses"/>
      <sheetName val="INDIECO1"/>
      <sheetName val=""/>
      <sheetName val="IND_TOTAL"/>
      <sheetName val="siup_"/>
      <sheetName val="TOTAL_SERV"/>
      <sheetName val="PIB(total_uf)"/>
      <sheetName val="_PIB_Brasil_(_R$_de_1996_)"/>
      <sheetName val="Form09"/>
      <sheetName val="Auxiliar"/>
      <sheetName val="PROTOCOLO"/>
      <sheetName val="IND_TOTAL1"/>
      <sheetName val="siup_1"/>
      <sheetName val="TOTAL_SERV1"/>
      <sheetName val="PIB(total_uf)1"/>
      <sheetName val="_PIB_Brasil_(_R$_de_1996_)1"/>
      <sheetName val="_PIB_Brasil___R__de_1996__"/>
      <sheetName val="Grafico_Cntr"/>
      <sheetName val="Dados_de_entrada"/>
      <sheetName val="PPA_Tariff"/>
      <sheetName val="IND_TOTAL2"/>
      <sheetName val="siup_2"/>
      <sheetName val="TOTAL_SERV2"/>
      <sheetName val="PIB(total_uf)2"/>
      <sheetName val="_PIB_Brasil_(_R$_de_1996_)2"/>
      <sheetName val="_PIB_Brasil___R__de_1996__1"/>
      <sheetName val="Grafico_Cntr1"/>
      <sheetName val="Dados_de_entrada1"/>
      <sheetName val="PPA_Tariff1"/>
      <sheetName val="Variables"/>
      <sheetName val="Parque Gerador"/>
      <sheetName val="ResGeral-NOV01"/>
      <sheetName val="ResGeral_NOV01"/>
      <sheetName val="Adtos Diversos"/>
      <sheetName val="ce"/>
      <sheetName val="GDP"/>
      <sheetName val="Mercado"/>
      <sheetName val="Tarifas_de_Fornecimento"/>
      <sheetName val="Tarifas_de_Suprimento"/>
      <sheetName val="DadosImportar"/>
      <sheetName val="DadosImportadosSamp"/>
      <sheetName val="Críticas"/>
      <sheetName val="DePara"/>
      <sheetName val="RTOS_APOIO"/>
      <sheetName val="apoio"/>
      <sheetName val="apoio_data"/>
      <sheetName val="APOIO_LISTA"/>
      <sheetName val="RECEITAS_DE_TARIFAS"/>
      <sheetName val="SUBSIDIOS_CDE_TARIFAS"/>
      <sheetName val="Base de dados"/>
      <sheetName val="Base de dados_EDV"/>
      <sheetName val="NATUREZA ORÇAMENTARIA"/>
      <sheetName val="Base de dados_UG"/>
      <sheetName val="COD_GERENCIAL"/>
      <sheetName val="HIDRAULICA"/>
      <sheetName val="Taxas"/>
      <sheetName val="Cosméticos"/>
      <sheetName val="ACUMULADO"/>
      <sheetName val="DADOS - 2007 Apl Finan"/>
      <sheetName val="Bal032002"/>
      <sheetName val="LCONTR"/>
      <sheetName val="Classes"/>
      <sheetName val="Validação dados_Pendências"/>
      <sheetName val="BALANMES"/>
      <sheetName val="Dados Base"/>
      <sheetName val="Calc"/>
      <sheetName val="GoEight"/>
      <sheetName val="GrFour"/>
      <sheetName val="MOne"/>
      <sheetName val="MTwo"/>
      <sheetName val="KOne"/>
      <sheetName val="GoSeven"/>
      <sheetName val="GrThree"/>
      <sheetName val="HTwo"/>
      <sheetName val="JOne"/>
      <sheetName val="JTwo"/>
      <sheetName val="HO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SAL"/>
      <sheetName val="MODELO"/>
      <sheetName val="CARGA_PROP"/>
      <sheetName val="TENSÃO"/>
      <sheetName val="FX_RES"/>
      <sheetName val="DM_BAR"/>
      <sheetName val="EN_BAR"/>
      <sheetName val="PLANTE_09"/>
      <sheetName val="REQUISTOS MENSAIS"/>
      <sheetName val="CMR"/>
      <sheetName val="NCR"/>
      <sheetName val="RES"/>
      <sheetName val="IND"/>
      <sheetName val="COM"/>
      <sheetName val="PP"/>
      <sheetName val="SP"/>
      <sheetName val="IP"/>
      <sheetName val="C.TOTAL"/>
      <sheetName val="PERDAS"/>
      <sheetName val="PD%"/>
      <sheetName val="REQ"/>
      <sheetName val="DMP"/>
      <sheetName val="FC%"/>
      <sheetName val="ELAST"/>
      <sheetName val="ELAST1"/>
      <sheetName val="Plan1"/>
      <sheetName val="Plan2"/>
      <sheetName val="Plan3"/>
      <sheetName val="REQUISTOS_MENSAIS"/>
      <sheetName val="C_TOTAL"/>
      <sheetName val="REQUISTOS_MENSAIS1"/>
      <sheetName val="C_TOTAL1"/>
      <sheetName val="Q2_2"/>
      <sheetName val="REQUISTOS_MENSAIS2"/>
      <sheetName val="C_TOTAL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/>
      <sheetData sheetId="3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usto LOTE 1"/>
      <sheetName val="Planilha de Custo LOTE 2"/>
      <sheetName val="Planilha de Custo LOTE 3"/>
      <sheetName val="Planilha de Custo LOTE 4"/>
      <sheetName val="Veículos"/>
      <sheetName val="Exame Médicos"/>
      <sheetName val="Ensaios"/>
      <sheetName val="Taxa Aquisição de Bens"/>
      <sheetName val="Resumo"/>
      <sheetName val="Km - Diária"/>
      <sheetName val="ELVLT - Uso Coletivo"/>
      <sheetName val="ELVSE - Uso Coletivo"/>
      <sheetName val="ELVLT - Uso Individual"/>
      <sheetName val="ELVSE - Uso Individual"/>
      <sheetName val="VT"/>
      <sheetName val="Demanda"/>
      <sheetName val="LINHAS AEREAS - ESPD"/>
      <sheetName val="LINHAS AEREAS - ELSE"/>
      <sheetName val="LINHAS AEREAS - PODA"/>
      <sheetName val="LINHA VIVA"/>
      <sheetName val="Demanda Prioridades - LV"/>
      <sheetName val="Demanda Prioridades - ELSE"/>
      <sheetName val="EQUIPES"/>
    </sheetNames>
    <sheetDataSet>
      <sheetData sheetId="0">
        <row r="60">
          <cell r="K60">
            <v>16990.260000000002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ÇÕES"/>
      <sheetName val="CABOS"/>
      <sheetName val="S &amp; M"/>
      <sheetName val="DADOS ENTRADA"/>
      <sheetName val="PREMISSAS"/>
      <sheetName val="RESUMO"/>
      <sheetName val="CADEIAS"/>
      <sheetName val="FINAL"/>
      <sheetName val="MC"/>
      <sheetName val="RESUMO - LICITAÇÃO"/>
      <sheetName val="MC - SERVIÇOS"/>
      <sheetName val="MC - FUNDAÇÕES"/>
      <sheetName val="MC - PROJETOS"/>
      <sheetName val="MC - MATERIAIS"/>
      <sheetName val="Planilha5"/>
      <sheetName val="SAP"/>
      <sheetName val="Planilha2"/>
      <sheetName val="MC - MATERIAIS - ENTREGAR"/>
      <sheetName val="RESUMO - MATERIAIS"/>
      <sheetName val="MC - MATERIAIS - ENVIAR"/>
      <sheetName val="CHECK"/>
      <sheetName val="PREÇO - ESTRUTURAS"/>
      <sheetName val="CERCAS"/>
      <sheetName val="PRAZO"/>
      <sheetName val="TRANSPORTE"/>
      <sheetName val="Preço - Materiais"/>
      <sheetName val="TABELÃO"/>
      <sheetName val="CRONOGRAMA ESTIMADO"/>
      <sheetName val="QT. ESTRUTURAS"/>
      <sheetName val="ANALISE (1)"/>
      <sheetName val="ANÁLISE (2)"/>
      <sheetName val="RESUMO (1)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exo 2"/>
      <sheetName val="Plan1"/>
      <sheetName val="Plan1 (2)"/>
      <sheetName val="Base de Dados"/>
      <sheetName val="Plan2"/>
      <sheetName val="Lote 1 modific"/>
      <sheetName val="Lote 2 modific"/>
      <sheetName val="Lote 3 modific"/>
      <sheetName val="Lote 4 modific"/>
      <sheetName val="Lote 5 modific"/>
      <sheetName val="Lote 6 modific"/>
      <sheetName val="Lote 7 modific"/>
      <sheetName val="Lote 8 modific"/>
      <sheetName val="Lote 9 modific"/>
      <sheetName val="Resumo EPE ELE modific"/>
      <sheetName val="Resumo modific"/>
    </sheetNames>
    <sheetDataSet>
      <sheetData sheetId="0">
        <row r="67">
          <cell r="H67">
            <v>36528.839999999989</v>
          </cell>
        </row>
      </sheetData>
      <sheetData sheetId="1" refreshError="1"/>
      <sheetData sheetId="2" refreshError="1"/>
      <sheetData sheetId="3">
        <row r="2">
          <cell r="F2">
            <v>220</v>
          </cell>
        </row>
        <row r="17">
          <cell r="E17">
            <v>6.87</v>
          </cell>
        </row>
        <row r="67">
          <cell r="E67">
            <v>119.79</v>
          </cell>
        </row>
      </sheetData>
      <sheetData sheetId="4" refreshError="1"/>
      <sheetData sheetId="5">
        <row r="51">
          <cell r="J51">
            <v>305062.80173168797</v>
          </cell>
        </row>
      </sheetData>
      <sheetData sheetId="6">
        <row r="266">
          <cell r="H266">
            <v>1.1702244139776363</v>
          </cell>
        </row>
      </sheetData>
      <sheetData sheetId="7">
        <row r="266">
          <cell r="H266">
            <v>1.1702244053290789</v>
          </cell>
        </row>
      </sheetData>
      <sheetData sheetId="8">
        <row r="266">
          <cell r="H266">
            <v>1.1702244170282547</v>
          </cell>
        </row>
      </sheetData>
      <sheetData sheetId="9">
        <row r="266">
          <cell r="H266">
            <v>1.1702244061388707</v>
          </cell>
        </row>
      </sheetData>
      <sheetData sheetId="10">
        <row r="266">
          <cell r="H266">
            <v>1.1702244152828682</v>
          </cell>
        </row>
      </sheetData>
      <sheetData sheetId="11">
        <row r="266">
          <cell r="H266">
            <v>1.1702244185434467</v>
          </cell>
        </row>
      </sheetData>
      <sheetData sheetId="12">
        <row r="266">
          <cell r="H266">
            <v>1.1702244112203877</v>
          </cell>
        </row>
      </sheetData>
      <sheetData sheetId="13">
        <row r="266">
          <cell r="H266">
            <v>1.1702244113779612</v>
          </cell>
        </row>
      </sheetData>
      <sheetData sheetId="14" refreshError="1"/>
      <sheetData sheetId="1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ções"/>
      <sheetName val="S &amp; M"/>
      <sheetName val="DADOS ENTRADA"/>
      <sheetName val="CADEIAS"/>
      <sheetName val="Planilha1"/>
      <sheetName val="MC"/>
      <sheetName val="FINAL"/>
      <sheetName val="MC - SERVIÇOS"/>
      <sheetName val="MC - MATERIAIS"/>
      <sheetName val="SAP"/>
      <sheetName val="Planilha4"/>
      <sheetName val="Planilha2"/>
      <sheetName val="MC - MATERIAIS - ENTREGAR"/>
      <sheetName val="RESUMO - MATERIAIS"/>
      <sheetName val="PREÇO - ESTRUTURAS"/>
      <sheetName val="PRAZO"/>
      <sheetName val="TRANSPORTE"/>
      <sheetName val="FUNDAÇÃO"/>
      <sheetName val="Preço - Materiais"/>
      <sheetName val="Tabelão"/>
      <sheetName val="ANALISE (1)"/>
      <sheetName val="ANÁLISE (2)"/>
      <sheetName val="RESUMO 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 1"/>
      <sheetName val="Dados 2"/>
      <sheetName val="Planilha de Custo Padrão"/>
    </sheetNames>
    <sheetDataSet>
      <sheetData sheetId="0"/>
      <sheetData sheetId="1"/>
      <sheetData sheetId="2">
        <row r="30">
          <cell r="J30">
            <v>1542.828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B51 até 25_06_19"/>
      <sheetName val="TD - MB51 2019"/>
      <sheetName val="Condolidado - MB51 2019"/>
      <sheetName val="ME2N - até 25_06_19"/>
      <sheetName val="TD - ME2N 2019"/>
      <sheetName val="Consolidado - ME2N 2019"/>
      <sheetName val="MB51 2018"/>
      <sheetName val="TD - MB51 2018"/>
      <sheetName val="Consolidado - MB51 2018"/>
      <sheetName val="MB51 2017"/>
      <sheetName val="TD - MB51 2017"/>
      <sheetName val="Consolidado - MB51 2017"/>
      <sheetName val="ME2N - Consolidado"/>
      <sheetName val="Ref. COGE - Book 2019"/>
      <sheetName val="De_Para"/>
      <sheetName val="COGE ANO CORRENTE"/>
      <sheetName val="Planilha2"/>
      <sheetName val="Book 2020 antigo"/>
      <sheetName val="ITENS 2020 X 2021"/>
      <sheetName val="COGE+Reajustes 2020"/>
      <sheetName val="COGE X Indexadores"/>
      <sheetName val="REAJUSTES PARA 2020 (2)"/>
      <sheetName val="COGE-MATERIAL"/>
      <sheetName val="Planilha3"/>
      <sheetName val="entradas 2021"/>
      <sheetName val="Book 2021"/>
      <sheetName val="Planilha4"/>
      <sheetName val="COGE+Reajustes 2021"/>
      <sheetName val="COGE X Indexadores 2022"/>
      <sheetName val="REAJUSTES PARA 2022"/>
      <sheetName val="Book 2022"/>
      <sheetName val="RESUMO PARA 2022"/>
      <sheetName val="descr"/>
      <sheetName val="j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Planilha1"/>
      <sheetName val="Planilha2"/>
      <sheetName val="Planilha3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de Dados"/>
      <sheetName val="Anexo 2"/>
      <sheetName val="Vale alimentação"/>
      <sheetName val="Plan1"/>
      <sheetName val="Lote 1 modific"/>
      <sheetName val="Lote 2 modific"/>
      <sheetName val="Lote 3 modific"/>
      <sheetName val="Lote 4 modific"/>
      <sheetName val="Lote  5 modific"/>
      <sheetName val="Lote  6 modific"/>
      <sheetName val="Lote  7 modific"/>
      <sheetName val="Lote  8 modific"/>
      <sheetName val="Lote  9 modific"/>
      <sheetName val="Lote  10 modific"/>
      <sheetName val="Resumo modific"/>
      <sheetName val="Resumo EPO e EP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$"/>
      <sheetName val="R$_ton"/>
      <sheetName val="Produtiva Pó"/>
      <sheetName val="Serviços Pó"/>
      <sheetName val="Total Pó"/>
      <sheetName val="Produtiva Barra"/>
      <sheetName val="Serviços Barra"/>
      <sheetName val="Total Barra"/>
      <sheetName val="Graf Diretas"/>
      <sheetName val="Diretas1 (2)"/>
      <sheetName val="Diretas1"/>
      <sheetName val="Supply Support"/>
      <sheetName val="Buying Planning"/>
      <sheetName val="Distribution1"/>
      <sheetName val="Distribution"/>
      <sheetName val="Sales Overheads"/>
      <sheetName val="Adm Total"/>
      <sheetName val="Adm Pó"/>
      <sheetName val="Adm NSD Bar"/>
      <sheetName val="Análise Custos"/>
      <sheetName val="PG_Absoluto"/>
      <sheetName val="PG_Ton"/>
      <sheetName val="PG Total"/>
      <sheetName val="PG Quim"/>
      <sheetName val="PG Emba"/>
      <sheetName val="PG Perf"/>
      <sheetName val="Nivel de Estoque"/>
      <sheetName val="Nivel Obsoletos"/>
      <sheetName val="Var.Prod.Acabado"/>
      <sheetName val="Var PA Po"/>
      <sheetName val="Var PA Barra"/>
      <sheetName val="Ativo"/>
      <sheetName val="A"/>
      <sheetName val="Contratos"/>
      <sheetName val="Licenças"/>
      <sheetName val="Resumo "/>
      <sheetName val="Totais"/>
      <sheetName val="total ano"/>
      <sheetName val="Variacoes"/>
      <sheetName val="  "/>
      <sheetName val="MENSAL"/>
      <sheetName val="Produtiva_Pó"/>
      <sheetName val="Serviços_Pó"/>
      <sheetName val="Total_Pó"/>
      <sheetName val="Produtiva_Barra"/>
      <sheetName val="Serviços_Barra"/>
      <sheetName val="Total_Barra"/>
      <sheetName val="Graf_Diretas"/>
      <sheetName val="Diretas1_(2)"/>
      <sheetName val="Supply_Support"/>
      <sheetName val="Buying_Planning"/>
      <sheetName val="Sales_Overheads"/>
      <sheetName val="Adm_Total"/>
      <sheetName val="Adm_Pó"/>
      <sheetName val="Adm_NSD_Bar"/>
      <sheetName val="Análise_Custos"/>
      <sheetName val="PG_Total"/>
      <sheetName val="PG_Quim"/>
      <sheetName val="PG_Emba"/>
      <sheetName val="PG_Perf"/>
      <sheetName val="Nivel_de_Estoque"/>
      <sheetName val="Nivel_Obsoletos"/>
      <sheetName val="Var_Prod_Acabado"/>
      <sheetName val="Var_PA_Po"/>
      <sheetName val="Var_PA_Barra"/>
      <sheetName val="Resumo_"/>
      <sheetName val="total_ano"/>
      <sheetName val="__"/>
      <sheetName val="MêsBase"/>
      <sheetName val="Pla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"/>
      <sheetName val="MEDIÇÃO 01"/>
      <sheetName val="MEDIÇÃO 02"/>
      <sheetName val="MEDIÇÃO 03"/>
      <sheetName val="MEDIÇÃO 04"/>
    </sheetNames>
    <sheetDataSet>
      <sheetData sheetId="0">
        <row r="11">
          <cell r="F11">
            <v>1.5865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"/>
      <sheetName val="CRO_FIS_FIN"/>
      <sheetName val="PL_CUSTOS_EL"/>
      <sheetName val="PL_ CUSTOS_CIVIL"/>
    </sheetNames>
    <sheetDataSet>
      <sheetData sheetId="0"/>
      <sheetData sheetId="1"/>
      <sheetData sheetId="2">
        <row r="9">
          <cell r="B9">
            <v>340000000</v>
          </cell>
        </row>
        <row r="10">
          <cell r="B10">
            <v>340000000</v>
          </cell>
        </row>
        <row r="11">
          <cell r="B11">
            <v>340010003</v>
          </cell>
        </row>
        <row r="12">
          <cell r="B12">
            <v>340010003</v>
          </cell>
        </row>
        <row r="13">
          <cell r="B13">
            <v>340010005</v>
          </cell>
        </row>
        <row r="14">
          <cell r="B14">
            <v>340010005</v>
          </cell>
        </row>
        <row r="15">
          <cell r="B15">
            <v>340010005</v>
          </cell>
        </row>
        <row r="16">
          <cell r="B16">
            <v>340010002</v>
          </cell>
        </row>
        <row r="17">
          <cell r="B17">
            <v>340010002</v>
          </cell>
        </row>
        <row r="18">
          <cell r="B18">
            <v>340010002</v>
          </cell>
        </row>
        <row r="19">
          <cell r="B19">
            <v>340010005</v>
          </cell>
        </row>
        <row r="20">
          <cell r="B20">
            <v>340010005</v>
          </cell>
        </row>
        <row r="21">
          <cell r="B21">
            <v>340010000</v>
          </cell>
        </row>
        <row r="22">
          <cell r="B22">
            <v>340010000</v>
          </cell>
        </row>
        <row r="23">
          <cell r="B23">
            <v>340010000</v>
          </cell>
        </row>
        <row r="24">
          <cell r="B24">
            <v>340010000</v>
          </cell>
        </row>
        <row r="25">
          <cell r="B25">
            <v>340010000</v>
          </cell>
        </row>
        <row r="26">
          <cell r="B26">
            <v>340010000</v>
          </cell>
        </row>
        <row r="27">
          <cell r="B27">
            <v>340010000</v>
          </cell>
        </row>
        <row r="28">
          <cell r="B28">
            <v>340010000</v>
          </cell>
        </row>
        <row r="29">
          <cell r="B29">
            <v>340000000</v>
          </cell>
        </row>
        <row r="30">
          <cell r="B30">
            <v>340010003</v>
          </cell>
        </row>
        <row r="31">
          <cell r="B31">
            <v>340010003</v>
          </cell>
        </row>
        <row r="32">
          <cell r="B32">
            <v>340010005</v>
          </cell>
        </row>
        <row r="33">
          <cell r="B33">
            <v>340010005</v>
          </cell>
        </row>
        <row r="34">
          <cell r="B34">
            <v>340010005</v>
          </cell>
        </row>
        <row r="35">
          <cell r="B35">
            <v>340010002</v>
          </cell>
        </row>
        <row r="36">
          <cell r="B36">
            <v>340010002</v>
          </cell>
        </row>
        <row r="37">
          <cell r="B37">
            <v>340010002</v>
          </cell>
        </row>
        <row r="38">
          <cell r="B38">
            <v>340010005</v>
          </cell>
        </row>
        <row r="39">
          <cell r="B39">
            <v>340010000</v>
          </cell>
        </row>
        <row r="40">
          <cell r="B40">
            <v>340010000</v>
          </cell>
        </row>
        <row r="41">
          <cell r="B41">
            <v>340010000</v>
          </cell>
        </row>
        <row r="42">
          <cell r="B42">
            <v>340010000</v>
          </cell>
        </row>
        <row r="43">
          <cell r="B43">
            <v>340010000</v>
          </cell>
        </row>
        <row r="44">
          <cell r="B44">
            <v>340010000</v>
          </cell>
        </row>
        <row r="45">
          <cell r="B45">
            <v>340010000</v>
          </cell>
        </row>
        <row r="46">
          <cell r="B46">
            <v>340010000</v>
          </cell>
        </row>
        <row r="47">
          <cell r="B47">
            <v>340010000</v>
          </cell>
        </row>
        <row r="48">
          <cell r="B48">
            <v>340000000</v>
          </cell>
        </row>
        <row r="49">
          <cell r="B49">
            <v>340010003</v>
          </cell>
        </row>
        <row r="50">
          <cell r="B50">
            <v>340010003</v>
          </cell>
        </row>
        <row r="51">
          <cell r="B51">
            <v>340010005</v>
          </cell>
        </row>
        <row r="52">
          <cell r="B52">
            <v>340010005</v>
          </cell>
        </row>
        <row r="53">
          <cell r="B53">
            <v>340010005</v>
          </cell>
        </row>
        <row r="54">
          <cell r="B54">
            <v>340010002</v>
          </cell>
        </row>
        <row r="55">
          <cell r="B55">
            <v>340010002</v>
          </cell>
        </row>
        <row r="56">
          <cell r="B56">
            <v>340010005</v>
          </cell>
        </row>
        <row r="57">
          <cell r="B57">
            <v>340010000</v>
          </cell>
        </row>
        <row r="58">
          <cell r="B58">
            <v>340010000</v>
          </cell>
        </row>
        <row r="59">
          <cell r="B59">
            <v>340010000</v>
          </cell>
        </row>
        <row r="60">
          <cell r="B60">
            <v>340010000</v>
          </cell>
        </row>
        <row r="61">
          <cell r="B61">
            <v>340010000</v>
          </cell>
        </row>
        <row r="62">
          <cell r="B62">
            <v>340010000</v>
          </cell>
        </row>
        <row r="63">
          <cell r="B63">
            <v>340010000</v>
          </cell>
        </row>
        <row r="64">
          <cell r="B64">
            <v>340010000</v>
          </cell>
        </row>
        <row r="65">
          <cell r="B65">
            <v>340010000</v>
          </cell>
        </row>
        <row r="66">
          <cell r="B66">
            <v>340010000</v>
          </cell>
        </row>
        <row r="67">
          <cell r="B67">
            <v>340010000</v>
          </cell>
        </row>
        <row r="68">
          <cell r="B68">
            <v>340000000</v>
          </cell>
        </row>
        <row r="69">
          <cell r="B69">
            <v>340010003</v>
          </cell>
        </row>
        <row r="70">
          <cell r="B70">
            <v>340010003</v>
          </cell>
        </row>
        <row r="71">
          <cell r="B71">
            <v>340010005</v>
          </cell>
        </row>
        <row r="72">
          <cell r="B72">
            <v>340010005</v>
          </cell>
        </row>
        <row r="73">
          <cell r="B73">
            <v>340010005</v>
          </cell>
        </row>
        <row r="74">
          <cell r="B74">
            <v>340010002</v>
          </cell>
        </row>
        <row r="75">
          <cell r="B75">
            <v>340010002</v>
          </cell>
        </row>
        <row r="76">
          <cell r="B76">
            <v>340010005</v>
          </cell>
        </row>
        <row r="77">
          <cell r="B77">
            <v>340010000</v>
          </cell>
        </row>
        <row r="78">
          <cell r="B78">
            <v>340010000</v>
          </cell>
        </row>
        <row r="79">
          <cell r="B79">
            <v>340010000</v>
          </cell>
        </row>
        <row r="80">
          <cell r="B80">
            <v>340010000</v>
          </cell>
        </row>
        <row r="81">
          <cell r="B81">
            <v>340010000</v>
          </cell>
        </row>
        <row r="82">
          <cell r="B82">
            <v>340010000</v>
          </cell>
        </row>
        <row r="83">
          <cell r="B83">
            <v>340010000</v>
          </cell>
        </row>
        <row r="84">
          <cell r="B84">
            <v>340010000</v>
          </cell>
        </row>
        <row r="85">
          <cell r="B85">
            <v>340010000</v>
          </cell>
        </row>
        <row r="86">
          <cell r="B86">
            <v>340010000</v>
          </cell>
        </row>
        <row r="87">
          <cell r="B87">
            <v>340010000</v>
          </cell>
        </row>
        <row r="88">
          <cell r="B88">
            <v>340010000</v>
          </cell>
        </row>
        <row r="89">
          <cell r="B89">
            <v>340000000</v>
          </cell>
        </row>
        <row r="90">
          <cell r="B90">
            <v>340010003</v>
          </cell>
        </row>
        <row r="91">
          <cell r="B91">
            <v>340010003</v>
          </cell>
        </row>
        <row r="92">
          <cell r="B92">
            <v>340010005</v>
          </cell>
        </row>
        <row r="93">
          <cell r="B93">
            <v>340010005</v>
          </cell>
        </row>
        <row r="94">
          <cell r="B94">
            <v>340010005</v>
          </cell>
        </row>
        <row r="95">
          <cell r="B95">
            <v>340010002</v>
          </cell>
        </row>
        <row r="96">
          <cell r="B96">
            <v>340010002</v>
          </cell>
        </row>
        <row r="97">
          <cell r="B97">
            <v>340010005</v>
          </cell>
        </row>
        <row r="98">
          <cell r="B98">
            <v>340010000</v>
          </cell>
        </row>
        <row r="99">
          <cell r="B99">
            <v>340010000</v>
          </cell>
        </row>
        <row r="100">
          <cell r="B100">
            <v>340010000</v>
          </cell>
        </row>
        <row r="101">
          <cell r="B101">
            <v>340010000</v>
          </cell>
        </row>
        <row r="102">
          <cell r="B102">
            <v>340010000</v>
          </cell>
        </row>
        <row r="103">
          <cell r="B103">
            <v>340010000</v>
          </cell>
        </row>
        <row r="104">
          <cell r="B104">
            <v>340010000</v>
          </cell>
        </row>
        <row r="105">
          <cell r="B105">
            <v>340010000</v>
          </cell>
        </row>
        <row r="106">
          <cell r="B106">
            <v>340010000</v>
          </cell>
        </row>
        <row r="107">
          <cell r="B107">
            <v>340010000</v>
          </cell>
        </row>
        <row r="108">
          <cell r="B108">
            <v>590000000</v>
          </cell>
        </row>
        <row r="110">
          <cell r="B110">
            <v>590010001</v>
          </cell>
        </row>
        <row r="112">
          <cell r="B112">
            <v>590010001</v>
          </cell>
        </row>
        <row r="114">
          <cell r="B114" t="str">
            <v>090000000</v>
          </cell>
        </row>
        <row r="115">
          <cell r="B115" t="str">
            <v>090060000</v>
          </cell>
        </row>
        <row r="116">
          <cell r="B116" t="str">
            <v>090060002</v>
          </cell>
        </row>
        <row r="117">
          <cell r="B117" t="str">
            <v>090060002</v>
          </cell>
        </row>
        <row r="118">
          <cell r="B118" t="str">
            <v>090060003</v>
          </cell>
        </row>
        <row r="119">
          <cell r="B119" t="str">
            <v>090060003</v>
          </cell>
        </row>
        <row r="122">
          <cell r="B122" t="str">
            <v>090050000</v>
          </cell>
        </row>
        <row r="123">
          <cell r="B123" t="str">
            <v>090050002</v>
          </cell>
        </row>
        <row r="124">
          <cell r="B124" t="str">
            <v>090050002</v>
          </cell>
        </row>
        <row r="125">
          <cell r="B125" t="str">
            <v>090050003</v>
          </cell>
        </row>
        <row r="126">
          <cell r="B126" t="str">
            <v>090050003</v>
          </cell>
        </row>
        <row r="129">
          <cell r="B129" t="str">
            <v>090040000</v>
          </cell>
        </row>
        <row r="130">
          <cell r="B130" t="str">
            <v>090040002</v>
          </cell>
        </row>
        <row r="131">
          <cell r="B131" t="str">
            <v>090040002</v>
          </cell>
        </row>
        <row r="132">
          <cell r="B132" t="str">
            <v>090040002</v>
          </cell>
        </row>
        <row r="133">
          <cell r="B133" t="str">
            <v>090040003</v>
          </cell>
        </row>
        <row r="134">
          <cell r="B134" t="str">
            <v>090040003</v>
          </cell>
        </row>
        <row r="137">
          <cell r="B137" t="str">
            <v>090030000</v>
          </cell>
        </row>
        <row r="138">
          <cell r="B138" t="str">
            <v>090030002</v>
          </cell>
        </row>
        <row r="139">
          <cell r="B139" t="str">
            <v>090030002</v>
          </cell>
        </row>
        <row r="140">
          <cell r="B140" t="str">
            <v>090030002</v>
          </cell>
        </row>
        <row r="141">
          <cell r="B141" t="str">
            <v>090030003</v>
          </cell>
        </row>
        <row r="142">
          <cell r="B142" t="str">
            <v>090030003</v>
          </cell>
        </row>
        <row r="146">
          <cell r="B146" t="str">
            <v>090020000</v>
          </cell>
        </row>
        <row r="147">
          <cell r="B147" t="str">
            <v>090020001</v>
          </cell>
        </row>
        <row r="148">
          <cell r="B148" t="str">
            <v>090020001</v>
          </cell>
        </row>
        <row r="149">
          <cell r="B149" t="str">
            <v>090020001</v>
          </cell>
        </row>
        <row r="150">
          <cell r="B150" t="str">
            <v>090020001</v>
          </cell>
        </row>
        <row r="151">
          <cell r="B151" t="str">
            <v>090020001</v>
          </cell>
        </row>
        <row r="152">
          <cell r="B152" t="str">
            <v>090020001</v>
          </cell>
        </row>
        <row r="153">
          <cell r="B153" t="str">
            <v>090020002</v>
          </cell>
        </row>
        <row r="154">
          <cell r="B154" t="str">
            <v>090020002</v>
          </cell>
        </row>
        <row r="164">
          <cell r="B164">
            <v>800010000</v>
          </cell>
        </row>
        <row r="165">
          <cell r="B165">
            <v>800010000</v>
          </cell>
        </row>
        <row r="166">
          <cell r="B166">
            <v>800010000</v>
          </cell>
        </row>
        <row r="167">
          <cell r="B167">
            <v>800020000</v>
          </cell>
        </row>
        <row r="168">
          <cell r="B168">
            <v>800020000</v>
          </cell>
        </row>
        <row r="169">
          <cell r="B169">
            <v>800020000</v>
          </cell>
        </row>
        <row r="170">
          <cell r="B170">
            <v>250010000</v>
          </cell>
        </row>
        <row r="171">
          <cell r="B171">
            <v>150010000</v>
          </cell>
        </row>
        <row r="172">
          <cell r="B172">
            <v>150010000</v>
          </cell>
        </row>
        <row r="173">
          <cell r="B173">
            <v>810090000</v>
          </cell>
        </row>
        <row r="174">
          <cell r="B174">
            <v>820010000</v>
          </cell>
        </row>
        <row r="175">
          <cell r="B175">
            <v>810070000</v>
          </cell>
        </row>
        <row r="176">
          <cell r="B176">
            <v>440010000</v>
          </cell>
        </row>
        <row r="178">
          <cell r="B178">
            <v>800010000</v>
          </cell>
        </row>
        <row r="179">
          <cell r="B179">
            <v>800010000</v>
          </cell>
        </row>
        <row r="180">
          <cell r="B180">
            <v>800010000</v>
          </cell>
        </row>
        <row r="181">
          <cell r="B181">
            <v>800020000</v>
          </cell>
        </row>
        <row r="182">
          <cell r="B182">
            <v>800020000</v>
          </cell>
        </row>
        <row r="183">
          <cell r="B183">
            <v>800020000</v>
          </cell>
        </row>
        <row r="184">
          <cell r="B184">
            <v>250010000</v>
          </cell>
        </row>
        <row r="185">
          <cell r="B185">
            <v>150110000</v>
          </cell>
        </row>
        <row r="186">
          <cell r="B186">
            <v>150110000</v>
          </cell>
        </row>
        <row r="187">
          <cell r="B187">
            <v>810140000</v>
          </cell>
        </row>
        <row r="188">
          <cell r="B188">
            <v>820010000</v>
          </cell>
        </row>
        <row r="189">
          <cell r="B189">
            <v>810070000</v>
          </cell>
        </row>
        <row r="190">
          <cell r="B190">
            <v>440010000</v>
          </cell>
        </row>
        <row r="191">
          <cell r="B191">
            <v>150110000</v>
          </cell>
        </row>
        <row r="193">
          <cell r="B193">
            <v>800020000</v>
          </cell>
        </row>
        <row r="194">
          <cell r="B194">
            <v>800020000</v>
          </cell>
        </row>
        <row r="195">
          <cell r="B195">
            <v>250010000</v>
          </cell>
        </row>
        <row r="196">
          <cell r="B196">
            <v>150110000</v>
          </cell>
        </row>
        <row r="197">
          <cell r="B197">
            <v>150110000</v>
          </cell>
        </row>
        <row r="198">
          <cell r="B198">
            <v>810100000</v>
          </cell>
        </row>
        <row r="199">
          <cell r="B199">
            <v>820010000</v>
          </cell>
        </row>
        <row r="200">
          <cell r="B200">
            <v>810110000</v>
          </cell>
        </row>
        <row r="201">
          <cell r="B201">
            <v>440010000</v>
          </cell>
        </row>
        <row r="202">
          <cell r="B202">
            <v>150000000</v>
          </cell>
        </row>
        <row r="203">
          <cell r="B203">
            <v>150110000</v>
          </cell>
        </row>
        <row r="204">
          <cell r="B204">
            <v>510010008</v>
          </cell>
        </row>
        <row r="206">
          <cell r="B206">
            <v>800020000</v>
          </cell>
        </row>
        <row r="207">
          <cell r="B207">
            <v>250010000</v>
          </cell>
        </row>
        <row r="208">
          <cell r="B208">
            <v>150110000</v>
          </cell>
        </row>
        <row r="209">
          <cell r="B209">
            <v>150110000</v>
          </cell>
        </row>
        <row r="210">
          <cell r="B210">
            <v>810060000</v>
          </cell>
        </row>
        <row r="211">
          <cell r="B211">
            <v>810030000</v>
          </cell>
        </row>
        <row r="212">
          <cell r="B212">
            <v>150000000</v>
          </cell>
        </row>
        <row r="213">
          <cell r="B213">
            <v>150110000</v>
          </cell>
        </row>
        <row r="214">
          <cell r="B214">
            <v>510010007</v>
          </cell>
        </row>
        <row r="215">
          <cell r="B215">
            <v>440010000</v>
          </cell>
        </row>
        <row r="216">
          <cell r="B216">
            <v>440010000</v>
          </cell>
        </row>
        <row r="217">
          <cell r="B217">
            <v>810150000</v>
          </cell>
        </row>
        <row r="218">
          <cell r="B218" t="str">
            <v>070010000</v>
          </cell>
        </row>
        <row r="219">
          <cell r="B219" t="str">
            <v>070020000</v>
          </cell>
        </row>
        <row r="220">
          <cell r="B220" t="str">
            <v>070020000</v>
          </cell>
        </row>
        <row r="221">
          <cell r="B221" t="str">
            <v>070020000</v>
          </cell>
        </row>
        <row r="223">
          <cell r="B223">
            <v>250010000</v>
          </cell>
        </row>
        <row r="224">
          <cell r="B224">
            <v>150110000</v>
          </cell>
        </row>
        <row r="225">
          <cell r="B225">
            <v>150110000</v>
          </cell>
        </row>
        <row r="226">
          <cell r="B226">
            <v>810050000</v>
          </cell>
        </row>
        <row r="227">
          <cell r="B227">
            <v>810010000</v>
          </cell>
        </row>
        <row r="228">
          <cell r="B228">
            <v>150030000</v>
          </cell>
        </row>
        <row r="229">
          <cell r="B229">
            <v>150190000</v>
          </cell>
        </row>
        <row r="230">
          <cell r="B230">
            <v>510010003</v>
          </cell>
        </row>
        <row r="231">
          <cell r="B231">
            <v>810150000</v>
          </cell>
        </row>
        <row r="232">
          <cell r="B232">
            <v>430010000</v>
          </cell>
        </row>
        <row r="233">
          <cell r="B233" t="str">
            <v>070010000</v>
          </cell>
        </row>
        <row r="234">
          <cell r="B234" t="str">
            <v>070020000</v>
          </cell>
        </row>
        <row r="235">
          <cell r="B235" t="str">
            <v>070020000</v>
          </cell>
        </row>
        <row r="236">
          <cell r="B236" t="str">
            <v>070020000</v>
          </cell>
        </row>
        <row r="238">
          <cell r="B238">
            <v>430030000</v>
          </cell>
        </row>
        <row r="239">
          <cell r="B239">
            <v>430030000</v>
          </cell>
        </row>
        <row r="240">
          <cell r="B240">
            <v>430030000</v>
          </cell>
        </row>
        <row r="241">
          <cell r="B241">
            <v>430030000</v>
          </cell>
        </row>
        <row r="242">
          <cell r="B242">
            <v>430030000</v>
          </cell>
        </row>
        <row r="243">
          <cell r="B243">
            <v>430030000</v>
          </cell>
        </row>
        <row r="244">
          <cell r="B244">
            <v>410140001</v>
          </cell>
        </row>
        <row r="245">
          <cell r="B245">
            <v>430030010</v>
          </cell>
        </row>
        <row r="246">
          <cell r="B246">
            <v>430030010</v>
          </cell>
        </row>
        <row r="247">
          <cell r="B247">
            <v>430030010</v>
          </cell>
        </row>
        <row r="248">
          <cell r="B248">
            <v>430030010</v>
          </cell>
        </row>
        <row r="249">
          <cell r="B249">
            <v>430030010</v>
          </cell>
        </row>
        <row r="250">
          <cell r="B250">
            <v>430030010</v>
          </cell>
        </row>
        <row r="251">
          <cell r="B251">
            <v>430030010</v>
          </cell>
        </row>
        <row r="252">
          <cell r="B252">
            <v>430030010</v>
          </cell>
        </row>
        <row r="253">
          <cell r="B253">
            <v>430030010</v>
          </cell>
        </row>
        <row r="254">
          <cell r="B254">
            <v>430030007</v>
          </cell>
        </row>
        <row r="255">
          <cell r="B255">
            <v>430030008</v>
          </cell>
        </row>
        <row r="256">
          <cell r="B256">
            <v>410000000</v>
          </cell>
        </row>
        <row r="261">
          <cell r="B261" t="str">
            <v xml:space="preserve"> </v>
          </cell>
        </row>
        <row r="262">
          <cell r="B262">
            <v>430030000</v>
          </cell>
        </row>
        <row r="263">
          <cell r="B263">
            <v>430030000</v>
          </cell>
        </row>
        <row r="264">
          <cell r="B264">
            <v>430030000</v>
          </cell>
        </row>
        <row r="265">
          <cell r="B265">
            <v>100010011</v>
          </cell>
        </row>
        <row r="266">
          <cell r="B266">
            <v>430030000</v>
          </cell>
        </row>
        <row r="270">
          <cell r="B270">
            <v>100000000</v>
          </cell>
        </row>
        <row r="272">
          <cell r="B272">
            <v>100010001</v>
          </cell>
        </row>
        <row r="273">
          <cell r="B273">
            <v>100010001</v>
          </cell>
        </row>
        <row r="274">
          <cell r="B274">
            <v>100010001</v>
          </cell>
        </row>
        <row r="275">
          <cell r="B275">
            <v>100010001</v>
          </cell>
        </row>
        <row r="276">
          <cell r="B276">
            <v>100010004</v>
          </cell>
        </row>
        <row r="277">
          <cell r="B277">
            <v>100010004</v>
          </cell>
        </row>
        <row r="278">
          <cell r="B278">
            <v>100010004</v>
          </cell>
        </row>
        <row r="281">
          <cell r="B281">
            <v>100010006</v>
          </cell>
        </row>
        <row r="282">
          <cell r="B282">
            <v>100010006</v>
          </cell>
        </row>
        <row r="283">
          <cell r="B283">
            <v>100010006</v>
          </cell>
        </row>
        <row r="285">
          <cell r="B285">
            <v>830000000</v>
          </cell>
        </row>
        <row r="286">
          <cell r="B286">
            <v>830010000</v>
          </cell>
        </row>
        <row r="287">
          <cell r="B287">
            <v>150110000</v>
          </cell>
        </row>
        <row r="288">
          <cell r="B288">
            <v>150000000</v>
          </cell>
        </row>
        <row r="289">
          <cell r="B289">
            <v>440010000</v>
          </cell>
        </row>
        <row r="290">
          <cell r="B290">
            <v>830010000</v>
          </cell>
        </row>
        <row r="291">
          <cell r="B291">
            <v>150000000</v>
          </cell>
        </row>
        <row r="292">
          <cell r="B292">
            <v>150000000</v>
          </cell>
        </row>
        <row r="295">
          <cell r="B295">
            <v>720000000</v>
          </cell>
        </row>
        <row r="296">
          <cell r="B296">
            <v>720040000</v>
          </cell>
        </row>
        <row r="297">
          <cell r="B297">
            <v>720040006</v>
          </cell>
        </row>
        <row r="298">
          <cell r="B298">
            <v>720040006</v>
          </cell>
        </row>
        <row r="299">
          <cell r="B299">
            <v>720040006</v>
          </cell>
        </row>
        <row r="300">
          <cell r="B300">
            <v>720040006</v>
          </cell>
        </row>
        <row r="301">
          <cell r="B301">
            <v>720040005</v>
          </cell>
        </row>
        <row r="302">
          <cell r="B302">
            <v>720040005</v>
          </cell>
        </row>
        <row r="305">
          <cell r="B305">
            <v>720040001</v>
          </cell>
        </row>
        <row r="309">
          <cell r="B309">
            <v>720040001</v>
          </cell>
        </row>
        <row r="310">
          <cell r="B310">
            <v>720040001</v>
          </cell>
        </row>
        <row r="311">
          <cell r="B311">
            <v>720040001</v>
          </cell>
        </row>
        <row r="312">
          <cell r="B312">
            <v>570000000</v>
          </cell>
        </row>
        <row r="313">
          <cell r="B313">
            <v>570000001</v>
          </cell>
        </row>
        <row r="314">
          <cell r="B314">
            <v>570000002</v>
          </cell>
        </row>
        <row r="316">
          <cell r="B316">
            <v>570000003</v>
          </cell>
        </row>
        <row r="317">
          <cell r="B317">
            <v>570000005</v>
          </cell>
        </row>
        <row r="318">
          <cell r="B318">
            <v>570000006</v>
          </cell>
        </row>
        <row r="320">
          <cell r="B320">
            <v>340000000</v>
          </cell>
        </row>
        <row r="321">
          <cell r="B321">
            <v>340010000</v>
          </cell>
        </row>
        <row r="322">
          <cell r="B322">
            <v>340010003</v>
          </cell>
        </row>
        <row r="323">
          <cell r="B323">
            <v>340010003</v>
          </cell>
        </row>
        <row r="324">
          <cell r="B324">
            <v>340010005</v>
          </cell>
        </row>
        <row r="325">
          <cell r="B325">
            <v>340010005</v>
          </cell>
        </row>
        <row r="326">
          <cell r="B326">
            <v>340010005</v>
          </cell>
        </row>
        <row r="327">
          <cell r="B327">
            <v>340010002</v>
          </cell>
        </row>
        <row r="328">
          <cell r="B328">
            <v>340010002</v>
          </cell>
        </row>
        <row r="329">
          <cell r="B329">
            <v>340010002</v>
          </cell>
        </row>
        <row r="330">
          <cell r="B330">
            <v>340010005</v>
          </cell>
        </row>
        <row r="331">
          <cell r="B331">
            <v>340010005</v>
          </cell>
        </row>
        <row r="332">
          <cell r="B332">
            <v>340010000</v>
          </cell>
        </row>
        <row r="333">
          <cell r="B333">
            <v>340010000</v>
          </cell>
        </row>
        <row r="334">
          <cell r="B334">
            <v>340010000</v>
          </cell>
        </row>
        <row r="335">
          <cell r="B335">
            <v>340010000</v>
          </cell>
        </row>
        <row r="336">
          <cell r="B336">
            <v>340010000</v>
          </cell>
        </row>
        <row r="337">
          <cell r="B337">
            <v>340010000</v>
          </cell>
        </row>
        <row r="338">
          <cell r="B338">
            <v>340010000</v>
          </cell>
        </row>
        <row r="339">
          <cell r="B339">
            <v>340010000</v>
          </cell>
        </row>
        <row r="340">
          <cell r="B340">
            <v>340010000</v>
          </cell>
        </row>
        <row r="341">
          <cell r="B341">
            <v>340010003</v>
          </cell>
        </row>
        <row r="342">
          <cell r="B342">
            <v>340010003</v>
          </cell>
        </row>
        <row r="343">
          <cell r="B343">
            <v>340010005</v>
          </cell>
        </row>
        <row r="344">
          <cell r="B344">
            <v>340010005</v>
          </cell>
        </row>
        <row r="345">
          <cell r="B345">
            <v>340010005</v>
          </cell>
        </row>
        <row r="346">
          <cell r="B346">
            <v>340010002</v>
          </cell>
        </row>
        <row r="347">
          <cell r="B347">
            <v>340010002</v>
          </cell>
        </row>
        <row r="348">
          <cell r="B348">
            <v>340010002</v>
          </cell>
        </row>
        <row r="349">
          <cell r="B349">
            <v>340010005</v>
          </cell>
        </row>
        <row r="350">
          <cell r="B350">
            <v>340010000</v>
          </cell>
        </row>
        <row r="351">
          <cell r="B351">
            <v>340010000</v>
          </cell>
        </row>
        <row r="352">
          <cell r="B352">
            <v>340010000</v>
          </cell>
        </row>
        <row r="353">
          <cell r="B353">
            <v>340010000</v>
          </cell>
        </row>
        <row r="354">
          <cell r="B354">
            <v>340010000</v>
          </cell>
        </row>
        <row r="355">
          <cell r="B355">
            <v>340010000</v>
          </cell>
        </row>
        <row r="356">
          <cell r="B356">
            <v>340010000</v>
          </cell>
        </row>
        <row r="357">
          <cell r="B357">
            <v>340010000</v>
          </cell>
        </row>
        <row r="358">
          <cell r="B358">
            <v>340010000</v>
          </cell>
        </row>
        <row r="359">
          <cell r="B359">
            <v>340010000</v>
          </cell>
        </row>
        <row r="360">
          <cell r="B360">
            <v>340010003</v>
          </cell>
        </row>
        <row r="361">
          <cell r="B361">
            <v>340010003</v>
          </cell>
        </row>
        <row r="362">
          <cell r="B362">
            <v>340010005</v>
          </cell>
        </row>
        <row r="363">
          <cell r="B363">
            <v>340010005</v>
          </cell>
        </row>
        <row r="364">
          <cell r="B364">
            <v>340010005</v>
          </cell>
        </row>
        <row r="365">
          <cell r="B365">
            <v>340010002</v>
          </cell>
        </row>
        <row r="366">
          <cell r="B366">
            <v>340010002</v>
          </cell>
        </row>
        <row r="367">
          <cell r="B367">
            <v>340010005</v>
          </cell>
        </row>
        <row r="368">
          <cell r="B368">
            <v>340010000</v>
          </cell>
        </row>
        <row r="369">
          <cell r="B369">
            <v>340010000</v>
          </cell>
        </row>
        <row r="370">
          <cell r="B370">
            <v>340010000</v>
          </cell>
        </row>
        <row r="371">
          <cell r="B371">
            <v>340010000</v>
          </cell>
        </row>
        <row r="372">
          <cell r="B372">
            <v>340010000</v>
          </cell>
        </row>
        <row r="373">
          <cell r="B373">
            <v>340010000</v>
          </cell>
        </row>
        <row r="374">
          <cell r="B374">
            <v>340010000</v>
          </cell>
        </row>
        <row r="375">
          <cell r="B375">
            <v>340010000</v>
          </cell>
        </row>
        <row r="376">
          <cell r="B376">
            <v>340010000</v>
          </cell>
        </row>
        <row r="377">
          <cell r="B377">
            <v>340010000</v>
          </cell>
        </row>
        <row r="378">
          <cell r="B378">
            <v>340010000</v>
          </cell>
        </row>
        <row r="379">
          <cell r="B379">
            <v>340010000</v>
          </cell>
        </row>
        <row r="380">
          <cell r="B380">
            <v>340010003</v>
          </cell>
        </row>
        <row r="381">
          <cell r="B381">
            <v>340010003</v>
          </cell>
        </row>
        <row r="382">
          <cell r="B382">
            <v>340010005</v>
          </cell>
        </row>
        <row r="383">
          <cell r="B383">
            <v>340010005</v>
          </cell>
        </row>
        <row r="384">
          <cell r="B384">
            <v>340010005</v>
          </cell>
        </row>
        <row r="385">
          <cell r="B385">
            <v>340010002</v>
          </cell>
        </row>
        <row r="386">
          <cell r="B386">
            <v>340010002</v>
          </cell>
        </row>
        <row r="387">
          <cell r="B387">
            <v>340010005</v>
          </cell>
        </row>
        <row r="388">
          <cell r="B388">
            <v>340010000</v>
          </cell>
        </row>
        <row r="389">
          <cell r="B389">
            <v>340010000</v>
          </cell>
        </row>
        <row r="390">
          <cell r="B390">
            <v>340010000</v>
          </cell>
        </row>
        <row r="391">
          <cell r="B391">
            <v>340010000</v>
          </cell>
        </row>
        <row r="392">
          <cell r="B392">
            <v>340010000</v>
          </cell>
        </row>
        <row r="393">
          <cell r="B393">
            <v>340010000</v>
          </cell>
        </row>
        <row r="394">
          <cell r="B394">
            <v>340010000</v>
          </cell>
        </row>
        <row r="395">
          <cell r="B395">
            <v>340010000</v>
          </cell>
        </row>
        <row r="396">
          <cell r="B396">
            <v>340010000</v>
          </cell>
        </row>
        <row r="397">
          <cell r="B397">
            <v>340010000</v>
          </cell>
        </row>
        <row r="398">
          <cell r="B398">
            <v>340010000</v>
          </cell>
        </row>
        <row r="399">
          <cell r="B399">
            <v>340010000</v>
          </cell>
        </row>
        <row r="400">
          <cell r="B400">
            <v>340010000</v>
          </cell>
        </row>
        <row r="401">
          <cell r="B401">
            <v>340010003</v>
          </cell>
        </row>
        <row r="402">
          <cell r="B402">
            <v>340010003</v>
          </cell>
        </row>
        <row r="403">
          <cell r="B403">
            <v>340010005</v>
          </cell>
        </row>
        <row r="404">
          <cell r="B404">
            <v>340010005</v>
          </cell>
        </row>
        <row r="405">
          <cell r="B405">
            <v>340010005</v>
          </cell>
        </row>
        <row r="406">
          <cell r="B406">
            <v>340010002</v>
          </cell>
        </row>
        <row r="407">
          <cell r="B407">
            <v>340010002</v>
          </cell>
        </row>
        <row r="408">
          <cell r="B408">
            <v>340010005</v>
          </cell>
        </row>
        <row r="409">
          <cell r="B409">
            <v>340010000</v>
          </cell>
        </row>
        <row r="410">
          <cell r="B410">
            <v>340010000</v>
          </cell>
        </row>
        <row r="411">
          <cell r="B411">
            <v>340010000</v>
          </cell>
        </row>
        <row r="412">
          <cell r="B412">
            <v>340010000</v>
          </cell>
        </row>
        <row r="413">
          <cell r="B413">
            <v>340010000</v>
          </cell>
        </row>
        <row r="414">
          <cell r="B414">
            <v>340010000</v>
          </cell>
        </row>
        <row r="415">
          <cell r="B415">
            <v>340010000</v>
          </cell>
        </row>
        <row r="416">
          <cell r="B416">
            <v>340010000</v>
          </cell>
        </row>
        <row r="417">
          <cell r="B417">
            <v>340010000</v>
          </cell>
        </row>
        <row r="418">
          <cell r="B418">
            <v>340010000</v>
          </cell>
        </row>
        <row r="419">
          <cell r="B419">
            <v>590000000</v>
          </cell>
        </row>
        <row r="421">
          <cell r="B421">
            <v>590010001</v>
          </cell>
        </row>
        <row r="423">
          <cell r="B423">
            <v>590010001</v>
          </cell>
        </row>
        <row r="425">
          <cell r="B425" t="str">
            <v>090000000</v>
          </cell>
        </row>
        <row r="426">
          <cell r="B426" t="str">
            <v>090060000</v>
          </cell>
        </row>
        <row r="427">
          <cell r="B427" t="str">
            <v>090060002</v>
          </cell>
        </row>
        <row r="428">
          <cell r="B428" t="str">
            <v>090060002</v>
          </cell>
        </row>
        <row r="429">
          <cell r="B429" t="str">
            <v>090060003</v>
          </cell>
        </row>
        <row r="430">
          <cell r="B430" t="str">
            <v>090060003</v>
          </cell>
        </row>
        <row r="433">
          <cell r="B433" t="str">
            <v>090050000</v>
          </cell>
        </row>
        <row r="434">
          <cell r="B434" t="str">
            <v>090050002</v>
          </cell>
        </row>
        <row r="435">
          <cell r="B435" t="str">
            <v>090050002</v>
          </cell>
        </row>
        <row r="436">
          <cell r="B436" t="str">
            <v>090050003</v>
          </cell>
        </row>
        <row r="437">
          <cell r="B437" t="str">
            <v>090050003</v>
          </cell>
        </row>
        <row r="440">
          <cell r="B440" t="str">
            <v>090040000</v>
          </cell>
        </row>
        <row r="441">
          <cell r="B441" t="str">
            <v>090040002</v>
          </cell>
        </row>
        <row r="442">
          <cell r="B442" t="str">
            <v>090040002</v>
          </cell>
        </row>
        <row r="443">
          <cell r="B443" t="str">
            <v>090040002</v>
          </cell>
        </row>
        <row r="444">
          <cell r="B444" t="str">
            <v>090040003</v>
          </cell>
        </row>
        <row r="445">
          <cell r="B445" t="str">
            <v>090040003</v>
          </cell>
        </row>
        <row r="448">
          <cell r="B448" t="str">
            <v>090030000</v>
          </cell>
        </row>
        <row r="449">
          <cell r="B449" t="str">
            <v>090030002</v>
          </cell>
        </row>
        <row r="450">
          <cell r="B450" t="str">
            <v>090030002</v>
          </cell>
        </row>
        <row r="451">
          <cell r="B451" t="str">
            <v>090030002</v>
          </cell>
        </row>
        <row r="452">
          <cell r="B452" t="str">
            <v>090030003</v>
          </cell>
        </row>
        <row r="453">
          <cell r="B453" t="str">
            <v>090030003</v>
          </cell>
        </row>
        <row r="457">
          <cell r="B457" t="str">
            <v>090020000</v>
          </cell>
        </row>
        <row r="458">
          <cell r="B458" t="str">
            <v>090020001</v>
          </cell>
        </row>
        <row r="459">
          <cell r="B459" t="str">
            <v>090020001</v>
          </cell>
        </row>
        <row r="460">
          <cell r="B460" t="str">
            <v>090020001</v>
          </cell>
        </row>
        <row r="461">
          <cell r="B461" t="str">
            <v>090020001</v>
          </cell>
        </row>
        <row r="462">
          <cell r="B462" t="str">
            <v>090020001</v>
          </cell>
        </row>
        <row r="463">
          <cell r="B463" t="str">
            <v>090020001</v>
          </cell>
        </row>
        <row r="464">
          <cell r="B464" t="str">
            <v>090020002</v>
          </cell>
        </row>
        <row r="465">
          <cell r="B465" t="str">
            <v>090020002</v>
          </cell>
        </row>
        <row r="475">
          <cell r="B475">
            <v>800010000</v>
          </cell>
        </row>
        <row r="476">
          <cell r="B476">
            <v>800010000</v>
          </cell>
        </row>
        <row r="477">
          <cell r="B477">
            <v>800010000</v>
          </cell>
        </row>
        <row r="478">
          <cell r="B478">
            <v>800020000</v>
          </cell>
        </row>
        <row r="479">
          <cell r="B479">
            <v>800020000</v>
          </cell>
        </row>
        <row r="480">
          <cell r="B480">
            <v>800020000</v>
          </cell>
        </row>
        <row r="481">
          <cell r="B481">
            <v>250010000</v>
          </cell>
        </row>
        <row r="482">
          <cell r="B482">
            <v>150010000</v>
          </cell>
        </row>
        <row r="483">
          <cell r="B483">
            <v>150010000</v>
          </cell>
        </row>
        <row r="484">
          <cell r="B484">
            <v>810090000</v>
          </cell>
        </row>
        <row r="485">
          <cell r="B485">
            <v>820010000</v>
          </cell>
        </row>
        <row r="486">
          <cell r="B486">
            <v>810070000</v>
          </cell>
        </row>
        <row r="487">
          <cell r="B487">
            <v>440010000</v>
          </cell>
        </row>
        <row r="489">
          <cell r="B489">
            <v>800010000</v>
          </cell>
        </row>
        <row r="490">
          <cell r="B490">
            <v>800010000</v>
          </cell>
        </row>
        <row r="491">
          <cell r="B491">
            <v>800010000</v>
          </cell>
        </row>
        <row r="492">
          <cell r="B492">
            <v>800020000</v>
          </cell>
        </row>
        <row r="493">
          <cell r="B493">
            <v>800020000</v>
          </cell>
        </row>
        <row r="494">
          <cell r="B494">
            <v>800020000</v>
          </cell>
        </row>
        <row r="495">
          <cell r="B495">
            <v>250010000</v>
          </cell>
        </row>
        <row r="496">
          <cell r="B496">
            <v>150110000</v>
          </cell>
        </row>
        <row r="497">
          <cell r="B497">
            <v>150110000</v>
          </cell>
        </row>
        <row r="498">
          <cell r="B498">
            <v>810140000</v>
          </cell>
        </row>
        <row r="499">
          <cell r="B499">
            <v>820010000</v>
          </cell>
        </row>
        <row r="500">
          <cell r="B500">
            <v>810070000</v>
          </cell>
        </row>
        <row r="501">
          <cell r="B501">
            <v>440010000</v>
          </cell>
        </row>
        <row r="502">
          <cell r="B502">
            <v>150110000</v>
          </cell>
        </row>
        <row r="504">
          <cell r="B504">
            <v>800020000</v>
          </cell>
        </row>
        <row r="505">
          <cell r="B505">
            <v>800020000</v>
          </cell>
        </row>
        <row r="506">
          <cell r="B506">
            <v>250010000</v>
          </cell>
        </row>
        <row r="507">
          <cell r="B507">
            <v>150110000</v>
          </cell>
        </row>
        <row r="508">
          <cell r="B508">
            <v>150110000</v>
          </cell>
        </row>
        <row r="509">
          <cell r="B509">
            <v>810100000</v>
          </cell>
        </row>
        <row r="510">
          <cell r="B510">
            <v>820010000</v>
          </cell>
        </row>
        <row r="511">
          <cell r="B511">
            <v>810110000</v>
          </cell>
        </row>
        <row r="512">
          <cell r="B512">
            <v>440010000</v>
          </cell>
        </row>
        <row r="513">
          <cell r="B513">
            <v>150000000</v>
          </cell>
        </row>
        <row r="514">
          <cell r="B514">
            <v>150110000</v>
          </cell>
        </row>
        <row r="515">
          <cell r="B515">
            <v>510010008</v>
          </cell>
        </row>
        <row r="517">
          <cell r="B517">
            <v>800020000</v>
          </cell>
        </row>
        <row r="518">
          <cell r="B518">
            <v>250010000</v>
          </cell>
        </row>
        <row r="519">
          <cell r="B519">
            <v>150110000</v>
          </cell>
        </row>
        <row r="520">
          <cell r="B520">
            <v>150110000</v>
          </cell>
        </row>
        <row r="521">
          <cell r="B521">
            <v>810060000</v>
          </cell>
        </row>
        <row r="522">
          <cell r="B522">
            <v>810030000</v>
          </cell>
        </row>
        <row r="523">
          <cell r="B523">
            <v>150000000</v>
          </cell>
        </row>
        <row r="524">
          <cell r="B524">
            <v>150110000</v>
          </cell>
        </row>
        <row r="525">
          <cell r="B525">
            <v>510010007</v>
          </cell>
        </row>
        <row r="526">
          <cell r="B526">
            <v>440010000</v>
          </cell>
        </row>
        <row r="527">
          <cell r="B527">
            <v>440010000</v>
          </cell>
        </row>
        <row r="528">
          <cell r="B528">
            <v>810150000</v>
          </cell>
        </row>
        <row r="529">
          <cell r="B529" t="str">
            <v>070010000</v>
          </cell>
        </row>
        <row r="530">
          <cell r="B530" t="str">
            <v>070020000</v>
          </cell>
        </row>
        <row r="531">
          <cell r="B531" t="str">
            <v>070020000</v>
          </cell>
        </row>
        <row r="532">
          <cell r="B532" t="str">
            <v>070020000</v>
          </cell>
        </row>
        <row r="534">
          <cell r="B534">
            <v>250010000</v>
          </cell>
        </row>
        <row r="535">
          <cell r="B535">
            <v>150110000</v>
          </cell>
        </row>
        <row r="536">
          <cell r="B536">
            <v>150110000</v>
          </cell>
        </row>
        <row r="537">
          <cell r="B537">
            <v>810050000</v>
          </cell>
        </row>
        <row r="538">
          <cell r="B538">
            <v>810010000</v>
          </cell>
        </row>
        <row r="539">
          <cell r="B539">
            <v>150030000</v>
          </cell>
        </row>
        <row r="540">
          <cell r="B540">
            <v>150190000</v>
          </cell>
        </row>
        <row r="541">
          <cell r="B541">
            <v>510010003</v>
          </cell>
        </row>
        <row r="542">
          <cell r="B542">
            <v>810150000</v>
          </cell>
        </row>
        <row r="543">
          <cell r="B543">
            <v>430010000</v>
          </cell>
        </row>
        <row r="544">
          <cell r="B544" t="str">
            <v>070010000</v>
          </cell>
        </row>
        <row r="545">
          <cell r="B545" t="str">
            <v>070020000</v>
          </cell>
        </row>
        <row r="546">
          <cell r="B546" t="str">
            <v>070020000</v>
          </cell>
        </row>
        <row r="547">
          <cell r="B547" t="str">
            <v>070020000</v>
          </cell>
        </row>
        <row r="549">
          <cell r="B549">
            <v>430030000</v>
          </cell>
        </row>
        <row r="550">
          <cell r="B550">
            <v>430030000</v>
          </cell>
        </row>
        <row r="551">
          <cell r="B551">
            <v>430030000</v>
          </cell>
        </row>
        <row r="552">
          <cell r="B552">
            <v>430030000</v>
          </cell>
        </row>
        <row r="553">
          <cell r="B553">
            <v>430030000</v>
          </cell>
        </row>
        <row r="554">
          <cell r="B554">
            <v>430030000</v>
          </cell>
        </row>
        <row r="555">
          <cell r="B555">
            <v>410140001</v>
          </cell>
        </row>
        <row r="556">
          <cell r="B556">
            <v>430030010</v>
          </cell>
        </row>
        <row r="557">
          <cell r="B557">
            <v>430030010</v>
          </cell>
        </row>
        <row r="558">
          <cell r="B558">
            <v>430030010</v>
          </cell>
        </row>
        <row r="559">
          <cell r="B559">
            <v>430030010</v>
          </cell>
        </row>
        <row r="560">
          <cell r="B560">
            <v>430030010</v>
          </cell>
        </row>
        <row r="561">
          <cell r="B561">
            <v>430030010</v>
          </cell>
        </row>
        <row r="562">
          <cell r="B562">
            <v>430030010</v>
          </cell>
        </row>
        <row r="563">
          <cell r="B563">
            <v>430030010</v>
          </cell>
        </row>
        <row r="564">
          <cell r="B564">
            <v>430030010</v>
          </cell>
        </row>
        <row r="565">
          <cell r="B565">
            <v>430030007</v>
          </cell>
        </row>
        <row r="566">
          <cell r="B566">
            <v>430030008</v>
          </cell>
        </row>
        <row r="567">
          <cell r="B567">
            <v>410000000</v>
          </cell>
        </row>
        <row r="572">
          <cell r="B572" t="str">
            <v xml:space="preserve"> </v>
          </cell>
        </row>
        <row r="573">
          <cell r="B573">
            <v>430030000</v>
          </cell>
        </row>
        <row r="574">
          <cell r="B574">
            <v>430030000</v>
          </cell>
        </row>
        <row r="575">
          <cell r="B575">
            <v>430030000</v>
          </cell>
        </row>
        <row r="576">
          <cell r="B576">
            <v>100010011</v>
          </cell>
        </row>
        <row r="577">
          <cell r="B577">
            <v>430030000</v>
          </cell>
        </row>
        <row r="581">
          <cell r="B581">
            <v>100000000</v>
          </cell>
        </row>
        <row r="583">
          <cell r="B583">
            <v>100010001</v>
          </cell>
        </row>
        <row r="584">
          <cell r="B584">
            <v>100010001</v>
          </cell>
        </row>
        <row r="585">
          <cell r="B585">
            <v>100010001</v>
          </cell>
        </row>
        <row r="586">
          <cell r="B586">
            <v>100010001</v>
          </cell>
        </row>
        <row r="587">
          <cell r="B587">
            <v>100010004</v>
          </cell>
        </row>
        <row r="588">
          <cell r="B588">
            <v>100010004</v>
          </cell>
        </row>
        <row r="589">
          <cell r="B589">
            <v>100010004</v>
          </cell>
        </row>
        <row r="592">
          <cell r="B592">
            <v>100010006</v>
          </cell>
        </row>
        <row r="593">
          <cell r="B593">
            <v>100010006</v>
          </cell>
        </row>
        <row r="594">
          <cell r="B594">
            <v>100010006</v>
          </cell>
        </row>
        <row r="596">
          <cell r="B596">
            <v>830000000</v>
          </cell>
        </row>
        <row r="597">
          <cell r="B597">
            <v>830010000</v>
          </cell>
        </row>
        <row r="598">
          <cell r="B598">
            <v>150110000</v>
          </cell>
        </row>
        <row r="599">
          <cell r="B599">
            <v>150000000</v>
          </cell>
        </row>
        <row r="600">
          <cell r="B600">
            <v>440010000</v>
          </cell>
        </row>
        <row r="601">
          <cell r="B601">
            <v>830010000</v>
          </cell>
        </row>
        <row r="602">
          <cell r="B602">
            <v>150000000</v>
          </cell>
        </row>
        <row r="603">
          <cell r="B603">
            <v>150000000</v>
          </cell>
        </row>
        <row r="606">
          <cell r="B606">
            <v>720000000</v>
          </cell>
        </row>
        <row r="607">
          <cell r="B607">
            <v>720040000</v>
          </cell>
        </row>
        <row r="608">
          <cell r="B608">
            <v>720040006</v>
          </cell>
        </row>
        <row r="609">
          <cell r="B609">
            <v>720040006</v>
          </cell>
        </row>
        <row r="610">
          <cell r="B610">
            <v>720040006</v>
          </cell>
        </row>
        <row r="611">
          <cell r="B611">
            <v>720040006</v>
          </cell>
        </row>
        <row r="612">
          <cell r="B612">
            <v>720040005</v>
          </cell>
        </row>
        <row r="613">
          <cell r="B613">
            <v>720040005</v>
          </cell>
        </row>
        <row r="616">
          <cell r="B616">
            <v>720040001</v>
          </cell>
        </row>
        <row r="620">
          <cell r="B620">
            <v>720040001</v>
          </cell>
        </row>
        <row r="621">
          <cell r="B621">
            <v>720040001</v>
          </cell>
        </row>
        <row r="622">
          <cell r="B622">
            <v>720040001</v>
          </cell>
        </row>
        <row r="623">
          <cell r="B623">
            <v>570000000</v>
          </cell>
        </row>
        <row r="624">
          <cell r="B624">
            <v>570000001</v>
          </cell>
        </row>
        <row r="625">
          <cell r="B625">
            <v>570000002</v>
          </cell>
        </row>
        <row r="627">
          <cell r="B627">
            <v>570000003</v>
          </cell>
        </row>
        <row r="628">
          <cell r="B628">
            <v>570000005</v>
          </cell>
        </row>
        <row r="629">
          <cell r="B629">
            <v>570000006</v>
          </cell>
        </row>
      </sheetData>
      <sheetData sheetId="3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"/>
      <sheetName val="Índice"/>
      <sheetName val="Consumidores"/>
      <sheetName val="Forfait"/>
      <sheetName val="Venda-MWh"/>
      <sheetName val="Outros"/>
      <sheetName val="Compra-Mwh"/>
      <sheetName val="Compra-R$"/>
      <sheetName val="Fatur. Bruto-Comercial"/>
      <sheetName val="T I P"/>
      <sheetName val="ICMS Fat."/>
      <sheetName val="Importe-Comercial"/>
      <sheetName val="Importe-Contábil"/>
      <sheetName val="ICMS Contábil"/>
      <sheetName val="Importe+ICMS"/>
      <sheetName val="Tarifa Comercial"/>
      <sheetName val="Tarifa Contabilidade"/>
      <sheetName val="Arrec. Bruta"/>
      <sheetName val="ICMS  Arrec."/>
      <sheetName val="Arrec.Líquida"/>
      <sheetName val="Pessoal"/>
      <sheetName val="Mercado"/>
      <sheetName val="DRE"/>
      <sheetName val="Lead"/>
      <sheetName val="Banco"/>
      <sheetName val="Comparativos - Abr-02"/>
      <sheetName val="Comparativos _ Abr_02"/>
      <sheetName val="Comparativos - Fev-02"/>
      <sheetName val="Comparativos _ Fev_02"/>
      <sheetName val="Comparativos - Jan-02"/>
      <sheetName val="Comparativos _ Jan_02"/>
      <sheetName val="Comparativos - Mar-02"/>
      <sheetName val="Comparativos _ Mar_02"/>
      <sheetName val="Comentários Jan-02 "/>
      <sheetName val="Comentários Jan_02 "/>
      <sheetName val="Cursos"/>
      <sheetName val="Listas"/>
      <sheetName val=" PIB Brasil ( R$ de 1996 )"/>
      <sheetName val="FORMULÁRIO"/>
      <sheetName val="tarifas abertas internet"/>
      <sheetName val="BM&amp;F"/>
      <sheetName val="Plan1"/>
      <sheetName val="PAGAMENTO"/>
      <sheetName val="Suporte"/>
      <sheetName val="2000"/>
      <sheetName val="Balanço"/>
      <sheetName val="INDIECO1"/>
      <sheetName val="ASSUM"/>
      <sheetName val="Sist.Transm.Dist.Glob. "/>
      <sheetName val="Spot"/>
      <sheetName val="Taxes"/>
      <sheetName val="RESUMO"/>
      <sheetName val="Dados2"/>
      <sheetName val="SETTINGS"/>
      <sheetName val="Metalúrgica"/>
      <sheetName val="TermoPE"/>
      <sheetName val="DRE e FLUXO CAIXA"/>
      <sheetName val="Índices"/>
      <sheetName val="Tabela aux."/>
      <sheetName val="Fatur__Bruto-Comercial"/>
      <sheetName val="T_I_P"/>
      <sheetName val="ICMS_Fat_"/>
      <sheetName val="ICMS_Contábil"/>
      <sheetName val="Tarifa_Comercial"/>
      <sheetName val="Tarifa_Contabilidade"/>
      <sheetName val="Arrec__Bruta"/>
      <sheetName val="ICMS__Arrec_"/>
      <sheetName val="Arrec_Líquida"/>
      <sheetName val="_PIB_Brasil_(_R$_de_1996_)"/>
      <sheetName val="Base FIN-NNG-PRE"/>
      <sheetName val="Base O&amp;M"/>
      <sheetName val="Dados"/>
      <sheetName val="DRE_Cemar_Orçam"/>
      <sheetName val="  "/>
      <sheetName val="ce"/>
      <sheetName val="CECO"/>
      <sheetName val="TESTE"/>
      <sheetName val="DEBE"/>
      <sheetName val="EOFI"/>
      <sheetName val="Consol. Energia Ger"/>
      <sheetName val="IREM"/>
      <sheetName val="Plan2"/>
      <sheetName val="Plan3"/>
      <sheetName val="CVA_Projetada12meses"/>
      <sheetName val="AA-10(Op.63)"/>
      <sheetName val="Inventário PA"/>
      <sheetName val="Aquisição"/>
      <sheetName val="ABRIL 2000"/>
      <sheetName val="FF3"/>
      <sheetName val="Validacao_Dados"/>
      <sheetName val="Apoio"/>
      <sheetName val="Classificação"/>
      <sheetName val="Tabela_valores_módulos"/>
      <sheetName val="OTR.CRED."/>
      <sheetName val="1996"/>
      <sheetName val="VALIDADOR"/>
      <sheetName val="Mercado_Receita"/>
      <sheetName val="Fatur__Bruto-Comercial1"/>
      <sheetName val="T_I_P1"/>
      <sheetName val="ICMS_Fat_1"/>
      <sheetName val="ICMS_Contábil1"/>
      <sheetName val="Tarifa_Comercial1"/>
      <sheetName val="Tarifa_Contabilidade1"/>
      <sheetName val="Arrec__Bruta1"/>
      <sheetName val="ICMS__Arrec_1"/>
      <sheetName val="Arrec_Líquida1"/>
      <sheetName val="_PIB_Brasil_(_R$_de_1996_)1"/>
      <sheetName val="tarifas_abertas_internet"/>
      <sheetName val="Sist_Transm_Dist_Glob__"/>
      <sheetName val="Base_FIN-NNG-PRE"/>
      <sheetName val="Base_O&amp;M"/>
      <sheetName val="DRE_e_FLUXO_CAIXA"/>
      <sheetName val="Tabela_aux_"/>
      <sheetName val="Comparativos_-_Abr-02"/>
      <sheetName val="Comparativos___Abr_02"/>
      <sheetName val="Comparativos_-_Fev-02"/>
      <sheetName val="Comparativos___Fev_02"/>
      <sheetName val="Comparativos_-_Jan-02"/>
      <sheetName val="Comparativos___Jan_02"/>
      <sheetName val="Comparativos_-_Mar-02"/>
      <sheetName val="Comparativos___Mar_02"/>
      <sheetName val="Comentários_Jan-02_"/>
      <sheetName val="Comentários_Jan_02_"/>
      <sheetName val="Consol__Energia_Ger"/>
      <sheetName val="ABRIL_2000"/>
      <sheetName val="__"/>
      <sheetName val="AA-10(Op_63)"/>
      <sheetName val="Inventário_PA"/>
      <sheetName val="Fatur__Bruto-Comercial2"/>
      <sheetName val="T_I_P2"/>
      <sheetName val="ICMS_Fat_2"/>
      <sheetName val="ICMS_Contábil2"/>
      <sheetName val="Tarifa_Comercial2"/>
      <sheetName val="Tarifa_Contabilidade2"/>
      <sheetName val="Arrec__Bruta2"/>
      <sheetName val="ICMS__Arrec_2"/>
      <sheetName val="Arrec_Líquida2"/>
      <sheetName val="Comparativos_-_Abr-021"/>
      <sheetName val="Comparativos___Abr_021"/>
      <sheetName val="Comparativos_-_Fev-021"/>
      <sheetName val="Comparativos___Fev_021"/>
      <sheetName val="Comparativos_-_Jan-021"/>
      <sheetName val="Comparativos___Jan_021"/>
      <sheetName val="Comparativos_-_Mar-021"/>
      <sheetName val="Comparativos___Mar_021"/>
      <sheetName val="Comentários_Jan-02_1"/>
      <sheetName val="Comentários_Jan_02_1"/>
      <sheetName val="_PIB_Brasil_(_R$_de_1996_)2"/>
      <sheetName val="tarifas_abertas_internet1"/>
      <sheetName val="Sist_Transm_Dist_Glob__1"/>
      <sheetName val="DRE_e_FLUXO_CAIXA1"/>
      <sheetName val="Tabela_aux_1"/>
      <sheetName val="Base_FIN-NNG-PRE1"/>
      <sheetName val="Base_O&amp;M1"/>
      <sheetName val="__1"/>
      <sheetName val="Consol__Energia_Ger1"/>
      <sheetName val="AA-10(Op_63)1"/>
      <sheetName val="Inventário_PA1"/>
      <sheetName val="ABRIL_20001"/>
      <sheetName val="OTR_CRED_"/>
      <sheetName val="Plan1 (2)"/>
      <sheetName val="Base_Calc"/>
      <sheetName val="Base_Dados"/>
      <sheetName val="Taxas"/>
      <sheetName val="AUXILIAR"/>
      <sheetName val="Avaliação"/>
      <sheetName val="Projeção Receita"/>
      <sheetName val="Simulação Mensal"/>
      <sheetName val="BASE RATEIO DIRETORIA"/>
      <sheetName val="Validação de Dados"/>
      <sheetName val="Cotação Areva SE's 2008"/>
      <sheetName val="Inputs_Unidades_Geradoras"/>
      <sheetName val="Mapa Completo"/>
      <sheetName val="Fatur__Bruto-Comercial3"/>
      <sheetName val="T_I_P3"/>
      <sheetName val="ICMS_Fat_3"/>
      <sheetName val="ICMS_Contábil3"/>
      <sheetName val="Tarifa_Comercial3"/>
      <sheetName val="Tarifa_Contabilidade3"/>
      <sheetName val="Arrec__Bruta3"/>
      <sheetName val="ICMS__Arrec_3"/>
      <sheetName val="Arrec_Líquida3"/>
      <sheetName val="Comparativos_-_Abr-022"/>
      <sheetName val="Comparativos___Abr_022"/>
      <sheetName val="Comparativos_-_Fev-022"/>
      <sheetName val="Comparativos___Fev_022"/>
      <sheetName val="Comparativos_-_Jan-022"/>
      <sheetName val="Comparativos___Jan_022"/>
      <sheetName val="Comparativos_-_Mar-022"/>
      <sheetName val="Comparativos___Mar_022"/>
      <sheetName val="Comentários_Jan-02_2"/>
      <sheetName val="Comentários_Jan_02_2"/>
      <sheetName val="_PIB_Brasil_(_R$_de_1996_)3"/>
      <sheetName val="tarifas_abertas_internet2"/>
      <sheetName val="Sist_Transm_Dist_Glob__2"/>
      <sheetName val="DRE_e_FLUXO_CAIXA2"/>
      <sheetName val="Tabela_aux_2"/>
      <sheetName val="Base_FIN-NNG-PRE2"/>
      <sheetName val="Base_O&amp;M2"/>
      <sheetName val="__2"/>
      <sheetName val="Consol__Energia_Ger2"/>
      <sheetName val="AA-10(Op_63)2"/>
      <sheetName val="Inventário_PA2"/>
      <sheetName val="ABRIL_20002"/>
      <sheetName val="OTR_CRED_1"/>
      <sheetName val="Plan1_(2)"/>
      <sheetName val="Projeção_Receita"/>
      <sheetName val="Simulação_Mensal"/>
      <sheetName val="BASE_RATEIO_DIRETORIA"/>
      <sheetName val="Validação_de_Dados"/>
      <sheetName val="Cotação_Areva_SE's_2008"/>
      <sheetName val="Votos e NTs"/>
      <sheetName val="Cover"/>
      <sheetName val="Plan4"/>
      <sheetName val="Fatur__Bruto-Comercial4"/>
      <sheetName val="T_I_P4"/>
      <sheetName val="ICMS_Fat_4"/>
      <sheetName val="ICMS_Contábil4"/>
      <sheetName val="Tarifa_Comercial4"/>
      <sheetName val="Tarifa_Contabilidade4"/>
      <sheetName val="Arrec__Bruta4"/>
      <sheetName val="ICMS__Arrec_4"/>
      <sheetName val="Arrec_Líquida4"/>
      <sheetName val="Comparativos_-_Abr-023"/>
      <sheetName val="Comparativos___Abr_023"/>
      <sheetName val="Comparativos_-_Fev-023"/>
      <sheetName val="Comparativos___Fev_023"/>
      <sheetName val="Comparativos_-_Jan-023"/>
      <sheetName val="Comparativos___Jan_023"/>
      <sheetName val="Comparativos_-_Mar-023"/>
      <sheetName val="Comparativos___Mar_023"/>
      <sheetName val="Comentários_Jan-02_3"/>
      <sheetName val="Comentários_Jan_02_3"/>
      <sheetName val="_PIB_Brasil_(_R$_de_1996_)4"/>
      <sheetName val="tarifas_abertas_internet3"/>
      <sheetName val="Sist_Transm_Dist_Glob__3"/>
      <sheetName val="DRE_e_FLUXO_CAIXA3"/>
      <sheetName val="Tabela_aux_3"/>
      <sheetName val="Base_FIN-NNG-PRE3"/>
      <sheetName val="Base_O&amp;M3"/>
      <sheetName val="__3"/>
      <sheetName val="Consol__Energia_Ger3"/>
      <sheetName val="AA-10(Op_63)3"/>
      <sheetName val="Inventário_PA3"/>
      <sheetName val="ABRIL_20003"/>
      <sheetName val="OTR_CRED_2"/>
      <sheetName val="Plan1_(2)1"/>
      <sheetName val="Projeção_Receita1"/>
      <sheetName val="Simulação_Mensal1"/>
      <sheetName val="BASE_RATEIO_DIRETORIA1"/>
      <sheetName val="Validação_de_Dados1"/>
      <sheetName val="Cotação_Areva_SE's_20081"/>
      <sheetName val="Jan"/>
      <sheetName val="Mapa_Completo"/>
      <sheetName val="PI Rio"/>
      <sheetName val="Zona da Mata GD"/>
      <sheetName val="IR. CS"/>
      <sheetName val="XREF"/>
      <sheetName val="Res.Autor.Motivo"/>
      <sheetName val="Res.Devolv.Motivo"/>
      <sheetName val="FATORES"/>
      <sheetName val="CSCCincSKR"/>
      <sheetName val="AVC Garabi II Set18"/>
      <sheetName val="Listas e Tabelas"/>
      <sheetName val="Siglas e Legendas"/>
      <sheetName val="CUSTOS"/>
      <sheetName val="AVC_Garabi_II_Set18"/>
      <sheetName val="Listas_e_Tabelas"/>
      <sheetName val="Siglas_e_Legendas"/>
      <sheetName val="Budget query"/>
      <sheetName val="Base_Contas"/>
      <sheetName val="Datos"/>
      <sheetName val="dez99_dez01"/>
      <sheetName val="Painel"/>
      <sheetName val="Sinergia"/>
      <sheetName val="Valuation_Anual"/>
      <sheetName val="Macroeconomicas"/>
      <sheetName val="Custos e Despesas"/>
      <sheetName val="P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/>
      <sheetData sheetId="162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 refreshError="1"/>
      <sheetData sheetId="253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"/>
      <sheetName val="CRONO"/>
      <sheetName val="RESUMO"/>
      <sheetName val="CAPA CIVIL"/>
      <sheetName val="ORÇ-CIVIL"/>
      <sheetName val="CAPA MONTAGEM"/>
      <sheetName val="ORÇ-MONT"/>
      <sheetName val="CAPA FOR"/>
      <sheetName val="FORNEC"/>
      <sheetName val="CAPA PROJ."/>
      <sheetName val="RESUMO PROJ."/>
      <sheetName val="BDI TCU"/>
    </sheetNames>
    <sheetDataSet>
      <sheetData sheetId="0"/>
      <sheetData sheetId="1"/>
      <sheetData sheetId="2">
        <row r="8">
          <cell r="G8" t="str">
            <v>DATA: out/2017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"/>
      <sheetName val="CAPA PL"/>
      <sheetName val="PL_CUSTOS"/>
      <sheetName val="CAPA PROJETO BÁSICO"/>
      <sheetName val="CAPA RESUMO"/>
      <sheetName val="RESUMO"/>
      <sheetName val="CAPA CFGERAL"/>
      <sheetName val="CRO_GERAL"/>
      <sheetName val="CRO_FIS_FIN) (2)"/>
      <sheetName val="CAPA CFGERAL (ANTIGO)"/>
      <sheetName val="CRO_GERAL (ANTIGO)"/>
      <sheetName val="CAPA BDI"/>
      <sheetName val="BDI Serviços 0"/>
      <sheetName val="COMP_BDI"/>
      <sheetName val="BDI Serviços"/>
      <sheetName val="Serv_Impressão"/>
      <sheetName val="CAPA TAM"/>
      <sheetName val="TAM Materiais"/>
      <sheetName val="Materiais_Impressão"/>
      <sheetName val="COMP_TAM"/>
      <sheetName val="CAPA ENC SOC"/>
      <sheetName val="Enc_Soc_1 (2)"/>
      <sheetName val="Planilha Encargos Sociais"/>
      <sheetName val="Impressão"/>
      <sheetName val="Imprimir"/>
      <sheetName val="CAPA_PL"/>
      <sheetName val="CAPA_PROJETO_BÁSICO"/>
      <sheetName val="CAPA_RESUMO"/>
      <sheetName val="CAPA_CFGERAL"/>
      <sheetName val="CRO_FIS_FIN)_(2)"/>
      <sheetName val="CAPA_CFGERAL_(ANTIGO)"/>
      <sheetName val="CRO_GERAL_(ANTIGO)"/>
      <sheetName val="CAPA_BDI"/>
      <sheetName val="BDI_Serviços_0"/>
      <sheetName val="BDI_Serviços"/>
      <sheetName val="CAPA_TAM"/>
      <sheetName val="TAM_Materiais"/>
      <sheetName val="CAPA_ENC_SOC"/>
      <sheetName val="Enc_Soc_1_(2)"/>
      <sheetName val="Planilha_Encargos_Sociais"/>
      <sheetName val="CAPA_PL1"/>
      <sheetName val="CAPA_PROJETO_BÁSICO1"/>
      <sheetName val="CAPA_RESUMO1"/>
      <sheetName val="CAPA_CFGERAL1"/>
      <sheetName val="CRO_FIS_FIN)_(2)1"/>
      <sheetName val="CAPA_CFGERAL_(ANTIGO)1"/>
      <sheetName val="CRO_GERAL_(ANTIGO)1"/>
      <sheetName val="CAPA_BDI1"/>
      <sheetName val="BDI_Serviços_01"/>
      <sheetName val="BDI_Serviços1"/>
      <sheetName val="CAPA_TAM1"/>
      <sheetName val="TAM_Materiais1"/>
      <sheetName val="CAPA_ENC_SOC1"/>
      <sheetName val="Enc_Soc_1_(2)1"/>
      <sheetName val="Planilha_Encargos_Sociais1"/>
      <sheetName val=" pib brasil ( r$ de 1996 )"/>
    </sheetNames>
    <sheetDataSet>
      <sheetData sheetId="0"/>
      <sheetData sheetId="1"/>
      <sheetData sheetId="2">
        <row r="7">
          <cell r="J7">
            <v>145992.61666666667</v>
          </cell>
        </row>
        <row r="9">
          <cell r="A9" t="str">
            <v>1.0</v>
          </cell>
          <cell r="C9" t="str">
            <v>ESTRUTURA SUPORTE DE  EQUIPAMENTOS E BARRAMENTOS</v>
          </cell>
          <cell r="I9">
            <v>1004</v>
          </cell>
          <cell r="K9">
            <v>5613.2</v>
          </cell>
        </row>
        <row r="10">
          <cell r="A10" t="str">
            <v>1.1</v>
          </cell>
          <cell r="C10" t="str">
            <v>SETOR DE 230kV</v>
          </cell>
          <cell r="I10">
            <v>0</v>
          </cell>
          <cell r="K10">
            <v>0</v>
          </cell>
        </row>
        <row r="11">
          <cell r="A11" t="str">
            <v>1.11</v>
          </cell>
          <cell r="C11" t="str">
            <v xml:space="preserve">Mont. Coluna metálica treliçada, </v>
          </cell>
          <cell r="E11" t="str">
            <v>com</v>
          </cell>
          <cell r="F11" t="str">
            <v>-</v>
          </cell>
          <cell r="G11" t="str">
            <v>-</v>
          </cell>
          <cell r="H11" t="str">
            <v>kg</v>
          </cell>
          <cell r="J11">
            <v>3.59</v>
          </cell>
          <cell r="K11">
            <v>0</v>
          </cell>
        </row>
        <row r="12">
          <cell r="A12" t="str">
            <v>1.12</v>
          </cell>
          <cell r="C12" t="str">
            <v>Mont. Coluna metálica treliçada,</v>
          </cell>
          <cell r="E12" t="str">
            <v>com</v>
          </cell>
          <cell r="F12" t="str">
            <v>-</v>
          </cell>
          <cell r="G12" t="str">
            <v>-</v>
          </cell>
          <cell r="H12" t="str">
            <v>kg</v>
          </cell>
          <cell r="J12">
            <v>3.59</v>
          </cell>
          <cell r="K12">
            <v>0</v>
          </cell>
        </row>
        <row r="13">
          <cell r="A13" t="str">
            <v>1.13</v>
          </cell>
          <cell r="C13" t="str">
            <v xml:space="preserve">Mont. Viga metálica treliçada,   </v>
          </cell>
          <cell r="E13" t="str">
            <v>com</v>
          </cell>
          <cell r="F13" t="str">
            <v>-</v>
          </cell>
          <cell r="G13" t="str">
            <v>-</v>
          </cell>
          <cell r="H13" t="str">
            <v>kg</v>
          </cell>
          <cell r="J13">
            <v>2.69</v>
          </cell>
          <cell r="K13">
            <v>0</v>
          </cell>
        </row>
        <row r="14">
          <cell r="A14" t="str">
            <v>1.14</v>
          </cell>
          <cell r="C14" t="str">
            <v xml:space="preserve">Mont. Viga metálica treliçada,  </v>
          </cell>
          <cell r="E14" t="str">
            <v>com</v>
          </cell>
          <cell r="F14" t="str">
            <v>-</v>
          </cell>
          <cell r="G14" t="str">
            <v>-</v>
          </cell>
          <cell r="H14" t="str">
            <v>kg</v>
          </cell>
          <cell r="J14">
            <v>2.69</v>
          </cell>
          <cell r="K14">
            <v>0</v>
          </cell>
        </row>
        <row r="15">
          <cell r="A15" t="str">
            <v>1.15</v>
          </cell>
          <cell r="C15" t="str">
            <v>Mont. Viga metálica treliçada,</v>
          </cell>
          <cell r="E15" t="str">
            <v>com</v>
          </cell>
          <cell r="F15" t="str">
            <v>-</v>
          </cell>
          <cell r="G15" t="str">
            <v>-</v>
          </cell>
          <cell r="H15" t="str">
            <v>kg</v>
          </cell>
          <cell r="J15">
            <v>2.69</v>
          </cell>
          <cell r="K15">
            <v>0</v>
          </cell>
        </row>
        <row r="16">
          <cell r="A16" t="str">
            <v>1.16</v>
          </cell>
          <cell r="C16" t="str">
            <v>Mont. Coluna de concreto, de 20 a 25m,</v>
          </cell>
          <cell r="E16" t="str">
            <v>-</v>
          </cell>
          <cell r="F16" t="str">
            <v>-</v>
          </cell>
          <cell r="G16" t="str">
            <v>-</v>
          </cell>
          <cell r="H16" t="str">
            <v>un</v>
          </cell>
          <cell r="J16">
            <v>1962.99</v>
          </cell>
          <cell r="K16">
            <v>0</v>
          </cell>
        </row>
        <row r="17">
          <cell r="A17" t="str">
            <v>1.17</v>
          </cell>
          <cell r="C17" t="str">
            <v xml:space="preserve">Mont. Coluna de concreto, de 15 a 19m, </v>
          </cell>
          <cell r="E17" t="str">
            <v>-</v>
          </cell>
          <cell r="F17" t="str">
            <v>-</v>
          </cell>
          <cell r="G17" t="str">
            <v>-</v>
          </cell>
          <cell r="H17" t="str">
            <v>un</v>
          </cell>
          <cell r="J17">
            <v>1488.76</v>
          </cell>
          <cell r="K17">
            <v>0</v>
          </cell>
        </row>
        <row r="18">
          <cell r="A18" t="str">
            <v>1.18</v>
          </cell>
          <cell r="C18" t="str">
            <v xml:space="preserve">Mont. Poste de concreto, de 9 a 14m, </v>
          </cell>
          <cell r="E18" t="str">
            <v>-</v>
          </cell>
          <cell r="F18" t="str">
            <v>-</v>
          </cell>
          <cell r="G18" t="str">
            <v>-</v>
          </cell>
          <cell r="H18" t="str">
            <v>un</v>
          </cell>
          <cell r="J18">
            <v>885.75</v>
          </cell>
          <cell r="K18">
            <v>0</v>
          </cell>
        </row>
        <row r="19">
          <cell r="A19" t="str">
            <v>1.19</v>
          </cell>
          <cell r="C19" t="str">
            <v>Mont. Viga de concreto, de 18 a 20m tipo "DT",</v>
          </cell>
          <cell r="E19" t="str">
            <v>com</v>
          </cell>
          <cell r="F19" t="str">
            <v>-</v>
          </cell>
          <cell r="H19" t="str">
            <v>un</v>
          </cell>
          <cell r="J19">
            <v>1958.62</v>
          </cell>
          <cell r="K19">
            <v>0</v>
          </cell>
        </row>
        <row r="20">
          <cell r="A20">
            <v>1110</v>
          </cell>
          <cell r="C20" t="str">
            <v>Mont. Viga de concreto, de 14 a 17m tipo "DT",</v>
          </cell>
          <cell r="E20" t="str">
            <v>com</v>
          </cell>
          <cell r="F20" t="str">
            <v>-</v>
          </cell>
          <cell r="H20" t="str">
            <v>un</v>
          </cell>
          <cell r="J20">
            <v>1535.22</v>
          </cell>
          <cell r="K20">
            <v>0</v>
          </cell>
        </row>
        <row r="21">
          <cell r="A21">
            <v>1111</v>
          </cell>
          <cell r="C21" t="str">
            <v>Mont. Suporte pré-moldado p/ Seccionadora</v>
          </cell>
          <cell r="H21" t="str">
            <v>un</v>
          </cell>
          <cell r="J21">
            <v>2424.71</v>
          </cell>
          <cell r="K21">
            <v>0</v>
          </cell>
        </row>
        <row r="22">
          <cell r="A22">
            <v>1112</v>
          </cell>
          <cell r="C22" t="str">
            <v>Mont. Suporte metálico para Seccionadora</v>
          </cell>
          <cell r="H22" t="str">
            <v>un</v>
          </cell>
          <cell r="J22">
            <v>876.33</v>
          </cell>
          <cell r="K22">
            <v>0</v>
          </cell>
        </row>
        <row r="23">
          <cell r="A23">
            <v>1113</v>
          </cell>
          <cell r="C23" t="str">
            <v>Mont. Suporte pré-moldado para Disjuntor</v>
          </cell>
          <cell r="H23" t="str">
            <v>un</v>
          </cell>
          <cell r="J23">
            <v>1354.71</v>
          </cell>
          <cell r="K23">
            <v>0</v>
          </cell>
        </row>
        <row r="24">
          <cell r="A24">
            <v>1114</v>
          </cell>
          <cell r="C24" t="str">
            <v>Mont. Suporte metálico para Disjuntor</v>
          </cell>
          <cell r="H24" t="str">
            <v>un</v>
          </cell>
          <cell r="J24">
            <v>893.39</v>
          </cell>
          <cell r="K24">
            <v>0</v>
          </cell>
        </row>
        <row r="25">
          <cell r="A25">
            <v>1115</v>
          </cell>
          <cell r="C25" t="str">
            <v>Mont. Suporte pré-moldado para TC</v>
          </cell>
          <cell r="H25" t="str">
            <v>un</v>
          </cell>
          <cell r="J25">
            <v>586.45000000000005</v>
          </cell>
          <cell r="K25">
            <v>0</v>
          </cell>
        </row>
        <row r="26">
          <cell r="A26">
            <v>1116</v>
          </cell>
          <cell r="C26" t="str">
            <v>Mont. Suporte metálico para TC</v>
          </cell>
          <cell r="H26" t="str">
            <v>un</v>
          </cell>
          <cell r="J26">
            <v>428.65</v>
          </cell>
          <cell r="K26">
            <v>0</v>
          </cell>
        </row>
        <row r="27">
          <cell r="A27">
            <v>1117</v>
          </cell>
          <cell r="C27" t="str">
            <v>Mont. Suporte pré-moldado p/ TP/TPC/PR/IP</v>
          </cell>
          <cell r="H27" t="str">
            <v>un</v>
          </cell>
          <cell r="J27">
            <v>586.45000000000005</v>
          </cell>
          <cell r="K27">
            <v>0</v>
          </cell>
        </row>
        <row r="28">
          <cell r="A28">
            <v>1118</v>
          </cell>
          <cell r="C28" t="str">
            <v>Mont. Suporte metálico para TP/TPC/PR/IP</v>
          </cell>
          <cell r="H28" t="str">
            <v>un</v>
          </cell>
          <cell r="J28">
            <v>428.65</v>
          </cell>
          <cell r="K28">
            <v>0</v>
          </cell>
        </row>
        <row r="29">
          <cell r="A29" t="str">
            <v>1.2</v>
          </cell>
          <cell r="C29" t="str">
            <v>SETOR DE 138kV</v>
          </cell>
          <cell r="J29">
            <v>0</v>
          </cell>
          <cell r="K29">
            <v>0</v>
          </cell>
        </row>
        <row r="30">
          <cell r="A30" t="str">
            <v>1.21</v>
          </cell>
          <cell r="C30" t="str">
            <v>Mont. Coluna metálica treliçada,</v>
          </cell>
          <cell r="E30" t="str">
            <v>com</v>
          </cell>
          <cell r="F30" t="str">
            <v>-</v>
          </cell>
          <cell r="G30" t="str">
            <v>-</v>
          </cell>
          <cell r="H30" t="str">
            <v>kg</v>
          </cell>
          <cell r="J30">
            <v>3.59</v>
          </cell>
          <cell r="K30">
            <v>0</v>
          </cell>
        </row>
        <row r="31">
          <cell r="A31" t="str">
            <v>1.22</v>
          </cell>
          <cell r="C31" t="str">
            <v>Mont. Coluna metálica treliçada,</v>
          </cell>
          <cell r="E31" t="str">
            <v>com</v>
          </cell>
          <cell r="F31" t="str">
            <v>-</v>
          </cell>
          <cell r="G31" t="str">
            <v>-</v>
          </cell>
          <cell r="H31" t="str">
            <v>kg</v>
          </cell>
          <cell r="J31">
            <v>3.59</v>
          </cell>
          <cell r="K31">
            <v>0</v>
          </cell>
        </row>
        <row r="32">
          <cell r="A32" t="str">
            <v>1.23</v>
          </cell>
          <cell r="C32" t="str">
            <v xml:space="preserve">Mont. Viga metálica treliçada, </v>
          </cell>
          <cell r="E32" t="str">
            <v>com</v>
          </cell>
          <cell r="F32" t="str">
            <v>-</v>
          </cell>
          <cell r="G32" t="str">
            <v>-</v>
          </cell>
          <cell r="H32" t="str">
            <v>kg</v>
          </cell>
          <cell r="J32">
            <v>2.69</v>
          </cell>
          <cell r="K32">
            <v>0</v>
          </cell>
        </row>
        <row r="33">
          <cell r="A33" t="str">
            <v>1.24</v>
          </cell>
          <cell r="C33" t="str">
            <v xml:space="preserve">Mont. Viga metálica treliçada, </v>
          </cell>
          <cell r="E33" t="str">
            <v>com</v>
          </cell>
          <cell r="F33" t="str">
            <v>-</v>
          </cell>
          <cell r="G33" t="str">
            <v>-</v>
          </cell>
          <cell r="H33" t="str">
            <v>kg</v>
          </cell>
          <cell r="J33">
            <v>2.69</v>
          </cell>
          <cell r="K33">
            <v>0</v>
          </cell>
        </row>
        <row r="34">
          <cell r="A34" t="str">
            <v>1.25</v>
          </cell>
          <cell r="C34" t="str">
            <v>Mont. Viga metálica treliçada,</v>
          </cell>
          <cell r="E34" t="str">
            <v>com</v>
          </cell>
          <cell r="F34" t="str">
            <v>-</v>
          </cell>
          <cell r="G34" t="str">
            <v>-</v>
          </cell>
          <cell r="H34" t="str">
            <v>kg</v>
          </cell>
          <cell r="J34">
            <v>2.69</v>
          </cell>
          <cell r="K34">
            <v>0</v>
          </cell>
        </row>
        <row r="35">
          <cell r="A35" t="str">
            <v>1.26</v>
          </cell>
          <cell r="C35" t="str">
            <v xml:space="preserve">Mont. Coluna de concreto, de 20 a 25m, </v>
          </cell>
          <cell r="E35" t="str">
            <v>-</v>
          </cell>
          <cell r="F35" t="str">
            <v>-</v>
          </cell>
          <cell r="G35" t="str">
            <v>-</v>
          </cell>
          <cell r="H35" t="str">
            <v>un</v>
          </cell>
          <cell r="J35">
            <v>1759.86</v>
          </cell>
          <cell r="K35">
            <v>0</v>
          </cell>
        </row>
        <row r="36">
          <cell r="A36" t="str">
            <v>1.27</v>
          </cell>
          <cell r="C36" t="str">
            <v xml:space="preserve">Mont. Poste de concreto, de 15 a 19m, </v>
          </cell>
          <cell r="E36" t="str">
            <v>-</v>
          </cell>
          <cell r="F36" t="str">
            <v>-</v>
          </cell>
          <cell r="G36" t="str">
            <v>-</v>
          </cell>
          <cell r="H36" t="str">
            <v>un</v>
          </cell>
          <cell r="J36">
            <v>1488.76</v>
          </cell>
          <cell r="K36">
            <v>0</v>
          </cell>
        </row>
        <row r="37">
          <cell r="A37" t="str">
            <v>1.28</v>
          </cell>
          <cell r="C37" t="str">
            <v xml:space="preserve">Mont. Poste de concreto, de 9 a 14m, </v>
          </cell>
          <cell r="E37" t="str">
            <v>-</v>
          </cell>
          <cell r="F37" t="str">
            <v>-</v>
          </cell>
          <cell r="G37" t="str">
            <v>-</v>
          </cell>
          <cell r="H37" t="str">
            <v>un</v>
          </cell>
          <cell r="J37">
            <v>843.3</v>
          </cell>
          <cell r="K37">
            <v>0</v>
          </cell>
        </row>
        <row r="38">
          <cell r="A38" t="str">
            <v>1.29</v>
          </cell>
          <cell r="C38" t="str">
            <v>Mont. Viga de concreto, de 9 a 14m tipo "DT",</v>
          </cell>
          <cell r="E38" t="str">
            <v>com</v>
          </cell>
          <cell r="F38" t="str">
            <v>-</v>
          </cell>
          <cell r="H38" t="str">
            <v>un</v>
          </cell>
          <cell r="J38">
            <v>1591.69</v>
          </cell>
          <cell r="K38">
            <v>0</v>
          </cell>
        </row>
        <row r="39">
          <cell r="A39">
            <v>1210</v>
          </cell>
          <cell r="C39" t="str">
            <v>Mont. Suporte pré-moldado p/ Seccionadora</v>
          </cell>
          <cell r="H39" t="str">
            <v>un</v>
          </cell>
          <cell r="J39">
            <v>2149.42</v>
          </cell>
          <cell r="K39">
            <v>0</v>
          </cell>
        </row>
        <row r="40">
          <cell r="A40">
            <v>1211</v>
          </cell>
          <cell r="C40" t="str">
            <v>Mont. Suporte metálico para Seccionadora</v>
          </cell>
          <cell r="H40" t="str">
            <v>un</v>
          </cell>
          <cell r="J40">
            <v>903.5</v>
          </cell>
          <cell r="K40">
            <v>0</v>
          </cell>
        </row>
        <row r="41">
          <cell r="A41">
            <v>1212</v>
          </cell>
          <cell r="C41" t="str">
            <v>Mont. Suporte pré-moldado para Disjuntor</v>
          </cell>
          <cell r="H41" t="str">
            <v>un</v>
          </cell>
          <cell r="J41">
            <v>1145.3800000000001</v>
          </cell>
          <cell r="K41">
            <v>0</v>
          </cell>
        </row>
        <row r="42">
          <cell r="A42">
            <v>1213</v>
          </cell>
          <cell r="C42" t="str">
            <v>Mont. Suporte metálico para Disjuntor</v>
          </cell>
          <cell r="H42" t="str">
            <v>un</v>
          </cell>
          <cell r="J42">
            <v>833.88</v>
          </cell>
          <cell r="K42">
            <v>0</v>
          </cell>
        </row>
        <row r="43">
          <cell r="A43">
            <v>1214</v>
          </cell>
          <cell r="C43" t="str">
            <v>Mont. Suporte pre-moldado para TC</v>
          </cell>
          <cell r="H43" t="str">
            <v>un</v>
          </cell>
          <cell r="J43">
            <v>586.45000000000005</v>
          </cell>
          <cell r="K43">
            <v>0</v>
          </cell>
        </row>
        <row r="44">
          <cell r="A44">
            <v>1215</v>
          </cell>
          <cell r="C44" t="str">
            <v>Mont. Suporte metálico para TC</v>
          </cell>
          <cell r="H44" t="str">
            <v>un</v>
          </cell>
          <cell r="J44">
            <v>428.65</v>
          </cell>
          <cell r="K44">
            <v>0</v>
          </cell>
        </row>
        <row r="45">
          <cell r="A45">
            <v>1216</v>
          </cell>
          <cell r="C45" t="str">
            <v>Mont. Suporte pre-moldado p/ TP/TPC/PR/IP</v>
          </cell>
          <cell r="H45" t="str">
            <v>un</v>
          </cell>
          <cell r="J45">
            <v>586.45000000000005</v>
          </cell>
          <cell r="K45">
            <v>0</v>
          </cell>
        </row>
        <row r="46">
          <cell r="A46">
            <v>1217</v>
          </cell>
          <cell r="C46" t="str">
            <v>Mont. Suporte  pré-moldado p/ ch.  At. Rápido</v>
          </cell>
          <cell r="H46" t="str">
            <v>un</v>
          </cell>
          <cell r="J46">
            <v>586.45000000000005</v>
          </cell>
          <cell r="K46">
            <v>0</v>
          </cell>
        </row>
        <row r="47">
          <cell r="A47">
            <v>1218</v>
          </cell>
          <cell r="C47" t="str">
            <v>Mont. Suporte metálico para ch.  At. Rápido</v>
          </cell>
          <cell r="H47" t="str">
            <v>un</v>
          </cell>
          <cell r="J47">
            <v>428.65</v>
          </cell>
          <cell r="K47">
            <v>0</v>
          </cell>
        </row>
        <row r="48">
          <cell r="A48" t="str">
            <v>1.3</v>
          </cell>
          <cell r="C48" t="str">
            <v>SETOR DE 69kV</v>
          </cell>
          <cell r="I48">
            <v>0</v>
          </cell>
          <cell r="J48">
            <v>0</v>
          </cell>
          <cell r="K48">
            <v>0</v>
          </cell>
        </row>
        <row r="49">
          <cell r="A49" t="str">
            <v>1.31</v>
          </cell>
          <cell r="C49" t="str">
            <v xml:space="preserve">Mont. Coluna metálica treliçada, </v>
          </cell>
          <cell r="E49" t="str">
            <v>com</v>
          </cell>
          <cell r="F49" t="str">
            <v>-</v>
          </cell>
          <cell r="G49" t="str">
            <v>-</v>
          </cell>
          <cell r="H49" t="str">
            <v>kg</v>
          </cell>
          <cell r="J49">
            <v>3.59</v>
          </cell>
          <cell r="K49">
            <v>0</v>
          </cell>
        </row>
        <row r="50">
          <cell r="A50" t="str">
            <v>1.32</v>
          </cell>
          <cell r="C50" t="str">
            <v>Mont. Coluna metálica treliçada,</v>
          </cell>
          <cell r="E50" t="str">
            <v>com</v>
          </cell>
          <cell r="F50" t="str">
            <v>-</v>
          </cell>
          <cell r="G50" t="str">
            <v>-</v>
          </cell>
          <cell r="H50" t="str">
            <v>kg</v>
          </cell>
          <cell r="J50">
            <v>3.59</v>
          </cell>
          <cell r="K50">
            <v>0</v>
          </cell>
        </row>
        <row r="51">
          <cell r="A51" t="str">
            <v>1.33</v>
          </cell>
          <cell r="C51" t="str">
            <v>Mont. Viga metálica treliçada,</v>
          </cell>
          <cell r="E51" t="str">
            <v>com</v>
          </cell>
          <cell r="F51" t="str">
            <v>7m</v>
          </cell>
          <cell r="G51" t="str">
            <v>17 und</v>
          </cell>
          <cell r="H51" t="str">
            <v>kg</v>
          </cell>
          <cell r="J51">
            <v>2.69</v>
          </cell>
          <cell r="K51">
            <v>0</v>
          </cell>
        </row>
        <row r="52">
          <cell r="A52" t="str">
            <v>1.34</v>
          </cell>
          <cell r="C52" t="str">
            <v xml:space="preserve">Mont. Viga metálica treliçada, </v>
          </cell>
          <cell r="E52" t="str">
            <v>com</v>
          </cell>
          <cell r="F52" t="str">
            <v>-</v>
          </cell>
          <cell r="G52" t="str">
            <v>-</v>
          </cell>
          <cell r="H52" t="str">
            <v>kg</v>
          </cell>
          <cell r="J52">
            <v>2.69</v>
          </cell>
          <cell r="K52">
            <v>0</v>
          </cell>
        </row>
        <row r="53">
          <cell r="A53" t="str">
            <v>1.35</v>
          </cell>
          <cell r="C53" t="str">
            <v>Mont. Viga metálica treliçada,</v>
          </cell>
          <cell r="E53" t="str">
            <v>com</v>
          </cell>
          <cell r="F53" t="str">
            <v>-</v>
          </cell>
          <cell r="G53" t="str">
            <v>-</v>
          </cell>
          <cell r="H53" t="str">
            <v>kg</v>
          </cell>
          <cell r="J53">
            <v>2.69</v>
          </cell>
          <cell r="K53">
            <v>0</v>
          </cell>
        </row>
        <row r="54">
          <cell r="A54" t="str">
            <v>1.36</v>
          </cell>
          <cell r="C54" t="str">
            <v xml:space="preserve">Mont. Poste de concreto, de 9 a 14m, </v>
          </cell>
          <cell r="E54" t="str">
            <v>Duplo"T"</v>
          </cell>
          <cell r="F54" t="str">
            <v>12 /</v>
          </cell>
          <cell r="G54">
            <v>1650</v>
          </cell>
          <cell r="H54" t="str">
            <v>un</v>
          </cell>
          <cell r="J54">
            <v>860.76</v>
          </cell>
          <cell r="K54">
            <v>0</v>
          </cell>
        </row>
        <row r="55">
          <cell r="A55" t="str">
            <v>1.37</v>
          </cell>
          <cell r="C55" t="str">
            <v xml:space="preserve">Mont. Poste de concreto, de 5 a 8m, </v>
          </cell>
          <cell r="E55" t="str">
            <v>Duplo"T"</v>
          </cell>
          <cell r="F55" t="str">
            <v>8 /</v>
          </cell>
          <cell r="G55">
            <v>1650</v>
          </cell>
          <cell r="H55" t="str">
            <v>un</v>
          </cell>
          <cell r="J55">
            <v>786.58</v>
          </cell>
          <cell r="K55">
            <v>0</v>
          </cell>
        </row>
        <row r="56">
          <cell r="A56" t="str">
            <v>1.38</v>
          </cell>
          <cell r="C56" t="str">
            <v>Mont. Viga de concreto, de 6 a 9m tipo "DT",</v>
          </cell>
          <cell r="E56" t="str">
            <v>com</v>
          </cell>
          <cell r="F56" t="str">
            <v>-</v>
          </cell>
          <cell r="H56" t="str">
            <v>un</v>
          </cell>
          <cell r="J56">
            <v>1099.58</v>
          </cell>
          <cell r="K56">
            <v>0</v>
          </cell>
        </row>
        <row r="57">
          <cell r="A57" t="str">
            <v>1.39</v>
          </cell>
          <cell r="C57" t="str">
            <v>Mont. Suporte pré-moldado p/ Seccionadora</v>
          </cell>
          <cell r="H57" t="str">
            <v>un</v>
          </cell>
          <cell r="J57">
            <v>1812.02</v>
          </cell>
          <cell r="K57">
            <v>0</v>
          </cell>
        </row>
        <row r="58">
          <cell r="A58">
            <v>1310</v>
          </cell>
          <cell r="C58" t="str">
            <v>Mont. Suporte metálico para Seccionadora</v>
          </cell>
          <cell r="H58" t="str">
            <v>un</v>
          </cell>
          <cell r="J58">
            <v>644.75</v>
          </cell>
          <cell r="K58">
            <v>0</v>
          </cell>
        </row>
        <row r="59">
          <cell r="A59">
            <v>1311</v>
          </cell>
          <cell r="C59" t="str">
            <v>Mont. Suporte pré-moldado para Disjuntor</v>
          </cell>
          <cell r="H59" t="str">
            <v>un</v>
          </cell>
          <cell r="J59">
            <v>1074.55</v>
          </cell>
          <cell r="K59">
            <v>0</v>
          </cell>
        </row>
        <row r="60">
          <cell r="A60">
            <v>1312</v>
          </cell>
          <cell r="C60" t="str">
            <v>Mont. Suporte metálico para Disjuntor</v>
          </cell>
          <cell r="H60" t="str">
            <v>un</v>
          </cell>
          <cell r="J60">
            <v>713.67</v>
          </cell>
          <cell r="K60">
            <v>0</v>
          </cell>
        </row>
        <row r="61">
          <cell r="A61">
            <v>1313</v>
          </cell>
          <cell r="C61" t="str">
            <v>Mont. Suporte pré-moldado para TC</v>
          </cell>
          <cell r="H61" t="str">
            <v>un</v>
          </cell>
          <cell r="J61">
            <v>586.45000000000005</v>
          </cell>
          <cell r="K61">
            <v>0</v>
          </cell>
        </row>
        <row r="62">
          <cell r="A62">
            <v>1314</v>
          </cell>
          <cell r="C62" t="str">
            <v>Mont. Suporte metálico para TC</v>
          </cell>
          <cell r="H62" t="str">
            <v>un</v>
          </cell>
          <cell r="J62">
            <v>428.65</v>
          </cell>
          <cell r="K62">
            <v>0</v>
          </cell>
        </row>
        <row r="63">
          <cell r="A63">
            <v>1315</v>
          </cell>
          <cell r="C63" t="str">
            <v>Mont. Suporte pré-moldado p/ TP/TPC/PR/IP</v>
          </cell>
          <cell r="H63" t="str">
            <v>un</v>
          </cell>
          <cell r="J63">
            <v>586.45000000000005</v>
          </cell>
          <cell r="K63">
            <v>0</v>
          </cell>
        </row>
        <row r="64">
          <cell r="A64">
            <v>1316</v>
          </cell>
          <cell r="C64" t="str">
            <v>Mont. Suporte metálico para TP/TPC/PR/IP</v>
          </cell>
          <cell r="H64" t="str">
            <v>un</v>
          </cell>
          <cell r="J64">
            <v>428.65</v>
          </cell>
          <cell r="K64">
            <v>0</v>
          </cell>
        </row>
        <row r="65">
          <cell r="A65">
            <v>1317</v>
          </cell>
          <cell r="C65" t="str">
            <v>Mont. Suporte pré-moldado p/ ch. At. Rápido</v>
          </cell>
          <cell r="H65" t="str">
            <v>un</v>
          </cell>
          <cell r="J65">
            <v>586.45000000000005</v>
          </cell>
          <cell r="K65">
            <v>0</v>
          </cell>
        </row>
        <row r="66">
          <cell r="A66">
            <v>1318</v>
          </cell>
          <cell r="C66" t="str">
            <v>Mont. Suporte metálico para  ch.  At. Rápido</v>
          </cell>
          <cell r="H66" t="str">
            <v>un</v>
          </cell>
          <cell r="J66">
            <v>428.65</v>
          </cell>
          <cell r="K66">
            <v>0</v>
          </cell>
        </row>
        <row r="67">
          <cell r="A67">
            <v>1319</v>
          </cell>
          <cell r="C67" t="str">
            <v>Mont. Suporte metálico para Chave a Óleo</v>
          </cell>
          <cell r="H67" t="str">
            <v>un</v>
          </cell>
          <cell r="J67">
            <v>428.65</v>
          </cell>
          <cell r="K67">
            <v>0</v>
          </cell>
        </row>
        <row r="68">
          <cell r="A68" t="str">
            <v>1.4</v>
          </cell>
          <cell r="C68" t="str">
            <v>SETOR DE 34,5kV</v>
          </cell>
          <cell r="I68">
            <v>0</v>
          </cell>
          <cell r="J68">
            <v>0</v>
          </cell>
          <cell r="K68">
            <v>0</v>
          </cell>
        </row>
        <row r="69">
          <cell r="A69" t="str">
            <v>1.41</v>
          </cell>
          <cell r="C69" t="str">
            <v>Mont. Coluna metálica treliçada,</v>
          </cell>
          <cell r="E69" t="str">
            <v>com</v>
          </cell>
          <cell r="F69" t="str">
            <v>-</v>
          </cell>
          <cell r="G69" t="str">
            <v>-</v>
          </cell>
          <cell r="H69" t="str">
            <v>kg</v>
          </cell>
          <cell r="J69">
            <v>3.34</v>
          </cell>
          <cell r="K69">
            <v>0</v>
          </cell>
        </row>
        <row r="70">
          <cell r="A70" t="str">
            <v>1.42</v>
          </cell>
          <cell r="C70" t="str">
            <v>Mont. Coluna metálica treliçada,</v>
          </cell>
          <cell r="E70" t="str">
            <v>com</v>
          </cell>
          <cell r="F70" t="str">
            <v>-</v>
          </cell>
          <cell r="G70" t="str">
            <v>-</v>
          </cell>
          <cell r="H70" t="str">
            <v>kg</v>
          </cell>
          <cell r="J70">
            <v>3.34</v>
          </cell>
          <cell r="K70">
            <v>0</v>
          </cell>
        </row>
        <row r="71">
          <cell r="A71" t="str">
            <v>1.43</v>
          </cell>
          <cell r="C71" t="str">
            <v xml:space="preserve">Mont. Viga metálica treliçada, </v>
          </cell>
          <cell r="E71" t="str">
            <v>com</v>
          </cell>
          <cell r="F71" t="str">
            <v>7m</v>
          </cell>
          <cell r="G71" t="str">
            <v>25 und</v>
          </cell>
          <cell r="H71" t="str">
            <v>kg</v>
          </cell>
          <cell r="J71">
            <v>2.2400000000000002</v>
          </cell>
          <cell r="K71">
            <v>0</v>
          </cell>
        </row>
        <row r="72">
          <cell r="A72" t="str">
            <v>1.44</v>
          </cell>
          <cell r="C72" t="str">
            <v>Mont. Viga metálica treliçada,</v>
          </cell>
          <cell r="E72" t="str">
            <v>com</v>
          </cell>
          <cell r="F72" t="str">
            <v>-</v>
          </cell>
          <cell r="G72" t="str">
            <v>-</v>
          </cell>
          <cell r="H72" t="str">
            <v>kg</v>
          </cell>
          <cell r="J72">
            <v>2.2400000000000002</v>
          </cell>
          <cell r="K72">
            <v>0</v>
          </cell>
        </row>
        <row r="73">
          <cell r="A73" t="str">
            <v>1.45</v>
          </cell>
          <cell r="C73" t="str">
            <v xml:space="preserve">Mont. Viga metálica treliçada, </v>
          </cell>
          <cell r="E73" t="str">
            <v>com</v>
          </cell>
          <cell r="F73" t="str">
            <v>-</v>
          </cell>
          <cell r="G73" t="str">
            <v>-</v>
          </cell>
          <cell r="H73" t="str">
            <v>kg</v>
          </cell>
          <cell r="J73">
            <v>2.2400000000000002</v>
          </cell>
          <cell r="K73">
            <v>0</v>
          </cell>
        </row>
        <row r="74">
          <cell r="A74" t="str">
            <v>1.46</v>
          </cell>
          <cell r="C74" t="str">
            <v xml:space="preserve">Mont. Poste de concreto, de 9 a 14m, </v>
          </cell>
          <cell r="E74" t="str">
            <v>Duplo"T"</v>
          </cell>
          <cell r="F74" t="str">
            <v>10 /</v>
          </cell>
          <cell r="G74">
            <v>1650</v>
          </cell>
          <cell r="H74" t="str">
            <v>un</v>
          </cell>
          <cell r="J74">
            <v>843.3</v>
          </cell>
          <cell r="K74">
            <v>0</v>
          </cell>
        </row>
        <row r="75">
          <cell r="A75" t="str">
            <v>1.47</v>
          </cell>
          <cell r="C75" t="str">
            <v xml:space="preserve">Mont. Poste de concreto, de 5 a 8m, </v>
          </cell>
          <cell r="E75" t="str">
            <v>-</v>
          </cell>
          <cell r="F75" t="str">
            <v>-</v>
          </cell>
          <cell r="G75" t="str">
            <v>-</v>
          </cell>
          <cell r="H75" t="str">
            <v>un</v>
          </cell>
          <cell r="J75">
            <v>769.12</v>
          </cell>
          <cell r="K75">
            <v>0</v>
          </cell>
        </row>
        <row r="76">
          <cell r="A76" t="str">
            <v>1.48</v>
          </cell>
          <cell r="C76" t="str">
            <v>Mont. Viga de concreto, de 6 a 9m tipo "DT",</v>
          </cell>
          <cell r="E76" t="str">
            <v>com</v>
          </cell>
          <cell r="F76" t="str">
            <v>-</v>
          </cell>
          <cell r="H76" t="str">
            <v>un</v>
          </cell>
          <cell r="J76">
            <v>1184.48</v>
          </cell>
          <cell r="K76">
            <v>0</v>
          </cell>
        </row>
        <row r="77">
          <cell r="A77" t="str">
            <v>1.49</v>
          </cell>
          <cell r="C77" t="str">
            <v>Mont. Suporte  pré-moldado p/ Seccionadora</v>
          </cell>
          <cell r="H77" t="str">
            <v>un</v>
          </cell>
          <cell r="J77">
            <v>1580.26</v>
          </cell>
          <cell r="K77">
            <v>0</v>
          </cell>
        </row>
        <row r="78">
          <cell r="A78">
            <v>1410</v>
          </cell>
          <cell r="C78" t="str">
            <v>Mont. Suporte metálico para Seccionadora</v>
          </cell>
          <cell r="H78" t="str">
            <v>un</v>
          </cell>
          <cell r="J78">
            <v>644.75</v>
          </cell>
          <cell r="K78">
            <v>0</v>
          </cell>
        </row>
        <row r="79">
          <cell r="A79">
            <v>1411</v>
          </cell>
          <cell r="C79" t="str">
            <v>Mont. Suporte pré-moldado para Disjuntor</v>
          </cell>
          <cell r="H79" t="str">
            <v>un</v>
          </cell>
          <cell r="J79">
            <v>979.08</v>
          </cell>
          <cell r="K79">
            <v>0</v>
          </cell>
        </row>
        <row r="80">
          <cell r="A80">
            <v>1412</v>
          </cell>
          <cell r="C80" t="str">
            <v>Mont. Suporte metálico para Disjuntor</v>
          </cell>
          <cell r="H80" t="str">
            <v>un</v>
          </cell>
          <cell r="J80">
            <v>713.67</v>
          </cell>
          <cell r="K80">
            <v>0</v>
          </cell>
        </row>
        <row r="81">
          <cell r="A81">
            <v>1413</v>
          </cell>
          <cell r="C81" t="str">
            <v>Mont. Suporte pré-moldado para TC</v>
          </cell>
          <cell r="H81" t="str">
            <v>un</v>
          </cell>
          <cell r="J81">
            <v>586.45000000000005</v>
          </cell>
          <cell r="K81">
            <v>0</v>
          </cell>
        </row>
        <row r="82">
          <cell r="A82">
            <v>1414</v>
          </cell>
          <cell r="C82" t="str">
            <v>Mont. Suporte metálico para TC</v>
          </cell>
          <cell r="H82" t="str">
            <v>un</v>
          </cell>
          <cell r="J82">
            <v>428.65</v>
          </cell>
          <cell r="K82">
            <v>0</v>
          </cell>
        </row>
        <row r="83">
          <cell r="A83">
            <v>1415</v>
          </cell>
          <cell r="C83" t="str">
            <v>Mont. Suporte pré-moldado para TP/PR/IP</v>
          </cell>
          <cell r="H83" t="str">
            <v>un</v>
          </cell>
          <cell r="J83">
            <v>586.45000000000005</v>
          </cell>
          <cell r="K83">
            <v>0</v>
          </cell>
        </row>
        <row r="84">
          <cell r="A84">
            <v>1416</v>
          </cell>
          <cell r="C84" t="str">
            <v>Mont. Suporte metálico para TP/PR/IP</v>
          </cell>
          <cell r="H84" t="str">
            <v>un</v>
          </cell>
          <cell r="J84">
            <v>428.65</v>
          </cell>
          <cell r="K84">
            <v>0</v>
          </cell>
        </row>
        <row r="85">
          <cell r="A85">
            <v>1417</v>
          </cell>
          <cell r="C85" t="str">
            <v>Mont. Suporte pré-moldado p/ ch. At. Rápido</v>
          </cell>
          <cell r="H85" t="str">
            <v>un</v>
          </cell>
          <cell r="J85">
            <v>586.45000000000005</v>
          </cell>
          <cell r="K85">
            <v>0</v>
          </cell>
        </row>
        <row r="86">
          <cell r="A86">
            <v>1418</v>
          </cell>
          <cell r="C86" t="str">
            <v>Mont. Suporte metálico para ch. At. Rápido</v>
          </cell>
          <cell r="H86" t="str">
            <v>un</v>
          </cell>
          <cell r="J86">
            <v>428.65</v>
          </cell>
          <cell r="K86">
            <v>0</v>
          </cell>
        </row>
        <row r="87">
          <cell r="A87">
            <v>1419</v>
          </cell>
          <cell r="C87" t="str">
            <v>Mont. Suporte pré-moldado para Ch. a Óleo</v>
          </cell>
          <cell r="H87" t="str">
            <v>un</v>
          </cell>
          <cell r="J87">
            <v>586.45000000000005</v>
          </cell>
          <cell r="K87">
            <v>0</v>
          </cell>
        </row>
        <row r="88">
          <cell r="A88">
            <v>1420</v>
          </cell>
          <cell r="C88" t="str">
            <v>Mont. Suporte metálico para Chave a Óleo</v>
          </cell>
          <cell r="H88" t="str">
            <v>un</v>
          </cell>
          <cell r="J88">
            <v>428.65</v>
          </cell>
          <cell r="K88">
            <v>0</v>
          </cell>
        </row>
        <row r="89">
          <cell r="A89" t="str">
            <v>1.5</v>
          </cell>
          <cell r="C89" t="str">
            <v>SETOR DE 13,8kV</v>
          </cell>
          <cell r="I89">
            <v>1004</v>
          </cell>
          <cell r="J89">
            <v>0</v>
          </cell>
          <cell r="K89">
            <v>5613.2</v>
          </cell>
        </row>
        <row r="90">
          <cell r="A90" t="str">
            <v>1.51</v>
          </cell>
          <cell r="C90" t="str">
            <v>Mont. Coluna metálica treliçada,</v>
          </cell>
          <cell r="E90" t="str">
            <v>com</v>
          </cell>
          <cell r="F90" t="str">
            <v>-</v>
          </cell>
          <cell r="G90" t="str">
            <v>-</v>
          </cell>
          <cell r="H90" t="str">
            <v>kg</v>
          </cell>
          <cell r="J90">
            <v>3.59</v>
          </cell>
          <cell r="K90">
            <v>0</v>
          </cell>
        </row>
        <row r="91">
          <cell r="A91" t="str">
            <v>1.52</v>
          </cell>
          <cell r="C91" t="str">
            <v xml:space="preserve">Mont. Coluna metálica treliçada, </v>
          </cell>
          <cell r="E91" t="str">
            <v>com</v>
          </cell>
          <cell r="F91" t="str">
            <v>-</v>
          </cell>
          <cell r="G91" t="str">
            <v>-</v>
          </cell>
          <cell r="H91" t="str">
            <v>kg</v>
          </cell>
          <cell r="J91">
            <v>3.59</v>
          </cell>
          <cell r="K91">
            <v>0</v>
          </cell>
        </row>
        <row r="92">
          <cell r="A92" t="str">
            <v>1.53</v>
          </cell>
          <cell r="C92" t="str">
            <v xml:space="preserve">Mont. Viga metálica </v>
          </cell>
          <cell r="E92" t="str">
            <v>com</v>
          </cell>
          <cell r="F92" t="str">
            <v>-</v>
          </cell>
          <cell r="G92" t="str">
            <v>-</v>
          </cell>
          <cell r="H92" t="str">
            <v>kg</v>
          </cell>
          <cell r="I92">
            <v>1000</v>
          </cell>
          <cell r="J92">
            <v>2.2400000000000002</v>
          </cell>
          <cell r="K92">
            <v>2240</v>
          </cell>
        </row>
        <row r="93">
          <cell r="A93" t="str">
            <v>1.54</v>
          </cell>
          <cell r="C93" t="str">
            <v xml:space="preserve">Mont. Viga metálica treliçada, </v>
          </cell>
          <cell r="E93" t="str">
            <v>com</v>
          </cell>
          <cell r="F93" t="str">
            <v>5m</v>
          </cell>
          <cell r="G93" t="str">
            <v>10 und</v>
          </cell>
          <cell r="H93" t="str">
            <v>kg</v>
          </cell>
          <cell r="J93">
            <v>2.2400000000000002</v>
          </cell>
          <cell r="K93">
            <v>0</v>
          </cell>
        </row>
        <row r="94">
          <cell r="A94" t="str">
            <v>1.55</v>
          </cell>
          <cell r="C94" t="str">
            <v xml:space="preserve">Mont. Viga metálica treliçada, </v>
          </cell>
          <cell r="E94" t="str">
            <v>com</v>
          </cell>
          <cell r="F94" t="str">
            <v>7m</v>
          </cell>
          <cell r="G94" t="str">
            <v>8 und</v>
          </cell>
          <cell r="H94" t="str">
            <v>kg</v>
          </cell>
          <cell r="J94">
            <v>2.2400000000000002</v>
          </cell>
          <cell r="K94">
            <v>0</v>
          </cell>
        </row>
        <row r="95">
          <cell r="A95" t="str">
            <v>1.56</v>
          </cell>
          <cell r="C95" t="str">
            <v xml:space="preserve">Mont. Poste de concreto, de 9 a 14m, </v>
          </cell>
          <cell r="E95" t="str">
            <v>Duplo"T"</v>
          </cell>
          <cell r="F95" t="str">
            <v>10 /</v>
          </cell>
          <cell r="G95">
            <v>1000</v>
          </cell>
          <cell r="H95" t="str">
            <v>un</v>
          </cell>
          <cell r="I95">
            <v>4</v>
          </cell>
          <cell r="J95">
            <v>843.3</v>
          </cell>
          <cell r="K95">
            <v>3373.2</v>
          </cell>
        </row>
        <row r="96">
          <cell r="A96" t="str">
            <v>1.57</v>
          </cell>
          <cell r="C96" t="str">
            <v xml:space="preserve">Mont. Poste de concreto, de 5 a 8m, </v>
          </cell>
          <cell r="E96" t="str">
            <v>Duplo"T"</v>
          </cell>
          <cell r="F96">
            <v>7</v>
          </cell>
          <cell r="G96">
            <v>1000</v>
          </cell>
          <cell r="H96" t="str">
            <v>un</v>
          </cell>
          <cell r="J96">
            <v>769.12</v>
          </cell>
          <cell r="K96">
            <v>0</v>
          </cell>
        </row>
        <row r="97">
          <cell r="A97" t="str">
            <v>1.58</v>
          </cell>
          <cell r="C97" t="str">
            <v>Mont. Viga de concreto, de 6 a 9m tipo "DT",</v>
          </cell>
          <cell r="E97" t="str">
            <v>com</v>
          </cell>
          <cell r="F97" t="str">
            <v>-</v>
          </cell>
          <cell r="H97" t="str">
            <v>un</v>
          </cell>
          <cell r="J97">
            <v>1184.48</v>
          </cell>
          <cell r="K97">
            <v>0</v>
          </cell>
        </row>
        <row r="98">
          <cell r="A98" t="str">
            <v>1.59</v>
          </cell>
          <cell r="C98" t="str">
            <v>Mont. Suporte pré-moldado p/ Seccionadora</v>
          </cell>
          <cell r="H98" t="str">
            <v>un</v>
          </cell>
          <cell r="J98">
            <v>1198.1099999999999</v>
          </cell>
          <cell r="K98">
            <v>0</v>
          </cell>
        </row>
        <row r="99">
          <cell r="A99">
            <v>1510</v>
          </cell>
          <cell r="C99" t="str">
            <v>Mont. Suporte metálico para Seccionadora</v>
          </cell>
          <cell r="H99" t="str">
            <v>un</v>
          </cell>
          <cell r="J99">
            <v>549.28</v>
          </cell>
          <cell r="K99">
            <v>0</v>
          </cell>
        </row>
        <row r="100">
          <cell r="A100">
            <v>1511</v>
          </cell>
          <cell r="C100" t="str">
            <v>Mont. Suporte pré-moldado para Disjuntor</v>
          </cell>
          <cell r="H100" t="str">
            <v>un</v>
          </cell>
          <cell r="J100">
            <v>714.6</v>
          </cell>
          <cell r="K100">
            <v>0</v>
          </cell>
        </row>
        <row r="101">
          <cell r="A101">
            <v>1512</v>
          </cell>
          <cell r="C101" t="str">
            <v>Mont. Suporte metálico para Disjuntor</v>
          </cell>
          <cell r="H101" t="str">
            <v>un</v>
          </cell>
          <cell r="J101">
            <v>574.54999999999995</v>
          </cell>
          <cell r="K101">
            <v>0</v>
          </cell>
        </row>
        <row r="102">
          <cell r="A102">
            <v>1513</v>
          </cell>
          <cell r="C102" t="str">
            <v>Mont. Suporte pré-moldado para TC/IP</v>
          </cell>
          <cell r="H102" t="str">
            <v>un</v>
          </cell>
          <cell r="J102">
            <v>586.45000000000005</v>
          </cell>
          <cell r="K102">
            <v>0</v>
          </cell>
        </row>
        <row r="103">
          <cell r="A103">
            <v>1514</v>
          </cell>
          <cell r="C103" t="str">
            <v>Mont. Suporte metálico para TC</v>
          </cell>
          <cell r="H103" t="str">
            <v>un</v>
          </cell>
          <cell r="J103">
            <v>428.65</v>
          </cell>
          <cell r="K103">
            <v>0</v>
          </cell>
        </row>
        <row r="104">
          <cell r="A104">
            <v>1515</v>
          </cell>
          <cell r="C104" t="str">
            <v>Mont. Suporte pré-moldado para TP/PR/IP</v>
          </cell>
          <cell r="H104" t="str">
            <v>un</v>
          </cell>
          <cell r="J104">
            <v>586.45000000000005</v>
          </cell>
          <cell r="K104">
            <v>0</v>
          </cell>
        </row>
        <row r="105">
          <cell r="A105">
            <v>1516</v>
          </cell>
          <cell r="C105" t="str">
            <v>Mont. Suporte metálico para TP/PR/IP</v>
          </cell>
          <cell r="H105" t="str">
            <v>un</v>
          </cell>
          <cell r="J105">
            <v>428.65</v>
          </cell>
          <cell r="K105">
            <v>0</v>
          </cell>
        </row>
        <row r="106">
          <cell r="A106">
            <v>1517</v>
          </cell>
          <cell r="C106" t="str">
            <v>Mont. Suporte pré-moldado para Ch. a Óleo</v>
          </cell>
          <cell r="H106" t="str">
            <v>un</v>
          </cell>
          <cell r="J106">
            <v>586.45000000000005</v>
          </cell>
          <cell r="K106">
            <v>0</v>
          </cell>
        </row>
        <row r="107">
          <cell r="A107">
            <v>1518</v>
          </cell>
          <cell r="C107" t="str">
            <v>Mont. Suporte metálico para Muflas 15 KV</v>
          </cell>
          <cell r="H107" t="str">
            <v>un</v>
          </cell>
          <cell r="J107">
            <v>428.65</v>
          </cell>
          <cell r="K107">
            <v>0</v>
          </cell>
        </row>
        <row r="108">
          <cell r="A108" t="str">
            <v>2.0</v>
          </cell>
          <cell r="C108" t="str">
            <v>SISTEMA DE ATERRAMENTO</v>
          </cell>
          <cell r="I108">
            <v>4</v>
          </cell>
          <cell r="K108">
            <v>301.52</v>
          </cell>
        </row>
        <row r="109">
          <cell r="A109" t="str">
            <v>2.1</v>
          </cell>
          <cell r="C109" t="str">
            <v>REDE DE PROTEÇÃO AÉREA</v>
          </cell>
          <cell r="I109">
            <v>0</v>
          </cell>
          <cell r="K109">
            <v>0</v>
          </cell>
        </row>
        <row r="110">
          <cell r="A110" t="str">
            <v>2.11</v>
          </cell>
          <cell r="C110" t="str">
            <v>Lanc. Cabo de aço</v>
          </cell>
          <cell r="E110" t="str">
            <v>diametro</v>
          </cell>
          <cell r="F110" t="str">
            <v>3/8"</v>
          </cell>
          <cell r="H110" t="str">
            <v>m</v>
          </cell>
          <cell r="J110">
            <v>5.75</v>
          </cell>
          <cell r="K110">
            <v>0</v>
          </cell>
        </row>
        <row r="111">
          <cell r="A111" t="str">
            <v>2.2</v>
          </cell>
          <cell r="C111" t="str">
            <v>REDE  DE MALHA DE TERRA</v>
          </cell>
          <cell r="I111">
            <v>4</v>
          </cell>
          <cell r="K111">
            <v>301.52</v>
          </cell>
        </row>
        <row r="112">
          <cell r="A112" t="str">
            <v>2.21</v>
          </cell>
          <cell r="C112" t="str">
            <v>Lanc. Cabo de cobre nú, de 70 a 100mm²,</v>
          </cell>
          <cell r="E112" t="str">
            <v>seção</v>
          </cell>
          <cell r="F112" t="str">
            <v>70mm²</v>
          </cell>
          <cell r="H112" t="str">
            <v>m</v>
          </cell>
          <cell r="J112">
            <v>23.75</v>
          </cell>
          <cell r="K112">
            <v>0</v>
          </cell>
        </row>
        <row r="113">
          <cell r="A113" t="str">
            <v>2.22</v>
          </cell>
          <cell r="C113" t="str">
            <v>Mont. Haste de cobre, com diâmetro até 3/4"</v>
          </cell>
          <cell r="E113" t="str">
            <v>diametro</v>
          </cell>
          <cell r="F113" t="str">
            <v>5/8"</v>
          </cell>
          <cell r="H113" t="str">
            <v>un</v>
          </cell>
          <cell r="I113">
            <v>4</v>
          </cell>
          <cell r="J113">
            <v>75.38</v>
          </cell>
          <cell r="K113">
            <v>301.52</v>
          </cell>
        </row>
        <row r="114">
          <cell r="A114" t="str">
            <v>3.0</v>
          </cell>
          <cell r="C114" t="str">
            <v>BARRAMENTO</v>
          </cell>
          <cell r="I114">
            <v>189</v>
          </cell>
          <cell r="K114">
            <v>8077.72</v>
          </cell>
        </row>
        <row r="115">
          <cell r="A115" t="str">
            <v>3.1</v>
          </cell>
          <cell r="C115" t="str">
            <v>SETOR DE 230kV</v>
          </cell>
          <cell r="I115">
            <v>0</v>
          </cell>
          <cell r="K115">
            <v>0</v>
          </cell>
        </row>
        <row r="116">
          <cell r="A116" t="str">
            <v>3.11</v>
          </cell>
          <cell r="C116" t="str">
            <v xml:space="preserve">Lanc. Cabo de alumínio, de 266,8 a 477MCM, </v>
          </cell>
          <cell r="E116" t="str">
            <v>seção</v>
          </cell>
          <cell r="F116" t="str">
            <v>-</v>
          </cell>
          <cell r="G116" t="str">
            <v>-</v>
          </cell>
          <cell r="H116" t="str">
            <v>kg</v>
          </cell>
          <cell r="J116">
            <v>8.61</v>
          </cell>
          <cell r="K116">
            <v>0</v>
          </cell>
        </row>
        <row r="117">
          <cell r="A117" t="str">
            <v>3.12</v>
          </cell>
          <cell r="C117" t="str">
            <v xml:space="preserve">Lanc. Cabo de alumínio, de 500   a  795MCM, </v>
          </cell>
          <cell r="E117" t="str">
            <v>seção</v>
          </cell>
          <cell r="F117" t="str">
            <v>-</v>
          </cell>
          <cell r="G117" t="str">
            <v>-</v>
          </cell>
          <cell r="H117" t="str">
            <v>kg</v>
          </cell>
          <cell r="J117">
            <v>9.57</v>
          </cell>
          <cell r="K117">
            <v>0</v>
          </cell>
        </row>
        <row r="118">
          <cell r="A118" t="str">
            <v>3.13</v>
          </cell>
          <cell r="C118" t="str">
            <v>Mont. Tubo de alumínio, até 69mm,</v>
          </cell>
          <cell r="E118" t="str">
            <v>diametro</v>
          </cell>
          <cell r="F118" t="str">
            <v>-</v>
          </cell>
          <cell r="H118" t="str">
            <v>m</v>
          </cell>
          <cell r="J118">
            <v>85.74</v>
          </cell>
          <cell r="K118">
            <v>0</v>
          </cell>
        </row>
        <row r="119">
          <cell r="A119" t="str">
            <v>3.14</v>
          </cell>
          <cell r="C119" t="str">
            <v>Mont. Tubo de alumínio, de 70 a 110mm,</v>
          </cell>
          <cell r="E119" t="str">
            <v>diametro</v>
          </cell>
          <cell r="F119" t="str">
            <v>-</v>
          </cell>
          <cell r="H119" t="str">
            <v>m</v>
          </cell>
          <cell r="J119">
            <v>118.68</v>
          </cell>
          <cell r="K119">
            <v>0</v>
          </cell>
        </row>
        <row r="120">
          <cell r="A120" t="str">
            <v>3.15</v>
          </cell>
          <cell r="C120" t="str">
            <v>Mont. Cadeia de discos isoladores</v>
          </cell>
          <cell r="H120" t="str">
            <v>un</v>
          </cell>
          <cell r="J120">
            <v>461.09</v>
          </cell>
          <cell r="K120">
            <v>0</v>
          </cell>
        </row>
        <row r="121">
          <cell r="A121" t="str">
            <v>3.16</v>
          </cell>
          <cell r="C121" t="str">
            <v>Mont. Isolador de pedestal tipo coluna</v>
          </cell>
          <cell r="H121" t="str">
            <v>un</v>
          </cell>
          <cell r="J121">
            <v>472.42</v>
          </cell>
          <cell r="K121">
            <v>0</v>
          </cell>
        </row>
        <row r="122">
          <cell r="A122" t="str">
            <v>3.2</v>
          </cell>
          <cell r="C122" t="str">
            <v>SETOR DE 138kV</v>
          </cell>
          <cell r="I122">
            <v>0</v>
          </cell>
          <cell r="K122">
            <v>0</v>
          </cell>
        </row>
        <row r="123">
          <cell r="A123" t="str">
            <v>3.21</v>
          </cell>
          <cell r="C123" t="str">
            <v xml:space="preserve">Lanc. Cabo de alumínio, de 266,8 a 477MCM, </v>
          </cell>
          <cell r="E123" t="str">
            <v>seção</v>
          </cell>
          <cell r="F123" t="str">
            <v>-</v>
          </cell>
          <cell r="G123" t="str">
            <v>-</v>
          </cell>
          <cell r="H123" t="str">
            <v>m</v>
          </cell>
          <cell r="J123">
            <v>8.61</v>
          </cell>
          <cell r="K123">
            <v>0</v>
          </cell>
        </row>
        <row r="124">
          <cell r="A124" t="str">
            <v>3.22</v>
          </cell>
          <cell r="C124" t="str">
            <v xml:space="preserve">Lanc. Cabo de alumínio, de 500   a  795MCM, </v>
          </cell>
          <cell r="E124" t="str">
            <v>seção</v>
          </cell>
          <cell r="F124" t="str">
            <v>-</v>
          </cell>
          <cell r="G124" t="str">
            <v>-</v>
          </cell>
          <cell r="H124" t="str">
            <v>m</v>
          </cell>
          <cell r="J124">
            <v>9.57</v>
          </cell>
          <cell r="K124">
            <v>0</v>
          </cell>
        </row>
        <row r="125">
          <cell r="A125" t="str">
            <v>3.23</v>
          </cell>
          <cell r="C125" t="str">
            <v>Mont. Tubo de alumínio, até 69mm,</v>
          </cell>
          <cell r="E125" t="str">
            <v>diametro</v>
          </cell>
          <cell r="F125" t="str">
            <v>-</v>
          </cell>
          <cell r="H125" t="str">
            <v>m</v>
          </cell>
          <cell r="J125">
            <v>85.31</v>
          </cell>
          <cell r="K125">
            <v>0</v>
          </cell>
        </row>
        <row r="126">
          <cell r="A126" t="str">
            <v>3.24</v>
          </cell>
          <cell r="C126" t="str">
            <v>Mont. Tubo de alumínio, de 70 a 110mm,</v>
          </cell>
          <cell r="E126" t="str">
            <v>diametro</v>
          </cell>
          <cell r="F126" t="str">
            <v>-</v>
          </cell>
          <cell r="H126" t="str">
            <v>m</v>
          </cell>
          <cell r="J126">
            <v>114.32</v>
          </cell>
          <cell r="K126">
            <v>0</v>
          </cell>
        </row>
        <row r="127">
          <cell r="A127" t="str">
            <v>3.25</v>
          </cell>
          <cell r="C127" t="str">
            <v>Mont. Cadeia de discos isoladores</v>
          </cell>
          <cell r="H127" t="str">
            <v>un</v>
          </cell>
          <cell r="J127">
            <v>386.9</v>
          </cell>
          <cell r="K127">
            <v>0</v>
          </cell>
        </row>
        <row r="128">
          <cell r="A128" t="str">
            <v>3.26</v>
          </cell>
          <cell r="C128" t="str">
            <v>Mont. Isolador de pedestal tipo coluna</v>
          </cell>
          <cell r="H128" t="str">
            <v>un</v>
          </cell>
          <cell r="J128">
            <v>398.23</v>
          </cell>
          <cell r="K128">
            <v>0</v>
          </cell>
        </row>
        <row r="129">
          <cell r="A129" t="str">
            <v>3.3</v>
          </cell>
          <cell r="C129" t="str">
            <v>SETOR DE 69kV</v>
          </cell>
          <cell r="I129">
            <v>0</v>
          </cell>
          <cell r="K129">
            <v>0</v>
          </cell>
        </row>
        <row r="130">
          <cell r="A130" t="str">
            <v>3.31</v>
          </cell>
          <cell r="C130" t="str">
            <v xml:space="preserve">Lanc. Cabo de alumínio, até 4/0AWG, </v>
          </cell>
          <cell r="E130" t="str">
            <v>seção</v>
          </cell>
          <cell r="F130" t="str">
            <v>-</v>
          </cell>
          <cell r="G130" t="str">
            <v>-</v>
          </cell>
          <cell r="H130" t="str">
            <v>m</v>
          </cell>
          <cell r="J130">
            <v>8.61</v>
          </cell>
          <cell r="K130">
            <v>0</v>
          </cell>
        </row>
        <row r="131">
          <cell r="A131" t="str">
            <v>3.32</v>
          </cell>
          <cell r="C131" t="str">
            <v xml:space="preserve">Lanc. Cabo de alumínio, de 266,8 a 477MCM, </v>
          </cell>
          <cell r="E131" t="str">
            <v>seção</v>
          </cell>
          <cell r="F131">
            <v>266</v>
          </cell>
          <cell r="G131" t="str">
            <v>AWG</v>
          </cell>
          <cell r="H131" t="str">
            <v>m</v>
          </cell>
          <cell r="J131">
            <v>8.61</v>
          </cell>
          <cell r="K131">
            <v>0</v>
          </cell>
        </row>
        <row r="132">
          <cell r="A132" t="str">
            <v>3.33</v>
          </cell>
          <cell r="C132" t="str">
            <v xml:space="preserve">Lanc. Cabo de alumínio, de 500   a  795MCM, </v>
          </cell>
          <cell r="E132" t="str">
            <v>seção</v>
          </cell>
          <cell r="F132" t="str">
            <v>-</v>
          </cell>
          <cell r="G132" t="str">
            <v>-</v>
          </cell>
          <cell r="H132" t="str">
            <v>m</v>
          </cell>
          <cell r="J132">
            <v>9.57</v>
          </cell>
          <cell r="K132">
            <v>0</v>
          </cell>
        </row>
        <row r="133">
          <cell r="A133" t="str">
            <v>3.34</v>
          </cell>
          <cell r="C133" t="str">
            <v xml:space="preserve">Mont. Tubo de alumínio, até 69mm, </v>
          </cell>
          <cell r="E133" t="str">
            <v>diametro</v>
          </cell>
          <cell r="F133" t="str">
            <v>-</v>
          </cell>
          <cell r="H133" t="str">
            <v>m</v>
          </cell>
          <cell r="J133">
            <v>85.74</v>
          </cell>
          <cell r="K133">
            <v>0</v>
          </cell>
        </row>
        <row r="134">
          <cell r="A134" t="str">
            <v>3.35</v>
          </cell>
          <cell r="C134" t="str">
            <v>Mont. Tubo de alumínio, de 70 a 110mm,</v>
          </cell>
          <cell r="E134" t="str">
            <v>diametro</v>
          </cell>
          <cell r="F134" t="str">
            <v>-</v>
          </cell>
          <cell r="H134" t="str">
            <v>m</v>
          </cell>
          <cell r="J134">
            <v>114.32</v>
          </cell>
          <cell r="K134">
            <v>0</v>
          </cell>
        </row>
        <row r="135">
          <cell r="A135" t="str">
            <v>3.36</v>
          </cell>
          <cell r="C135" t="str">
            <v>Mont. Cadeia de discos isoladores</v>
          </cell>
          <cell r="H135" t="str">
            <v>un</v>
          </cell>
          <cell r="J135">
            <v>279.14999999999998</v>
          </cell>
          <cell r="K135">
            <v>0</v>
          </cell>
        </row>
        <row r="136">
          <cell r="A136" t="str">
            <v>3.37</v>
          </cell>
          <cell r="C136" t="str">
            <v>Mont. Isolador de pedestal tipo coluna</v>
          </cell>
          <cell r="H136" t="str">
            <v>un</v>
          </cell>
          <cell r="J136">
            <v>361.14</v>
          </cell>
          <cell r="K136">
            <v>0</v>
          </cell>
        </row>
        <row r="137">
          <cell r="A137" t="str">
            <v>3.4</v>
          </cell>
          <cell r="C137" t="str">
            <v>SETOR DE 34,5kV</v>
          </cell>
          <cell r="I137">
            <v>0</v>
          </cell>
          <cell r="K137">
            <v>0</v>
          </cell>
        </row>
        <row r="138">
          <cell r="A138" t="str">
            <v>3.41</v>
          </cell>
          <cell r="C138" t="str">
            <v>Lanc. Cabo de alumínio, até 4/0AWG,</v>
          </cell>
          <cell r="E138" t="str">
            <v>seção</v>
          </cell>
          <cell r="F138" t="str">
            <v>-</v>
          </cell>
          <cell r="G138" t="str">
            <v>-</v>
          </cell>
          <cell r="H138" t="str">
            <v>m</v>
          </cell>
          <cell r="J138">
            <v>8.61</v>
          </cell>
          <cell r="K138">
            <v>0</v>
          </cell>
        </row>
        <row r="139">
          <cell r="A139" t="str">
            <v>3.42</v>
          </cell>
          <cell r="C139" t="str">
            <v>Lanc. Cabo de alumínio, de 266,8 a 477MCM,</v>
          </cell>
          <cell r="E139" t="str">
            <v>seção</v>
          </cell>
          <cell r="F139">
            <v>266</v>
          </cell>
          <cell r="G139" t="str">
            <v>AWG</v>
          </cell>
          <cell r="H139" t="str">
            <v>m</v>
          </cell>
          <cell r="J139">
            <v>8.61</v>
          </cell>
          <cell r="K139">
            <v>0</v>
          </cell>
        </row>
        <row r="140">
          <cell r="A140" t="str">
            <v>3.43</v>
          </cell>
          <cell r="C140" t="str">
            <v>Lanc. Cabo de alumínio, de 500   a  795MCM,</v>
          </cell>
          <cell r="E140" t="str">
            <v>seção</v>
          </cell>
          <cell r="F140" t="str">
            <v>-</v>
          </cell>
          <cell r="G140" t="str">
            <v>-</v>
          </cell>
          <cell r="H140" t="str">
            <v>m</v>
          </cell>
          <cell r="J140">
            <v>9.57</v>
          </cell>
          <cell r="K140">
            <v>0</v>
          </cell>
        </row>
        <row r="141">
          <cell r="A141" t="str">
            <v>3.44</v>
          </cell>
          <cell r="C141" t="str">
            <v>Mont. Tubo de alumínio, até 69mm,</v>
          </cell>
          <cell r="E141" t="str">
            <v>diametro</v>
          </cell>
          <cell r="F141" t="str">
            <v>-</v>
          </cell>
          <cell r="H141" t="str">
            <v>m</v>
          </cell>
          <cell r="J141">
            <v>85.74</v>
          </cell>
          <cell r="K141">
            <v>0</v>
          </cell>
        </row>
        <row r="142">
          <cell r="A142" t="str">
            <v>3.45</v>
          </cell>
          <cell r="C142" t="str">
            <v>Mont. Tubo de alumínio, de 70 a 110mm,</v>
          </cell>
          <cell r="E142" t="str">
            <v>diametro</v>
          </cell>
          <cell r="F142" t="str">
            <v>-</v>
          </cell>
          <cell r="H142" t="str">
            <v>m</v>
          </cell>
          <cell r="J142">
            <v>114.32</v>
          </cell>
          <cell r="K142">
            <v>0</v>
          </cell>
        </row>
        <row r="143">
          <cell r="A143" t="str">
            <v>3.46</v>
          </cell>
          <cell r="C143" t="str">
            <v>Mont. Cadeia de discos isoladores</v>
          </cell>
          <cell r="H143" t="str">
            <v>un</v>
          </cell>
          <cell r="J143">
            <v>200.6</v>
          </cell>
          <cell r="K143">
            <v>0</v>
          </cell>
        </row>
        <row r="144">
          <cell r="A144" t="str">
            <v>3.47</v>
          </cell>
          <cell r="C144" t="str">
            <v>Mont. Isolador de pedestal tipo coluna</v>
          </cell>
          <cell r="H144" t="str">
            <v>un</v>
          </cell>
          <cell r="J144">
            <v>113.61</v>
          </cell>
          <cell r="K144">
            <v>0</v>
          </cell>
        </row>
        <row r="145">
          <cell r="A145" t="str">
            <v>3.48</v>
          </cell>
          <cell r="C145" t="str">
            <v>Mont. Isolador de pedestal tipo pino</v>
          </cell>
          <cell r="H145" t="str">
            <v>un</v>
          </cell>
          <cell r="J145">
            <v>113.61</v>
          </cell>
          <cell r="K145">
            <v>0</v>
          </cell>
        </row>
        <row r="146">
          <cell r="A146" t="str">
            <v>3.5</v>
          </cell>
          <cell r="C146" t="str">
            <v>SETOR DE 13,8kV</v>
          </cell>
          <cell r="I146">
            <v>189</v>
          </cell>
          <cell r="K146">
            <v>8077.72</v>
          </cell>
        </row>
        <row r="147">
          <cell r="A147" t="str">
            <v>3.51</v>
          </cell>
          <cell r="C147" t="str">
            <v xml:space="preserve">Lanc. Cabo de alumínio, até 4/0AWG, </v>
          </cell>
          <cell r="E147" t="str">
            <v>seção</v>
          </cell>
          <cell r="F147" t="str">
            <v>2/0</v>
          </cell>
          <cell r="G147" t="str">
            <v>AWG</v>
          </cell>
          <cell r="H147" t="str">
            <v>m</v>
          </cell>
          <cell r="J147">
            <v>8.61</v>
          </cell>
          <cell r="K147">
            <v>0</v>
          </cell>
        </row>
        <row r="148">
          <cell r="A148" t="str">
            <v>3.52</v>
          </cell>
          <cell r="C148" t="str">
            <v xml:space="preserve">Lanc. Cabo de alumínio, de 266,8 a 477MCM, </v>
          </cell>
          <cell r="E148" t="str">
            <v>seção</v>
          </cell>
          <cell r="F148">
            <v>397</v>
          </cell>
          <cell r="G148" t="str">
            <v>MCM</v>
          </cell>
          <cell r="H148" t="str">
            <v>m</v>
          </cell>
          <cell r="I148">
            <v>130</v>
          </cell>
          <cell r="J148">
            <v>8.61</v>
          </cell>
          <cell r="K148">
            <v>1119.3</v>
          </cell>
        </row>
        <row r="149">
          <cell r="A149" t="str">
            <v>3.53</v>
          </cell>
          <cell r="C149" t="str">
            <v>Lanc. Cabo de alumínio, de  500   a  795MCM,</v>
          </cell>
          <cell r="E149" t="str">
            <v>seção</v>
          </cell>
          <cell r="F149" t="str">
            <v>-</v>
          </cell>
          <cell r="G149" t="str">
            <v>-</v>
          </cell>
          <cell r="H149" t="str">
            <v>m</v>
          </cell>
          <cell r="J149">
            <v>9.57</v>
          </cell>
          <cell r="K149">
            <v>0</v>
          </cell>
        </row>
        <row r="150">
          <cell r="A150" t="str">
            <v>3.54</v>
          </cell>
          <cell r="C150" t="str">
            <v xml:space="preserve">Lanc. Cabo isolado, até 100mm², </v>
          </cell>
          <cell r="E150" t="str">
            <v>seção</v>
          </cell>
          <cell r="F150" t="str">
            <v>-</v>
          </cell>
          <cell r="G150" t="str">
            <v>-</v>
          </cell>
          <cell r="H150" t="str">
            <v>m</v>
          </cell>
          <cell r="J150">
            <v>11.36</v>
          </cell>
          <cell r="K150">
            <v>0</v>
          </cell>
        </row>
        <row r="151">
          <cell r="A151" t="str">
            <v>3.55</v>
          </cell>
          <cell r="C151" t="str">
            <v xml:space="preserve">Lanc. Cabo isolado, de  101 a 300mm², </v>
          </cell>
          <cell r="E151" t="str">
            <v>seção</v>
          </cell>
          <cell r="F151" t="str">
            <v>-</v>
          </cell>
          <cell r="G151" t="str">
            <v>-</v>
          </cell>
          <cell r="H151" t="str">
            <v>m</v>
          </cell>
          <cell r="J151">
            <v>13.33</v>
          </cell>
          <cell r="K151">
            <v>0</v>
          </cell>
        </row>
        <row r="152">
          <cell r="A152" t="str">
            <v>3.56</v>
          </cell>
          <cell r="C152" t="str">
            <v xml:space="preserve">Lanc. Cabo isolado, de  301 a 500mm², </v>
          </cell>
          <cell r="E152" t="str">
            <v>seção</v>
          </cell>
          <cell r="F152">
            <v>500</v>
          </cell>
          <cell r="G152" t="str">
            <v>mm²</v>
          </cell>
          <cell r="H152" t="str">
            <v>m</v>
          </cell>
          <cell r="J152">
            <v>20.309999999999999</v>
          </cell>
          <cell r="K152">
            <v>0</v>
          </cell>
        </row>
        <row r="153">
          <cell r="A153" t="str">
            <v>3.57</v>
          </cell>
          <cell r="C153" t="str">
            <v xml:space="preserve">Mont. Tubo de alumínio, até 69mm, </v>
          </cell>
          <cell r="E153" t="str">
            <v>diametro</v>
          </cell>
          <cell r="F153" t="str">
            <v>2¹/²"</v>
          </cell>
          <cell r="H153" t="str">
            <v>m</v>
          </cell>
          <cell r="J153">
            <v>85.74</v>
          </cell>
          <cell r="K153">
            <v>0</v>
          </cell>
        </row>
        <row r="154">
          <cell r="A154" t="str">
            <v>3.58</v>
          </cell>
          <cell r="C154" t="str">
            <v xml:space="preserve">Mont. Tubo de alumínio, de 70 a 110mm, </v>
          </cell>
          <cell r="E154" t="str">
            <v>diametro</v>
          </cell>
          <cell r="F154" t="str">
            <v>-</v>
          </cell>
          <cell r="H154" t="str">
            <v>m</v>
          </cell>
          <cell r="I154">
            <v>50</v>
          </cell>
          <cell r="J154">
            <v>114.32</v>
          </cell>
          <cell r="K154">
            <v>5716</v>
          </cell>
        </row>
        <row r="155">
          <cell r="A155" t="str">
            <v>3.59</v>
          </cell>
          <cell r="C155" t="str">
            <v>Mont. Cadeia de discos isoladores</v>
          </cell>
          <cell r="H155" t="str">
            <v>un</v>
          </cell>
          <cell r="I155">
            <v>6</v>
          </cell>
          <cell r="J155">
            <v>130.77000000000001</v>
          </cell>
          <cell r="K155">
            <v>784.62000000000012</v>
          </cell>
        </row>
        <row r="156">
          <cell r="A156">
            <v>3510</v>
          </cell>
          <cell r="C156" t="str">
            <v>Mont. Isolador de pedestal tipo coluna</v>
          </cell>
          <cell r="H156" t="str">
            <v>un</v>
          </cell>
          <cell r="J156">
            <v>83.93</v>
          </cell>
          <cell r="K156">
            <v>0</v>
          </cell>
        </row>
        <row r="157">
          <cell r="A157">
            <v>3511</v>
          </cell>
          <cell r="C157" t="str">
            <v>Mont. Isolador de pedestal tipo pino</v>
          </cell>
          <cell r="H157" t="str">
            <v>un</v>
          </cell>
          <cell r="J157">
            <v>83.93</v>
          </cell>
          <cell r="K157">
            <v>0</v>
          </cell>
        </row>
        <row r="158">
          <cell r="A158">
            <v>3512</v>
          </cell>
          <cell r="C158" t="str">
            <v>Mont. Chave fusível unipolar</v>
          </cell>
          <cell r="H158" t="str">
            <v>un</v>
          </cell>
          <cell r="J158">
            <v>152.6</v>
          </cell>
          <cell r="K158">
            <v>0</v>
          </cell>
        </row>
        <row r="159">
          <cell r="A159">
            <v>3513</v>
          </cell>
          <cell r="C159" t="str">
            <v>Mont. Para-raios tipo distribuição</v>
          </cell>
          <cell r="H159" t="str">
            <v>un</v>
          </cell>
          <cell r="I159">
            <v>3</v>
          </cell>
          <cell r="J159">
            <v>152.6</v>
          </cell>
          <cell r="K159">
            <v>457.79999999999995</v>
          </cell>
        </row>
        <row r="160">
          <cell r="A160">
            <v>3514</v>
          </cell>
          <cell r="C160" t="str">
            <v>Mont. Mufla terminal para cabo isolado</v>
          </cell>
          <cell r="H160" t="str">
            <v>un</v>
          </cell>
          <cell r="J160">
            <v>418.82</v>
          </cell>
          <cell r="K160">
            <v>0</v>
          </cell>
        </row>
        <row r="161">
          <cell r="A161">
            <v>3515</v>
          </cell>
          <cell r="C161" t="str">
            <v>Mont. Enfaixamento terminal para cabo isolado</v>
          </cell>
          <cell r="H161" t="str">
            <v>un</v>
          </cell>
          <cell r="J161">
            <v>418.82</v>
          </cell>
          <cell r="K161">
            <v>0</v>
          </cell>
        </row>
        <row r="162">
          <cell r="A162" t="str">
            <v>4.0</v>
          </cell>
          <cell r="C162" t="str">
            <v>EQUIPAMENTOS DO PÁTIO</v>
          </cell>
          <cell r="I162">
            <v>7</v>
          </cell>
          <cell r="J162">
            <v>0</v>
          </cell>
          <cell r="K162">
            <v>21479.78</v>
          </cell>
        </row>
        <row r="163">
          <cell r="A163" t="str">
            <v>4.1</v>
          </cell>
          <cell r="C163" t="str">
            <v>SETOR DE 230kV</v>
          </cell>
          <cell r="I163">
            <v>0</v>
          </cell>
          <cell r="J163">
            <v>0</v>
          </cell>
          <cell r="K163">
            <v>0</v>
          </cell>
        </row>
        <row r="164">
          <cell r="A164" t="str">
            <v>4.11</v>
          </cell>
          <cell r="C164" t="str">
            <v>Mont. Autotransformador 3f, de 31 a 75MVA,</v>
          </cell>
          <cell r="E164" t="str">
            <v>com</v>
          </cell>
          <cell r="F164" t="str">
            <v>-</v>
          </cell>
          <cell r="H164" t="str">
            <v>un</v>
          </cell>
          <cell r="J164">
            <v>30723.83</v>
          </cell>
          <cell r="K164">
            <v>0</v>
          </cell>
        </row>
        <row r="165">
          <cell r="A165" t="str">
            <v>4.12</v>
          </cell>
          <cell r="C165" t="str">
            <v xml:space="preserve">Mont. Autotransformador 3f, de 15,1 a 30MVA, </v>
          </cell>
          <cell r="E165" t="str">
            <v>com</v>
          </cell>
          <cell r="F165" t="str">
            <v>-</v>
          </cell>
          <cell r="H165" t="str">
            <v>un</v>
          </cell>
          <cell r="J165">
            <v>22039.81</v>
          </cell>
          <cell r="K165">
            <v>0</v>
          </cell>
        </row>
        <row r="166">
          <cell r="A166" t="str">
            <v>4.13</v>
          </cell>
          <cell r="C166" t="str">
            <v xml:space="preserve">Mont. Autotransformador 1f, de 31 a 75MVA, </v>
          </cell>
          <cell r="E166" t="str">
            <v>com</v>
          </cell>
          <cell r="F166" t="str">
            <v>-</v>
          </cell>
          <cell r="H166" t="str">
            <v>un</v>
          </cell>
          <cell r="J166">
            <v>22039.81</v>
          </cell>
          <cell r="K166">
            <v>0</v>
          </cell>
        </row>
        <row r="167">
          <cell r="A167" t="str">
            <v>4.14</v>
          </cell>
          <cell r="C167" t="str">
            <v xml:space="preserve">Mont. Transformador 3f, de 31 a 50MVA, </v>
          </cell>
          <cell r="E167" t="str">
            <v>com</v>
          </cell>
          <cell r="F167" t="str">
            <v>-</v>
          </cell>
          <cell r="H167" t="str">
            <v>un</v>
          </cell>
          <cell r="J167">
            <v>30723.83</v>
          </cell>
          <cell r="K167">
            <v>0</v>
          </cell>
        </row>
        <row r="168">
          <cell r="A168" t="str">
            <v>4.15</v>
          </cell>
          <cell r="C168" t="str">
            <v>Mont. Transformador 3f, de 15,1 a 30MVA,</v>
          </cell>
          <cell r="E168" t="str">
            <v>com</v>
          </cell>
          <cell r="F168" t="str">
            <v>-</v>
          </cell>
          <cell r="H168" t="str">
            <v>un</v>
          </cell>
          <cell r="J168">
            <v>22039.81</v>
          </cell>
          <cell r="K168">
            <v>0</v>
          </cell>
        </row>
        <row r="169">
          <cell r="A169" t="str">
            <v>4.16</v>
          </cell>
          <cell r="C169" t="str">
            <v xml:space="preserve">Mont. Transformador 1f, de 31 a 50MVA, </v>
          </cell>
          <cell r="E169" t="str">
            <v>com</v>
          </cell>
          <cell r="F169" t="str">
            <v>-</v>
          </cell>
          <cell r="H169" t="str">
            <v>un</v>
          </cell>
          <cell r="J169">
            <v>22039.81</v>
          </cell>
          <cell r="K169">
            <v>0</v>
          </cell>
        </row>
        <row r="170">
          <cell r="A170" t="str">
            <v>4.17</v>
          </cell>
          <cell r="C170" t="str">
            <v xml:space="preserve">Mont. Disjuntor tripolar  </v>
          </cell>
          <cell r="H170" t="str">
            <v>un</v>
          </cell>
          <cell r="J170">
            <v>10896.14</v>
          </cell>
          <cell r="K170">
            <v>0</v>
          </cell>
        </row>
        <row r="171">
          <cell r="A171" t="str">
            <v>4.18</v>
          </cell>
          <cell r="C171" t="str">
            <v>Mont. Chave seccionadora  tripolar S\LT</v>
          </cell>
          <cell r="H171" t="str">
            <v>un</v>
          </cell>
          <cell r="J171">
            <v>8927.14</v>
          </cell>
          <cell r="K171">
            <v>0</v>
          </cell>
        </row>
        <row r="172">
          <cell r="A172" t="str">
            <v>4.19</v>
          </cell>
          <cell r="C172" t="str">
            <v>Mont. Chave seccionadora  tripolar C\LT</v>
          </cell>
          <cell r="H172" t="str">
            <v>un</v>
          </cell>
          <cell r="J172">
            <v>8927.14</v>
          </cell>
          <cell r="K172">
            <v>0</v>
          </cell>
        </row>
        <row r="173">
          <cell r="A173">
            <v>4110</v>
          </cell>
          <cell r="C173" t="str">
            <v xml:space="preserve">Mont. Transformador de Potencial </v>
          </cell>
          <cell r="H173" t="str">
            <v>un</v>
          </cell>
          <cell r="J173">
            <v>3798.34</v>
          </cell>
          <cell r="K173">
            <v>0</v>
          </cell>
        </row>
        <row r="174">
          <cell r="A174">
            <v>4111</v>
          </cell>
          <cell r="C174" t="str">
            <v>Mont. Transformador de Potencial Capacitivo</v>
          </cell>
          <cell r="H174" t="str">
            <v>un</v>
          </cell>
          <cell r="J174">
            <v>3798.34</v>
          </cell>
          <cell r="K174">
            <v>0</v>
          </cell>
        </row>
        <row r="175">
          <cell r="A175">
            <v>4112</v>
          </cell>
          <cell r="C175" t="str">
            <v>Mont. Transformador de Corrente</v>
          </cell>
          <cell r="H175" t="str">
            <v>un</v>
          </cell>
          <cell r="J175">
            <v>3798.34</v>
          </cell>
          <cell r="K175">
            <v>0</v>
          </cell>
        </row>
        <row r="176">
          <cell r="A176">
            <v>4113</v>
          </cell>
          <cell r="C176" t="str">
            <v>Mont. Para-raios</v>
          </cell>
          <cell r="H176" t="str">
            <v>un</v>
          </cell>
          <cell r="J176">
            <v>2119.67</v>
          </cell>
          <cell r="K176">
            <v>0</v>
          </cell>
        </row>
        <row r="177">
          <cell r="A177" t="str">
            <v>4.2</v>
          </cell>
          <cell r="C177" t="str">
            <v>SETOR DE 138kV</v>
          </cell>
          <cell r="I177">
            <v>0</v>
          </cell>
          <cell r="J177">
            <v>0</v>
          </cell>
          <cell r="K177">
            <v>0</v>
          </cell>
        </row>
        <row r="178">
          <cell r="A178" t="str">
            <v>4.21</v>
          </cell>
          <cell r="C178" t="str">
            <v>Mont. Autotransformador 3f de 31 a 70MVA,</v>
          </cell>
          <cell r="E178" t="str">
            <v>com</v>
          </cell>
          <cell r="F178" t="str">
            <v>-</v>
          </cell>
          <cell r="H178" t="str">
            <v>un</v>
          </cell>
          <cell r="J178">
            <v>22039.81</v>
          </cell>
          <cell r="K178">
            <v>0</v>
          </cell>
        </row>
        <row r="179">
          <cell r="A179" t="str">
            <v>4.22</v>
          </cell>
          <cell r="C179" t="str">
            <v>Mont. Autotransformador 3f de 15,1 a 30MVA,</v>
          </cell>
          <cell r="E179" t="str">
            <v>com</v>
          </cell>
          <cell r="F179" t="str">
            <v>-</v>
          </cell>
          <cell r="H179" t="str">
            <v>un</v>
          </cell>
          <cell r="J179">
            <v>18906.16</v>
          </cell>
          <cell r="K179">
            <v>0</v>
          </cell>
        </row>
        <row r="180">
          <cell r="A180" t="str">
            <v>4.23</v>
          </cell>
          <cell r="C180" t="str">
            <v>Mont. Autotransformador 3f até 15MVA,</v>
          </cell>
          <cell r="E180" t="str">
            <v>com</v>
          </cell>
          <cell r="F180" t="str">
            <v>-</v>
          </cell>
          <cell r="H180" t="str">
            <v>un</v>
          </cell>
          <cell r="J180">
            <v>18169.72</v>
          </cell>
          <cell r="K180">
            <v>0</v>
          </cell>
        </row>
        <row r="181">
          <cell r="A181" t="str">
            <v>4.24</v>
          </cell>
          <cell r="C181" t="str">
            <v xml:space="preserve">Mont. Transformador 3f de 25 a 35 MVA,  </v>
          </cell>
          <cell r="E181" t="str">
            <v>com</v>
          </cell>
          <cell r="F181" t="str">
            <v>-</v>
          </cell>
          <cell r="H181" t="str">
            <v>un</v>
          </cell>
          <cell r="J181">
            <v>22039.81</v>
          </cell>
          <cell r="K181">
            <v>0</v>
          </cell>
        </row>
        <row r="182">
          <cell r="A182" t="str">
            <v>4.25</v>
          </cell>
          <cell r="C182" t="str">
            <v>Tratamento de óleo do Transformador,  incluso testes dielétricos(Fisico-Quimico/Cromotografia)</v>
          </cell>
          <cell r="F182" t="str">
            <v>-</v>
          </cell>
          <cell r="H182" t="str">
            <v>litro</v>
          </cell>
          <cell r="J182">
            <v>18906.16</v>
          </cell>
          <cell r="K182">
            <v>0</v>
          </cell>
        </row>
        <row r="183">
          <cell r="A183" t="str">
            <v>4.26</v>
          </cell>
          <cell r="C183" t="str">
            <v>Mont. Transformador 3f até 15MVA,</v>
          </cell>
          <cell r="E183" t="str">
            <v>com</v>
          </cell>
          <cell r="F183" t="str">
            <v>-</v>
          </cell>
          <cell r="H183" t="str">
            <v>un</v>
          </cell>
          <cell r="J183">
            <v>18169.72</v>
          </cell>
          <cell r="K183">
            <v>0</v>
          </cell>
        </row>
        <row r="184">
          <cell r="A184" t="str">
            <v>4.27</v>
          </cell>
          <cell r="C184" t="str">
            <v xml:space="preserve">Mont. Disjuntor tripolar  </v>
          </cell>
          <cell r="H184" t="str">
            <v>un</v>
          </cell>
          <cell r="J184">
            <v>10896.14</v>
          </cell>
          <cell r="K184">
            <v>0</v>
          </cell>
        </row>
        <row r="185">
          <cell r="A185" t="str">
            <v>4.28</v>
          </cell>
          <cell r="C185" t="str">
            <v>Mont. Chave seccionadora tripolar, S/LT</v>
          </cell>
          <cell r="H185" t="str">
            <v>un</v>
          </cell>
          <cell r="J185">
            <v>6776.22</v>
          </cell>
          <cell r="K185">
            <v>0</v>
          </cell>
        </row>
        <row r="186">
          <cell r="A186" t="str">
            <v>4.29</v>
          </cell>
          <cell r="C186" t="str">
            <v>Mont. Chave seccionadora tripolar, C/LT</v>
          </cell>
          <cell r="H186" t="str">
            <v>un</v>
          </cell>
          <cell r="J186">
            <v>6776.22</v>
          </cell>
          <cell r="K186">
            <v>0</v>
          </cell>
        </row>
        <row r="187">
          <cell r="A187">
            <v>4210</v>
          </cell>
          <cell r="C187" t="str">
            <v>Mont. Transformador de Potencial</v>
          </cell>
          <cell r="H187" t="str">
            <v>un</v>
          </cell>
          <cell r="J187">
            <v>3603.07</v>
          </cell>
          <cell r="K187">
            <v>0</v>
          </cell>
        </row>
        <row r="188">
          <cell r="A188">
            <v>4211</v>
          </cell>
          <cell r="C188" t="str">
            <v>Mont. Transformador de Potencial Capacitivo</v>
          </cell>
          <cell r="H188" t="str">
            <v>un</v>
          </cell>
          <cell r="J188">
            <v>3603.07</v>
          </cell>
          <cell r="K188">
            <v>0</v>
          </cell>
        </row>
        <row r="189">
          <cell r="A189">
            <v>4212</v>
          </cell>
          <cell r="C189" t="str">
            <v>Mont. Transformador de Corrente</v>
          </cell>
          <cell r="H189" t="str">
            <v>un</v>
          </cell>
          <cell r="J189">
            <v>3559.42</v>
          </cell>
          <cell r="K189">
            <v>0</v>
          </cell>
        </row>
        <row r="190">
          <cell r="A190">
            <v>4213</v>
          </cell>
          <cell r="C190" t="str">
            <v>Mont. Para-raios</v>
          </cell>
          <cell r="H190" t="str">
            <v>un</v>
          </cell>
          <cell r="J190">
            <v>1836.35</v>
          </cell>
          <cell r="K190">
            <v>0</v>
          </cell>
        </row>
        <row r="191">
          <cell r="A191">
            <v>4214</v>
          </cell>
          <cell r="C191" t="str">
            <v>Mont. Chave de aterramento rápido</v>
          </cell>
          <cell r="H191" t="str">
            <v>un</v>
          </cell>
          <cell r="J191">
            <v>3165.94</v>
          </cell>
          <cell r="K191">
            <v>0</v>
          </cell>
        </row>
        <row r="192">
          <cell r="A192" t="str">
            <v>4.3</v>
          </cell>
          <cell r="C192" t="str">
            <v>SETOR DE 69kV</v>
          </cell>
          <cell r="I192">
            <v>0</v>
          </cell>
          <cell r="J192">
            <v>0</v>
          </cell>
          <cell r="K192">
            <v>0</v>
          </cell>
        </row>
        <row r="193">
          <cell r="A193" t="str">
            <v>4.31</v>
          </cell>
          <cell r="C193" t="str">
            <v>Tratamento de óleo do Transformador,  incluso testes dielétricos (Fisico-Quimico/Cromatografia)</v>
          </cell>
          <cell r="H193" t="str">
            <v>lt</v>
          </cell>
          <cell r="J193">
            <v>19080.759999999998</v>
          </cell>
          <cell r="K193">
            <v>0</v>
          </cell>
        </row>
        <row r="194">
          <cell r="A194" t="str">
            <v>4.32</v>
          </cell>
          <cell r="C194" t="str">
            <v xml:space="preserve">Mont. Transformador 3f de 15,1 a 30MVA, </v>
          </cell>
          <cell r="E194" t="str">
            <v>com</v>
          </cell>
          <cell r="F194" t="str">
            <v>20MVA</v>
          </cell>
          <cell r="H194" t="str">
            <v>un</v>
          </cell>
          <cell r="J194">
            <v>18344.32</v>
          </cell>
          <cell r="K194">
            <v>0</v>
          </cell>
        </row>
        <row r="195">
          <cell r="A195" t="str">
            <v>4.33</v>
          </cell>
          <cell r="C195" t="str">
            <v xml:space="preserve">Mont. Disjuntor tripolar  </v>
          </cell>
          <cell r="H195" t="str">
            <v>un</v>
          </cell>
          <cell r="J195">
            <v>7411.13</v>
          </cell>
          <cell r="K195">
            <v>0</v>
          </cell>
        </row>
        <row r="196">
          <cell r="A196" t="str">
            <v>4.34</v>
          </cell>
          <cell r="C196" t="str">
            <v>Mont. Chave seccionadora tripolar S/LT</v>
          </cell>
          <cell r="H196" t="str">
            <v>un</v>
          </cell>
          <cell r="J196">
            <v>4950.49</v>
          </cell>
          <cell r="K196">
            <v>0</v>
          </cell>
        </row>
        <row r="197">
          <cell r="A197" t="str">
            <v>4.35</v>
          </cell>
          <cell r="C197" t="str">
            <v>Mont. Chave seccionadora  tripolar C/LT</v>
          </cell>
          <cell r="H197" t="str">
            <v>un</v>
          </cell>
          <cell r="J197">
            <v>4950.49</v>
          </cell>
          <cell r="K197">
            <v>0</v>
          </cell>
        </row>
        <row r="198">
          <cell r="A198" t="str">
            <v>4.36</v>
          </cell>
          <cell r="C198" t="str">
            <v>Mont. Transformador de Potencial</v>
          </cell>
          <cell r="H198" t="str">
            <v>un</v>
          </cell>
          <cell r="J198">
            <v>3121.88</v>
          </cell>
          <cell r="K198">
            <v>0</v>
          </cell>
        </row>
        <row r="199">
          <cell r="A199" t="str">
            <v>4.37</v>
          </cell>
          <cell r="C199" t="str">
            <v>Mont. Transformador de Potencial Capacitivo</v>
          </cell>
          <cell r="H199" t="str">
            <v>un</v>
          </cell>
          <cell r="J199">
            <v>3121.88</v>
          </cell>
          <cell r="K199">
            <v>0</v>
          </cell>
        </row>
        <row r="200">
          <cell r="A200" t="str">
            <v>4.38</v>
          </cell>
          <cell r="C200" t="str">
            <v>Mont. Transformador de Corrente</v>
          </cell>
          <cell r="H200" t="str">
            <v>un</v>
          </cell>
          <cell r="J200">
            <v>3121.88</v>
          </cell>
          <cell r="K200">
            <v>0</v>
          </cell>
        </row>
        <row r="201">
          <cell r="A201" t="str">
            <v>4.39</v>
          </cell>
          <cell r="C201" t="str">
            <v>Mont. Para-raios</v>
          </cell>
          <cell r="H201" t="str">
            <v>un</v>
          </cell>
          <cell r="J201">
            <v>1580.29</v>
          </cell>
          <cell r="K201">
            <v>0</v>
          </cell>
        </row>
        <row r="202">
          <cell r="A202">
            <v>4310</v>
          </cell>
          <cell r="C202" t="str">
            <v>Mont. Chave Fusível Unipolar</v>
          </cell>
          <cell r="H202" t="str">
            <v>un</v>
          </cell>
          <cell r="J202">
            <v>1580.29</v>
          </cell>
          <cell r="K202">
            <v>0</v>
          </cell>
        </row>
        <row r="203">
          <cell r="A203">
            <v>4311</v>
          </cell>
          <cell r="C203" t="str">
            <v>Mont. Chave de aterramento rápido</v>
          </cell>
          <cell r="H203" t="str">
            <v>un</v>
          </cell>
          <cell r="J203">
            <v>2731.47</v>
          </cell>
          <cell r="K203">
            <v>0</v>
          </cell>
        </row>
        <row r="204">
          <cell r="A204">
            <v>4312</v>
          </cell>
          <cell r="C204" t="str">
            <v>Mont. Religador tripolar</v>
          </cell>
          <cell r="H204" t="str">
            <v>un</v>
          </cell>
          <cell r="J204">
            <v>7243.73</v>
          </cell>
          <cell r="K204">
            <v>0</v>
          </cell>
        </row>
        <row r="205">
          <cell r="A205" t="str">
            <v>4.4</v>
          </cell>
          <cell r="C205" t="str">
            <v>SETOR DE 34,5kV</v>
          </cell>
          <cell r="I205">
            <v>0</v>
          </cell>
          <cell r="J205">
            <v>0</v>
          </cell>
          <cell r="K205">
            <v>0</v>
          </cell>
        </row>
        <row r="206">
          <cell r="A206" t="str">
            <v>4.41</v>
          </cell>
          <cell r="C206" t="str">
            <v xml:space="preserve">Mont. Transformador 3f até 15MVA, </v>
          </cell>
          <cell r="E206" t="str">
            <v>com</v>
          </cell>
          <cell r="F206" t="str">
            <v>-</v>
          </cell>
          <cell r="H206" t="str">
            <v>un</v>
          </cell>
          <cell r="J206">
            <v>16703.02</v>
          </cell>
          <cell r="K206">
            <v>0</v>
          </cell>
        </row>
        <row r="207">
          <cell r="A207" t="str">
            <v>4.42</v>
          </cell>
          <cell r="C207" t="str">
            <v>Mont. Disjuntor tripolar</v>
          </cell>
          <cell r="H207" t="str">
            <v>un</v>
          </cell>
          <cell r="J207">
            <v>3816.05</v>
          </cell>
          <cell r="K207">
            <v>0</v>
          </cell>
        </row>
        <row r="208">
          <cell r="A208" t="str">
            <v>4.43</v>
          </cell>
          <cell r="C208" t="str">
            <v>Mont. Chave seccionadora  tripolar S/LT,</v>
          </cell>
          <cell r="H208" t="str">
            <v>un</v>
          </cell>
          <cell r="J208">
            <v>2915.17</v>
          </cell>
          <cell r="K208">
            <v>0</v>
          </cell>
        </row>
        <row r="209">
          <cell r="A209" t="str">
            <v>4.44</v>
          </cell>
          <cell r="C209" t="str">
            <v>Mont. Chave seccionadora  tripolar C/LT,</v>
          </cell>
          <cell r="H209" t="str">
            <v>un</v>
          </cell>
          <cell r="J209">
            <v>2915.17</v>
          </cell>
          <cell r="K209">
            <v>0</v>
          </cell>
        </row>
        <row r="210">
          <cell r="A210" t="str">
            <v>4.45</v>
          </cell>
          <cell r="C210" t="str">
            <v>Mont. Transformador de Potencial,</v>
          </cell>
          <cell r="H210" t="str">
            <v>un</v>
          </cell>
          <cell r="J210">
            <v>2183.15</v>
          </cell>
          <cell r="K210">
            <v>0</v>
          </cell>
        </row>
        <row r="211">
          <cell r="A211" t="str">
            <v>4.46</v>
          </cell>
          <cell r="C211" t="str">
            <v>Mont. Transformador de Corrente,</v>
          </cell>
          <cell r="H211" t="str">
            <v>un</v>
          </cell>
          <cell r="J211">
            <v>2183.15</v>
          </cell>
          <cell r="K211">
            <v>0</v>
          </cell>
        </row>
        <row r="212">
          <cell r="A212" t="str">
            <v>4.47</v>
          </cell>
          <cell r="C212" t="str">
            <v xml:space="preserve">Mont. Chave Fusível Unipolar, </v>
          </cell>
          <cell r="H212" t="str">
            <v>un</v>
          </cell>
          <cell r="J212">
            <v>300.55</v>
          </cell>
          <cell r="K212">
            <v>0</v>
          </cell>
        </row>
        <row r="213">
          <cell r="A213" t="str">
            <v>4.48</v>
          </cell>
          <cell r="C213" t="str">
            <v>Mont. Chave de aterramento rápido,</v>
          </cell>
          <cell r="H213" t="str">
            <v>un</v>
          </cell>
          <cell r="J213">
            <v>2077.1999999999998</v>
          </cell>
          <cell r="K213">
            <v>0</v>
          </cell>
        </row>
        <row r="214">
          <cell r="A214" t="str">
            <v>4.49</v>
          </cell>
          <cell r="C214" t="str">
            <v>Mont. Religador tripolar,</v>
          </cell>
          <cell r="H214" t="str">
            <v>un</v>
          </cell>
          <cell r="J214">
            <v>1829.83</v>
          </cell>
          <cell r="K214">
            <v>0</v>
          </cell>
        </row>
        <row r="215">
          <cell r="A215">
            <v>4410</v>
          </cell>
          <cell r="C215" t="str">
            <v>Mont. Para-raio tipo distibuição,</v>
          </cell>
          <cell r="H215" t="str">
            <v>un</v>
          </cell>
          <cell r="J215">
            <v>165.27</v>
          </cell>
          <cell r="K215">
            <v>0</v>
          </cell>
        </row>
        <row r="216">
          <cell r="A216">
            <v>4411</v>
          </cell>
          <cell r="C216" t="str">
            <v xml:space="preserve">Mont. Para-raio tipo estação,  </v>
          </cell>
          <cell r="H216" t="str">
            <v>un</v>
          </cell>
          <cell r="J216">
            <v>313.64999999999998</v>
          </cell>
          <cell r="K216">
            <v>0</v>
          </cell>
        </row>
        <row r="217">
          <cell r="A217">
            <v>4412</v>
          </cell>
          <cell r="C217" t="str">
            <v>Mont. Conjunto de medição,</v>
          </cell>
          <cell r="H217" t="str">
            <v>un</v>
          </cell>
          <cell r="J217">
            <v>2061.9</v>
          </cell>
          <cell r="K217">
            <v>0</v>
          </cell>
        </row>
        <row r="218">
          <cell r="A218">
            <v>4413</v>
          </cell>
          <cell r="C218" t="str">
            <v>Mont. Banco de capacitor, acima de 1,9MVAr,</v>
          </cell>
          <cell r="E218" t="str">
            <v>com</v>
          </cell>
          <cell r="F218">
            <v>2.25</v>
          </cell>
          <cell r="G218" t="str">
            <v>MVAr</v>
          </cell>
          <cell r="H218" t="str">
            <v>un</v>
          </cell>
          <cell r="J218">
            <v>10976.89</v>
          </cell>
          <cell r="K218">
            <v>0</v>
          </cell>
        </row>
        <row r="219">
          <cell r="A219">
            <v>4414</v>
          </cell>
          <cell r="C219" t="str">
            <v>Mont. Banco de capacitor de 1,0 a 1,9MVAr,</v>
          </cell>
          <cell r="E219" t="str">
            <v>com</v>
          </cell>
          <cell r="F219" t="str">
            <v>-</v>
          </cell>
          <cell r="G219" t="str">
            <v>-</v>
          </cell>
          <cell r="H219" t="str">
            <v>un</v>
          </cell>
          <cell r="J219">
            <v>9719.64</v>
          </cell>
          <cell r="K219">
            <v>0</v>
          </cell>
        </row>
        <row r="220">
          <cell r="A220">
            <v>4415</v>
          </cell>
          <cell r="C220" t="str">
            <v>Mont. Banco de capacitor até 0,9MVAr,</v>
          </cell>
          <cell r="E220" t="str">
            <v>com</v>
          </cell>
          <cell r="F220" t="str">
            <v>-</v>
          </cell>
          <cell r="G220" t="str">
            <v>-</v>
          </cell>
          <cell r="H220" t="str">
            <v>un</v>
          </cell>
          <cell r="J220">
            <v>8362.59</v>
          </cell>
          <cell r="K220">
            <v>0</v>
          </cell>
        </row>
        <row r="221">
          <cell r="A221">
            <v>4416</v>
          </cell>
          <cell r="C221" t="str">
            <v>Mont. Painel de comando do banco de capacitor</v>
          </cell>
          <cell r="H221" t="str">
            <v>un</v>
          </cell>
          <cell r="J221">
            <v>2606.62</v>
          </cell>
          <cell r="K221">
            <v>0</v>
          </cell>
        </row>
        <row r="222">
          <cell r="A222" t="str">
            <v>4.5</v>
          </cell>
          <cell r="C222" t="str">
            <v>SETOR DE 13,8kV</v>
          </cell>
          <cell r="I222">
            <v>7</v>
          </cell>
          <cell r="J222">
            <v>0</v>
          </cell>
          <cell r="K222">
            <v>21479.78</v>
          </cell>
        </row>
        <row r="223">
          <cell r="A223" t="str">
            <v>4.51</v>
          </cell>
          <cell r="C223" t="str">
            <v xml:space="preserve">Mont. Disjuntor tripolar  </v>
          </cell>
          <cell r="H223" t="str">
            <v>un</v>
          </cell>
          <cell r="I223">
            <v>1</v>
          </cell>
          <cell r="J223">
            <v>2756.08</v>
          </cell>
          <cell r="K223">
            <v>2756.08</v>
          </cell>
        </row>
        <row r="224">
          <cell r="A224" t="str">
            <v>4.52</v>
          </cell>
          <cell r="C224" t="str">
            <v>Mont. Chave seccionadora tripolar S/LT</v>
          </cell>
          <cell r="H224" t="str">
            <v>un</v>
          </cell>
          <cell r="I224">
            <v>1</v>
          </cell>
          <cell r="J224">
            <v>1678.42</v>
          </cell>
          <cell r="K224">
            <v>1678.42</v>
          </cell>
        </row>
        <row r="225">
          <cell r="A225" t="str">
            <v>4.53</v>
          </cell>
          <cell r="C225" t="str">
            <v>Mont. Chave seccionadora tripolar C/LT</v>
          </cell>
          <cell r="H225" t="str">
            <v>un</v>
          </cell>
          <cell r="J225">
            <v>1678.42</v>
          </cell>
          <cell r="K225">
            <v>0</v>
          </cell>
        </row>
        <row r="226">
          <cell r="A226" t="str">
            <v>4.54</v>
          </cell>
          <cell r="C226" t="str">
            <v>Mont. Transformador de Potencial</v>
          </cell>
          <cell r="H226" t="str">
            <v>un</v>
          </cell>
          <cell r="I226">
            <v>1</v>
          </cell>
          <cell r="J226">
            <v>1255.79</v>
          </cell>
          <cell r="K226">
            <v>1255.79</v>
          </cell>
        </row>
        <row r="227">
          <cell r="A227" t="str">
            <v>4.55</v>
          </cell>
          <cell r="C227" t="str">
            <v>Mont. Transformador de Corrente</v>
          </cell>
          <cell r="H227" t="str">
            <v>un</v>
          </cell>
          <cell r="I227">
            <v>3</v>
          </cell>
          <cell r="J227">
            <v>1255.79</v>
          </cell>
          <cell r="K227">
            <v>3767.37</v>
          </cell>
        </row>
        <row r="228">
          <cell r="A228" t="str">
            <v>4.56</v>
          </cell>
          <cell r="C228" t="str">
            <v>Mont. Chave seccionadora monofásica</v>
          </cell>
          <cell r="H228" t="str">
            <v>un</v>
          </cell>
          <cell r="J228">
            <v>186.49</v>
          </cell>
          <cell r="K228">
            <v>0</v>
          </cell>
        </row>
        <row r="229">
          <cell r="A229" t="str">
            <v>4.57</v>
          </cell>
          <cell r="C229" t="str">
            <v>Mont. Chave tripolar a óleo</v>
          </cell>
          <cell r="H229" t="str">
            <v>un</v>
          </cell>
          <cell r="J229">
            <v>1614.14</v>
          </cell>
          <cell r="K229">
            <v>0</v>
          </cell>
        </row>
        <row r="230">
          <cell r="A230" t="str">
            <v>4.58</v>
          </cell>
          <cell r="C230" t="str">
            <v>Mont. Religador tripolar</v>
          </cell>
          <cell r="H230" t="str">
            <v>un</v>
          </cell>
          <cell r="J230">
            <v>1581.38</v>
          </cell>
          <cell r="K230">
            <v>0</v>
          </cell>
        </row>
        <row r="231">
          <cell r="A231" t="str">
            <v>4.59</v>
          </cell>
          <cell r="C231" t="str">
            <v>Mont. Conjunto de medição, com TC's e TP's</v>
          </cell>
          <cell r="H231" t="str">
            <v>un</v>
          </cell>
          <cell r="J231">
            <v>2756.08</v>
          </cell>
          <cell r="K231">
            <v>0</v>
          </cell>
        </row>
        <row r="232">
          <cell r="A232">
            <v>4510</v>
          </cell>
          <cell r="C232" t="str">
            <v>Mont. Cela de cubículo</v>
          </cell>
          <cell r="H232" t="str">
            <v>un</v>
          </cell>
          <cell r="J232">
            <v>2139.2800000000002</v>
          </cell>
          <cell r="K232">
            <v>0</v>
          </cell>
        </row>
        <row r="233">
          <cell r="A233">
            <v>4511</v>
          </cell>
          <cell r="C233" t="str">
            <v>Mont. Banco de capacitor, acima de 1,9 a 6,4MVAr,</v>
          </cell>
          <cell r="E233" t="str">
            <v>com</v>
          </cell>
          <cell r="F233">
            <v>2.25</v>
          </cell>
          <cell r="G233" t="str">
            <v>MVAr</v>
          </cell>
          <cell r="H233" t="str">
            <v>un</v>
          </cell>
          <cell r="I233">
            <v>1</v>
          </cell>
          <cell r="J233">
            <v>12022.12</v>
          </cell>
          <cell r="K233">
            <v>12022.12</v>
          </cell>
        </row>
        <row r="234">
          <cell r="A234">
            <v>4512</v>
          </cell>
          <cell r="C234" t="str">
            <v>Mont. Banco de capacitor, de 1,0 a 1,9MVAr,</v>
          </cell>
          <cell r="E234" t="str">
            <v>com</v>
          </cell>
          <cell r="F234" t="str">
            <v>-</v>
          </cell>
          <cell r="G234" t="str">
            <v>-</v>
          </cell>
          <cell r="H234" t="str">
            <v>un</v>
          </cell>
          <cell r="J234">
            <v>10976.89</v>
          </cell>
          <cell r="K234">
            <v>0</v>
          </cell>
        </row>
        <row r="235">
          <cell r="A235">
            <v>4513</v>
          </cell>
          <cell r="C235" t="str">
            <v>Mont. Banco de capacitor até 0,9MVAr,</v>
          </cell>
          <cell r="E235" t="str">
            <v>com</v>
          </cell>
          <cell r="F235" t="str">
            <v>-</v>
          </cell>
          <cell r="G235" t="str">
            <v>-</v>
          </cell>
          <cell r="H235" t="str">
            <v>un</v>
          </cell>
          <cell r="J235">
            <v>10165.120000000001</v>
          </cell>
          <cell r="K235">
            <v>0</v>
          </cell>
        </row>
        <row r="236">
          <cell r="A236">
            <v>4514</v>
          </cell>
          <cell r="C236" t="str">
            <v>Mont. Painel de comando do banco de capacitor</v>
          </cell>
          <cell r="H236" t="str">
            <v>un</v>
          </cell>
          <cell r="J236">
            <v>2606.62</v>
          </cell>
          <cell r="K236">
            <v>0</v>
          </cell>
        </row>
        <row r="237">
          <cell r="A237" t="str">
            <v>5.0</v>
          </cell>
          <cell r="C237" t="str">
            <v>EQUIPAMENTOS DAS EDIFICAÇÕES</v>
          </cell>
          <cell r="I237">
            <v>4401</v>
          </cell>
          <cell r="K237">
            <v>36841.58</v>
          </cell>
        </row>
        <row r="238">
          <cell r="A238" t="str">
            <v>5.1</v>
          </cell>
          <cell r="C238" t="str">
            <v>PAINEL DE COMANDO , PROTEÇÃO E MEDIÇÃO</v>
          </cell>
          <cell r="I238">
            <v>4401</v>
          </cell>
          <cell r="K238">
            <v>36841.58</v>
          </cell>
        </row>
        <row r="239">
          <cell r="A239" t="str">
            <v>5.11</v>
          </cell>
          <cell r="C239" t="str">
            <v xml:space="preserve">Montagem de componentes em dois painéis para setor de 13,8kV existentes de componentes constantes na lista </v>
          </cell>
          <cell r="H239" t="str">
            <v>un</v>
          </cell>
          <cell r="J239">
            <v>2486.8000000000002</v>
          </cell>
          <cell r="K239">
            <v>0</v>
          </cell>
        </row>
        <row r="240">
          <cell r="A240" t="str">
            <v>5.12</v>
          </cell>
          <cell r="C240" t="str">
            <v>Mont. Painel simplex de comando e controle</v>
          </cell>
          <cell r="H240" t="str">
            <v>un</v>
          </cell>
          <cell r="I240">
            <v>1</v>
          </cell>
          <cell r="J240">
            <v>2231.58</v>
          </cell>
          <cell r="K240">
            <v>2231.58</v>
          </cell>
        </row>
        <row r="241">
          <cell r="A241" t="str">
            <v>5.13</v>
          </cell>
          <cell r="C241" t="str">
            <v>Mont. Painel de Medição de faturamento(SMF)</v>
          </cell>
          <cell r="H241" t="str">
            <v>un</v>
          </cell>
          <cell r="J241">
            <v>2231.58</v>
          </cell>
          <cell r="K241">
            <v>0</v>
          </cell>
        </row>
        <row r="242">
          <cell r="A242" t="str">
            <v>5.14</v>
          </cell>
          <cell r="C242" t="str">
            <v>Mont. Painel de supervisão - UTR/IHM</v>
          </cell>
          <cell r="H242" t="str">
            <v>un</v>
          </cell>
          <cell r="J242">
            <v>2231.58</v>
          </cell>
          <cell r="K242">
            <v>0</v>
          </cell>
        </row>
        <row r="243">
          <cell r="A243" t="str">
            <v>5.15</v>
          </cell>
          <cell r="C243" t="str">
            <v>Mont. Painel  simplex  RDP(Oscilógrafo)</v>
          </cell>
          <cell r="H243" t="str">
            <v>un</v>
          </cell>
          <cell r="J243">
            <v>2231.58</v>
          </cell>
          <cell r="K243">
            <v>0</v>
          </cell>
        </row>
        <row r="244">
          <cell r="A244" t="str">
            <v>5.16</v>
          </cell>
          <cell r="C244" t="str">
            <v>Mont. Unidade Central de Comando - UC</v>
          </cell>
          <cell r="H244" t="str">
            <v>un</v>
          </cell>
          <cell r="J244">
            <v>414.12</v>
          </cell>
          <cell r="K244">
            <v>0</v>
          </cell>
        </row>
        <row r="245">
          <cell r="A245" t="str">
            <v>5.17</v>
          </cell>
          <cell r="C245" t="str">
            <v>Mont. Relé de Distância</v>
          </cell>
          <cell r="H245" t="str">
            <v>un</v>
          </cell>
          <cell r="J245">
            <v>0</v>
          </cell>
          <cell r="K245">
            <v>0</v>
          </cell>
        </row>
        <row r="246">
          <cell r="A246" t="str">
            <v>5.18</v>
          </cell>
          <cell r="C246" t="str">
            <v>Mont. Relé de Sobrecorrente</v>
          </cell>
          <cell r="H246" t="str">
            <v>un</v>
          </cell>
          <cell r="J246">
            <v>0</v>
          </cell>
          <cell r="K246">
            <v>0</v>
          </cell>
        </row>
        <row r="247">
          <cell r="A247" t="str">
            <v>5.19</v>
          </cell>
          <cell r="C247" t="str">
            <v>Mont. Relé de Imagem Térmica</v>
          </cell>
          <cell r="H247" t="str">
            <v>un</v>
          </cell>
          <cell r="J247">
            <v>0</v>
          </cell>
          <cell r="K247">
            <v>0</v>
          </cell>
        </row>
        <row r="248">
          <cell r="A248">
            <v>5110</v>
          </cell>
          <cell r="C248" t="str">
            <v>Mont. Relé Direcional de Terra</v>
          </cell>
          <cell r="H248" t="str">
            <v>un</v>
          </cell>
          <cell r="J248">
            <v>0</v>
          </cell>
          <cell r="K248">
            <v>0</v>
          </cell>
        </row>
        <row r="249">
          <cell r="A249">
            <v>5111</v>
          </cell>
          <cell r="C249" t="str">
            <v>Mont. Relé Diferencial</v>
          </cell>
          <cell r="H249" t="str">
            <v>un</v>
          </cell>
          <cell r="J249">
            <v>0</v>
          </cell>
          <cell r="K249">
            <v>0</v>
          </cell>
        </row>
        <row r="250">
          <cell r="A250">
            <v>5112</v>
          </cell>
          <cell r="C250" t="str">
            <v>Mont. Relé de tensão</v>
          </cell>
          <cell r="H250" t="str">
            <v>un</v>
          </cell>
          <cell r="J250">
            <v>0</v>
          </cell>
          <cell r="K250">
            <v>0</v>
          </cell>
        </row>
        <row r="251">
          <cell r="A251">
            <v>5113</v>
          </cell>
          <cell r="C251" t="str">
            <v>Mont. Relé de Sincronismo</v>
          </cell>
          <cell r="H251" t="str">
            <v>un</v>
          </cell>
          <cell r="J251">
            <v>0</v>
          </cell>
          <cell r="K251">
            <v>0</v>
          </cell>
        </row>
        <row r="252">
          <cell r="A252">
            <v>5114</v>
          </cell>
          <cell r="C252" t="str">
            <v>Mont. Relé de Religamento</v>
          </cell>
          <cell r="H252" t="str">
            <v>un</v>
          </cell>
          <cell r="J252">
            <v>0</v>
          </cell>
          <cell r="K252">
            <v>0</v>
          </cell>
        </row>
        <row r="253">
          <cell r="A253">
            <v>5115</v>
          </cell>
          <cell r="C253" t="str">
            <v>Mont. Relé com Multifunção</v>
          </cell>
          <cell r="H253" t="str">
            <v>un</v>
          </cell>
          <cell r="J253">
            <v>0</v>
          </cell>
          <cell r="K253">
            <v>0</v>
          </cell>
        </row>
        <row r="254">
          <cell r="A254">
            <v>5116</v>
          </cell>
          <cell r="C254" t="str">
            <v xml:space="preserve">Mont. Painel com Oscilógrafo </v>
          </cell>
          <cell r="H254" t="str">
            <v>un</v>
          </cell>
          <cell r="J254">
            <v>1520.1</v>
          </cell>
          <cell r="K254">
            <v>0</v>
          </cell>
        </row>
        <row r="255">
          <cell r="A255">
            <v>5117</v>
          </cell>
          <cell r="C255" t="str">
            <v>Mont. Registrador Gráfico</v>
          </cell>
          <cell r="H255" t="str">
            <v>un</v>
          </cell>
          <cell r="J255">
            <v>0</v>
          </cell>
          <cell r="K255">
            <v>0</v>
          </cell>
        </row>
        <row r="256">
          <cell r="A256">
            <v>5118</v>
          </cell>
          <cell r="C256" t="str">
            <v>Mont. Medidor de Energia Ativa / Reativa</v>
          </cell>
          <cell r="H256" t="str">
            <v>un</v>
          </cell>
          <cell r="J256">
            <v>0</v>
          </cell>
          <cell r="K256">
            <v>0</v>
          </cell>
        </row>
        <row r="257">
          <cell r="A257">
            <v>5119</v>
          </cell>
          <cell r="C257" t="str">
            <v>Lanç. Cabo fibra óptica, monomod, 1 par/2 fios</v>
          </cell>
          <cell r="H257" t="str">
            <v>m</v>
          </cell>
          <cell r="J257">
            <v>7.75</v>
          </cell>
          <cell r="K257">
            <v>0</v>
          </cell>
        </row>
        <row r="258">
          <cell r="A258">
            <v>5120</v>
          </cell>
          <cell r="C258" t="str">
            <v xml:space="preserve">Lanç. Cabo de controle, seção de 4x1 mm² </v>
          </cell>
          <cell r="H258" t="str">
            <v>m</v>
          </cell>
          <cell r="J258">
            <v>7.75</v>
          </cell>
          <cell r="K258">
            <v>0</v>
          </cell>
        </row>
        <row r="259">
          <cell r="A259">
            <v>5121</v>
          </cell>
          <cell r="C259" t="str">
            <v xml:space="preserve">Lanç. Cabo de controle, seção de 12x1,5mm² </v>
          </cell>
          <cell r="H259" t="str">
            <v>m</v>
          </cell>
          <cell r="J259">
            <v>9.6</v>
          </cell>
          <cell r="K259">
            <v>0</v>
          </cell>
        </row>
        <row r="260">
          <cell r="A260">
            <v>5122</v>
          </cell>
          <cell r="C260" t="str">
            <v>Lanç. Cabo de controle, seção de 4x1,0mm², blindado</v>
          </cell>
          <cell r="H260" t="str">
            <v>m</v>
          </cell>
          <cell r="I260">
            <v>500</v>
          </cell>
          <cell r="J260">
            <v>7.75</v>
          </cell>
          <cell r="K260">
            <v>3875</v>
          </cell>
        </row>
        <row r="261">
          <cell r="A261">
            <v>5123</v>
          </cell>
          <cell r="C261" t="str">
            <v>Lanç. Cabo de controle, seção de 2x2,5mm²</v>
          </cell>
          <cell r="H261" t="str">
            <v>m</v>
          </cell>
          <cell r="I261">
            <v>1000</v>
          </cell>
          <cell r="J261">
            <v>7.75</v>
          </cell>
          <cell r="K261">
            <v>7750</v>
          </cell>
        </row>
        <row r="262">
          <cell r="A262">
            <v>5124</v>
          </cell>
          <cell r="C262" t="str">
            <v>Lanç. Cabo de controle, seção de 4x2,5mm²</v>
          </cell>
          <cell r="H262" t="str">
            <v>m</v>
          </cell>
          <cell r="I262">
            <v>400</v>
          </cell>
          <cell r="J262">
            <v>7.75</v>
          </cell>
          <cell r="K262">
            <v>3100</v>
          </cell>
        </row>
        <row r="263">
          <cell r="A263">
            <v>5125</v>
          </cell>
          <cell r="C263" t="str">
            <v>Lanç. Cabo de controle, seção de 7x2,5mm²</v>
          </cell>
          <cell r="H263" t="str">
            <v>m</v>
          </cell>
          <cell r="I263">
            <v>750</v>
          </cell>
          <cell r="J263">
            <v>8.09</v>
          </cell>
          <cell r="K263">
            <v>6067.5</v>
          </cell>
        </row>
        <row r="264">
          <cell r="A264">
            <v>5126</v>
          </cell>
          <cell r="C264" t="str">
            <v>Lanç. Cabo de controle, seção de 2x6,0mm²</v>
          </cell>
          <cell r="H264" t="str">
            <v>m</v>
          </cell>
          <cell r="J264">
            <v>9.86</v>
          </cell>
          <cell r="K264">
            <v>0</v>
          </cell>
        </row>
        <row r="265">
          <cell r="A265">
            <v>5127</v>
          </cell>
          <cell r="C265" t="str">
            <v>Lanç. Cabo de controle, seção de 2x4,0mm²</v>
          </cell>
          <cell r="H265" t="str">
            <v>m</v>
          </cell>
          <cell r="I265">
            <v>500</v>
          </cell>
          <cell r="J265">
            <v>7.75</v>
          </cell>
          <cell r="K265">
            <v>3875</v>
          </cell>
        </row>
        <row r="266">
          <cell r="A266">
            <v>5128</v>
          </cell>
          <cell r="C266" t="str">
            <v>Lanç. Cabo de controle, seção de 4x4,0mm²</v>
          </cell>
          <cell r="H266" t="str">
            <v>m</v>
          </cell>
          <cell r="I266">
            <v>500</v>
          </cell>
          <cell r="J266">
            <v>7.75</v>
          </cell>
          <cell r="K266">
            <v>3875</v>
          </cell>
        </row>
        <row r="267">
          <cell r="A267">
            <v>5129</v>
          </cell>
          <cell r="C267" t="str">
            <v>Lanç. Cabo de controle, seção de 4x6,0mm²</v>
          </cell>
          <cell r="H267" t="str">
            <v>m</v>
          </cell>
          <cell r="J267">
            <v>7.75</v>
          </cell>
          <cell r="K267">
            <v>0</v>
          </cell>
        </row>
        <row r="268">
          <cell r="A268">
            <v>5130</v>
          </cell>
          <cell r="C268" t="str">
            <v>Lanç. Cabo de controle, seção de 10x1mm², blindado</v>
          </cell>
          <cell r="H268" t="str">
            <v>m</v>
          </cell>
          <cell r="I268">
            <v>750</v>
          </cell>
          <cell r="J268">
            <v>8.09</v>
          </cell>
          <cell r="K268">
            <v>6067.5</v>
          </cell>
        </row>
        <row r="269">
          <cell r="A269" t="str">
            <v>5.2</v>
          </cell>
          <cell r="C269" t="str">
            <v xml:space="preserve"> PAINEL DE SERVIÇOS AUXILIARES</v>
          </cell>
          <cell r="I269">
            <v>0</v>
          </cell>
          <cell r="K269">
            <v>0</v>
          </cell>
        </row>
        <row r="270">
          <cell r="A270" t="str">
            <v>5.21</v>
          </cell>
          <cell r="C270" t="str">
            <v>Mont. Painel simplex de Corrente Alternada</v>
          </cell>
          <cell r="H270" t="str">
            <v>un</v>
          </cell>
          <cell r="J270">
            <v>2275.2199999999998</v>
          </cell>
          <cell r="K270">
            <v>0</v>
          </cell>
        </row>
        <row r="271">
          <cell r="A271" t="str">
            <v>5.22</v>
          </cell>
          <cell r="C271" t="str">
            <v>Mont. Painel simplex de Corrente Contínua</v>
          </cell>
          <cell r="H271" t="str">
            <v>un</v>
          </cell>
          <cell r="J271">
            <v>2275.2199999999998</v>
          </cell>
          <cell r="K271">
            <v>0</v>
          </cell>
        </row>
        <row r="272">
          <cell r="A272" t="str">
            <v>5.23</v>
          </cell>
          <cell r="C272" t="str">
            <v>Mont. Painel de 125VCC - USCC</v>
          </cell>
          <cell r="H272" t="str">
            <v>un</v>
          </cell>
          <cell r="J272">
            <v>1341.11</v>
          </cell>
          <cell r="K272">
            <v>0</v>
          </cell>
        </row>
        <row r="273">
          <cell r="A273" t="str">
            <v>5.24</v>
          </cell>
          <cell r="C273" t="str">
            <v>Mont. Painel Serv. Auxiliar para filtro de óleo</v>
          </cell>
          <cell r="H273" t="str">
            <v>un</v>
          </cell>
          <cell r="J273">
            <v>1341.11</v>
          </cell>
          <cell r="K273">
            <v>0</v>
          </cell>
        </row>
        <row r="274">
          <cell r="A274" t="str">
            <v>5.25</v>
          </cell>
          <cell r="C274" t="str">
            <v xml:space="preserve">Lanc. Cabo isolado 1kV, de 2,5 a 25mm², </v>
          </cell>
          <cell r="E274" t="str">
            <v>seção</v>
          </cell>
          <cell r="F274" t="str">
            <v>-</v>
          </cell>
          <cell r="H274" t="str">
            <v>m</v>
          </cell>
          <cell r="J274">
            <v>4.6100000000000003</v>
          </cell>
          <cell r="K274">
            <v>0</v>
          </cell>
        </row>
        <row r="275">
          <cell r="A275" t="str">
            <v>5.26</v>
          </cell>
          <cell r="C275" t="str">
            <v xml:space="preserve">Lanc. Cabo isolado 1kV, de 35 a 95mm², </v>
          </cell>
          <cell r="E275" t="str">
            <v>seção</v>
          </cell>
          <cell r="F275" t="str">
            <v>-</v>
          </cell>
          <cell r="H275" t="str">
            <v>m</v>
          </cell>
          <cell r="J275">
            <v>6.51</v>
          </cell>
          <cell r="K275">
            <v>0</v>
          </cell>
        </row>
        <row r="276">
          <cell r="A276" t="str">
            <v>5.27</v>
          </cell>
          <cell r="C276" t="str">
            <v xml:space="preserve">Lanc. Cabo isolado 1kV, de 100 a 240mm², </v>
          </cell>
          <cell r="E276" t="str">
            <v>seção</v>
          </cell>
          <cell r="F276" t="str">
            <v>-</v>
          </cell>
          <cell r="H276" t="str">
            <v>m</v>
          </cell>
          <cell r="J276">
            <v>13.56</v>
          </cell>
          <cell r="K276">
            <v>0</v>
          </cell>
        </row>
        <row r="277">
          <cell r="A277" t="str">
            <v>6.0</v>
          </cell>
          <cell r="C277" t="str">
            <v>SISTEMA DE ALIMENTAÇÃO DE ENERGIA</v>
          </cell>
          <cell r="I277">
            <v>0</v>
          </cell>
          <cell r="K277">
            <v>0</v>
          </cell>
        </row>
        <row r="278">
          <cell r="A278" t="str">
            <v>6.1</v>
          </cell>
          <cell r="C278" t="str">
            <v>BATERIAS E RETIFICADORES</v>
          </cell>
          <cell r="I278">
            <v>0</v>
          </cell>
          <cell r="K278">
            <v>0</v>
          </cell>
        </row>
        <row r="279">
          <cell r="A279" t="str">
            <v>6.11</v>
          </cell>
          <cell r="C279" t="str">
            <v xml:space="preserve">Mont. Bco de baterias de 125VCC, até 50Ah, </v>
          </cell>
          <cell r="E279" t="str">
            <v xml:space="preserve">com </v>
          </cell>
          <cell r="F279" t="str">
            <v>-</v>
          </cell>
          <cell r="H279" t="str">
            <v>cj</v>
          </cell>
          <cell r="J279">
            <v>2224.5100000000002</v>
          </cell>
          <cell r="K279">
            <v>0</v>
          </cell>
        </row>
        <row r="280">
          <cell r="A280" t="str">
            <v>6.12</v>
          </cell>
          <cell r="C280" t="str">
            <v xml:space="preserve">Mont. Bco de bateria de 125VCC, de 51 a 100Ah, </v>
          </cell>
          <cell r="E280" t="str">
            <v xml:space="preserve">com </v>
          </cell>
          <cell r="F280" t="str">
            <v>-</v>
          </cell>
          <cell r="H280" t="str">
            <v>cj</v>
          </cell>
          <cell r="J280">
            <v>2993.91</v>
          </cell>
          <cell r="K280">
            <v>0</v>
          </cell>
        </row>
        <row r="281">
          <cell r="A281" t="str">
            <v>6.13</v>
          </cell>
          <cell r="C281" t="str">
            <v>Mont. Bco de bateria de 125VCC, de 101 a 200Ah, Qd Transf. Baterias</v>
          </cell>
          <cell r="E281" t="str">
            <v xml:space="preserve">com </v>
          </cell>
          <cell r="F281" t="str">
            <v>200Ah</v>
          </cell>
          <cell r="H281" t="str">
            <v>cj</v>
          </cell>
          <cell r="J281">
            <v>3937.65</v>
          </cell>
          <cell r="K281">
            <v>0</v>
          </cell>
        </row>
        <row r="282">
          <cell r="A282" t="str">
            <v>6.14</v>
          </cell>
          <cell r="C282" t="str">
            <v xml:space="preserve">Mont. Bco de bateria, (automotiva), 125VCC, </v>
          </cell>
          <cell r="E282" t="str">
            <v xml:space="preserve">com </v>
          </cell>
          <cell r="F282" t="str">
            <v>-</v>
          </cell>
          <cell r="H282" t="str">
            <v>cj</v>
          </cell>
          <cell r="J282">
            <v>1009.29</v>
          </cell>
          <cell r="K282">
            <v>0</v>
          </cell>
        </row>
        <row r="283">
          <cell r="A283" t="str">
            <v>6.15</v>
          </cell>
          <cell r="C283" t="str">
            <v xml:space="preserve">Mont. Retificador de CC de 24VCC, </v>
          </cell>
          <cell r="E283" t="str">
            <v>com</v>
          </cell>
          <cell r="F283" t="str">
            <v>-</v>
          </cell>
          <cell r="H283" t="str">
            <v>un</v>
          </cell>
          <cell r="J283">
            <v>2231.58</v>
          </cell>
          <cell r="K283">
            <v>0</v>
          </cell>
        </row>
        <row r="284">
          <cell r="A284" t="str">
            <v>6.16</v>
          </cell>
          <cell r="C284" t="str">
            <v xml:space="preserve">Mont. Retificador de CC de 125VCC até 100A, </v>
          </cell>
          <cell r="E284" t="str">
            <v>com</v>
          </cell>
          <cell r="F284" t="str">
            <v>-</v>
          </cell>
          <cell r="H284" t="str">
            <v>un</v>
          </cell>
          <cell r="J284">
            <v>2231.58</v>
          </cell>
          <cell r="K284">
            <v>0</v>
          </cell>
        </row>
        <row r="285">
          <cell r="A285" t="str">
            <v>6.17</v>
          </cell>
          <cell r="C285" t="str">
            <v>Mont. Retificador de CC de 125VCC, 101 a 200A</v>
          </cell>
          <cell r="E285" t="str">
            <v>com</v>
          </cell>
          <cell r="F285" t="str">
            <v>-</v>
          </cell>
          <cell r="H285" t="str">
            <v>un</v>
          </cell>
          <cell r="J285">
            <v>2231.58</v>
          </cell>
          <cell r="K285">
            <v>0</v>
          </cell>
        </row>
        <row r="286">
          <cell r="A286" t="str">
            <v>6.18</v>
          </cell>
          <cell r="C286" t="str">
            <v xml:space="preserve">Lanc. Cabo isolado 1kV, até 25mm², </v>
          </cell>
          <cell r="E286" t="str">
            <v>seção</v>
          </cell>
          <cell r="F286" t="str">
            <v>-</v>
          </cell>
          <cell r="H286" t="str">
            <v>m</v>
          </cell>
          <cell r="J286">
            <v>5.07</v>
          </cell>
          <cell r="K286">
            <v>0</v>
          </cell>
        </row>
        <row r="287">
          <cell r="A287" t="str">
            <v>6.19</v>
          </cell>
          <cell r="C287" t="str">
            <v xml:space="preserve">Lanc. Cabo isolado 1kV, de 35 a 95mm², </v>
          </cell>
          <cell r="E287" t="str">
            <v>seção</v>
          </cell>
          <cell r="F287" t="str">
            <v>50mm²</v>
          </cell>
          <cell r="H287" t="str">
            <v>m</v>
          </cell>
          <cell r="J287">
            <v>9.2799999999999994</v>
          </cell>
          <cell r="K287">
            <v>0</v>
          </cell>
        </row>
        <row r="288">
          <cell r="A288" t="str">
            <v>6.2</v>
          </cell>
          <cell r="C288" t="str">
            <v>GRUPO MOTOR E GERADOR</v>
          </cell>
          <cell r="I288">
            <v>0</v>
          </cell>
          <cell r="K288">
            <v>0</v>
          </cell>
        </row>
        <row r="289">
          <cell r="A289" t="str">
            <v>6.21</v>
          </cell>
          <cell r="C289" t="str">
            <v xml:space="preserve">Mont. Grupo gerador diesel,       </v>
          </cell>
          <cell r="E289" t="str">
            <v>com</v>
          </cell>
          <cell r="F289" t="str">
            <v>141kVA</v>
          </cell>
          <cell r="H289" t="str">
            <v>cj</v>
          </cell>
          <cell r="J289">
            <v>7993.34</v>
          </cell>
          <cell r="K289">
            <v>0</v>
          </cell>
        </row>
        <row r="290">
          <cell r="A290" t="str">
            <v>6.22</v>
          </cell>
          <cell r="C290" t="str">
            <v>Mont. Painel de controle do grupo diesel</v>
          </cell>
          <cell r="H290" t="str">
            <v>un</v>
          </cell>
          <cell r="J290">
            <v>2275.2199999999998</v>
          </cell>
          <cell r="K290">
            <v>0</v>
          </cell>
        </row>
        <row r="291">
          <cell r="A291" t="str">
            <v>6.23</v>
          </cell>
          <cell r="C291" t="str">
            <v xml:space="preserve">Lanc. Cabo isolado 1kV, de 100 a 240mm²,  </v>
          </cell>
          <cell r="E291" t="str">
            <v>seção</v>
          </cell>
          <cell r="F291" t="str">
            <v>-</v>
          </cell>
          <cell r="H291" t="str">
            <v>m</v>
          </cell>
          <cell r="J291">
            <v>14.65</v>
          </cell>
          <cell r="K291">
            <v>0</v>
          </cell>
        </row>
        <row r="292">
          <cell r="A292" t="str">
            <v>6.3</v>
          </cell>
          <cell r="C292" t="str">
            <v>TRANSFORMADORES DE SERVIÇOS AUXILIARES</v>
          </cell>
          <cell r="I292">
            <v>0</v>
          </cell>
          <cell r="K292">
            <v>0</v>
          </cell>
        </row>
        <row r="293">
          <cell r="A293" t="str">
            <v>6.31</v>
          </cell>
          <cell r="C293" t="str">
            <v xml:space="preserve">Mont. Trafo de serviço auxiliar em 34,5kV, </v>
          </cell>
          <cell r="E293" t="str">
            <v>com</v>
          </cell>
          <cell r="F293" t="str">
            <v>112,5kVA</v>
          </cell>
          <cell r="H293" t="str">
            <v>un</v>
          </cell>
          <cell r="J293">
            <v>2019.03</v>
          </cell>
          <cell r="K293">
            <v>0</v>
          </cell>
        </row>
        <row r="294">
          <cell r="A294" t="str">
            <v>6.32</v>
          </cell>
          <cell r="C294" t="str">
            <v>Mont. Chave seccionadora  tripolar S/LT, 34,5kV</v>
          </cell>
          <cell r="H294" t="str">
            <v>un</v>
          </cell>
          <cell r="J294">
            <v>2936.99</v>
          </cell>
          <cell r="K294">
            <v>0</v>
          </cell>
        </row>
        <row r="295">
          <cell r="A295" t="str">
            <v>6.33</v>
          </cell>
          <cell r="C295" t="str">
            <v>Mont. Chave fusível unipolar, 34,5kV</v>
          </cell>
          <cell r="H295" t="str">
            <v>un</v>
          </cell>
          <cell r="J295">
            <v>313.64999999999998</v>
          </cell>
          <cell r="K295">
            <v>0</v>
          </cell>
        </row>
        <row r="296">
          <cell r="A296" t="str">
            <v>6.34</v>
          </cell>
          <cell r="C296" t="str">
            <v>Mont. Para-raios tipo distribuição, 34,5kV</v>
          </cell>
          <cell r="H296" t="str">
            <v>un</v>
          </cell>
          <cell r="J296">
            <v>313.64999999999998</v>
          </cell>
          <cell r="K296">
            <v>0</v>
          </cell>
        </row>
        <row r="297">
          <cell r="A297" t="str">
            <v>6.35</v>
          </cell>
          <cell r="C297" t="str">
            <v xml:space="preserve">Mont. Trafo de serviço auxiliar em 13,8kV,  </v>
          </cell>
          <cell r="E297" t="str">
            <v>com</v>
          </cell>
          <cell r="F297" t="str">
            <v>112,5kVA</v>
          </cell>
          <cell r="H297" t="str">
            <v>un</v>
          </cell>
          <cell r="J297">
            <v>2019.03</v>
          </cell>
          <cell r="K297">
            <v>0</v>
          </cell>
        </row>
        <row r="298">
          <cell r="A298" t="str">
            <v>6.36</v>
          </cell>
          <cell r="C298" t="str">
            <v>Mont. Chave seccionadora  tripolar S/LT, 13,8kV</v>
          </cell>
          <cell r="H298" t="str">
            <v>un</v>
          </cell>
          <cell r="J298">
            <v>2046.64</v>
          </cell>
          <cell r="K298">
            <v>0</v>
          </cell>
        </row>
        <row r="299">
          <cell r="A299" t="str">
            <v>6.37</v>
          </cell>
          <cell r="C299" t="str">
            <v>Mont. Chave fusível unipolar, 13,8kV</v>
          </cell>
          <cell r="H299" t="str">
            <v>un</v>
          </cell>
          <cell r="J299">
            <v>139.22999999999999</v>
          </cell>
          <cell r="K299">
            <v>0</v>
          </cell>
        </row>
        <row r="300">
          <cell r="A300" t="str">
            <v>6.38</v>
          </cell>
          <cell r="C300" t="str">
            <v>Mont. Para-raios tipo distribuição, 13,8kV</v>
          </cell>
          <cell r="H300" t="str">
            <v>un</v>
          </cell>
          <cell r="J300">
            <v>139.22999999999999</v>
          </cell>
          <cell r="K300">
            <v>0</v>
          </cell>
        </row>
        <row r="301">
          <cell r="A301" t="str">
            <v>6.39</v>
          </cell>
          <cell r="C301" t="str">
            <v xml:space="preserve">Lanc. Cabo isolado 1kV, até 240mm², </v>
          </cell>
          <cell r="E301" t="str">
            <v>seção</v>
          </cell>
          <cell r="F301" t="str">
            <v>95mm²</v>
          </cell>
          <cell r="H301" t="str">
            <v>m</v>
          </cell>
          <cell r="J301">
            <v>10.72</v>
          </cell>
          <cell r="K301">
            <v>0</v>
          </cell>
        </row>
        <row r="302">
          <cell r="A302" t="str">
            <v>7.0</v>
          </cell>
          <cell r="C302" t="str">
            <v>SISTEMA DE SERVIÇOS</v>
          </cell>
          <cell r="I302">
            <v>330</v>
          </cell>
          <cell r="K302">
            <v>6900.8600000000006</v>
          </cell>
        </row>
        <row r="303">
          <cell r="A303" t="str">
            <v>7.1</v>
          </cell>
          <cell r="C303" t="str">
            <v>SISTEMA DE ILUMINAÇÃO E/OU FORÇA</v>
          </cell>
          <cell r="I303">
            <v>330</v>
          </cell>
          <cell r="K303">
            <v>6900.8600000000006</v>
          </cell>
        </row>
        <row r="304">
          <cell r="A304" t="str">
            <v>7.11</v>
          </cell>
          <cell r="C304" t="str">
            <v xml:space="preserve">Mont. Poste de concreto, </v>
          </cell>
          <cell r="E304" t="str">
            <v>Duplo"T"</v>
          </cell>
          <cell r="F304" t="str">
            <v>9 /</v>
          </cell>
          <cell r="G304">
            <v>200</v>
          </cell>
          <cell r="H304" t="str">
            <v>un</v>
          </cell>
          <cell r="J304">
            <v>756.02</v>
          </cell>
          <cell r="K304">
            <v>0</v>
          </cell>
        </row>
        <row r="305">
          <cell r="A305" t="str">
            <v>7.12</v>
          </cell>
          <cell r="C305" t="str">
            <v xml:space="preserve">Mont. Poste de concreto, </v>
          </cell>
          <cell r="E305" t="str">
            <v>-</v>
          </cell>
          <cell r="F305" t="str">
            <v>-</v>
          </cell>
          <cell r="G305" t="str">
            <v>-</v>
          </cell>
          <cell r="H305" t="str">
            <v>un</v>
          </cell>
          <cell r="J305">
            <v>756.02</v>
          </cell>
          <cell r="K305">
            <v>0</v>
          </cell>
        </row>
        <row r="306">
          <cell r="A306" t="str">
            <v>7.13</v>
          </cell>
          <cell r="C306" t="str">
            <v xml:space="preserve">Mont. Poste circular metálico, </v>
          </cell>
          <cell r="E306" t="str">
            <v>com</v>
          </cell>
          <cell r="F306" t="str">
            <v>-</v>
          </cell>
          <cell r="H306" t="str">
            <v>un</v>
          </cell>
          <cell r="J306">
            <v>70.83</v>
          </cell>
          <cell r="K306">
            <v>0</v>
          </cell>
        </row>
        <row r="307">
          <cell r="A307" t="str">
            <v>7.14</v>
          </cell>
          <cell r="C307" t="str">
            <v xml:space="preserve">Mont. Poste circular metálico, </v>
          </cell>
          <cell r="E307" t="str">
            <v>com</v>
          </cell>
          <cell r="F307" t="str">
            <v>-</v>
          </cell>
          <cell r="H307" t="str">
            <v>un</v>
          </cell>
          <cell r="J307">
            <v>70.83</v>
          </cell>
          <cell r="K307">
            <v>0</v>
          </cell>
        </row>
        <row r="308">
          <cell r="A308" t="str">
            <v>7.15</v>
          </cell>
          <cell r="C308" t="str">
            <v>Mont. Luminária aberta, completa</v>
          </cell>
          <cell r="H308" t="str">
            <v>un</v>
          </cell>
          <cell r="J308">
            <v>283.85000000000002</v>
          </cell>
          <cell r="K308">
            <v>0</v>
          </cell>
        </row>
        <row r="309">
          <cell r="A309" t="str">
            <v>7.16</v>
          </cell>
          <cell r="C309" t="str">
            <v>Mont. Luminária tipo projetor, completa</v>
          </cell>
          <cell r="H309" t="str">
            <v>un</v>
          </cell>
          <cell r="I309">
            <v>4</v>
          </cell>
          <cell r="J309">
            <v>358.04</v>
          </cell>
          <cell r="K309">
            <v>1432.16</v>
          </cell>
        </row>
        <row r="310">
          <cell r="A310" t="str">
            <v>7.17</v>
          </cell>
          <cell r="C310" t="str">
            <v>Mont. Tomada trifásica, completa</v>
          </cell>
          <cell r="H310" t="str">
            <v>un</v>
          </cell>
          <cell r="J310">
            <v>275.19</v>
          </cell>
          <cell r="K310">
            <v>0</v>
          </cell>
        </row>
        <row r="311">
          <cell r="A311" t="str">
            <v>7.18</v>
          </cell>
          <cell r="C311" t="str">
            <v>Mont. Tomada monofásica, completa</v>
          </cell>
          <cell r="H311" t="str">
            <v>un</v>
          </cell>
          <cell r="J311">
            <v>275.19</v>
          </cell>
          <cell r="K311">
            <v>0</v>
          </cell>
        </row>
        <row r="312">
          <cell r="A312" t="str">
            <v>7.19</v>
          </cell>
          <cell r="C312" t="str">
            <v>Lanc. Cabo isolado 1kV de 2x1,5 a 4x10mm²,</v>
          </cell>
          <cell r="E312" t="str">
            <v xml:space="preserve">seção </v>
          </cell>
          <cell r="F312" t="str">
            <v>-</v>
          </cell>
          <cell r="H312" t="str">
            <v>m</v>
          </cell>
          <cell r="I312">
            <v>150</v>
          </cell>
          <cell r="J312">
            <v>9.23</v>
          </cell>
          <cell r="K312">
            <v>1384.5</v>
          </cell>
        </row>
        <row r="313">
          <cell r="A313">
            <v>7110</v>
          </cell>
          <cell r="C313" t="str">
            <v>Mont. Tubo de Aço Galv, até 60mm, ,</v>
          </cell>
          <cell r="E313" t="str">
            <v xml:space="preserve">seção </v>
          </cell>
          <cell r="F313" t="str">
            <v>-</v>
          </cell>
          <cell r="H313" t="str">
            <v>m</v>
          </cell>
          <cell r="I313">
            <v>20</v>
          </cell>
          <cell r="J313">
            <v>51.03</v>
          </cell>
          <cell r="K313">
            <v>1020.6</v>
          </cell>
        </row>
        <row r="314">
          <cell r="A314">
            <v>7111</v>
          </cell>
          <cell r="C314" t="str">
            <v xml:space="preserve">Mont. Caixa de passagem de 30x30x40cm, </v>
          </cell>
          <cell r="H314" t="str">
            <v>un</v>
          </cell>
          <cell r="I314">
            <v>6</v>
          </cell>
          <cell r="J314">
            <v>388.85</v>
          </cell>
          <cell r="K314">
            <v>2333.1000000000004</v>
          </cell>
        </row>
        <row r="315">
          <cell r="A315">
            <v>7112</v>
          </cell>
          <cell r="C315" t="str">
            <v>Mont. Tomada trifásica 380V, até 100kVA</v>
          </cell>
          <cell r="H315" t="str">
            <v>un</v>
          </cell>
          <cell r="J315">
            <v>912.18</v>
          </cell>
          <cell r="K315">
            <v>0</v>
          </cell>
        </row>
        <row r="316">
          <cell r="A316">
            <v>7113</v>
          </cell>
          <cell r="C316" t="str">
            <v>Lanc. Cabo isolado 1kV, de 2,5 a 25mm²,</v>
          </cell>
          <cell r="E316" t="str">
            <v xml:space="preserve">seção </v>
          </cell>
          <cell r="F316" t="str">
            <v>-</v>
          </cell>
          <cell r="H316" t="str">
            <v>m</v>
          </cell>
          <cell r="I316">
            <v>150</v>
          </cell>
          <cell r="J316">
            <v>4.87</v>
          </cell>
          <cell r="K316">
            <v>730.5</v>
          </cell>
        </row>
        <row r="317">
          <cell r="A317">
            <v>7114</v>
          </cell>
          <cell r="C317" t="str">
            <v xml:space="preserve">Lanc. Cabo isolado 1kV, de 35 a 95mm², </v>
          </cell>
          <cell r="E317" t="str">
            <v>seção</v>
          </cell>
          <cell r="F317" t="str">
            <v>70mm²</v>
          </cell>
          <cell r="H317" t="str">
            <v>m</v>
          </cell>
          <cell r="J317">
            <v>6.77</v>
          </cell>
          <cell r="K317">
            <v>0</v>
          </cell>
        </row>
        <row r="318">
          <cell r="A318">
            <v>7115</v>
          </cell>
          <cell r="C318" t="str">
            <v>Lanc. Cabo isolado 1kV, de 100 a 240mm²,</v>
          </cell>
          <cell r="E318" t="str">
            <v>seção</v>
          </cell>
          <cell r="F318" t="str">
            <v>-</v>
          </cell>
          <cell r="H318" t="str">
            <v>m</v>
          </cell>
          <cell r="J318">
            <v>10.72</v>
          </cell>
          <cell r="K318">
            <v>0</v>
          </cell>
        </row>
        <row r="319">
          <cell r="A319" t="str">
            <v>7.2</v>
          </cell>
          <cell r="C319" t="str">
            <v>SISTEMA DE AR COMPRIMIDO</v>
          </cell>
          <cell r="I319">
            <v>0</v>
          </cell>
          <cell r="K319">
            <v>0</v>
          </cell>
        </row>
        <row r="320">
          <cell r="A320" t="str">
            <v>7.21</v>
          </cell>
          <cell r="C320" t="str">
            <v xml:space="preserve">Mont. Compressor de ar comprimido, </v>
          </cell>
          <cell r="H320" t="str">
            <v>un</v>
          </cell>
          <cell r="J320">
            <v>0</v>
          </cell>
          <cell r="K320">
            <v>0</v>
          </cell>
        </row>
        <row r="321">
          <cell r="A321" t="str">
            <v>7.22</v>
          </cell>
          <cell r="C321" t="str">
            <v xml:space="preserve">Mont. Motor do compressor, </v>
          </cell>
          <cell r="E321" t="str">
            <v>com</v>
          </cell>
          <cell r="F321" t="str">
            <v>-</v>
          </cell>
          <cell r="H321" t="str">
            <v>un</v>
          </cell>
          <cell r="J321">
            <v>0</v>
          </cell>
          <cell r="K321">
            <v>0</v>
          </cell>
        </row>
        <row r="322">
          <cell r="A322" t="str">
            <v>7.23</v>
          </cell>
          <cell r="C322" t="str">
            <v>Mont. Painel de comando e controle de motores</v>
          </cell>
          <cell r="H322" t="str">
            <v>un</v>
          </cell>
          <cell r="J322">
            <v>0</v>
          </cell>
          <cell r="K322">
            <v>0</v>
          </cell>
        </row>
        <row r="323">
          <cell r="A323" t="str">
            <v>7.24</v>
          </cell>
          <cell r="C323" t="str">
            <v xml:space="preserve">Mont. Controlador de Velocidade do Motor, </v>
          </cell>
          <cell r="H323" t="str">
            <v>un</v>
          </cell>
          <cell r="J323">
            <v>0</v>
          </cell>
          <cell r="K323">
            <v>0</v>
          </cell>
        </row>
        <row r="324">
          <cell r="A324" t="str">
            <v>7.25</v>
          </cell>
          <cell r="C324" t="str">
            <v xml:space="preserve">Mont. Reservatório de ar Comprimido, </v>
          </cell>
          <cell r="E324" t="str">
            <v>capacidade</v>
          </cell>
          <cell r="F324" t="str">
            <v>-</v>
          </cell>
          <cell r="H324" t="str">
            <v>un</v>
          </cell>
          <cell r="J324">
            <v>0</v>
          </cell>
          <cell r="K324">
            <v>0</v>
          </cell>
        </row>
        <row r="325">
          <cell r="A325" t="str">
            <v>7.26</v>
          </cell>
          <cell r="C325" t="str">
            <v xml:space="preserve">Mont. Tubos para alta pressão, </v>
          </cell>
          <cell r="E325" t="str">
            <v xml:space="preserve">diametro </v>
          </cell>
          <cell r="F325" t="str">
            <v>-</v>
          </cell>
          <cell r="H325" t="str">
            <v>m</v>
          </cell>
          <cell r="J325">
            <v>0</v>
          </cell>
          <cell r="K325">
            <v>0</v>
          </cell>
        </row>
        <row r="326">
          <cell r="A326" t="str">
            <v>IV.2</v>
          </cell>
          <cell r="B326" t="str">
            <v>DESMONTAGENS ELETROMECÂNICAS PROVISÓRIO</v>
          </cell>
          <cell r="I326">
            <v>0</v>
          </cell>
          <cell r="J326">
            <v>0</v>
          </cell>
          <cell r="K326">
            <v>0</v>
          </cell>
        </row>
        <row r="327">
          <cell r="A327" t="str">
            <v>8.0</v>
          </cell>
          <cell r="C327" t="str">
            <v>ESTRUTURA SUPORTE DE  EQUIPAMENTOS E BARRAMENTOS</v>
          </cell>
          <cell r="I327">
            <v>0</v>
          </cell>
          <cell r="J327">
            <v>0</v>
          </cell>
          <cell r="K327">
            <v>0</v>
          </cell>
        </row>
        <row r="328">
          <cell r="A328" t="str">
            <v>8.1</v>
          </cell>
          <cell r="C328" t="str">
            <v>SETOR DE 230kV</v>
          </cell>
          <cell r="I328">
            <v>0</v>
          </cell>
          <cell r="J328">
            <v>0</v>
          </cell>
          <cell r="K328">
            <v>0</v>
          </cell>
        </row>
        <row r="329">
          <cell r="A329" t="str">
            <v>8.11</v>
          </cell>
          <cell r="C329" t="str">
            <v xml:space="preserve">Dmont. Coluna metálica treliçada, </v>
          </cell>
          <cell r="E329" t="str">
            <v>com</v>
          </cell>
          <cell r="F329" t="str">
            <v>-</v>
          </cell>
          <cell r="G329" t="str">
            <v>-</v>
          </cell>
          <cell r="H329" t="str">
            <v>kg</v>
          </cell>
          <cell r="J329">
            <v>2.0699999999999998</v>
          </cell>
          <cell r="K329">
            <v>0</v>
          </cell>
        </row>
        <row r="330">
          <cell r="A330" t="str">
            <v>8.12</v>
          </cell>
          <cell r="C330" t="str">
            <v>Dmont. Coluna metálica treliçada,</v>
          </cell>
          <cell r="E330" t="str">
            <v>com</v>
          </cell>
          <cell r="F330" t="str">
            <v>-</v>
          </cell>
          <cell r="G330" t="str">
            <v>-</v>
          </cell>
          <cell r="H330" t="str">
            <v>kg</v>
          </cell>
          <cell r="J330">
            <v>2.0699999999999998</v>
          </cell>
          <cell r="K330">
            <v>0</v>
          </cell>
        </row>
        <row r="331">
          <cell r="A331" t="str">
            <v>8.13</v>
          </cell>
          <cell r="C331" t="str">
            <v xml:space="preserve">Dmont. Viga metálica treliçada,   </v>
          </cell>
          <cell r="E331" t="str">
            <v>com</v>
          </cell>
          <cell r="F331" t="str">
            <v>-</v>
          </cell>
          <cell r="G331" t="str">
            <v>-</v>
          </cell>
          <cell r="H331" t="str">
            <v>kg</v>
          </cell>
          <cell r="J331">
            <v>1.53</v>
          </cell>
          <cell r="K331">
            <v>0</v>
          </cell>
        </row>
        <row r="332">
          <cell r="A332" t="str">
            <v>8.14</v>
          </cell>
          <cell r="C332" t="str">
            <v xml:space="preserve">Dmont. Viga metálica treliçada,  </v>
          </cell>
          <cell r="E332" t="str">
            <v>com</v>
          </cell>
          <cell r="F332" t="str">
            <v>-</v>
          </cell>
          <cell r="G332" t="str">
            <v>-</v>
          </cell>
          <cell r="H332" t="str">
            <v>kg</v>
          </cell>
          <cell r="J332">
            <v>1.53</v>
          </cell>
          <cell r="K332">
            <v>0</v>
          </cell>
        </row>
        <row r="333">
          <cell r="A333" t="str">
            <v>8.15</v>
          </cell>
          <cell r="C333" t="str">
            <v>Dmont. Viga metálica treliçada,</v>
          </cell>
          <cell r="E333" t="str">
            <v>com</v>
          </cell>
          <cell r="F333" t="str">
            <v>-</v>
          </cell>
          <cell r="G333" t="str">
            <v>-</v>
          </cell>
          <cell r="H333" t="str">
            <v>kg</v>
          </cell>
          <cell r="J333">
            <v>1.53</v>
          </cell>
          <cell r="K333">
            <v>0</v>
          </cell>
        </row>
        <row r="334">
          <cell r="A334" t="str">
            <v>8.16</v>
          </cell>
          <cell r="C334" t="str">
            <v>Dmont. Coluna de concreto, de 20 a 25m,</v>
          </cell>
          <cell r="E334" t="str">
            <v>-</v>
          </cell>
          <cell r="F334" t="str">
            <v>-</v>
          </cell>
          <cell r="G334" t="str">
            <v>-</v>
          </cell>
          <cell r="H334" t="str">
            <v>un</v>
          </cell>
          <cell r="J334">
            <v>1087.56</v>
          </cell>
          <cell r="K334">
            <v>0</v>
          </cell>
        </row>
        <row r="335">
          <cell r="A335" t="str">
            <v>8.17</v>
          </cell>
          <cell r="C335" t="str">
            <v xml:space="preserve">Dmont. Coluna de concreto, de 15 a 19m, </v>
          </cell>
          <cell r="E335" t="str">
            <v>-</v>
          </cell>
          <cell r="F335" t="str">
            <v>-</v>
          </cell>
          <cell r="G335" t="str">
            <v>-</v>
          </cell>
          <cell r="H335" t="str">
            <v>un</v>
          </cell>
          <cell r="J335">
            <v>888.02</v>
          </cell>
          <cell r="K335">
            <v>0</v>
          </cell>
        </row>
        <row r="336">
          <cell r="A336" t="str">
            <v>8.18</v>
          </cell>
          <cell r="C336" t="str">
            <v xml:space="preserve">Dmont. Poste de concreto, de 9 a 14m, </v>
          </cell>
          <cell r="E336" t="str">
            <v>-</v>
          </cell>
          <cell r="F336" t="str">
            <v>-</v>
          </cell>
          <cell r="G336" t="str">
            <v>-</v>
          </cell>
          <cell r="H336" t="str">
            <v>un</v>
          </cell>
          <cell r="J336">
            <v>498.13</v>
          </cell>
          <cell r="K336">
            <v>0</v>
          </cell>
        </row>
        <row r="337">
          <cell r="A337" t="str">
            <v>8.19</v>
          </cell>
          <cell r="C337" t="str">
            <v>Dmont. Viga de concreto, de 18 a 20m tipo "DT",</v>
          </cell>
          <cell r="E337" t="str">
            <v>com</v>
          </cell>
          <cell r="F337" t="str">
            <v>-</v>
          </cell>
          <cell r="H337" t="str">
            <v>un</v>
          </cell>
          <cell r="J337">
            <v>1084.94</v>
          </cell>
          <cell r="K337">
            <v>0</v>
          </cell>
        </row>
        <row r="338">
          <cell r="A338">
            <v>8110</v>
          </cell>
          <cell r="C338" t="str">
            <v>Dmont. Viga de concreto, de 14 a 17m tipo "DT",</v>
          </cell>
          <cell r="E338" t="str">
            <v>com</v>
          </cell>
          <cell r="F338" t="str">
            <v>-</v>
          </cell>
          <cell r="H338" t="str">
            <v>un</v>
          </cell>
          <cell r="J338">
            <v>915.89</v>
          </cell>
          <cell r="K338">
            <v>0</v>
          </cell>
        </row>
        <row r="339">
          <cell r="A339">
            <v>8111</v>
          </cell>
          <cell r="C339" t="str">
            <v>Dmont. Suporte pré-moldado p/ seccionadora</v>
          </cell>
          <cell r="H339" t="str">
            <v>un</v>
          </cell>
          <cell r="J339">
            <v>1449.59</v>
          </cell>
          <cell r="K339">
            <v>0</v>
          </cell>
        </row>
        <row r="340">
          <cell r="A340">
            <v>8112</v>
          </cell>
          <cell r="C340" t="str">
            <v>Dmont. Suporte metálico para seccionadora</v>
          </cell>
          <cell r="H340" t="str">
            <v>un</v>
          </cell>
          <cell r="J340">
            <v>520.55999999999995</v>
          </cell>
          <cell r="K340">
            <v>0</v>
          </cell>
        </row>
        <row r="341">
          <cell r="A341">
            <v>8113</v>
          </cell>
          <cell r="C341" t="str">
            <v>Dmont. Suporte pré-moldado para disjuntor</v>
          </cell>
          <cell r="H341" t="str">
            <v>un</v>
          </cell>
          <cell r="J341">
            <v>807.59</v>
          </cell>
          <cell r="K341">
            <v>0</v>
          </cell>
        </row>
        <row r="342">
          <cell r="A342">
            <v>8114</v>
          </cell>
          <cell r="C342" t="str">
            <v>Dmont. Suporte metálico para disjuntor</v>
          </cell>
          <cell r="H342" t="str">
            <v>un</v>
          </cell>
          <cell r="J342">
            <v>530.79999999999995</v>
          </cell>
          <cell r="K342">
            <v>0</v>
          </cell>
        </row>
        <row r="343">
          <cell r="A343">
            <v>8115</v>
          </cell>
          <cell r="C343" t="str">
            <v>Dmont. Suporte pré-moldado para TC</v>
          </cell>
          <cell r="H343" t="str">
            <v>un</v>
          </cell>
          <cell r="J343">
            <v>345.32</v>
          </cell>
          <cell r="K343">
            <v>0</v>
          </cell>
        </row>
        <row r="344">
          <cell r="A344">
            <v>8116</v>
          </cell>
          <cell r="C344" t="str">
            <v>Dmont. Suporte metálico para TC</v>
          </cell>
          <cell r="H344" t="str">
            <v>un</v>
          </cell>
          <cell r="J344">
            <v>250.65</v>
          </cell>
          <cell r="K344">
            <v>0</v>
          </cell>
        </row>
        <row r="345">
          <cell r="A345">
            <v>8117</v>
          </cell>
          <cell r="C345" t="str">
            <v>Dmont. Suporte pré-moldado p/ TP/TPC/PR/IP</v>
          </cell>
          <cell r="H345" t="str">
            <v>un</v>
          </cell>
          <cell r="J345">
            <v>345.32</v>
          </cell>
          <cell r="K345">
            <v>0</v>
          </cell>
        </row>
        <row r="346">
          <cell r="A346">
            <v>8118</v>
          </cell>
          <cell r="C346" t="str">
            <v>Dmont. Suporte metálico para TP/TPC/PR/IP</v>
          </cell>
          <cell r="H346" t="str">
            <v>un</v>
          </cell>
          <cell r="J346">
            <v>250.65</v>
          </cell>
          <cell r="K346">
            <v>0</v>
          </cell>
        </row>
        <row r="347">
          <cell r="A347" t="str">
            <v>8.2</v>
          </cell>
          <cell r="C347" t="str">
            <v>SETOR DE 138kV</v>
          </cell>
          <cell r="I347">
            <v>0</v>
          </cell>
          <cell r="J347">
            <v>0</v>
          </cell>
          <cell r="K347">
            <v>0</v>
          </cell>
        </row>
        <row r="348">
          <cell r="A348" t="str">
            <v>8.21</v>
          </cell>
          <cell r="C348" t="str">
            <v>Dmont. Coluna metálica treliçada,</v>
          </cell>
          <cell r="E348" t="str">
            <v>com</v>
          </cell>
          <cell r="F348" t="str">
            <v>-</v>
          </cell>
          <cell r="G348" t="str">
            <v>-</v>
          </cell>
          <cell r="H348" t="str">
            <v>kg</v>
          </cell>
          <cell r="J348">
            <v>2.0499999999999998</v>
          </cell>
          <cell r="K348">
            <v>0</v>
          </cell>
        </row>
        <row r="349">
          <cell r="A349" t="str">
            <v>8.22</v>
          </cell>
          <cell r="C349" t="str">
            <v>Dmont. Coluna metálica treliçada,</v>
          </cell>
          <cell r="E349" t="str">
            <v>com</v>
          </cell>
          <cell r="F349" t="str">
            <v>-</v>
          </cell>
          <cell r="G349" t="str">
            <v>-</v>
          </cell>
          <cell r="H349" t="str">
            <v>kg</v>
          </cell>
          <cell r="J349">
            <v>2.0499999999999998</v>
          </cell>
          <cell r="K349">
            <v>0</v>
          </cell>
        </row>
        <row r="350">
          <cell r="A350" t="str">
            <v>8.23</v>
          </cell>
          <cell r="C350" t="str">
            <v xml:space="preserve">Dmont. Viga metálica treliçada, </v>
          </cell>
          <cell r="E350" t="str">
            <v>com</v>
          </cell>
          <cell r="F350" t="str">
            <v>-</v>
          </cell>
          <cell r="G350" t="str">
            <v>-</v>
          </cell>
          <cell r="H350" t="str">
            <v>kg</v>
          </cell>
          <cell r="J350">
            <v>1.51</v>
          </cell>
          <cell r="K350">
            <v>0</v>
          </cell>
        </row>
        <row r="351">
          <cell r="A351" t="str">
            <v>8.24</v>
          </cell>
          <cell r="C351" t="str">
            <v xml:space="preserve">Dmont. Viga metálica treliçada, </v>
          </cell>
          <cell r="E351" t="str">
            <v>com</v>
          </cell>
          <cell r="F351" t="str">
            <v>-</v>
          </cell>
          <cell r="G351" t="str">
            <v>-</v>
          </cell>
          <cell r="H351" t="str">
            <v>kg</v>
          </cell>
          <cell r="J351">
            <v>1.51</v>
          </cell>
          <cell r="K351">
            <v>0</v>
          </cell>
        </row>
        <row r="352">
          <cell r="A352" t="str">
            <v>8.25</v>
          </cell>
          <cell r="C352" t="str">
            <v>Dmont. Viga metálica treliçada,</v>
          </cell>
          <cell r="E352" t="str">
            <v>com</v>
          </cell>
          <cell r="F352" t="str">
            <v>-</v>
          </cell>
          <cell r="G352" t="str">
            <v>-</v>
          </cell>
          <cell r="H352" t="str">
            <v>kg</v>
          </cell>
          <cell r="J352">
            <v>1.51</v>
          </cell>
          <cell r="K352">
            <v>0</v>
          </cell>
        </row>
        <row r="353">
          <cell r="A353" t="str">
            <v>8.26</v>
          </cell>
          <cell r="C353" t="str">
            <v xml:space="preserve">Dmont. Coluna de concreto, de 20 a 25m, </v>
          </cell>
          <cell r="E353" t="str">
            <v>-</v>
          </cell>
          <cell r="F353" t="str">
            <v>-</v>
          </cell>
          <cell r="G353" t="str">
            <v>-</v>
          </cell>
          <cell r="H353" t="str">
            <v>un</v>
          </cell>
          <cell r="J353">
            <v>1101.1099999999999</v>
          </cell>
          <cell r="K353">
            <v>0</v>
          </cell>
        </row>
        <row r="354">
          <cell r="A354" t="str">
            <v>8.27</v>
          </cell>
          <cell r="C354" t="str">
            <v xml:space="preserve">Dmont. Poste de concreto, de 15 a 19m, </v>
          </cell>
          <cell r="E354" t="str">
            <v>-</v>
          </cell>
          <cell r="F354" t="str">
            <v>-</v>
          </cell>
          <cell r="G354" t="str">
            <v>-</v>
          </cell>
          <cell r="H354" t="str">
            <v>un</v>
          </cell>
          <cell r="J354">
            <v>888.02</v>
          </cell>
          <cell r="K354">
            <v>0</v>
          </cell>
        </row>
        <row r="355">
          <cell r="A355" t="str">
            <v>8.28</v>
          </cell>
          <cell r="C355" t="str">
            <v xml:space="preserve">Dmont. Poste de concreto, de 9 a 14m, </v>
          </cell>
          <cell r="E355" t="str">
            <v>-</v>
          </cell>
          <cell r="F355" t="str">
            <v>-</v>
          </cell>
          <cell r="G355" t="str">
            <v>-</v>
          </cell>
          <cell r="H355" t="str">
            <v>un</v>
          </cell>
          <cell r="J355">
            <v>498.13</v>
          </cell>
          <cell r="K355">
            <v>0</v>
          </cell>
        </row>
        <row r="356">
          <cell r="A356" t="str">
            <v>8.29</v>
          </cell>
          <cell r="C356" t="str">
            <v>Dmont. Viga de concreto, de 9 a 14m tipo "DT",</v>
          </cell>
          <cell r="E356" t="str">
            <v>com</v>
          </cell>
          <cell r="F356" t="str">
            <v>-</v>
          </cell>
          <cell r="H356" t="str">
            <v>un</v>
          </cell>
          <cell r="J356">
            <v>907.28</v>
          </cell>
          <cell r="K356">
            <v>0</v>
          </cell>
        </row>
        <row r="357">
          <cell r="A357">
            <v>8210</v>
          </cell>
          <cell r="C357" t="str">
            <v>Dmont. Suporte pré-moldado p/ seccionadora</v>
          </cell>
          <cell r="H357" t="str">
            <v>un</v>
          </cell>
          <cell r="J357">
            <v>1284.42</v>
          </cell>
          <cell r="K357">
            <v>0</v>
          </cell>
        </row>
        <row r="358">
          <cell r="A358">
            <v>8211</v>
          </cell>
          <cell r="C358" t="str">
            <v>Dmont. Suporte metálico para seccionadora</v>
          </cell>
          <cell r="H358" t="str">
            <v>un</v>
          </cell>
          <cell r="J358">
            <v>542.1</v>
          </cell>
          <cell r="K358">
            <v>0</v>
          </cell>
        </row>
        <row r="359">
          <cell r="A359">
            <v>8212</v>
          </cell>
          <cell r="C359" t="str">
            <v>Dmont. Suporte pré-moldado para disjuntor</v>
          </cell>
          <cell r="H359" t="str">
            <v>un</v>
          </cell>
          <cell r="J359">
            <v>680.68</v>
          </cell>
          <cell r="K359">
            <v>0</v>
          </cell>
        </row>
        <row r="360">
          <cell r="A360">
            <v>8213</v>
          </cell>
          <cell r="C360" t="str">
            <v>Dmont. Suporte metálico para disjuntor</v>
          </cell>
          <cell r="H360" t="str">
            <v>un</v>
          </cell>
          <cell r="J360">
            <v>495.09</v>
          </cell>
          <cell r="K360">
            <v>0</v>
          </cell>
        </row>
        <row r="361">
          <cell r="A361">
            <v>8214</v>
          </cell>
          <cell r="C361" t="str">
            <v>Dmont. Suporte pre-moldado para TC</v>
          </cell>
          <cell r="H361" t="str">
            <v>un</v>
          </cell>
          <cell r="J361">
            <v>345.32</v>
          </cell>
          <cell r="K361">
            <v>0</v>
          </cell>
        </row>
        <row r="362">
          <cell r="A362">
            <v>8215</v>
          </cell>
          <cell r="C362" t="str">
            <v>Dmont. Suporte metálico para TC</v>
          </cell>
          <cell r="H362" t="str">
            <v>un</v>
          </cell>
          <cell r="J362">
            <v>250.65</v>
          </cell>
          <cell r="K362">
            <v>0</v>
          </cell>
        </row>
        <row r="363">
          <cell r="A363">
            <v>8216</v>
          </cell>
          <cell r="C363" t="str">
            <v>Dmont. Suporte pre-moldado p/ TP/TPC/PR/IP</v>
          </cell>
          <cell r="H363" t="str">
            <v>un</v>
          </cell>
          <cell r="J363">
            <v>345.32</v>
          </cell>
          <cell r="K363">
            <v>0</v>
          </cell>
        </row>
        <row r="364">
          <cell r="A364">
            <v>8217</v>
          </cell>
          <cell r="C364" t="str">
            <v>Dmont. Suporte  pré-moldado p/ ch.  Ater. rápido</v>
          </cell>
          <cell r="H364" t="str">
            <v>un</v>
          </cell>
          <cell r="J364">
            <v>345.32</v>
          </cell>
          <cell r="K364">
            <v>0</v>
          </cell>
        </row>
        <row r="365">
          <cell r="A365">
            <v>8218</v>
          </cell>
          <cell r="C365" t="str">
            <v>Dmont. Suporte metálico para ch. de Ater. rápido</v>
          </cell>
          <cell r="H365" t="str">
            <v>un</v>
          </cell>
          <cell r="J365">
            <v>250.65</v>
          </cell>
          <cell r="K365">
            <v>0</v>
          </cell>
        </row>
        <row r="366">
          <cell r="A366" t="str">
            <v>8.3</v>
          </cell>
          <cell r="C366" t="str">
            <v>SETOR DE 69kV</v>
          </cell>
          <cell r="I366">
            <v>0</v>
          </cell>
          <cell r="J366">
            <v>0</v>
          </cell>
          <cell r="K366">
            <v>0</v>
          </cell>
        </row>
        <row r="367">
          <cell r="A367" t="str">
            <v>8.31</v>
          </cell>
          <cell r="C367" t="str">
            <v xml:space="preserve">Dmont. Coluna metálica treliçada, </v>
          </cell>
          <cell r="E367" t="str">
            <v>com</v>
          </cell>
          <cell r="F367" t="str">
            <v>-</v>
          </cell>
          <cell r="G367" t="str">
            <v>-</v>
          </cell>
          <cell r="H367" t="str">
            <v>kg</v>
          </cell>
          <cell r="J367">
            <v>2.0499999999999998</v>
          </cell>
          <cell r="K367">
            <v>0</v>
          </cell>
        </row>
        <row r="368">
          <cell r="A368" t="str">
            <v>8.32</v>
          </cell>
          <cell r="C368" t="str">
            <v>Dmont. Coluna metálica treliçada,</v>
          </cell>
          <cell r="E368" t="str">
            <v>com</v>
          </cell>
          <cell r="F368" t="str">
            <v>-</v>
          </cell>
          <cell r="G368" t="str">
            <v>-</v>
          </cell>
          <cell r="H368" t="str">
            <v>kg</v>
          </cell>
          <cell r="J368">
            <v>2.0499999999999998</v>
          </cell>
          <cell r="K368">
            <v>0</v>
          </cell>
        </row>
        <row r="369">
          <cell r="A369" t="str">
            <v>8.33</v>
          </cell>
          <cell r="C369" t="str">
            <v>Dmont. Viga metálica treliçada,</v>
          </cell>
          <cell r="E369" t="str">
            <v>com</v>
          </cell>
          <cell r="F369" t="str">
            <v>-</v>
          </cell>
          <cell r="G369" t="str">
            <v>-</v>
          </cell>
          <cell r="H369" t="str">
            <v>kg</v>
          </cell>
          <cell r="J369">
            <v>1.51</v>
          </cell>
          <cell r="K369">
            <v>0</v>
          </cell>
        </row>
        <row r="370">
          <cell r="A370" t="str">
            <v>8.34</v>
          </cell>
          <cell r="C370" t="str">
            <v xml:space="preserve">Dmont. Viga metálica treliçada, </v>
          </cell>
          <cell r="E370" t="str">
            <v>com</v>
          </cell>
          <cell r="F370" t="str">
            <v>-</v>
          </cell>
          <cell r="G370" t="str">
            <v>-</v>
          </cell>
          <cell r="H370" t="str">
            <v>kg</v>
          </cell>
          <cell r="J370">
            <v>1.51</v>
          </cell>
          <cell r="K370">
            <v>0</v>
          </cell>
        </row>
        <row r="371">
          <cell r="A371" t="str">
            <v>8.35</v>
          </cell>
          <cell r="C371" t="str">
            <v>Dmont. Viga metálica treliçada,</v>
          </cell>
          <cell r="E371" t="str">
            <v>com</v>
          </cell>
          <cell r="F371" t="str">
            <v>-</v>
          </cell>
          <cell r="G371" t="str">
            <v>-</v>
          </cell>
          <cell r="H371" t="str">
            <v>kg</v>
          </cell>
          <cell r="J371">
            <v>1.51</v>
          </cell>
          <cell r="K371">
            <v>0</v>
          </cell>
        </row>
        <row r="372">
          <cell r="A372" t="str">
            <v>8.36</v>
          </cell>
          <cell r="C372" t="str">
            <v xml:space="preserve">Dmont. Poste de concreto, de 9 a 14m, </v>
          </cell>
          <cell r="E372" t="str">
            <v>-</v>
          </cell>
          <cell r="F372" t="str">
            <v>-</v>
          </cell>
          <cell r="G372" t="str">
            <v>-</v>
          </cell>
          <cell r="H372" t="str">
            <v>un</v>
          </cell>
          <cell r="J372">
            <v>498.13</v>
          </cell>
          <cell r="K372">
            <v>0</v>
          </cell>
        </row>
        <row r="373">
          <cell r="A373" t="str">
            <v>8.37</v>
          </cell>
          <cell r="C373" t="str">
            <v xml:space="preserve">Dmont. Poste de concreto, de 5 a 8m, </v>
          </cell>
          <cell r="E373" t="str">
            <v>-</v>
          </cell>
          <cell r="F373" t="str">
            <v>-</v>
          </cell>
          <cell r="G373" t="str">
            <v>-</v>
          </cell>
          <cell r="H373" t="str">
            <v>un</v>
          </cell>
          <cell r="J373">
            <v>453.61</v>
          </cell>
          <cell r="K373">
            <v>0</v>
          </cell>
        </row>
        <row r="374">
          <cell r="A374" t="str">
            <v>8.38</v>
          </cell>
          <cell r="C374" t="str">
            <v>Dmont. Viga de concreto, de 6 a 9m tipo "DT",</v>
          </cell>
          <cell r="E374" t="str">
            <v>com</v>
          </cell>
          <cell r="F374" t="str">
            <v>-</v>
          </cell>
          <cell r="H374" t="str">
            <v>un</v>
          </cell>
          <cell r="J374">
            <v>653.20000000000005</v>
          </cell>
          <cell r="K374">
            <v>0</v>
          </cell>
        </row>
        <row r="375">
          <cell r="A375" t="str">
            <v>8.39</v>
          </cell>
          <cell r="C375" t="str">
            <v>Dmont. Suporte pré-moldado p/ seccionadora</v>
          </cell>
          <cell r="H375" t="str">
            <v>un</v>
          </cell>
          <cell r="J375">
            <v>1087.21</v>
          </cell>
          <cell r="K375">
            <v>0</v>
          </cell>
        </row>
        <row r="376">
          <cell r="A376">
            <v>8310</v>
          </cell>
          <cell r="C376" t="str">
            <v>Dmont. Suporte metálico para seccionadora</v>
          </cell>
          <cell r="H376" t="str">
            <v>un</v>
          </cell>
          <cell r="J376">
            <v>378.99</v>
          </cell>
          <cell r="K376">
            <v>0</v>
          </cell>
        </row>
        <row r="377">
          <cell r="A377">
            <v>8311</v>
          </cell>
          <cell r="C377" t="str">
            <v>Dmont. Suporte pré-moldado para disjuntor</v>
          </cell>
          <cell r="H377" t="str">
            <v>un</v>
          </cell>
          <cell r="J377">
            <v>638.17999999999995</v>
          </cell>
          <cell r="K377">
            <v>0</v>
          </cell>
        </row>
        <row r="378">
          <cell r="A378">
            <v>8312</v>
          </cell>
          <cell r="C378" t="str">
            <v>Dmont. Suporte metálico para disjuntor</v>
          </cell>
          <cell r="H378" t="str">
            <v>un</v>
          </cell>
          <cell r="J378">
            <v>420.34</v>
          </cell>
          <cell r="K378">
            <v>0</v>
          </cell>
        </row>
        <row r="379">
          <cell r="A379">
            <v>8313</v>
          </cell>
          <cell r="C379" t="str">
            <v>Dmont. Suporte pré-moldado para TC</v>
          </cell>
          <cell r="H379" t="str">
            <v>un</v>
          </cell>
          <cell r="J379">
            <v>345.32</v>
          </cell>
          <cell r="K379">
            <v>0</v>
          </cell>
        </row>
        <row r="380">
          <cell r="A380">
            <v>8314</v>
          </cell>
          <cell r="C380" t="str">
            <v>Dmont. Suporte metálico para TC</v>
          </cell>
          <cell r="H380" t="str">
            <v>un</v>
          </cell>
          <cell r="J380">
            <v>250.65</v>
          </cell>
          <cell r="K380">
            <v>0</v>
          </cell>
        </row>
        <row r="381">
          <cell r="A381">
            <v>8315</v>
          </cell>
          <cell r="C381" t="str">
            <v>Dmont. Suporte pré-moldado p/ TP/TPC/PR/IP</v>
          </cell>
          <cell r="H381" t="str">
            <v>un</v>
          </cell>
          <cell r="J381">
            <v>345.32</v>
          </cell>
          <cell r="K381">
            <v>0</v>
          </cell>
        </row>
        <row r="382">
          <cell r="A382">
            <v>8316</v>
          </cell>
          <cell r="C382" t="str">
            <v>Dmont. Suporte metálico para TP/TPC/PR/IP</v>
          </cell>
          <cell r="H382" t="str">
            <v>un</v>
          </cell>
          <cell r="J382">
            <v>250.65</v>
          </cell>
          <cell r="K382">
            <v>0</v>
          </cell>
        </row>
        <row r="383">
          <cell r="A383">
            <v>8317</v>
          </cell>
          <cell r="C383" t="str">
            <v>Dmont. Suporte pré-moldado p/ ch. Ater. Rápido</v>
          </cell>
          <cell r="H383" t="str">
            <v>un</v>
          </cell>
          <cell r="J383">
            <v>345.32</v>
          </cell>
          <cell r="K383">
            <v>0</v>
          </cell>
        </row>
        <row r="384">
          <cell r="A384">
            <v>8318</v>
          </cell>
          <cell r="C384" t="str">
            <v>Dmont. Suporte metálico para  ch. Ater. rápido</v>
          </cell>
          <cell r="H384" t="str">
            <v>un</v>
          </cell>
          <cell r="J384">
            <v>250.65</v>
          </cell>
          <cell r="K384">
            <v>0</v>
          </cell>
        </row>
        <row r="385">
          <cell r="A385">
            <v>8319</v>
          </cell>
          <cell r="C385" t="str">
            <v>Dmont. Suporte metálico para Chave a Óleo</v>
          </cell>
          <cell r="H385" t="str">
            <v>un</v>
          </cell>
          <cell r="J385">
            <v>250.65</v>
          </cell>
          <cell r="K385">
            <v>0</v>
          </cell>
        </row>
        <row r="386">
          <cell r="A386" t="str">
            <v>8.4</v>
          </cell>
          <cell r="C386" t="str">
            <v>SETOR DE 34,5kV</v>
          </cell>
          <cell r="I386">
            <v>0</v>
          </cell>
          <cell r="J386">
            <v>0</v>
          </cell>
          <cell r="K386">
            <v>0</v>
          </cell>
        </row>
        <row r="387">
          <cell r="A387" t="str">
            <v>8.41</v>
          </cell>
          <cell r="C387" t="str">
            <v>Dmont. Coluna metálica treliçada,</v>
          </cell>
          <cell r="E387" t="str">
            <v>com</v>
          </cell>
          <cell r="F387" t="str">
            <v>-</v>
          </cell>
          <cell r="G387" t="str">
            <v>-</v>
          </cell>
          <cell r="H387" t="str">
            <v>kg</v>
          </cell>
          <cell r="J387">
            <v>1.9</v>
          </cell>
          <cell r="K387">
            <v>0</v>
          </cell>
        </row>
        <row r="388">
          <cell r="A388" t="str">
            <v>8.42</v>
          </cell>
          <cell r="C388" t="str">
            <v>Dmont. Coluna metálica treliçada,</v>
          </cell>
          <cell r="E388" t="str">
            <v>com</v>
          </cell>
          <cell r="F388" t="str">
            <v>-</v>
          </cell>
          <cell r="G388" t="str">
            <v>-</v>
          </cell>
          <cell r="H388" t="str">
            <v>kg</v>
          </cell>
          <cell r="J388">
            <v>1.9</v>
          </cell>
          <cell r="K388">
            <v>0</v>
          </cell>
        </row>
        <row r="389">
          <cell r="A389" t="str">
            <v>8.43</v>
          </cell>
          <cell r="C389" t="str">
            <v xml:space="preserve">Dmont. Viga metálica treliçada, </v>
          </cell>
          <cell r="E389" t="str">
            <v>com</v>
          </cell>
          <cell r="F389" t="str">
            <v>-</v>
          </cell>
          <cell r="G389" t="str">
            <v>-</v>
          </cell>
          <cell r="H389" t="str">
            <v>kg</v>
          </cell>
          <cell r="J389">
            <v>1.24</v>
          </cell>
          <cell r="K389">
            <v>0</v>
          </cell>
        </row>
        <row r="390">
          <cell r="A390" t="str">
            <v>8.44</v>
          </cell>
          <cell r="C390" t="str">
            <v>Dmont. Viga metálica treliçada,</v>
          </cell>
          <cell r="E390" t="str">
            <v>com</v>
          </cell>
          <cell r="F390" t="str">
            <v>-</v>
          </cell>
          <cell r="G390" t="str">
            <v>-</v>
          </cell>
          <cell r="H390" t="str">
            <v>kg</v>
          </cell>
          <cell r="J390">
            <v>1.24</v>
          </cell>
          <cell r="K390">
            <v>0</v>
          </cell>
        </row>
        <row r="391">
          <cell r="A391" t="str">
            <v>8.45</v>
          </cell>
          <cell r="C391" t="str">
            <v xml:space="preserve">Dmont. Viga metálica treliçada, </v>
          </cell>
          <cell r="E391" t="str">
            <v>com</v>
          </cell>
          <cell r="F391" t="str">
            <v>-</v>
          </cell>
          <cell r="G391" t="str">
            <v>-</v>
          </cell>
          <cell r="H391" t="str">
            <v>kg</v>
          </cell>
          <cell r="J391">
            <v>1.24</v>
          </cell>
          <cell r="K391">
            <v>0</v>
          </cell>
        </row>
        <row r="392">
          <cell r="A392" t="str">
            <v>8.46</v>
          </cell>
          <cell r="C392" t="str">
            <v xml:space="preserve">Dmont. Poste de concreto, de 9 a 14m, </v>
          </cell>
          <cell r="E392" t="str">
            <v>-</v>
          </cell>
          <cell r="F392" t="str">
            <v>-</v>
          </cell>
          <cell r="G392" t="str">
            <v>-</v>
          </cell>
          <cell r="H392" t="str">
            <v>un</v>
          </cell>
          <cell r="J392">
            <v>498.13</v>
          </cell>
          <cell r="K392">
            <v>0</v>
          </cell>
        </row>
        <row r="393">
          <cell r="A393" t="str">
            <v>8.47</v>
          </cell>
          <cell r="C393" t="str">
            <v xml:space="preserve">Dmont. Poste de concreto, de 5 a 8m, </v>
          </cell>
          <cell r="E393" t="str">
            <v>-</v>
          </cell>
          <cell r="F393" t="str">
            <v>-</v>
          </cell>
          <cell r="G393" t="str">
            <v>-</v>
          </cell>
          <cell r="H393" t="str">
            <v>un</v>
          </cell>
          <cell r="J393">
            <v>453.61</v>
          </cell>
          <cell r="K393">
            <v>0</v>
          </cell>
        </row>
        <row r="394">
          <cell r="A394" t="str">
            <v>8.48</v>
          </cell>
          <cell r="C394" t="str">
            <v>Dmont. Viga de concreto, de 6 a 9m tipo "DT",</v>
          </cell>
          <cell r="E394" t="str">
            <v>com</v>
          </cell>
          <cell r="F394" t="str">
            <v>-</v>
          </cell>
          <cell r="H394" t="str">
            <v>un</v>
          </cell>
          <cell r="J394">
            <v>704.14</v>
          </cell>
          <cell r="K394">
            <v>0</v>
          </cell>
        </row>
        <row r="395">
          <cell r="A395" t="str">
            <v>8.49</v>
          </cell>
          <cell r="C395" t="str">
            <v>Dmont. Suporte  pré-moldado p/ seccionadora</v>
          </cell>
          <cell r="H395" t="str">
            <v>un</v>
          </cell>
          <cell r="J395">
            <v>942.92</v>
          </cell>
          <cell r="K395">
            <v>0</v>
          </cell>
        </row>
        <row r="396">
          <cell r="A396">
            <v>8410</v>
          </cell>
          <cell r="C396" t="str">
            <v>Dmont. Suporte metálico para seccionadora</v>
          </cell>
          <cell r="H396" t="str">
            <v>un</v>
          </cell>
          <cell r="J396">
            <v>378.99</v>
          </cell>
          <cell r="K396">
            <v>0</v>
          </cell>
        </row>
        <row r="397">
          <cell r="A397">
            <v>8411</v>
          </cell>
          <cell r="C397" t="str">
            <v>Dmont. Suporte pré-moldado para disjuntor</v>
          </cell>
          <cell r="H397" t="str">
            <v>un</v>
          </cell>
          <cell r="J397">
            <v>580.9</v>
          </cell>
          <cell r="K397">
            <v>0</v>
          </cell>
        </row>
        <row r="398">
          <cell r="A398">
            <v>8412</v>
          </cell>
          <cell r="C398" t="str">
            <v>Dmont. Suporte metálico para disjuntor</v>
          </cell>
          <cell r="H398" t="str">
            <v>un</v>
          </cell>
          <cell r="J398">
            <v>420.34</v>
          </cell>
          <cell r="K398">
            <v>0</v>
          </cell>
        </row>
        <row r="399">
          <cell r="A399">
            <v>8413</v>
          </cell>
          <cell r="C399" t="str">
            <v>Dmont. Suporte pré-moldado para TC</v>
          </cell>
          <cell r="H399" t="str">
            <v>un</v>
          </cell>
          <cell r="J399">
            <v>345.32</v>
          </cell>
          <cell r="K399">
            <v>0</v>
          </cell>
        </row>
        <row r="400">
          <cell r="A400">
            <v>8414</v>
          </cell>
          <cell r="C400" t="str">
            <v>Dmont. Suporte metálico para TC</v>
          </cell>
          <cell r="H400" t="str">
            <v>un</v>
          </cell>
          <cell r="J400">
            <v>250.65</v>
          </cell>
          <cell r="K400">
            <v>0</v>
          </cell>
        </row>
        <row r="401">
          <cell r="A401">
            <v>8415</v>
          </cell>
          <cell r="C401" t="str">
            <v>Dmont. Suporte pré-moldado para TP/PR/IP</v>
          </cell>
          <cell r="H401" t="str">
            <v>un</v>
          </cell>
          <cell r="J401">
            <v>345.32</v>
          </cell>
          <cell r="K401">
            <v>0</v>
          </cell>
        </row>
        <row r="402">
          <cell r="A402">
            <v>8416</v>
          </cell>
          <cell r="C402" t="str">
            <v>Dmont. Suporte metálico para TP/PR/IP</v>
          </cell>
          <cell r="H402" t="str">
            <v>un</v>
          </cell>
          <cell r="J402">
            <v>250.65</v>
          </cell>
          <cell r="K402">
            <v>0</v>
          </cell>
        </row>
        <row r="403">
          <cell r="A403">
            <v>8417</v>
          </cell>
          <cell r="C403" t="str">
            <v>Dmont. Suporte pré-moldado p/ ch. Ater. Rápido</v>
          </cell>
          <cell r="H403" t="str">
            <v>un</v>
          </cell>
          <cell r="J403">
            <v>345.32</v>
          </cell>
          <cell r="K403">
            <v>0</v>
          </cell>
        </row>
        <row r="404">
          <cell r="A404">
            <v>8418</v>
          </cell>
          <cell r="C404" t="str">
            <v>Dmont. Suporte metálico para ch. At. rápido</v>
          </cell>
          <cell r="H404" t="str">
            <v>un</v>
          </cell>
          <cell r="J404">
            <v>250.65</v>
          </cell>
          <cell r="K404">
            <v>0</v>
          </cell>
        </row>
        <row r="405">
          <cell r="A405">
            <v>8419</v>
          </cell>
          <cell r="C405" t="str">
            <v>Dmont. Suporte pré-moldado para Ch. a Óleo</v>
          </cell>
          <cell r="H405" t="str">
            <v>un</v>
          </cell>
          <cell r="J405">
            <v>345.32</v>
          </cell>
          <cell r="K405">
            <v>0</v>
          </cell>
        </row>
        <row r="406">
          <cell r="A406">
            <v>8420</v>
          </cell>
          <cell r="C406" t="str">
            <v>Dmont. Suporte metálico para Chave a Óleo</v>
          </cell>
          <cell r="H406" t="str">
            <v>un</v>
          </cell>
          <cell r="J406">
            <v>250.65</v>
          </cell>
          <cell r="K406">
            <v>0</v>
          </cell>
        </row>
        <row r="407">
          <cell r="A407" t="str">
            <v>8.5</v>
          </cell>
          <cell r="C407" t="str">
            <v>SETOR DE 13,8kV</v>
          </cell>
          <cell r="I407">
            <v>0</v>
          </cell>
          <cell r="J407">
            <v>0</v>
          </cell>
          <cell r="K407">
            <v>0</v>
          </cell>
        </row>
        <row r="408">
          <cell r="A408" t="str">
            <v>8.51</v>
          </cell>
          <cell r="C408" t="str">
            <v>Dmont. Coluna metálica treliçada,</v>
          </cell>
          <cell r="E408" t="str">
            <v>com</v>
          </cell>
          <cell r="F408" t="str">
            <v>-</v>
          </cell>
          <cell r="G408" t="str">
            <v>-</v>
          </cell>
          <cell r="H408" t="str">
            <v>kg</v>
          </cell>
          <cell r="J408">
            <v>1.88</v>
          </cell>
          <cell r="K408">
            <v>0</v>
          </cell>
        </row>
        <row r="409">
          <cell r="A409" t="str">
            <v>8.52</v>
          </cell>
          <cell r="C409" t="str">
            <v xml:space="preserve">Dmont. Coluna metálica treliçada, </v>
          </cell>
          <cell r="E409" t="str">
            <v>com</v>
          </cell>
          <cell r="F409" t="str">
            <v>-</v>
          </cell>
          <cell r="G409" t="str">
            <v>-</v>
          </cell>
          <cell r="H409" t="str">
            <v>kg</v>
          </cell>
          <cell r="J409">
            <v>1.88</v>
          </cell>
          <cell r="K409">
            <v>0</v>
          </cell>
        </row>
        <row r="410">
          <cell r="A410" t="str">
            <v>8.53</v>
          </cell>
          <cell r="C410" t="str">
            <v xml:space="preserve">Dmont. Viga metálica treliçada, </v>
          </cell>
          <cell r="E410" t="str">
            <v>com</v>
          </cell>
          <cell r="F410" t="str">
            <v>-</v>
          </cell>
          <cell r="G410" t="str">
            <v>-</v>
          </cell>
          <cell r="H410" t="str">
            <v>kg</v>
          </cell>
          <cell r="J410">
            <v>1.24</v>
          </cell>
          <cell r="K410">
            <v>0</v>
          </cell>
        </row>
        <row r="411">
          <cell r="A411" t="str">
            <v>8.54</v>
          </cell>
          <cell r="C411" t="str">
            <v xml:space="preserve">Dmont. Viga metálica treliçada, </v>
          </cell>
          <cell r="E411" t="str">
            <v>com</v>
          </cell>
          <cell r="F411" t="str">
            <v>-</v>
          </cell>
          <cell r="G411" t="str">
            <v>-</v>
          </cell>
          <cell r="H411" t="str">
            <v>kg</v>
          </cell>
          <cell r="J411">
            <v>1.24</v>
          </cell>
          <cell r="K411">
            <v>0</v>
          </cell>
        </row>
        <row r="412">
          <cell r="A412" t="str">
            <v>8.55</v>
          </cell>
          <cell r="C412" t="str">
            <v xml:space="preserve">Dmont. Viga metálica treliçada, </v>
          </cell>
          <cell r="E412" t="str">
            <v>com</v>
          </cell>
          <cell r="F412" t="str">
            <v>-</v>
          </cell>
          <cell r="G412" t="str">
            <v>-</v>
          </cell>
          <cell r="H412" t="str">
            <v>kg</v>
          </cell>
          <cell r="J412">
            <v>1.24</v>
          </cell>
          <cell r="K412">
            <v>0</v>
          </cell>
        </row>
        <row r="413">
          <cell r="A413" t="str">
            <v>8.56</v>
          </cell>
          <cell r="C413" t="str">
            <v xml:space="preserve">Dmont. Poste de concreto, de 9 a 14m, </v>
          </cell>
          <cell r="E413" t="str">
            <v>-</v>
          </cell>
          <cell r="F413" t="str">
            <v>-</v>
          </cell>
          <cell r="G413" t="str">
            <v>-</v>
          </cell>
          <cell r="H413" t="str">
            <v>un</v>
          </cell>
          <cell r="J413">
            <v>498.13</v>
          </cell>
          <cell r="K413">
            <v>0</v>
          </cell>
        </row>
        <row r="414">
          <cell r="A414" t="str">
            <v>8.57</v>
          </cell>
          <cell r="C414" t="str">
            <v xml:space="preserve">Dmont. Poste de concreto, de 5 a 8m, </v>
          </cell>
          <cell r="E414" t="str">
            <v>-</v>
          </cell>
          <cell r="F414" t="str">
            <v>-</v>
          </cell>
          <cell r="G414" t="str">
            <v>-</v>
          </cell>
          <cell r="H414" t="str">
            <v>un</v>
          </cell>
          <cell r="J414">
            <v>453.61</v>
          </cell>
          <cell r="K414">
            <v>0</v>
          </cell>
        </row>
        <row r="415">
          <cell r="A415" t="str">
            <v>8.58</v>
          </cell>
          <cell r="C415" t="str">
            <v>Dmont. Viga de concreto, de 6 a 9m tipo "DT",</v>
          </cell>
          <cell r="E415" t="str">
            <v>com</v>
          </cell>
          <cell r="F415" t="str">
            <v>-</v>
          </cell>
          <cell r="H415" t="str">
            <v>un</v>
          </cell>
          <cell r="J415">
            <v>653.20000000000005</v>
          </cell>
          <cell r="K415">
            <v>0</v>
          </cell>
        </row>
        <row r="416">
          <cell r="A416" t="str">
            <v>8.59</v>
          </cell>
          <cell r="C416" t="str">
            <v>Dmont. Suporte pré-moldado p/ seccionadora</v>
          </cell>
          <cell r="H416" t="str">
            <v>un</v>
          </cell>
          <cell r="J416">
            <v>713.63</v>
          </cell>
          <cell r="K416">
            <v>0</v>
          </cell>
        </row>
        <row r="417">
          <cell r="A417">
            <v>8510</v>
          </cell>
          <cell r="C417" t="str">
            <v>Dmont. Suporte metálico para seccionadora</v>
          </cell>
          <cell r="H417" t="str">
            <v>un</v>
          </cell>
          <cell r="J417">
            <v>321.70999999999998</v>
          </cell>
          <cell r="K417">
            <v>0</v>
          </cell>
        </row>
        <row r="418">
          <cell r="A418">
            <v>8511</v>
          </cell>
          <cell r="C418" t="str">
            <v>Dmont. Suporte pré-moldado para disjuntor</v>
          </cell>
          <cell r="H418" t="str">
            <v>un</v>
          </cell>
          <cell r="J418">
            <v>422.21</v>
          </cell>
          <cell r="K418">
            <v>0</v>
          </cell>
        </row>
        <row r="419">
          <cell r="A419">
            <v>8512</v>
          </cell>
          <cell r="C419" t="str">
            <v>Dmont. Suporte metálico para disjuntor</v>
          </cell>
          <cell r="H419" t="str">
            <v>un</v>
          </cell>
          <cell r="J419">
            <v>336.87</v>
          </cell>
          <cell r="K419">
            <v>0</v>
          </cell>
        </row>
        <row r="420">
          <cell r="A420">
            <v>8513</v>
          </cell>
          <cell r="C420" t="str">
            <v>Dmont. Suporte pré-moldado para TC/IP</v>
          </cell>
          <cell r="H420" t="str">
            <v>un</v>
          </cell>
          <cell r="J420">
            <v>345.32</v>
          </cell>
          <cell r="K420">
            <v>0</v>
          </cell>
        </row>
        <row r="421">
          <cell r="A421">
            <v>8514</v>
          </cell>
          <cell r="C421" t="str">
            <v>Dmont. Suporte metálico para TC</v>
          </cell>
          <cell r="H421" t="str">
            <v>un</v>
          </cell>
          <cell r="J421">
            <v>250.65</v>
          </cell>
          <cell r="K421">
            <v>0</v>
          </cell>
        </row>
        <row r="422">
          <cell r="A422">
            <v>8515</v>
          </cell>
          <cell r="C422" t="str">
            <v>Dmont. Suporte pré-moldado para TP/PR/IP</v>
          </cell>
          <cell r="H422" t="str">
            <v>un</v>
          </cell>
          <cell r="J422">
            <v>345.32</v>
          </cell>
          <cell r="K422">
            <v>0</v>
          </cell>
        </row>
        <row r="423">
          <cell r="A423">
            <v>8516</v>
          </cell>
          <cell r="C423" t="str">
            <v>Dmont. Suporte metálico para TP/PR/IP</v>
          </cell>
          <cell r="H423" t="str">
            <v>un</v>
          </cell>
          <cell r="J423">
            <v>250.65</v>
          </cell>
          <cell r="K423">
            <v>0</v>
          </cell>
        </row>
        <row r="424">
          <cell r="A424">
            <v>8517</v>
          </cell>
          <cell r="C424" t="str">
            <v>Dmont. Suporte pré-moldado para Ch. a Óleo</v>
          </cell>
          <cell r="H424" t="str">
            <v>un</v>
          </cell>
          <cell r="J424">
            <v>345.32</v>
          </cell>
          <cell r="K424">
            <v>0</v>
          </cell>
        </row>
        <row r="425">
          <cell r="A425">
            <v>8518</v>
          </cell>
          <cell r="C425" t="str">
            <v>Dmont. Suporte metálico para chave a óleo</v>
          </cell>
          <cell r="H425" t="str">
            <v>un</v>
          </cell>
          <cell r="J425">
            <v>250.65</v>
          </cell>
          <cell r="K425">
            <v>0</v>
          </cell>
        </row>
        <row r="426">
          <cell r="A426" t="str">
            <v>9.0</v>
          </cell>
          <cell r="C426" t="str">
            <v>SISTEMA DE ATERRAMENTO</v>
          </cell>
          <cell r="I426">
            <v>0</v>
          </cell>
          <cell r="J426">
            <v>0</v>
          </cell>
          <cell r="K426">
            <v>0</v>
          </cell>
        </row>
        <row r="427">
          <cell r="A427" t="str">
            <v>9.1</v>
          </cell>
          <cell r="C427" t="str">
            <v>REDE DE PROTEÇÃO AÉREA</v>
          </cell>
          <cell r="I427">
            <v>0</v>
          </cell>
          <cell r="J427">
            <v>0</v>
          </cell>
          <cell r="K427">
            <v>0</v>
          </cell>
        </row>
        <row r="428">
          <cell r="A428" t="str">
            <v>9.11</v>
          </cell>
          <cell r="C428" t="str">
            <v>Dmont. Cabo de aço</v>
          </cell>
          <cell r="E428" t="str">
            <v>diametro</v>
          </cell>
          <cell r="F428" t="str">
            <v>-</v>
          </cell>
          <cell r="H428" t="str">
            <v>m</v>
          </cell>
          <cell r="J428">
            <v>3.32</v>
          </cell>
          <cell r="K428">
            <v>0</v>
          </cell>
        </row>
        <row r="429">
          <cell r="A429" t="str">
            <v>9.2</v>
          </cell>
          <cell r="C429" t="str">
            <v>REDE  DE MALHA DE TERRA</v>
          </cell>
          <cell r="I429">
            <v>0</v>
          </cell>
          <cell r="J429">
            <v>0</v>
          </cell>
          <cell r="K429">
            <v>0</v>
          </cell>
        </row>
        <row r="430">
          <cell r="A430" t="str">
            <v>9.21</v>
          </cell>
          <cell r="C430" t="str">
            <v>Dmont. Cabo de cobre nú, de 70 a 100mm²,</v>
          </cell>
          <cell r="E430" t="str">
            <v>seção</v>
          </cell>
          <cell r="F430" t="str">
            <v>-</v>
          </cell>
          <cell r="H430" t="str">
            <v>m</v>
          </cell>
          <cell r="J430">
            <v>14.12</v>
          </cell>
          <cell r="K430">
            <v>0</v>
          </cell>
        </row>
        <row r="431">
          <cell r="A431" t="str">
            <v>9.22</v>
          </cell>
          <cell r="C431" t="str">
            <v>Dmont. Haste de cobre, com diâmetro até 3/4"</v>
          </cell>
          <cell r="E431" t="str">
            <v>diametro</v>
          </cell>
          <cell r="F431" t="str">
            <v>-</v>
          </cell>
          <cell r="H431" t="str">
            <v>un</v>
          </cell>
          <cell r="J431">
            <v>42.61</v>
          </cell>
          <cell r="K431">
            <v>0</v>
          </cell>
        </row>
        <row r="432">
          <cell r="A432" t="str">
            <v>10.0</v>
          </cell>
          <cell r="C432" t="str">
            <v>BARRAMENTO</v>
          </cell>
          <cell r="I432">
            <v>0</v>
          </cell>
          <cell r="J432">
            <v>0</v>
          </cell>
          <cell r="K432">
            <v>0</v>
          </cell>
        </row>
        <row r="433">
          <cell r="A433" t="str">
            <v>10.1</v>
          </cell>
          <cell r="C433" t="str">
            <v>SETOR DE 230kV</v>
          </cell>
          <cell r="I433">
            <v>0</v>
          </cell>
          <cell r="J433">
            <v>0</v>
          </cell>
          <cell r="K433">
            <v>0</v>
          </cell>
        </row>
        <row r="434">
          <cell r="A434" t="str">
            <v>10.11</v>
          </cell>
          <cell r="C434" t="str">
            <v xml:space="preserve">Dmont. Cabo de alumínio, de 266,8 a 477MCM, </v>
          </cell>
          <cell r="E434" t="str">
            <v>seção</v>
          </cell>
          <cell r="F434" t="str">
            <v>-</v>
          </cell>
          <cell r="G434" t="str">
            <v>-</v>
          </cell>
          <cell r="H434" t="str">
            <v>kg</v>
          </cell>
          <cell r="J434">
            <v>4.82</v>
          </cell>
          <cell r="K434">
            <v>0</v>
          </cell>
        </row>
        <row r="435">
          <cell r="A435" t="str">
            <v>10.12</v>
          </cell>
          <cell r="C435" t="str">
            <v xml:space="preserve">Dmont. Cabo de alumínio, de 500   a  795MCM, </v>
          </cell>
          <cell r="E435" t="str">
            <v>seção</v>
          </cell>
          <cell r="F435" t="str">
            <v>-</v>
          </cell>
          <cell r="G435" t="str">
            <v>-</v>
          </cell>
          <cell r="H435" t="str">
            <v>kg</v>
          </cell>
          <cell r="J435">
            <v>5.4</v>
          </cell>
          <cell r="K435">
            <v>0</v>
          </cell>
        </row>
        <row r="436">
          <cell r="A436" t="str">
            <v>10.13</v>
          </cell>
          <cell r="C436" t="str">
            <v>Dmont. Tubo de alumínio, até 69mm,</v>
          </cell>
          <cell r="E436" t="str">
            <v>diametro</v>
          </cell>
          <cell r="F436" t="str">
            <v>-</v>
          </cell>
          <cell r="H436" t="str">
            <v>m</v>
          </cell>
          <cell r="J436">
            <v>50.97</v>
          </cell>
          <cell r="K436">
            <v>0</v>
          </cell>
        </row>
        <row r="437">
          <cell r="A437" t="str">
            <v>10.14</v>
          </cell>
          <cell r="C437" t="str">
            <v>Dmont. Tubo de alumínio, de 70 a 110mm,</v>
          </cell>
          <cell r="E437" t="str">
            <v>diametro</v>
          </cell>
          <cell r="F437" t="str">
            <v>-</v>
          </cell>
          <cell r="H437" t="str">
            <v>m</v>
          </cell>
          <cell r="J437">
            <v>67.069999999999993</v>
          </cell>
          <cell r="K437">
            <v>0</v>
          </cell>
        </row>
        <row r="438">
          <cell r="A438" t="str">
            <v>10.15</v>
          </cell>
          <cell r="C438" t="str">
            <v>Dmont. Cadeia de discos isoladores</v>
          </cell>
          <cell r="H438" t="str">
            <v>un</v>
          </cell>
          <cell r="J438">
            <v>274.04000000000002</v>
          </cell>
          <cell r="K438">
            <v>0</v>
          </cell>
        </row>
        <row r="439">
          <cell r="A439" t="str">
            <v>10.16</v>
          </cell>
          <cell r="C439" t="str">
            <v>Dmont. Isolador de pedestal tipo coluna</v>
          </cell>
          <cell r="H439" t="str">
            <v>un</v>
          </cell>
          <cell r="J439">
            <v>280.83</v>
          </cell>
          <cell r="K439">
            <v>0</v>
          </cell>
        </row>
        <row r="440">
          <cell r="A440" t="str">
            <v>10.2</v>
          </cell>
          <cell r="C440" t="str">
            <v>SETOR DE 138kV</v>
          </cell>
          <cell r="I440">
            <v>0</v>
          </cell>
          <cell r="J440">
            <v>0</v>
          </cell>
          <cell r="K440">
            <v>0</v>
          </cell>
        </row>
        <row r="441">
          <cell r="A441" t="str">
            <v>10.21</v>
          </cell>
          <cell r="C441" t="str">
            <v xml:space="preserve">Dmont. Cabo de alumínio, de 266,8 a 477MCM, </v>
          </cell>
          <cell r="E441" t="str">
            <v>seção</v>
          </cell>
          <cell r="F441" t="str">
            <v>-</v>
          </cell>
          <cell r="G441" t="str">
            <v>-</v>
          </cell>
          <cell r="H441" t="str">
            <v>m</v>
          </cell>
          <cell r="J441">
            <v>4.82</v>
          </cell>
          <cell r="K441">
            <v>0</v>
          </cell>
        </row>
        <row r="442">
          <cell r="A442" t="str">
            <v>10.22</v>
          </cell>
          <cell r="C442" t="str">
            <v xml:space="preserve">Dmont. Cabo de alumínio, de 500   a  795MCM, </v>
          </cell>
          <cell r="E442" t="str">
            <v>seção</v>
          </cell>
          <cell r="F442" t="str">
            <v>-</v>
          </cell>
          <cell r="G442" t="str">
            <v>-</v>
          </cell>
          <cell r="H442" t="str">
            <v>m</v>
          </cell>
          <cell r="J442">
            <v>5.4</v>
          </cell>
          <cell r="K442">
            <v>0</v>
          </cell>
        </row>
        <row r="443">
          <cell r="A443" t="str">
            <v>10.23</v>
          </cell>
          <cell r="C443" t="str">
            <v>Dmont. Tubo de alumínio, até 69mm,</v>
          </cell>
          <cell r="E443" t="str">
            <v>diametro</v>
          </cell>
          <cell r="F443" t="str">
            <v>-</v>
          </cell>
          <cell r="H443" t="str">
            <v>m</v>
          </cell>
          <cell r="J443">
            <v>50.97</v>
          </cell>
          <cell r="K443">
            <v>0</v>
          </cell>
        </row>
        <row r="444">
          <cell r="A444" t="str">
            <v>10.24</v>
          </cell>
          <cell r="C444" t="str">
            <v>Dmont. Tubo de alumínio, de 70 a 110mm,</v>
          </cell>
          <cell r="E444" t="str">
            <v>diametro</v>
          </cell>
          <cell r="F444" t="str">
            <v>-</v>
          </cell>
          <cell r="H444" t="str">
            <v>m</v>
          </cell>
          <cell r="J444">
            <v>67.069999999999993</v>
          </cell>
          <cell r="K444">
            <v>0</v>
          </cell>
        </row>
        <row r="445">
          <cell r="A445" t="str">
            <v>10.25</v>
          </cell>
          <cell r="C445" t="str">
            <v>Dmont. Cadeia de discos isoladores</v>
          </cell>
          <cell r="H445" t="str">
            <v>un</v>
          </cell>
          <cell r="J445">
            <v>229.52</v>
          </cell>
          <cell r="K445">
            <v>0</v>
          </cell>
        </row>
        <row r="446">
          <cell r="A446" t="str">
            <v>10.26</v>
          </cell>
          <cell r="C446" t="str">
            <v>Dmont. Isolador de pedestal tipo coluna</v>
          </cell>
          <cell r="H446" t="str">
            <v>un</v>
          </cell>
          <cell r="J446">
            <v>236.32</v>
          </cell>
          <cell r="K446">
            <v>0</v>
          </cell>
        </row>
        <row r="447">
          <cell r="A447" t="str">
            <v>10.3</v>
          </cell>
          <cell r="C447" t="str">
            <v>SETOR DE 69kV</v>
          </cell>
          <cell r="I447">
            <v>0</v>
          </cell>
          <cell r="J447">
            <v>0</v>
          </cell>
          <cell r="K447">
            <v>0</v>
          </cell>
        </row>
        <row r="448">
          <cell r="A448" t="str">
            <v>10.31</v>
          </cell>
          <cell r="C448" t="str">
            <v xml:space="preserve">Dmont. Cabo de alumínio, até 4/0AWG, </v>
          </cell>
          <cell r="E448" t="str">
            <v>seção</v>
          </cell>
          <cell r="F448" t="str">
            <v>-</v>
          </cell>
          <cell r="G448" t="str">
            <v>-</v>
          </cell>
          <cell r="H448" t="str">
            <v>m</v>
          </cell>
          <cell r="J448">
            <v>4.82</v>
          </cell>
          <cell r="K448">
            <v>0</v>
          </cell>
        </row>
        <row r="449">
          <cell r="A449" t="str">
            <v>10.32</v>
          </cell>
          <cell r="C449" t="str">
            <v xml:space="preserve">Dmont. Cabo de alumínio, de 266,8 a 477MCM, </v>
          </cell>
          <cell r="E449" t="str">
            <v>seção</v>
          </cell>
          <cell r="F449" t="str">
            <v>-</v>
          </cell>
          <cell r="G449" t="str">
            <v>-</v>
          </cell>
          <cell r="H449" t="str">
            <v>m</v>
          </cell>
          <cell r="J449">
            <v>4.82</v>
          </cell>
          <cell r="K449">
            <v>0</v>
          </cell>
        </row>
        <row r="450">
          <cell r="A450" t="str">
            <v>10.33</v>
          </cell>
          <cell r="C450" t="str">
            <v xml:space="preserve">Dmont. Cabo de alumínio, de 500   a  795MCM, </v>
          </cell>
          <cell r="E450" t="str">
            <v>seção</v>
          </cell>
          <cell r="F450" t="str">
            <v>-</v>
          </cell>
          <cell r="G450" t="str">
            <v>-</v>
          </cell>
          <cell r="H450" t="str">
            <v>m</v>
          </cell>
          <cell r="J450">
            <v>5.4</v>
          </cell>
          <cell r="K450">
            <v>0</v>
          </cell>
        </row>
        <row r="451">
          <cell r="A451" t="str">
            <v>10.34</v>
          </cell>
          <cell r="C451" t="str">
            <v xml:space="preserve">Dmont. Tubo de alumínio, até 69mm, </v>
          </cell>
          <cell r="E451" t="str">
            <v>diametro</v>
          </cell>
          <cell r="F451" t="str">
            <v>-</v>
          </cell>
          <cell r="H451" t="str">
            <v>m</v>
          </cell>
          <cell r="J451">
            <v>50.97</v>
          </cell>
          <cell r="K451">
            <v>0</v>
          </cell>
        </row>
        <row r="452">
          <cell r="A452" t="str">
            <v>10.35</v>
          </cell>
          <cell r="C452" t="str">
            <v>Dmont. Tubo de alumínio, de 70 a 110mm,</v>
          </cell>
          <cell r="E452" t="str">
            <v>diametro</v>
          </cell>
          <cell r="F452" t="str">
            <v>-</v>
          </cell>
          <cell r="H452" t="str">
            <v>m</v>
          </cell>
          <cell r="J452">
            <v>67.069999999999993</v>
          </cell>
          <cell r="K452">
            <v>0</v>
          </cell>
        </row>
        <row r="453">
          <cell r="A453" t="str">
            <v>10.36</v>
          </cell>
          <cell r="C453" t="str">
            <v>Dmont. Cadeia de discos isoladores</v>
          </cell>
          <cell r="H453" t="str">
            <v>un</v>
          </cell>
          <cell r="J453">
            <v>164.87</v>
          </cell>
          <cell r="K453">
            <v>0</v>
          </cell>
        </row>
        <row r="454">
          <cell r="A454" t="str">
            <v>10.37</v>
          </cell>
          <cell r="C454" t="str">
            <v>Dmont. Isolador de pedestal tipo coluna</v>
          </cell>
          <cell r="H454" t="str">
            <v>un</v>
          </cell>
          <cell r="J454">
            <v>214.06</v>
          </cell>
          <cell r="K454">
            <v>0</v>
          </cell>
        </row>
        <row r="455">
          <cell r="A455" t="str">
            <v>10.4</v>
          </cell>
          <cell r="C455" t="str">
            <v>SETOR DE 34,5kV</v>
          </cell>
          <cell r="I455">
            <v>0</v>
          </cell>
          <cell r="J455">
            <v>0</v>
          </cell>
          <cell r="K455">
            <v>0</v>
          </cell>
        </row>
        <row r="456">
          <cell r="A456" t="str">
            <v>10.41</v>
          </cell>
          <cell r="C456" t="str">
            <v>Dmont. Cabo de alumínio, até 4/0AWG,</v>
          </cell>
          <cell r="E456" t="str">
            <v>seção</v>
          </cell>
          <cell r="F456" t="str">
            <v>-</v>
          </cell>
          <cell r="G456" t="str">
            <v>-</v>
          </cell>
          <cell r="H456" t="str">
            <v>m</v>
          </cell>
          <cell r="J456">
            <v>4.82</v>
          </cell>
          <cell r="K456">
            <v>0</v>
          </cell>
        </row>
        <row r="457">
          <cell r="A457" t="str">
            <v>10.42</v>
          </cell>
          <cell r="C457" t="str">
            <v>Dmont. Cabo de alumínio, de 266,8 a 477MCM,</v>
          </cell>
          <cell r="E457" t="str">
            <v>seção</v>
          </cell>
          <cell r="F457" t="str">
            <v>-</v>
          </cell>
          <cell r="G457" t="str">
            <v>-</v>
          </cell>
          <cell r="H457" t="str">
            <v>m</v>
          </cell>
          <cell r="J457">
            <v>4.82</v>
          </cell>
          <cell r="K457">
            <v>0</v>
          </cell>
        </row>
        <row r="458">
          <cell r="A458" t="str">
            <v>10.43</v>
          </cell>
          <cell r="C458" t="str">
            <v>Dmont. Cabo de alumínio, de 500   a  795MCM,</v>
          </cell>
          <cell r="E458" t="str">
            <v>seção</v>
          </cell>
          <cell r="F458" t="str">
            <v>-</v>
          </cell>
          <cell r="G458" t="str">
            <v>-</v>
          </cell>
          <cell r="H458" t="str">
            <v>m</v>
          </cell>
          <cell r="J458">
            <v>5.4</v>
          </cell>
          <cell r="K458">
            <v>0</v>
          </cell>
        </row>
        <row r="459">
          <cell r="A459" t="str">
            <v>10.44</v>
          </cell>
          <cell r="C459" t="str">
            <v>Dmont. Tubo de alumínio, até 69mm,</v>
          </cell>
          <cell r="E459" t="str">
            <v>diametro</v>
          </cell>
          <cell r="F459" t="str">
            <v>-</v>
          </cell>
          <cell r="H459" t="str">
            <v>m</v>
          </cell>
          <cell r="J459">
            <v>50.97</v>
          </cell>
          <cell r="K459">
            <v>0</v>
          </cell>
        </row>
        <row r="460">
          <cell r="A460" t="str">
            <v>10.45</v>
          </cell>
          <cell r="C460" t="str">
            <v>Dmont. Tubo de alumínio, de 70 a 110mm,</v>
          </cell>
          <cell r="E460" t="str">
            <v>diametro</v>
          </cell>
          <cell r="F460" t="str">
            <v>-</v>
          </cell>
          <cell r="H460" t="str">
            <v>m</v>
          </cell>
          <cell r="J460">
            <v>67.069999999999993</v>
          </cell>
          <cell r="K460">
            <v>0</v>
          </cell>
        </row>
        <row r="461">
          <cell r="A461" t="str">
            <v>10.46</v>
          </cell>
          <cell r="C461" t="str">
            <v>Dmont. Cadeia de discos isoladores</v>
          </cell>
          <cell r="H461" t="str">
            <v>un</v>
          </cell>
          <cell r="J461">
            <v>120.36</v>
          </cell>
          <cell r="K461">
            <v>0</v>
          </cell>
        </row>
        <row r="462">
          <cell r="A462" t="str">
            <v>10.47</v>
          </cell>
          <cell r="C462" t="str">
            <v>Dmont. Isolador de pedestal tipo coluna</v>
          </cell>
          <cell r="H462" t="str">
            <v>un</v>
          </cell>
          <cell r="J462">
            <v>66.849999999999994</v>
          </cell>
          <cell r="K462">
            <v>0</v>
          </cell>
        </row>
        <row r="463">
          <cell r="A463" t="str">
            <v>10.48</v>
          </cell>
          <cell r="C463" t="str">
            <v>Dmont. Isolador de pedestal tipo pino</v>
          </cell>
          <cell r="H463" t="str">
            <v>un</v>
          </cell>
          <cell r="J463">
            <v>66.849999999999994</v>
          </cell>
          <cell r="K463">
            <v>0</v>
          </cell>
        </row>
        <row r="464">
          <cell r="A464" t="str">
            <v>10.5</v>
          </cell>
          <cell r="C464" t="str">
            <v>SETOR DE 13,8kV</v>
          </cell>
          <cell r="I464">
            <v>0</v>
          </cell>
          <cell r="J464">
            <v>0</v>
          </cell>
          <cell r="K464">
            <v>0</v>
          </cell>
        </row>
        <row r="465">
          <cell r="A465" t="str">
            <v>10.51</v>
          </cell>
          <cell r="C465" t="str">
            <v xml:space="preserve">Dmont. Cabo de alumínio, até 4/0AWG, </v>
          </cell>
          <cell r="E465" t="str">
            <v>seção</v>
          </cell>
          <cell r="F465" t="str">
            <v>-</v>
          </cell>
          <cell r="G465" t="str">
            <v>-</v>
          </cell>
          <cell r="H465" t="str">
            <v>m</v>
          </cell>
          <cell r="J465">
            <v>4.82</v>
          </cell>
          <cell r="K465">
            <v>0</v>
          </cell>
        </row>
        <row r="466">
          <cell r="A466" t="str">
            <v>10.52</v>
          </cell>
          <cell r="C466" t="str">
            <v xml:space="preserve">Dmont. Cabo de alumínio, de 266,8 a 477MCM, </v>
          </cell>
          <cell r="E466" t="str">
            <v>seção</v>
          </cell>
          <cell r="F466" t="str">
            <v>-</v>
          </cell>
          <cell r="G466" t="str">
            <v>-</v>
          </cell>
          <cell r="H466" t="str">
            <v>m</v>
          </cell>
          <cell r="J466">
            <v>4.82</v>
          </cell>
          <cell r="K466">
            <v>0</v>
          </cell>
        </row>
        <row r="467">
          <cell r="A467" t="str">
            <v>10.53</v>
          </cell>
          <cell r="C467" t="str">
            <v>Dmont. Cabo de alumínio, de  500   a  795MCM,</v>
          </cell>
          <cell r="E467" t="str">
            <v>seção</v>
          </cell>
          <cell r="F467" t="str">
            <v>-</v>
          </cell>
          <cell r="G467" t="str">
            <v>-</v>
          </cell>
          <cell r="H467" t="str">
            <v>m</v>
          </cell>
          <cell r="J467">
            <v>5.4</v>
          </cell>
          <cell r="K467">
            <v>0</v>
          </cell>
        </row>
        <row r="468">
          <cell r="A468" t="str">
            <v>10.54</v>
          </cell>
          <cell r="C468" t="str">
            <v xml:space="preserve">Dmont. Cabo isolado, até 100mm², </v>
          </cell>
          <cell r="E468" t="str">
            <v>seção</v>
          </cell>
          <cell r="F468" t="str">
            <v>-</v>
          </cell>
          <cell r="G468" t="str">
            <v>-</v>
          </cell>
          <cell r="H468" t="str">
            <v>m</v>
          </cell>
          <cell r="J468">
            <v>6.47</v>
          </cell>
          <cell r="K468">
            <v>0</v>
          </cell>
        </row>
        <row r="469">
          <cell r="A469" t="str">
            <v>10.55</v>
          </cell>
          <cell r="C469" t="str">
            <v xml:space="preserve">Dmont. Cabo isolado, de 101 a 300mm², </v>
          </cell>
          <cell r="E469" t="str">
            <v>seção</v>
          </cell>
          <cell r="F469" t="str">
            <v>-</v>
          </cell>
          <cell r="G469" t="str">
            <v>-</v>
          </cell>
          <cell r="H469" t="str">
            <v>m</v>
          </cell>
          <cell r="J469">
            <v>7.65</v>
          </cell>
          <cell r="K469">
            <v>0</v>
          </cell>
        </row>
        <row r="470">
          <cell r="A470" t="str">
            <v>10.56</v>
          </cell>
          <cell r="C470" t="str">
            <v xml:space="preserve">Dmont. Cabo isolado, de 301 a 500mm², </v>
          </cell>
          <cell r="E470" t="str">
            <v>seção</v>
          </cell>
          <cell r="F470" t="str">
            <v>-</v>
          </cell>
          <cell r="G470" t="str">
            <v>-</v>
          </cell>
          <cell r="H470" t="str">
            <v>m</v>
          </cell>
          <cell r="J470">
            <v>11.85</v>
          </cell>
          <cell r="K470">
            <v>0</v>
          </cell>
        </row>
        <row r="471">
          <cell r="A471" t="str">
            <v>10.57</v>
          </cell>
          <cell r="C471" t="str">
            <v xml:space="preserve">Dmont. Tubo de alumínio, até 69mm, </v>
          </cell>
          <cell r="E471" t="str">
            <v>diametro</v>
          </cell>
          <cell r="F471" t="str">
            <v>-</v>
          </cell>
          <cell r="H471" t="str">
            <v>m</v>
          </cell>
          <cell r="J471">
            <v>50.97</v>
          </cell>
          <cell r="K471">
            <v>0</v>
          </cell>
        </row>
        <row r="472">
          <cell r="A472" t="str">
            <v>10.58</v>
          </cell>
          <cell r="C472" t="str">
            <v xml:space="preserve">Dmont. Tubo de alumínio, de 70 a 110mm, </v>
          </cell>
          <cell r="E472" t="str">
            <v>diametro</v>
          </cell>
          <cell r="F472" t="str">
            <v>-</v>
          </cell>
          <cell r="H472" t="str">
            <v>m</v>
          </cell>
          <cell r="J472">
            <v>67.069999999999993</v>
          </cell>
          <cell r="K472">
            <v>0</v>
          </cell>
        </row>
        <row r="473">
          <cell r="A473" t="str">
            <v>10.59</v>
          </cell>
          <cell r="C473" t="str">
            <v>Dmont. Cadeia de discos isoladores</v>
          </cell>
          <cell r="H473" t="str">
            <v>un</v>
          </cell>
          <cell r="J473">
            <v>75.849999999999994</v>
          </cell>
          <cell r="K473">
            <v>0</v>
          </cell>
        </row>
        <row r="474">
          <cell r="A474">
            <v>10510</v>
          </cell>
          <cell r="C474" t="str">
            <v>Dmont. Isolador de pedestal tipo coluna</v>
          </cell>
          <cell r="H474" t="str">
            <v>un</v>
          </cell>
          <cell r="J474">
            <v>49.05</v>
          </cell>
          <cell r="K474">
            <v>0</v>
          </cell>
        </row>
        <row r="475">
          <cell r="A475">
            <v>10511</v>
          </cell>
          <cell r="C475" t="str">
            <v>Dmont. Isolador de pedestal tipo pino</v>
          </cell>
          <cell r="H475" t="str">
            <v>un</v>
          </cell>
          <cell r="J475">
            <v>49.05</v>
          </cell>
          <cell r="K475">
            <v>0</v>
          </cell>
        </row>
        <row r="476">
          <cell r="A476">
            <v>10512</v>
          </cell>
          <cell r="C476" t="str">
            <v>Dmont. Chave fusível unipolar</v>
          </cell>
          <cell r="H476" t="str">
            <v>un</v>
          </cell>
          <cell r="J476">
            <v>88.94</v>
          </cell>
          <cell r="K476">
            <v>0</v>
          </cell>
        </row>
        <row r="477">
          <cell r="A477">
            <v>10513</v>
          </cell>
          <cell r="C477" t="str">
            <v>Dmont. Para-raios tipo distribuição</v>
          </cell>
          <cell r="H477" t="str">
            <v>un</v>
          </cell>
          <cell r="J477">
            <v>88.94</v>
          </cell>
          <cell r="K477">
            <v>0</v>
          </cell>
        </row>
        <row r="478">
          <cell r="A478">
            <v>10514</v>
          </cell>
          <cell r="C478" t="str">
            <v>Dmont. Mufla terminal para cabo isolado</v>
          </cell>
          <cell r="H478" t="str">
            <v>un</v>
          </cell>
          <cell r="J478">
            <v>248.67</v>
          </cell>
          <cell r="K478">
            <v>0</v>
          </cell>
        </row>
        <row r="479">
          <cell r="A479">
            <v>10515</v>
          </cell>
          <cell r="C479" t="str">
            <v>Dmont. Enfaixamento terminal para cabo isolado</v>
          </cell>
          <cell r="H479" t="str">
            <v>un</v>
          </cell>
          <cell r="J479">
            <v>248.67</v>
          </cell>
          <cell r="K479">
            <v>0</v>
          </cell>
        </row>
        <row r="480">
          <cell r="A480" t="str">
            <v>11.0</v>
          </cell>
          <cell r="C480" t="str">
            <v>EQUIPAMENTOS DO PÁTIO</v>
          </cell>
          <cell r="I480">
            <v>0</v>
          </cell>
          <cell r="J480">
            <v>0</v>
          </cell>
          <cell r="K480">
            <v>0</v>
          </cell>
        </row>
        <row r="481">
          <cell r="A481" t="str">
            <v>11.1</v>
          </cell>
          <cell r="C481" t="str">
            <v>SETOR DE 230kV</v>
          </cell>
          <cell r="I481">
            <v>0</v>
          </cell>
          <cell r="J481">
            <v>0</v>
          </cell>
          <cell r="K481">
            <v>0</v>
          </cell>
        </row>
        <row r="482">
          <cell r="A482" t="str">
            <v>11.11</v>
          </cell>
          <cell r="C482" t="str">
            <v>Dmont. Autotransformador 3f, de 31 a 75MVA,</v>
          </cell>
          <cell r="E482" t="str">
            <v>com</v>
          </cell>
          <cell r="F482" t="str">
            <v>-</v>
          </cell>
          <cell r="H482" t="str">
            <v>un</v>
          </cell>
          <cell r="J482">
            <v>18329.54</v>
          </cell>
          <cell r="K482">
            <v>0</v>
          </cell>
        </row>
        <row r="483">
          <cell r="A483" t="str">
            <v>11.12</v>
          </cell>
          <cell r="C483" t="str">
            <v xml:space="preserve">Dmont. Autotransformador 3f, de 15,1 a 30MVA, </v>
          </cell>
          <cell r="E483" t="str">
            <v>com</v>
          </cell>
          <cell r="F483" t="str">
            <v>-</v>
          </cell>
          <cell r="H483" t="str">
            <v>un</v>
          </cell>
          <cell r="J483">
            <v>13119.13</v>
          </cell>
          <cell r="K483">
            <v>0</v>
          </cell>
        </row>
        <row r="484">
          <cell r="A484" t="str">
            <v>11.13</v>
          </cell>
          <cell r="C484" t="str">
            <v xml:space="preserve">Dmont. Autotransformador 1f, de 31 a 75MVA, </v>
          </cell>
          <cell r="E484" t="str">
            <v>com</v>
          </cell>
          <cell r="F484" t="str">
            <v>-</v>
          </cell>
          <cell r="H484" t="str">
            <v>un</v>
          </cell>
          <cell r="J484">
            <v>13119.13</v>
          </cell>
          <cell r="K484">
            <v>0</v>
          </cell>
        </row>
        <row r="485">
          <cell r="A485" t="str">
            <v>11.14</v>
          </cell>
          <cell r="C485" t="str">
            <v xml:space="preserve">Dmont. Transformador 3f, de 31 a 50MVA, </v>
          </cell>
          <cell r="E485" t="str">
            <v>com</v>
          </cell>
          <cell r="F485" t="str">
            <v>-</v>
          </cell>
          <cell r="H485" t="str">
            <v>un</v>
          </cell>
          <cell r="J485">
            <v>18329.54</v>
          </cell>
          <cell r="K485">
            <v>0</v>
          </cell>
        </row>
        <row r="486">
          <cell r="A486" t="str">
            <v>11.15</v>
          </cell>
          <cell r="C486" t="str">
            <v>Dmont. Transformador 3f, de 15,1 a 30MVA,</v>
          </cell>
          <cell r="E486" t="str">
            <v>com</v>
          </cell>
          <cell r="F486" t="str">
            <v>-</v>
          </cell>
          <cell r="H486" t="str">
            <v>un</v>
          </cell>
          <cell r="J486">
            <v>13119.13</v>
          </cell>
          <cell r="K486">
            <v>0</v>
          </cell>
        </row>
        <row r="487">
          <cell r="A487" t="str">
            <v>11.16</v>
          </cell>
          <cell r="C487" t="str">
            <v xml:space="preserve">Dmont. Transformador 1f, de 31 a 50MVA, </v>
          </cell>
          <cell r="E487" t="str">
            <v>com</v>
          </cell>
          <cell r="F487" t="str">
            <v>-</v>
          </cell>
          <cell r="H487" t="str">
            <v>un</v>
          </cell>
          <cell r="J487">
            <v>13119.13</v>
          </cell>
          <cell r="K487">
            <v>0</v>
          </cell>
        </row>
        <row r="488">
          <cell r="A488" t="str">
            <v>11.17</v>
          </cell>
          <cell r="C488" t="str">
            <v xml:space="preserve">Dmont. Disjuntor tripolar  </v>
          </cell>
          <cell r="H488" t="str">
            <v>un</v>
          </cell>
          <cell r="J488">
            <v>6537.69</v>
          </cell>
          <cell r="K488">
            <v>0</v>
          </cell>
        </row>
        <row r="489">
          <cell r="A489" t="str">
            <v>11.18</v>
          </cell>
          <cell r="C489" t="str">
            <v>Dmont. Chave seccionadora  tripolar S\LT</v>
          </cell>
          <cell r="H489" t="str">
            <v>un</v>
          </cell>
          <cell r="J489">
            <v>5251.53</v>
          </cell>
          <cell r="K489">
            <v>0</v>
          </cell>
        </row>
        <row r="490">
          <cell r="A490" t="str">
            <v>11.19</v>
          </cell>
          <cell r="C490" t="str">
            <v>Dmont. Chave seccionadora  tripolar C\LT</v>
          </cell>
          <cell r="H490" t="str">
            <v>un</v>
          </cell>
          <cell r="J490">
            <v>5251.53</v>
          </cell>
          <cell r="K490">
            <v>0</v>
          </cell>
        </row>
        <row r="491">
          <cell r="A491">
            <v>11110</v>
          </cell>
          <cell r="C491" t="str">
            <v xml:space="preserve">Dmont. Transformador de Potencial </v>
          </cell>
          <cell r="H491" t="str">
            <v>un</v>
          </cell>
          <cell r="J491">
            <v>2226.63</v>
          </cell>
          <cell r="K491">
            <v>0</v>
          </cell>
        </row>
        <row r="492">
          <cell r="A492">
            <v>11111</v>
          </cell>
          <cell r="C492" t="str">
            <v>Dmont. Transformador de Potencial Capacitivo</v>
          </cell>
          <cell r="H492" t="str">
            <v>un</v>
          </cell>
          <cell r="J492">
            <v>2226.63</v>
          </cell>
          <cell r="K492">
            <v>0</v>
          </cell>
        </row>
        <row r="493">
          <cell r="A493">
            <v>11112</v>
          </cell>
          <cell r="C493" t="str">
            <v>Dmont. Transformador de Corrente</v>
          </cell>
          <cell r="H493" t="str">
            <v>un</v>
          </cell>
          <cell r="J493">
            <v>2226.63</v>
          </cell>
          <cell r="K493">
            <v>0</v>
          </cell>
        </row>
        <row r="494">
          <cell r="A494">
            <v>11113</v>
          </cell>
          <cell r="C494" t="str">
            <v>DMont. Para-raios</v>
          </cell>
          <cell r="H494" t="str">
            <v>un</v>
          </cell>
          <cell r="J494">
            <v>1245.6099999999999</v>
          </cell>
          <cell r="K494">
            <v>0</v>
          </cell>
        </row>
        <row r="495">
          <cell r="A495" t="str">
            <v>11.2</v>
          </cell>
          <cell r="C495" t="str">
            <v>SETOR DE 138kV</v>
          </cell>
          <cell r="I495">
            <v>0</v>
          </cell>
          <cell r="J495">
            <v>0</v>
          </cell>
          <cell r="K495">
            <v>0</v>
          </cell>
        </row>
        <row r="496">
          <cell r="A496" t="str">
            <v>11.21</v>
          </cell>
          <cell r="C496" t="str">
            <v>Dmont. Autotransformador 3f de 31 a 70MVA,</v>
          </cell>
          <cell r="E496" t="str">
            <v>com</v>
          </cell>
          <cell r="F496" t="str">
            <v>-</v>
          </cell>
          <cell r="H496" t="str">
            <v>un</v>
          </cell>
          <cell r="J496">
            <v>13119.13</v>
          </cell>
          <cell r="K496">
            <v>0</v>
          </cell>
        </row>
        <row r="497">
          <cell r="A497" t="str">
            <v>11.22</v>
          </cell>
          <cell r="C497" t="str">
            <v>Dmont. Autotransformador 3f de 15,1 a 30MVA,</v>
          </cell>
          <cell r="E497" t="str">
            <v>com</v>
          </cell>
          <cell r="F497" t="str">
            <v>-</v>
          </cell>
          <cell r="H497" t="str">
            <v>un</v>
          </cell>
          <cell r="J497">
            <v>11343.69</v>
          </cell>
          <cell r="K497">
            <v>0</v>
          </cell>
        </row>
        <row r="498">
          <cell r="A498" t="str">
            <v>11.23</v>
          </cell>
          <cell r="C498" t="str">
            <v>Dmont. Autotransformador 3f até 15MVA,</v>
          </cell>
          <cell r="E498" t="str">
            <v>com</v>
          </cell>
          <cell r="F498" t="str">
            <v>-</v>
          </cell>
          <cell r="H498" t="str">
            <v>un</v>
          </cell>
          <cell r="J498">
            <v>10901.83</v>
          </cell>
          <cell r="K498">
            <v>0</v>
          </cell>
        </row>
        <row r="499">
          <cell r="A499" t="str">
            <v>11.24</v>
          </cell>
          <cell r="C499" t="str">
            <v xml:space="preserve">Dmont. Transformador 3f de 31 a 50MVA,  </v>
          </cell>
          <cell r="E499" t="str">
            <v>com</v>
          </cell>
          <cell r="F499" t="str">
            <v>-</v>
          </cell>
          <cell r="H499" t="str">
            <v>un</v>
          </cell>
          <cell r="J499">
            <v>13119.13</v>
          </cell>
          <cell r="K499">
            <v>0</v>
          </cell>
        </row>
        <row r="500">
          <cell r="A500" t="str">
            <v>11.25</v>
          </cell>
          <cell r="C500" t="str">
            <v xml:space="preserve">Dmont. Transformador 3f de 15,1 a 30MVA, </v>
          </cell>
          <cell r="E500" t="str">
            <v>com</v>
          </cell>
          <cell r="F500" t="str">
            <v>-</v>
          </cell>
          <cell r="H500" t="str">
            <v>un</v>
          </cell>
          <cell r="J500">
            <v>11343.69</v>
          </cell>
          <cell r="K500">
            <v>0</v>
          </cell>
        </row>
        <row r="501">
          <cell r="A501" t="str">
            <v>11.26</v>
          </cell>
          <cell r="C501" t="str">
            <v>Dmont. Transformador 3f até 15MVA,</v>
          </cell>
          <cell r="E501" t="str">
            <v>com</v>
          </cell>
          <cell r="F501" t="str">
            <v>-</v>
          </cell>
          <cell r="H501" t="str">
            <v>un</v>
          </cell>
          <cell r="J501">
            <v>10901.83</v>
          </cell>
          <cell r="K501">
            <v>0</v>
          </cell>
        </row>
        <row r="502">
          <cell r="A502" t="str">
            <v>11.27</v>
          </cell>
          <cell r="C502" t="str">
            <v xml:space="preserve">DMont. Disjuntor tripolar  </v>
          </cell>
          <cell r="H502" t="str">
            <v>un</v>
          </cell>
          <cell r="J502">
            <v>6537.69</v>
          </cell>
          <cell r="K502">
            <v>0</v>
          </cell>
        </row>
        <row r="503">
          <cell r="A503" t="str">
            <v>11.28</v>
          </cell>
          <cell r="C503" t="str">
            <v>Dmont. Chave seccionadora tripolar, S/LT</v>
          </cell>
          <cell r="H503" t="str">
            <v>un</v>
          </cell>
          <cell r="J503">
            <v>4065.73</v>
          </cell>
          <cell r="K503">
            <v>0</v>
          </cell>
        </row>
        <row r="504">
          <cell r="A504" t="str">
            <v>11.29</v>
          </cell>
          <cell r="C504" t="str">
            <v>Dmont. Chave seccionadora tripolar, C/LT</v>
          </cell>
          <cell r="H504" t="str">
            <v>un</v>
          </cell>
          <cell r="J504">
            <v>4065.73</v>
          </cell>
          <cell r="K504">
            <v>0</v>
          </cell>
        </row>
        <row r="505">
          <cell r="A505">
            <v>11210</v>
          </cell>
          <cell r="C505" t="str">
            <v>Dmont. Transformador de Potencial</v>
          </cell>
          <cell r="H505" t="str">
            <v>un</v>
          </cell>
          <cell r="J505">
            <v>2135.65</v>
          </cell>
          <cell r="K505">
            <v>0</v>
          </cell>
        </row>
        <row r="506">
          <cell r="A506">
            <v>11211</v>
          </cell>
          <cell r="C506" t="str">
            <v>Dmont. Transformador de Potencial Capacitivo</v>
          </cell>
          <cell r="H506" t="str">
            <v>un</v>
          </cell>
          <cell r="J506">
            <v>2135.65</v>
          </cell>
          <cell r="K506">
            <v>0</v>
          </cell>
        </row>
        <row r="507">
          <cell r="A507">
            <v>11212</v>
          </cell>
          <cell r="C507" t="str">
            <v>Dmont. Transformador de Corrente</v>
          </cell>
          <cell r="H507" t="str">
            <v>un</v>
          </cell>
          <cell r="J507">
            <v>2135.65</v>
          </cell>
          <cell r="K507">
            <v>0</v>
          </cell>
        </row>
        <row r="508">
          <cell r="A508">
            <v>11213</v>
          </cell>
          <cell r="C508" t="str">
            <v>DMont. Para-raios</v>
          </cell>
          <cell r="H508" t="str">
            <v>un</v>
          </cell>
          <cell r="J508">
            <v>1075.6199999999999</v>
          </cell>
          <cell r="K508">
            <v>0</v>
          </cell>
        </row>
        <row r="509">
          <cell r="A509">
            <v>11214</v>
          </cell>
          <cell r="C509" t="str">
            <v>Dmont. Chave de aterramento rápido</v>
          </cell>
          <cell r="H509" t="str">
            <v>un</v>
          </cell>
          <cell r="J509">
            <v>1873.38</v>
          </cell>
          <cell r="K509">
            <v>0</v>
          </cell>
        </row>
        <row r="510">
          <cell r="A510" t="str">
            <v>11.3</v>
          </cell>
          <cell r="C510" t="str">
            <v>SETOR DE 69kV</v>
          </cell>
          <cell r="I510">
            <v>0</v>
          </cell>
          <cell r="J510">
            <v>0</v>
          </cell>
          <cell r="K510">
            <v>0</v>
          </cell>
        </row>
        <row r="511">
          <cell r="A511" t="str">
            <v>11.31</v>
          </cell>
          <cell r="C511" t="str">
            <v xml:space="preserve">Dmont. Transformador 3f de 15,1 a 30MVA, </v>
          </cell>
          <cell r="E511" t="str">
            <v>com</v>
          </cell>
          <cell r="F511" t="str">
            <v>-</v>
          </cell>
          <cell r="H511" t="str">
            <v>un</v>
          </cell>
          <cell r="J511">
            <v>11343.69</v>
          </cell>
          <cell r="K511">
            <v>0</v>
          </cell>
        </row>
        <row r="512">
          <cell r="A512" t="str">
            <v>11.32</v>
          </cell>
          <cell r="C512" t="str">
            <v xml:space="preserve">Dmont. Transformador 3f até 15MVA, </v>
          </cell>
          <cell r="E512" t="str">
            <v>com</v>
          </cell>
          <cell r="F512" t="str">
            <v>-</v>
          </cell>
          <cell r="H512" t="str">
            <v>un</v>
          </cell>
          <cell r="J512">
            <v>10901.83</v>
          </cell>
          <cell r="K512">
            <v>0</v>
          </cell>
        </row>
        <row r="513">
          <cell r="A513" t="str">
            <v>11.33</v>
          </cell>
          <cell r="C513" t="str">
            <v xml:space="preserve">Dmont. Disjuntor tripolar  </v>
          </cell>
          <cell r="H513" t="str">
            <v>un</v>
          </cell>
          <cell r="J513">
            <v>4446.68</v>
          </cell>
          <cell r="K513">
            <v>0</v>
          </cell>
        </row>
        <row r="514">
          <cell r="A514" t="str">
            <v>11.34</v>
          </cell>
          <cell r="C514" t="str">
            <v>Dmont. Chave seccionadora tripolar S/LT</v>
          </cell>
          <cell r="H514" t="str">
            <v>un</v>
          </cell>
          <cell r="J514">
            <v>2944.1</v>
          </cell>
          <cell r="K514">
            <v>0</v>
          </cell>
        </row>
        <row r="515">
          <cell r="A515" t="str">
            <v>11.35</v>
          </cell>
          <cell r="C515" t="str">
            <v>Dmont. Chave seccionadora  tripolar C/LT</v>
          </cell>
          <cell r="H515" t="str">
            <v>un</v>
          </cell>
          <cell r="J515">
            <v>2944.1</v>
          </cell>
          <cell r="K515">
            <v>0</v>
          </cell>
        </row>
        <row r="516">
          <cell r="A516" t="str">
            <v>11.36</v>
          </cell>
          <cell r="C516" t="str">
            <v>Dmont. Transformador de Potencial</v>
          </cell>
          <cell r="H516" t="str">
            <v>un</v>
          </cell>
          <cell r="J516">
            <v>1846.94</v>
          </cell>
          <cell r="K516">
            <v>0</v>
          </cell>
        </row>
        <row r="517">
          <cell r="A517" t="str">
            <v>11.37</v>
          </cell>
          <cell r="C517" t="str">
            <v>Dmont. Transformador de Potencial Capacitivo</v>
          </cell>
          <cell r="H517" t="str">
            <v>un</v>
          </cell>
          <cell r="J517">
            <v>1846.94</v>
          </cell>
          <cell r="K517">
            <v>0</v>
          </cell>
        </row>
        <row r="518">
          <cell r="A518" t="str">
            <v>11.38</v>
          </cell>
          <cell r="C518" t="str">
            <v>Dmont. Transformador de Corrente</v>
          </cell>
          <cell r="H518" t="str">
            <v>un</v>
          </cell>
          <cell r="J518">
            <v>1846.94</v>
          </cell>
          <cell r="K518">
            <v>0</v>
          </cell>
        </row>
        <row r="519">
          <cell r="A519" t="str">
            <v>11.39</v>
          </cell>
          <cell r="C519" t="str">
            <v>Dmont. Para-raios</v>
          </cell>
          <cell r="H519" t="str">
            <v>un</v>
          </cell>
          <cell r="J519">
            <v>895.8</v>
          </cell>
          <cell r="K519">
            <v>0</v>
          </cell>
        </row>
        <row r="520">
          <cell r="A520">
            <v>11310</v>
          </cell>
          <cell r="C520" t="str">
            <v>Dmont. Chave Fusível Unipolar</v>
          </cell>
          <cell r="H520" t="str">
            <v>un</v>
          </cell>
          <cell r="J520">
            <v>895.8</v>
          </cell>
          <cell r="K520">
            <v>0</v>
          </cell>
        </row>
        <row r="521">
          <cell r="A521">
            <v>11311</v>
          </cell>
          <cell r="C521" t="str">
            <v>Dmont. Chave de aterramento rápido</v>
          </cell>
          <cell r="H521" t="str">
            <v>un</v>
          </cell>
          <cell r="J521">
            <v>1586.5</v>
          </cell>
          <cell r="K521">
            <v>0</v>
          </cell>
        </row>
        <row r="522">
          <cell r="A522">
            <v>11312</v>
          </cell>
          <cell r="C522" t="str">
            <v>Dmont. Religador tripolar</v>
          </cell>
          <cell r="H522" t="str">
            <v>un</v>
          </cell>
          <cell r="J522">
            <v>4293.8599999999997</v>
          </cell>
          <cell r="K522">
            <v>0</v>
          </cell>
        </row>
        <row r="523">
          <cell r="A523" t="str">
            <v>11.4</v>
          </cell>
          <cell r="C523" t="str">
            <v>SETOR DE 34,5kV</v>
          </cell>
          <cell r="I523">
            <v>0</v>
          </cell>
          <cell r="J523">
            <v>0</v>
          </cell>
          <cell r="K523">
            <v>0</v>
          </cell>
        </row>
        <row r="524">
          <cell r="A524" t="str">
            <v>11.41</v>
          </cell>
          <cell r="C524" t="str">
            <v xml:space="preserve">Dmont. Transformador 3f até 15MVA, </v>
          </cell>
          <cell r="E524" t="str">
            <v>com</v>
          </cell>
          <cell r="F524" t="str">
            <v>-</v>
          </cell>
          <cell r="H524" t="str">
            <v>un</v>
          </cell>
          <cell r="J524">
            <v>9890.86</v>
          </cell>
          <cell r="K524">
            <v>0</v>
          </cell>
        </row>
        <row r="525">
          <cell r="A525" t="str">
            <v>11.42</v>
          </cell>
          <cell r="C525" t="str">
            <v>Dmont. Disjuntor tripolar</v>
          </cell>
          <cell r="H525" t="str">
            <v>un</v>
          </cell>
          <cell r="J525">
            <v>2237.25</v>
          </cell>
          <cell r="K525">
            <v>0</v>
          </cell>
        </row>
        <row r="526">
          <cell r="A526" t="str">
            <v>11.43</v>
          </cell>
          <cell r="C526" t="str">
            <v>Dmont. Chave seccionadora  tripolar S/LT,</v>
          </cell>
          <cell r="H526" t="str">
            <v>un</v>
          </cell>
          <cell r="J526">
            <v>1722.91</v>
          </cell>
          <cell r="K526">
            <v>0</v>
          </cell>
        </row>
        <row r="527">
          <cell r="A527" t="str">
            <v>11.44</v>
          </cell>
          <cell r="C527" t="str">
            <v>Dmont. Chave seccionadora  tripolar C/LT,</v>
          </cell>
          <cell r="H527" t="str">
            <v>un</v>
          </cell>
          <cell r="J527">
            <v>1722.91</v>
          </cell>
          <cell r="K527">
            <v>0</v>
          </cell>
        </row>
        <row r="528">
          <cell r="A528" t="str">
            <v>11.45</v>
          </cell>
          <cell r="C528" t="str">
            <v>Dmont. Transformador de Potencial,</v>
          </cell>
          <cell r="H528" t="str">
            <v>un</v>
          </cell>
          <cell r="J528">
            <v>1283.7</v>
          </cell>
          <cell r="K528">
            <v>0</v>
          </cell>
        </row>
        <row r="529">
          <cell r="A529" t="str">
            <v>11.46</v>
          </cell>
          <cell r="C529" t="str">
            <v>Dmont. Transformador de Corrente,</v>
          </cell>
          <cell r="H529" t="str">
            <v>un</v>
          </cell>
          <cell r="J529">
            <v>1283.7</v>
          </cell>
          <cell r="K529">
            <v>0</v>
          </cell>
        </row>
        <row r="530">
          <cell r="A530" t="str">
            <v>11.47</v>
          </cell>
          <cell r="C530" t="str">
            <v xml:space="preserve">Dmont. Chave Fusível Unipolar, </v>
          </cell>
          <cell r="H530" t="str">
            <v>un</v>
          </cell>
          <cell r="J530">
            <v>177.71</v>
          </cell>
          <cell r="K530">
            <v>0</v>
          </cell>
        </row>
        <row r="531">
          <cell r="A531" t="str">
            <v>11.48</v>
          </cell>
          <cell r="C531" t="str">
            <v>Dmont. Chave de aterramento rápido,</v>
          </cell>
          <cell r="H531" t="str">
            <v>un</v>
          </cell>
          <cell r="J531">
            <v>1193.94</v>
          </cell>
          <cell r="K531">
            <v>0</v>
          </cell>
        </row>
        <row r="532">
          <cell r="A532" t="str">
            <v>11.49</v>
          </cell>
          <cell r="C532" t="str">
            <v>Dmont. Religador tripolar,</v>
          </cell>
          <cell r="H532" t="str">
            <v>un</v>
          </cell>
          <cell r="J532">
            <v>1071.71</v>
          </cell>
          <cell r="K532">
            <v>0</v>
          </cell>
        </row>
        <row r="533">
          <cell r="A533">
            <v>11410</v>
          </cell>
          <cell r="C533" t="str">
            <v>Dmont. Para-raio tipo distibuição,</v>
          </cell>
          <cell r="H533" t="str">
            <v>un</v>
          </cell>
          <cell r="J533">
            <v>88.69</v>
          </cell>
          <cell r="K533">
            <v>0</v>
          </cell>
        </row>
        <row r="534">
          <cell r="A534">
            <v>11411</v>
          </cell>
          <cell r="C534" t="str">
            <v xml:space="preserve">Dmont. Para-raio tipo estação,  </v>
          </cell>
          <cell r="H534" t="str">
            <v>un</v>
          </cell>
          <cell r="J534">
            <v>177.71</v>
          </cell>
          <cell r="K534">
            <v>0</v>
          </cell>
        </row>
        <row r="535">
          <cell r="A535">
            <v>11412</v>
          </cell>
          <cell r="C535" t="str">
            <v>Dmont. Conjunto de medição,</v>
          </cell>
          <cell r="H535" t="str">
            <v>un</v>
          </cell>
          <cell r="J535">
            <v>1210.95</v>
          </cell>
          <cell r="K535">
            <v>0</v>
          </cell>
        </row>
        <row r="536">
          <cell r="A536">
            <v>11413</v>
          </cell>
          <cell r="C536" t="str">
            <v>Dmont. Banco de capacitor, acima de 1,9MVAr,</v>
          </cell>
          <cell r="E536" t="str">
            <v>com</v>
          </cell>
          <cell r="F536" t="str">
            <v>-</v>
          </cell>
          <cell r="G536" t="str">
            <v>-</v>
          </cell>
          <cell r="H536" t="str">
            <v>un</v>
          </cell>
          <cell r="J536">
            <v>6455.18</v>
          </cell>
          <cell r="K536">
            <v>0</v>
          </cell>
        </row>
        <row r="537">
          <cell r="A537">
            <v>11414</v>
          </cell>
          <cell r="C537" t="str">
            <v>Dmont. Banco de capacitor de 1,0 a 1,9MVAr,</v>
          </cell>
          <cell r="E537" t="str">
            <v>com</v>
          </cell>
          <cell r="F537" t="str">
            <v>-</v>
          </cell>
          <cell r="G537" t="str">
            <v>-</v>
          </cell>
          <cell r="H537" t="str">
            <v>un</v>
          </cell>
          <cell r="J537">
            <v>5648.45</v>
          </cell>
          <cell r="K537">
            <v>0</v>
          </cell>
        </row>
        <row r="538">
          <cell r="A538">
            <v>11415</v>
          </cell>
          <cell r="C538" t="str">
            <v>Dmont. Banco de capacitor até 0,9MVAr,</v>
          </cell>
          <cell r="E538" t="str">
            <v>com</v>
          </cell>
          <cell r="F538" t="str">
            <v>-</v>
          </cell>
          <cell r="G538" t="str">
            <v>-</v>
          </cell>
          <cell r="H538" t="str">
            <v>un</v>
          </cell>
          <cell r="J538">
            <v>4834.22</v>
          </cell>
          <cell r="K538">
            <v>0</v>
          </cell>
        </row>
        <row r="539">
          <cell r="A539">
            <v>11416</v>
          </cell>
          <cell r="C539" t="str">
            <v>Dmont. Painel de comando do banco de capacitor</v>
          </cell>
          <cell r="H539" t="str">
            <v>un</v>
          </cell>
          <cell r="J539">
            <v>1433.02</v>
          </cell>
          <cell r="K539">
            <v>0</v>
          </cell>
        </row>
        <row r="540">
          <cell r="A540" t="str">
            <v>11.5</v>
          </cell>
          <cell r="C540" t="str">
            <v>SETOR DE 13,8kV</v>
          </cell>
          <cell r="I540">
            <v>0</v>
          </cell>
          <cell r="J540">
            <v>0</v>
          </cell>
          <cell r="K540">
            <v>0</v>
          </cell>
        </row>
        <row r="541">
          <cell r="A541" t="str">
            <v>11.51</v>
          </cell>
          <cell r="C541" t="str">
            <v xml:space="preserve">Dmont. Disjuntor tripolar  </v>
          </cell>
          <cell r="H541" t="str">
            <v>un</v>
          </cell>
          <cell r="J541">
            <v>1653.65</v>
          </cell>
          <cell r="K541">
            <v>0</v>
          </cell>
        </row>
        <row r="542">
          <cell r="A542" t="str">
            <v>11.52</v>
          </cell>
          <cell r="C542" t="str">
            <v>Dmont. Chave seccionadora tripolar S/LT</v>
          </cell>
          <cell r="H542" t="str">
            <v>un</v>
          </cell>
          <cell r="J542">
            <v>967.76</v>
          </cell>
          <cell r="K542">
            <v>0</v>
          </cell>
        </row>
        <row r="543">
          <cell r="A543" t="str">
            <v>11.53</v>
          </cell>
          <cell r="C543" t="str">
            <v>Dmont. Chave seccionadora tripolar C/LT</v>
          </cell>
          <cell r="H543" t="str">
            <v>un</v>
          </cell>
          <cell r="J543">
            <v>967.76</v>
          </cell>
          <cell r="K543">
            <v>0</v>
          </cell>
        </row>
        <row r="544">
          <cell r="A544" t="str">
            <v>11.54</v>
          </cell>
          <cell r="C544" t="str">
            <v>Dmont. Transformador de Potencial</v>
          </cell>
          <cell r="H544" t="str">
            <v>un</v>
          </cell>
          <cell r="J544">
            <v>714.19</v>
          </cell>
          <cell r="K544">
            <v>0</v>
          </cell>
        </row>
        <row r="545">
          <cell r="A545" t="str">
            <v>11.55</v>
          </cell>
          <cell r="C545" t="str">
            <v>Dmont. Transformador de Corrente</v>
          </cell>
          <cell r="H545" t="str">
            <v>un</v>
          </cell>
          <cell r="J545">
            <v>714.19</v>
          </cell>
          <cell r="K545">
            <v>0</v>
          </cell>
        </row>
        <row r="546">
          <cell r="A546" t="str">
            <v>11.56</v>
          </cell>
          <cell r="C546" t="str">
            <v>Dmont. Chave seccionadora monofásica</v>
          </cell>
          <cell r="H546" t="str">
            <v>un</v>
          </cell>
          <cell r="J546">
            <v>101.42</v>
          </cell>
          <cell r="K546">
            <v>0</v>
          </cell>
        </row>
        <row r="547">
          <cell r="A547" t="str">
            <v>11.57</v>
          </cell>
          <cell r="C547" t="str">
            <v>Dmont. Chave tripolar a óleo</v>
          </cell>
          <cell r="H547" t="str">
            <v>un</v>
          </cell>
          <cell r="J547">
            <v>942.29</v>
          </cell>
          <cell r="K547">
            <v>0</v>
          </cell>
        </row>
        <row r="548">
          <cell r="A548" t="str">
            <v>11.58</v>
          </cell>
          <cell r="C548" t="str">
            <v>Dmont. Religador tripolar</v>
          </cell>
          <cell r="H548" t="str">
            <v>un</v>
          </cell>
          <cell r="J548">
            <v>922.64</v>
          </cell>
          <cell r="K548">
            <v>0</v>
          </cell>
        </row>
        <row r="549">
          <cell r="A549" t="str">
            <v>11.59</v>
          </cell>
          <cell r="C549" t="str">
            <v>Dmont. Conjunto de medição, com TC's e TP's</v>
          </cell>
          <cell r="H549" t="str">
            <v>un</v>
          </cell>
          <cell r="J549">
            <v>1653.65</v>
          </cell>
          <cell r="K549">
            <v>0</v>
          </cell>
        </row>
        <row r="550">
          <cell r="A550">
            <v>11510</v>
          </cell>
          <cell r="C550" t="str">
            <v>Dmont. Cela de cubículo</v>
          </cell>
          <cell r="H550" t="str">
            <v>un</v>
          </cell>
          <cell r="J550">
            <v>1270.48</v>
          </cell>
          <cell r="K550">
            <v>0</v>
          </cell>
        </row>
        <row r="551">
          <cell r="A551">
            <v>11511</v>
          </cell>
          <cell r="C551" t="str">
            <v>Dmont. Banco de capacitor, acima de 1,9MVAr,</v>
          </cell>
          <cell r="E551" t="str">
            <v>com</v>
          </cell>
          <cell r="F551" t="str">
            <v>-</v>
          </cell>
          <cell r="G551" t="str">
            <v>-</v>
          </cell>
          <cell r="H551" t="str">
            <v>un</v>
          </cell>
          <cell r="J551">
            <v>7134.7</v>
          </cell>
          <cell r="K551">
            <v>0</v>
          </cell>
        </row>
        <row r="552">
          <cell r="A552">
            <v>11512</v>
          </cell>
          <cell r="C552" t="str">
            <v>Dmont. Banco de capacitor, de 1,0 a 1,9MVAr,</v>
          </cell>
          <cell r="E552" t="str">
            <v>com</v>
          </cell>
          <cell r="F552" t="str">
            <v>-</v>
          </cell>
          <cell r="G552" t="str">
            <v>-</v>
          </cell>
          <cell r="H552" t="str">
            <v>un</v>
          </cell>
          <cell r="J552">
            <v>6455.18</v>
          </cell>
          <cell r="K552">
            <v>0</v>
          </cell>
        </row>
        <row r="553">
          <cell r="A553">
            <v>11513</v>
          </cell>
          <cell r="C553" t="str">
            <v>Dmont. Banco de capacitor até 0,9MVAr,</v>
          </cell>
          <cell r="E553" t="str">
            <v>com</v>
          </cell>
          <cell r="F553" t="str">
            <v>-</v>
          </cell>
          <cell r="G553" t="str">
            <v>-</v>
          </cell>
          <cell r="H553" t="str">
            <v>un</v>
          </cell>
          <cell r="J553">
            <v>6099.07</v>
          </cell>
          <cell r="K553">
            <v>0</v>
          </cell>
        </row>
        <row r="554">
          <cell r="A554">
            <v>11514</v>
          </cell>
          <cell r="C554" t="str">
            <v>Dmont. Painel de comando do banco de capacitor</v>
          </cell>
          <cell r="H554" t="str">
            <v>un</v>
          </cell>
          <cell r="J554">
            <v>1433.02</v>
          </cell>
          <cell r="K554">
            <v>0</v>
          </cell>
        </row>
        <row r="555">
          <cell r="A555" t="str">
            <v>12.0</v>
          </cell>
          <cell r="C555" t="str">
            <v>EQUIPAMENTOS DAS EDIFICAÇÕES</v>
          </cell>
          <cell r="I555">
            <v>0</v>
          </cell>
          <cell r="J555">
            <v>0</v>
          </cell>
          <cell r="K555">
            <v>0</v>
          </cell>
        </row>
        <row r="556">
          <cell r="A556" t="str">
            <v>12.1</v>
          </cell>
          <cell r="C556" t="str">
            <v>PAINEL DE COMANDO E PROTEÇÃO</v>
          </cell>
          <cell r="I556">
            <v>0</v>
          </cell>
          <cell r="J556">
            <v>0</v>
          </cell>
          <cell r="K556">
            <v>0</v>
          </cell>
        </row>
        <row r="557">
          <cell r="A557" t="str">
            <v>12.11</v>
          </cell>
          <cell r="C557" t="str">
            <v>Dmont/embalagem Painel simplex de comando e controle</v>
          </cell>
          <cell r="H557" t="str">
            <v>un</v>
          </cell>
          <cell r="J557">
            <v>1465.89</v>
          </cell>
          <cell r="K557">
            <v>0</v>
          </cell>
        </row>
        <row r="558">
          <cell r="A558" t="str">
            <v>12.12</v>
          </cell>
          <cell r="C558" t="str">
            <v>Dmont. Painel simplex de comando e controle</v>
          </cell>
          <cell r="H558" t="str">
            <v>un</v>
          </cell>
          <cell r="J558">
            <v>1312.76</v>
          </cell>
          <cell r="K558">
            <v>0</v>
          </cell>
        </row>
        <row r="559">
          <cell r="A559" t="str">
            <v>12.13</v>
          </cell>
          <cell r="C559" t="str">
            <v>Dmont. Painel de interligação, para transformadores</v>
          </cell>
          <cell r="H559" t="str">
            <v>un</v>
          </cell>
          <cell r="J559">
            <v>1312.76</v>
          </cell>
          <cell r="K559">
            <v>0</v>
          </cell>
        </row>
        <row r="560">
          <cell r="A560" t="str">
            <v>12.14</v>
          </cell>
          <cell r="C560" t="str">
            <v>Dmont. Painel de supervisão - UTR</v>
          </cell>
          <cell r="H560" t="str">
            <v>un</v>
          </cell>
          <cell r="J560">
            <v>1312.76</v>
          </cell>
          <cell r="K560">
            <v>0</v>
          </cell>
        </row>
        <row r="561">
          <cell r="A561" t="str">
            <v>12.15</v>
          </cell>
          <cell r="C561" t="str">
            <v>Dmont. Painel se Medição e faturamento</v>
          </cell>
          <cell r="H561" t="str">
            <v>un</v>
          </cell>
          <cell r="J561">
            <v>1312.76</v>
          </cell>
          <cell r="K561">
            <v>0</v>
          </cell>
        </row>
        <row r="562">
          <cell r="A562" t="str">
            <v>12.16</v>
          </cell>
          <cell r="C562" t="str">
            <v>Dmont. Unidade Central de Comando - UC</v>
          </cell>
          <cell r="H562" t="str">
            <v>un</v>
          </cell>
          <cell r="J562">
            <v>222.28</v>
          </cell>
          <cell r="K562">
            <v>0</v>
          </cell>
        </row>
        <row r="563">
          <cell r="A563" t="str">
            <v>12.17</v>
          </cell>
          <cell r="C563" t="str">
            <v>Dmont. Relé de Distância</v>
          </cell>
          <cell r="H563" t="str">
            <v>un</v>
          </cell>
          <cell r="J563">
            <v>0</v>
          </cell>
          <cell r="K563">
            <v>0</v>
          </cell>
        </row>
        <row r="564">
          <cell r="A564" t="str">
            <v>12.18</v>
          </cell>
          <cell r="C564" t="str">
            <v>Dmont. Relé de Sobrecorrente</v>
          </cell>
          <cell r="H564" t="str">
            <v>un</v>
          </cell>
          <cell r="J564">
            <v>0</v>
          </cell>
          <cell r="K564">
            <v>0</v>
          </cell>
        </row>
        <row r="565">
          <cell r="A565" t="str">
            <v>12.19</v>
          </cell>
          <cell r="C565" t="str">
            <v>Dmont. Relé de Imagem Térmica</v>
          </cell>
          <cell r="H565" t="str">
            <v>un</v>
          </cell>
          <cell r="J565">
            <v>0</v>
          </cell>
          <cell r="K565">
            <v>0</v>
          </cell>
        </row>
        <row r="566">
          <cell r="A566">
            <v>12110</v>
          </cell>
          <cell r="C566" t="str">
            <v>Dmont. Relé Direcional de Terra</v>
          </cell>
          <cell r="H566" t="str">
            <v>un</v>
          </cell>
          <cell r="J566">
            <v>0</v>
          </cell>
          <cell r="K566">
            <v>0</v>
          </cell>
        </row>
        <row r="567">
          <cell r="A567">
            <v>12111</v>
          </cell>
          <cell r="C567" t="str">
            <v>Dmont. Relé Diferencial</v>
          </cell>
          <cell r="H567" t="str">
            <v>un</v>
          </cell>
          <cell r="J567">
            <v>0</v>
          </cell>
          <cell r="K567">
            <v>0</v>
          </cell>
        </row>
        <row r="568">
          <cell r="A568">
            <v>12112</v>
          </cell>
          <cell r="C568" t="str">
            <v>Dmont. Relé de tensão</v>
          </cell>
          <cell r="H568" t="str">
            <v>un</v>
          </cell>
          <cell r="J568">
            <v>0</v>
          </cell>
          <cell r="K568">
            <v>0</v>
          </cell>
        </row>
        <row r="569">
          <cell r="A569">
            <v>12113</v>
          </cell>
          <cell r="C569" t="str">
            <v>Dmont. Relé de Sincronismo</v>
          </cell>
          <cell r="H569" t="str">
            <v>un</v>
          </cell>
          <cell r="J569">
            <v>0</v>
          </cell>
          <cell r="K569">
            <v>0</v>
          </cell>
        </row>
        <row r="570">
          <cell r="A570">
            <v>12114</v>
          </cell>
          <cell r="C570" t="str">
            <v>Dmont. Relé de Religamento</v>
          </cell>
          <cell r="H570" t="str">
            <v>un</v>
          </cell>
          <cell r="J570">
            <v>0</v>
          </cell>
          <cell r="K570">
            <v>0</v>
          </cell>
        </row>
        <row r="571">
          <cell r="A571">
            <v>12115</v>
          </cell>
          <cell r="C571" t="str">
            <v>Dmont. Relé com Multifunção</v>
          </cell>
          <cell r="H571" t="str">
            <v>un</v>
          </cell>
          <cell r="J571">
            <v>0</v>
          </cell>
          <cell r="K571">
            <v>0</v>
          </cell>
        </row>
        <row r="572">
          <cell r="A572">
            <v>12116</v>
          </cell>
          <cell r="C572" t="str">
            <v xml:space="preserve">Dmont. Painel com Oscilógrafo </v>
          </cell>
          <cell r="H572" t="str">
            <v>un</v>
          </cell>
          <cell r="J572">
            <v>885.87</v>
          </cell>
          <cell r="K572">
            <v>0</v>
          </cell>
        </row>
        <row r="573">
          <cell r="A573">
            <v>12117</v>
          </cell>
          <cell r="C573" t="str">
            <v>Dmont. Registrador Gráfico</v>
          </cell>
          <cell r="H573" t="str">
            <v>un</v>
          </cell>
          <cell r="J573">
            <v>0</v>
          </cell>
          <cell r="K573">
            <v>0</v>
          </cell>
        </row>
        <row r="574">
          <cell r="A574">
            <v>12118</v>
          </cell>
          <cell r="C574" t="str">
            <v>Dmont. Medidor de Energia Ativa / Reativa</v>
          </cell>
          <cell r="H574" t="str">
            <v>un</v>
          </cell>
          <cell r="J574">
            <v>0</v>
          </cell>
          <cell r="K574">
            <v>0</v>
          </cell>
        </row>
        <row r="575">
          <cell r="A575">
            <v>12119</v>
          </cell>
          <cell r="C575" t="str">
            <v xml:space="preserve">Descon/ remanej/conexão de  cabo de controle, seção de 4x1,0 mm² </v>
          </cell>
          <cell r="H575" t="str">
            <v>m</v>
          </cell>
          <cell r="J575">
            <v>4.49</v>
          </cell>
          <cell r="K575">
            <v>0</v>
          </cell>
        </row>
        <row r="576">
          <cell r="A576">
            <v>12120</v>
          </cell>
          <cell r="C576" t="str">
            <v>Dmont. Cabo de controle, seção de 7x1,5mm²</v>
          </cell>
          <cell r="H576" t="str">
            <v>m</v>
          </cell>
          <cell r="J576">
            <v>4.49</v>
          </cell>
          <cell r="K576">
            <v>0</v>
          </cell>
        </row>
        <row r="577">
          <cell r="A577">
            <v>12121</v>
          </cell>
          <cell r="C577" t="str">
            <v>Dmont. Cabo de controle, seção de12x1,5mm²</v>
          </cell>
          <cell r="H577" t="str">
            <v>m</v>
          </cell>
          <cell r="J577">
            <v>5.63</v>
          </cell>
          <cell r="K577">
            <v>0</v>
          </cell>
        </row>
        <row r="578">
          <cell r="A578">
            <v>12122</v>
          </cell>
          <cell r="C578" t="str">
            <v>Descon/ remanej/conexão Cabo de controle, seção de 4x1,0mm²</v>
          </cell>
          <cell r="H578" t="str">
            <v>m</v>
          </cell>
          <cell r="J578">
            <v>4.49</v>
          </cell>
          <cell r="K578">
            <v>0</v>
          </cell>
        </row>
        <row r="579">
          <cell r="A579">
            <v>12123</v>
          </cell>
          <cell r="C579" t="str">
            <v>Descon/ remanej/conexão Cabo de controle, seção de 2x2,5mm²</v>
          </cell>
          <cell r="H579" t="str">
            <v>m</v>
          </cell>
          <cell r="J579">
            <v>4.49</v>
          </cell>
          <cell r="K579">
            <v>0</v>
          </cell>
        </row>
        <row r="580">
          <cell r="A580">
            <v>12124</v>
          </cell>
          <cell r="C580" t="str">
            <v>Descon/ remanej/conexão Cabo de controle, seção de 4x2,5mm²</v>
          </cell>
          <cell r="H580" t="str">
            <v>m</v>
          </cell>
          <cell r="J580">
            <v>4.49</v>
          </cell>
          <cell r="K580">
            <v>0</v>
          </cell>
        </row>
        <row r="581">
          <cell r="A581">
            <v>12125</v>
          </cell>
          <cell r="C581" t="str">
            <v>Descon/ remanej/conexão Cabo de controle, seção de 7x2,5mm²</v>
          </cell>
          <cell r="H581" t="str">
            <v>m</v>
          </cell>
          <cell r="J581">
            <v>4.7</v>
          </cell>
          <cell r="K581">
            <v>0</v>
          </cell>
        </row>
        <row r="582">
          <cell r="A582">
            <v>12126</v>
          </cell>
          <cell r="C582" t="str">
            <v>Descon/ remanej/conexão Cabo de controle, seção de 12x2,5mm²</v>
          </cell>
          <cell r="H582" t="str">
            <v>m</v>
          </cell>
          <cell r="J582">
            <v>5.81</v>
          </cell>
          <cell r="K582">
            <v>0</v>
          </cell>
        </row>
        <row r="583">
          <cell r="A583">
            <v>12127</v>
          </cell>
          <cell r="C583" t="str">
            <v>Descon/ remanej/conexão Cabo de controle, seção de 2x4,0mm²</v>
          </cell>
          <cell r="H583" t="str">
            <v>m</v>
          </cell>
          <cell r="J583">
            <v>4.49</v>
          </cell>
          <cell r="K583">
            <v>0</v>
          </cell>
        </row>
        <row r="584">
          <cell r="A584">
            <v>12128</v>
          </cell>
          <cell r="C584" t="str">
            <v>Descon/ remanej/conexão Cabo de controle, seção de 4x4,0mm²</v>
          </cell>
          <cell r="H584" t="str">
            <v>m</v>
          </cell>
          <cell r="J584">
            <v>4.49</v>
          </cell>
          <cell r="K584">
            <v>0</v>
          </cell>
        </row>
        <row r="585">
          <cell r="A585">
            <v>12129</v>
          </cell>
          <cell r="C585" t="str">
            <v>Descon/ remanej/conexão Cabo de controle, seção de 4x6,0mm²</v>
          </cell>
          <cell r="H585" t="str">
            <v>m</v>
          </cell>
          <cell r="J585">
            <v>4.49</v>
          </cell>
          <cell r="K585">
            <v>0</v>
          </cell>
        </row>
        <row r="586">
          <cell r="A586">
            <v>12130</v>
          </cell>
          <cell r="C586" t="str">
            <v>Descon/ remanej/conexão Cabo de controle, seção de 10x1mm²</v>
          </cell>
          <cell r="H586" t="str">
            <v>m</v>
          </cell>
          <cell r="J586">
            <v>4.7</v>
          </cell>
          <cell r="K586">
            <v>0</v>
          </cell>
        </row>
        <row r="587">
          <cell r="A587" t="str">
            <v>12.2</v>
          </cell>
          <cell r="C587" t="str">
            <v>PAINEL DE SERVIÇOS AUXILIARES</v>
          </cell>
          <cell r="I587">
            <v>0</v>
          </cell>
          <cell r="J587">
            <v>0</v>
          </cell>
          <cell r="K587">
            <v>0</v>
          </cell>
        </row>
        <row r="588">
          <cell r="A588" t="str">
            <v>12.21</v>
          </cell>
          <cell r="C588" t="str">
            <v>Dmont. Painel simplex de Corrente Alternada</v>
          </cell>
          <cell r="H588" t="str">
            <v>un</v>
          </cell>
          <cell r="J588">
            <v>1312.76</v>
          </cell>
          <cell r="K588">
            <v>0</v>
          </cell>
        </row>
        <row r="589">
          <cell r="A589" t="str">
            <v>12.22</v>
          </cell>
          <cell r="C589" t="str">
            <v>Dmont. Painel simplex de Corrente Contínua</v>
          </cell>
          <cell r="H589" t="str">
            <v>un</v>
          </cell>
          <cell r="J589">
            <v>1312.76</v>
          </cell>
          <cell r="K589">
            <v>0</v>
          </cell>
        </row>
        <row r="590">
          <cell r="A590" t="str">
            <v>12.23</v>
          </cell>
          <cell r="C590" t="str">
            <v>Dmont. Painel de 125VCC - USCC</v>
          </cell>
          <cell r="H590" t="str">
            <v>un</v>
          </cell>
          <cell r="J590">
            <v>798.12</v>
          </cell>
          <cell r="K590">
            <v>0</v>
          </cell>
        </row>
        <row r="591">
          <cell r="A591" t="str">
            <v>12.24</v>
          </cell>
          <cell r="C591" t="str">
            <v>Dmont. Painel Serv. Auxiliar para filtro de óleo</v>
          </cell>
          <cell r="H591" t="str">
            <v>un</v>
          </cell>
          <cell r="J591">
            <v>798.12</v>
          </cell>
          <cell r="K591">
            <v>0</v>
          </cell>
        </row>
        <row r="592">
          <cell r="A592" t="str">
            <v>12.25</v>
          </cell>
          <cell r="C592" t="str">
            <v xml:space="preserve">Dmont. Cabo isolado 1kV, de 2,5 a 25mm², </v>
          </cell>
          <cell r="E592" t="str">
            <v>seção</v>
          </cell>
          <cell r="F592" t="str">
            <v>-</v>
          </cell>
          <cell r="H592" t="str">
            <v>m</v>
          </cell>
          <cell r="J592">
            <v>2.61</v>
          </cell>
          <cell r="K592">
            <v>0</v>
          </cell>
        </row>
        <row r="593">
          <cell r="A593" t="str">
            <v>12.26</v>
          </cell>
          <cell r="C593" t="str">
            <v xml:space="preserve">Dmont. Cabo isolado 1kV, de 35 a 95mm², </v>
          </cell>
          <cell r="E593" t="str">
            <v>seção</v>
          </cell>
          <cell r="F593" t="str">
            <v>-</v>
          </cell>
          <cell r="H593" t="str">
            <v>m</v>
          </cell>
          <cell r="J593">
            <v>3.75</v>
          </cell>
          <cell r="K593">
            <v>0</v>
          </cell>
        </row>
        <row r="594">
          <cell r="A594" t="str">
            <v>12.27</v>
          </cell>
          <cell r="C594" t="str">
            <v xml:space="preserve">Dmont. Cabo isolado 1kV, de 100 a 240mm², </v>
          </cell>
          <cell r="E594" t="str">
            <v>seção</v>
          </cell>
          <cell r="F594" t="str">
            <v>-</v>
          </cell>
          <cell r="H594" t="str">
            <v>m</v>
          </cell>
          <cell r="J594">
            <v>7.61</v>
          </cell>
          <cell r="K594">
            <v>0</v>
          </cell>
        </row>
        <row r="595">
          <cell r="A595" t="str">
            <v>13.0</v>
          </cell>
          <cell r="C595" t="str">
            <v>SISTEMA DE ALIMENTAÇÃO DE ENERGIA</v>
          </cell>
          <cell r="I595">
            <v>0</v>
          </cell>
          <cell r="J595">
            <v>0</v>
          </cell>
          <cell r="K595">
            <v>0</v>
          </cell>
        </row>
        <row r="596">
          <cell r="A596" t="str">
            <v>13.1</v>
          </cell>
          <cell r="C596" t="str">
            <v>BATERIAS E RETIFICADORES</v>
          </cell>
          <cell r="I596">
            <v>0</v>
          </cell>
          <cell r="J596">
            <v>0</v>
          </cell>
          <cell r="K596">
            <v>0</v>
          </cell>
        </row>
        <row r="597">
          <cell r="A597" t="str">
            <v>13.11</v>
          </cell>
          <cell r="C597" t="str">
            <v xml:space="preserve">Dmont. Bco de baterias de 125VCC, até 50Ah, </v>
          </cell>
          <cell r="E597" t="str">
            <v xml:space="preserve">com </v>
          </cell>
          <cell r="F597" t="str">
            <v>-</v>
          </cell>
          <cell r="H597" t="str">
            <v>cj</v>
          </cell>
          <cell r="J597">
            <v>1256.1400000000001</v>
          </cell>
          <cell r="K597">
            <v>0</v>
          </cell>
        </row>
        <row r="598">
          <cell r="A598" t="str">
            <v>13.12</v>
          </cell>
          <cell r="C598" t="str">
            <v xml:space="preserve">Dmont. Bco de bateria de 125VCC, de 51 a 100Ah, </v>
          </cell>
          <cell r="E598" t="str">
            <v xml:space="preserve">com </v>
          </cell>
          <cell r="F598" t="str">
            <v>-</v>
          </cell>
          <cell r="H598" t="str">
            <v>cj</v>
          </cell>
          <cell r="J598">
            <v>1717.77</v>
          </cell>
          <cell r="K598">
            <v>0</v>
          </cell>
        </row>
        <row r="599">
          <cell r="A599" t="str">
            <v>13.13</v>
          </cell>
          <cell r="C599" t="str">
            <v>Dmont. Bco de bateria de 125VCC, de 101 a 200Ah,</v>
          </cell>
          <cell r="E599" t="str">
            <v xml:space="preserve">com </v>
          </cell>
          <cell r="F599" t="str">
            <v>-</v>
          </cell>
          <cell r="H599" t="str">
            <v>cj</v>
          </cell>
          <cell r="J599">
            <v>2284.02</v>
          </cell>
          <cell r="K599">
            <v>0</v>
          </cell>
        </row>
        <row r="600">
          <cell r="A600" t="str">
            <v>13.14</v>
          </cell>
          <cell r="C600" t="str">
            <v xml:space="preserve">Dmont. Bco de bateria, (automotiva), 125VCC, </v>
          </cell>
          <cell r="E600" t="str">
            <v xml:space="preserve">com </v>
          </cell>
          <cell r="F600" t="str">
            <v>-</v>
          </cell>
          <cell r="H600" t="str">
            <v>cj</v>
          </cell>
          <cell r="J600">
            <v>513.91</v>
          </cell>
          <cell r="K600">
            <v>0</v>
          </cell>
        </row>
        <row r="601">
          <cell r="A601" t="str">
            <v>13.15</v>
          </cell>
          <cell r="C601" t="str">
            <v xml:space="preserve">Dmont. Retificador de CC de 125VCC, </v>
          </cell>
          <cell r="E601" t="str">
            <v>com</v>
          </cell>
          <cell r="F601" t="str">
            <v>-</v>
          </cell>
          <cell r="H601" t="str">
            <v>un</v>
          </cell>
          <cell r="J601">
            <v>1312.76</v>
          </cell>
          <cell r="K601">
            <v>0</v>
          </cell>
        </row>
        <row r="602">
          <cell r="A602" t="str">
            <v>13.16</v>
          </cell>
          <cell r="C602" t="str">
            <v xml:space="preserve">Dmont. Retificador de CC de 125VCC até 100A, </v>
          </cell>
          <cell r="E602" t="str">
            <v>com</v>
          </cell>
          <cell r="F602" t="str">
            <v>-</v>
          </cell>
          <cell r="H602" t="str">
            <v>un</v>
          </cell>
          <cell r="J602">
            <v>1312.76</v>
          </cell>
          <cell r="K602">
            <v>0</v>
          </cell>
        </row>
        <row r="603">
          <cell r="A603" t="str">
            <v>13.17</v>
          </cell>
          <cell r="C603" t="str">
            <v xml:space="preserve">Dmont. Retificador de 125VCC, de 101 a 200A, </v>
          </cell>
          <cell r="E603" t="str">
            <v>com</v>
          </cell>
          <cell r="F603" t="str">
            <v>-</v>
          </cell>
          <cell r="H603" t="str">
            <v>un</v>
          </cell>
          <cell r="J603">
            <v>1312.76</v>
          </cell>
          <cell r="K603">
            <v>0</v>
          </cell>
        </row>
        <row r="604">
          <cell r="A604" t="str">
            <v>13.18</v>
          </cell>
          <cell r="C604" t="str">
            <v xml:space="preserve">Dmont. Cabo isolado 1kV, até 25mm², </v>
          </cell>
          <cell r="E604" t="str">
            <v>seção</v>
          </cell>
          <cell r="F604" t="str">
            <v>-</v>
          </cell>
          <cell r="H604" t="str">
            <v>m</v>
          </cell>
          <cell r="J604">
            <v>2.99</v>
          </cell>
          <cell r="K604">
            <v>0</v>
          </cell>
        </row>
        <row r="605">
          <cell r="A605" t="str">
            <v>13.19</v>
          </cell>
          <cell r="C605" t="str">
            <v xml:space="preserve">Dmont. Cabo isolado 1kV, de 35 a 95mm², </v>
          </cell>
          <cell r="E605" t="str">
            <v>seção</v>
          </cell>
          <cell r="F605" t="str">
            <v>-</v>
          </cell>
          <cell r="H605" t="str">
            <v>m</v>
          </cell>
          <cell r="J605">
            <v>5.51</v>
          </cell>
          <cell r="K605">
            <v>0</v>
          </cell>
        </row>
        <row r="606">
          <cell r="A606" t="str">
            <v>13.2</v>
          </cell>
          <cell r="C606" t="str">
            <v>GRUPO MOTOR E GERADOR</v>
          </cell>
          <cell r="I606">
            <v>0</v>
          </cell>
          <cell r="J606">
            <v>0</v>
          </cell>
          <cell r="K606">
            <v>0</v>
          </cell>
        </row>
        <row r="607">
          <cell r="A607" t="str">
            <v>13.21</v>
          </cell>
          <cell r="C607" t="str">
            <v xml:space="preserve">Dmont. Grupo gerador diesel,       </v>
          </cell>
          <cell r="E607" t="str">
            <v>com</v>
          </cell>
          <cell r="F607" t="str">
            <v>-</v>
          </cell>
          <cell r="H607" t="str">
            <v>cj</v>
          </cell>
          <cell r="J607">
            <v>4691.25</v>
          </cell>
          <cell r="K607">
            <v>0</v>
          </cell>
        </row>
        <row r="608">
          <cell r="A608" t="str">
            <v>13.22</v>
          </cell>
          <cell r="C608" t="str">
            <v>Dmont. Painel de controle do grupo diesel</v>
          </cell>
          <cell r="H608" t="str">
            <v>un</v>
          </cell>
          <cell r="J608">
            <v>1312.76</v>
          </cell>
          <cell r="K608">
            <v>0</v>
          </cell>
        </row>
        <row r="609">
          <cell r="A609" t="str">
            <v>13.23</v>
          </cell>
          <cell r="C609" t="str">
            <v xml:space="preserve">Dmont. Cabo isolado 1kV, de 100 a 240mm²,  </v>
          </cell>
          <cell r="E609" t="str">
            <v>seção</v>
          </cell>
          <cell r="F609" t="str">
            <v>-</v>
          </cell>
          <cell r="H609" t="str">
            <v>m</v>
          </cell>
          <cell r="J609">
            <v>7.61</v>
          </cell>
          <cell r="K609">
            <v>0</v>
          </cell>
        </row>
        <row r="610">
          <cell r="A610" t="str">
            <v>13.3</v>
          </cell>
          <cell r="C610" t="str">
            <v>TRANSFORMADORES DE SERVIÇOS AUXILIARES</v>
          </cell>
          <cell r="I610">
            <v>0</v>
          </cell>
          <cell r="J610">
            <v>0</v>
          </cell>
          <cell r="K610">
            <v>0</v>
          </cell>
        </row>
        <row r="611">
          <cell r="A611" t="str">
            <v>13.31</v>
          </cell>
          <cell r="C611" t="str">
            <v xml:space="preserve">Dmont. Trafo de serviço auxiliar em 34,5kV, </v>
          </cell>
          <cell r="E611" t="str">
            <v>com</v>
          </cell>
          <cell r="F611" t="str">
            <v>-</v>
          </cell>
          <cell r="H611" t="str">
            <v>un</v>
          </cell>
          <cell r="J611">
            <v>1159.04</v>
          </cell>
          <cell r="K611">
            <v>0</v>
          </cell>
        </row>
        <row r="612">
          <cell r="A612" t="str">
            <v>13.32</v>
          </cell>
          <cell r="C612" t="str">
            <v>Dmont. Chave seccionadora  tripolar S/LT, 34,5kV</v>
          </cell>
          <cell r="H612" t="str">
            <v>un</v>
          </cell>
          <cell r="J612">
            <v>1722.91</v>
          </cell>
          <cell r="K612">
            <v>0</v>
          </cell>
        </row>
        <row r="613">
          <cell r="A613" t="str">
            <v>13.33</v>
          </cell>
          <cell r="C613" t="str">
            <v>Dmont. Chave fusível unipolar, 34,5kV</v>
          </cell>
          <cell r="H613" t="str">
            <v>un</v>
          </cell>
          <cell r="J613">
            <v>177.71</v>
          </cell>
          <cell r="K613">
            <v>0</v>
          </cell>
        </row>
        <row r="614">
          <cell r="A614" t="str">
            <v>13.34</v>
          </cell>
          <cell r="C614" t="str">
            <v>Dmont. Para-raios tipo distribuição, 34,5kV</v>
          </cell>
          <cell r="H614" t="str">
            <v>un</v>
          </cell>
          <cell r="J614">
            <v>177.71</v>
          </cell>
          <cell r="K614">
            <v>0</v>
          </cell>
        </row>
        <row r="615">
          <cell r="A615" t="str">
            <v>13.35</v>
          </cell>
          <cell r="C615" t="str">
            <v xml:space="preserve">Dmont. Trafo de serviço auxiliar em 13,8kV,  </v>
          </cell>
          <cell r="E615" t="str">
            <v>com</v>
          </cell>
          <cell r="F615" t="str">
            <v>-</v>
          </cell>
          <cell r="H615" t="str">
            <v>un</v>
          </cell>
          <cell r="J615">
            <v>1159.04</v>
          </cell>
          <cell r="K615">
            <v>0</v>
          </cell>
        </row>
        <row r="616">
          <cell r="A616" t="str">
            <v>13.36</v>
          </cell>
          <cell r="C616" t="str">
            <v>Dmont. Chave seccionadora  tripolar S/LT, 13,8kV</v>
          </cell>
          <cell r="H616" t="str">
            <v>un</v>
          </cell>
          <cell r="J616">
            <v>1188.7</v>
          </cell>
          <cell r="K616">
            <v>0</v>
          </cell>
        </row>
        <row r="617">
          <cell r="A617" t="str">
            <v>13.37</v>
          </cell>
          <cell r="C617" t="str">
            <v>Dmont. Chave fusível unipolar, 13,8kV</v>
          </cell>
          <cell r="H617" t="str">
            <v>un</v>
          </cell>
          <cell r="J617">
            <v>82.36</v>
          </cell>
          <cell r="K617">
            <v>0</v>
          </cell>
        </row>
        <row r="618">
          <cell r="A618" t="str">
            <v>13.38</v>
          </cell>
          <cell r="C618" t="str">
            <v>Dmont. Para-raios tipo distribuição, 13,8kV</v>
          </cell>
          <cell r="H618" t="str">
            <v>un</v>
          </cell>
          <cell r="J618">
            <v>82.36</v>
          </cell>
          <cell r="K618">
            <v>0</v>
          </cell>
        </row>
        <row r="619">
          <cell r="A619" t="str">
            <v>13.39</v>
          </cell>
          <cell r="C619" t="str">
            <v xml:space="preserve">Dmont. Cabo isolado 1kV, até 240mm², </v>
          </cell>
          <cell r="E619" t="str">
            <v>seção</v>
          </cell>
          <cell r="F619" t="str">
            <v>-</v>
          </cell>
          <cell r="H619" t="str">
            <v>m</v>
          </cell>
          <cell r="J619">
            <v>7.61</v>
          </cell>
          <cell r="K619">
            <v>0</v>
          </cell>
        </row>
        <row r="620">
          <cell r="A620" t="str">
            <v>14.0</v>
          </cell>
          <cell r="C620" t="str">
            <v>SISTEMA DE SERVIÇOS</v>
          </cell>
          <cell r="I620">
            <v>0</v>
          </cell>
          <cell r="J620">
            <v>0</v>
          </cell>
          <cell r="K620">
            <v>0</v>
          </cell>
        </row>
        <row r="621">
          <cell r="A621" t="str">
            <v>14.1</v>
          </cell>
          <cell r="C621" t="str">
            <v>SISTEMA DE ILUMINAÇÃO E/OU FORÇA</v>
          </cell>
          <cell r="I621">
            <v>0</v>
          </cell>
          <cell r="J621">
            <v>0</v>
          </cell>
          <cell r="K621">
            <v>0</v>
          </cell>
        </row>
        <row r="622">
          <cell r="A622" t="str">
            <v>14.11</v>
          </cell>
          <cell r="C622" t="str">
            <v xml:space="preserve">Dmont. Poste de concreto, </v>
          </cell>
          <cell r="E622" t="str">
            <v>-</v>
          </cell>
          <cell r="F622" t="str">
            <v>-</v>
          </cell>
          <cell r="G622" t="str">
            <v>-</v>
          </cell>
          <cell r="H622" t="str">
            <v>un</v>
          </cell>
          <cell r="J622">
            <v>453.61</v>
          </cell>
          <cell r="K622">
            <v>0</v>
          </cell>
        </row>
        <row r="623">
          <cell r="A623" t="str">
            <v>14.12</v>
          </cell>
          <cell r="C623" t="str">
            <v xml:space="preserve">Dmont. Poste de concreto, </v>
          </cell>
          <cell r="E623" t="str">
            <v>-</v>
          </cell>
          <cell r="F623" t="str">
            <v>-</v>
          </cell>
          <cell r="G623" t="str">
            <v>-</v>
          </cell>
          <cell r="H623" t="str">
            <v>un</v>
          </cell>
          <cell r="J623">
            <v>453.61</v>
          </cell>
          <cell r="K623">
            <v>0</v>
          </cell>
        </row>
        <row r="624">
          <cell r="A624" t="str">
            <v>14.13</v>
          </cell>
          <cell r="C624" t="str">
            <v xml:space="preserve">Dmont. Poste circular metálico, </v>
          </cell>
          <cell r="E624" t="str">
            <v>com</v>
          </cell>
          <cell r="F624" t="str">
            <v>-</v>
          </cell>
          <cell r="H624" t="str">
            <v>un</v>
          </cell>
          <cell r="J624">
            <v>42.5</v>
          </cell>
          <cell r="K624">
            <v>0</v>
          </cell>
        </row>
        <row r="625">
          <cell r="A625" t="str">
            <v>14.14</v>
          </cell>
          <cell r="C625" t="str">
            <v xml:space="preserve">Dmont. Poste circular metálico, </v>
          </cell>
          <cell r="E625" t="str">
            <v>com</v>
          </cell>
          <cell r="F625" t="str">
            <v>-</v>
          </cell>
          <cell r="H625" t="str">
            <v>un</v>
          </cell>
          <cell r="J625">
            <v>42.5</v>
          </cell>
          <cell r="K625">
            <v>0</v>
          </cell>
        </row>
        <row r="626">
          <cell r="A626" t="str">
            <v>14.15</v>
          </cell>
          <cell r="C626" t="str">
            <v>Dmont. Luminária aberta, completa</v>
          </cell>
          <cell r="H626" t="str">
            <v>un</v>
          </cell>
          <cell r="J626">
            <v>169</v>
          </cell>
          <cell r="K626">
            <v>0</v>
          </cell>
        </row>
        <row r="627">
          <cell r="A627" t="str">
            <v>14.16</v>
          </cell>
          <cell r="C627" t="str">
            <v>Dmont. Luminária tipo projetor, completa</v>
          </cell>
          <cell r="H627" t="str">
            <v>un</v>
          </cell>
          <cell r="J627">
            <v>213.52</v>
          </cell>
          <cell r="K627">
            <v>0</v>
          </cell>
        </row>
        <row r="628">
          <cell r="A628" t="str">
            <v>14.17</v>
          </cell>
          <cell r="C628" t="str">
            <v>Dmont. Tomada trifásica, completa</v>
          </cell>
          <cell r="H628" t="str">
            <v>un</v>
          </cell>
          <cell r="J628">
            <v>163.81</v>
          </cell>
          <cell r="K628">
            <v>0</v>
          </cell>
        </row>
        <row r="629">
          <cell r="A629" t="str">
            <v>14.18</v>
          </cell>
          <cell r="C629" t="str">
            <v>Dmont. Tomada monofásica, completa</v>
          </cell>
          <cell r="H629" t="str">
            <v>un</v>
          </cell>
          <cell r="J629">
            <v>163.81</v>
          </cell>
          <cell r="K629">
            <v>0</v>
          </cell>
        </row>
        <row r="630">
          <cell r="A630" t="str">
            <v>14.19</v>
          </cell>
          <cell r="C630" t="str">
            <v>Dmont. Cabo isolado 1kV de 2x1,5 a 4x10mm²,</v>
          </cell>
          <cell r="E630" t="str">
            <v xml:space="preserve">seção </v>
          </cell>
          <cell r="F630" t="str">
            <v>-</v>
          </cell>
          <cell r="H630" t="str">
            <v>m</v>
          </cell>
          <cell r="J630">
            <v>5.51</v>
          </cell>
          <cell r="K630">
            <v>0</v>
          </cell>
        </row>
        <row r="631">
          <cell r="A631">
            <v>14110</v>
          </cell>
          <cell r="C631" t="str">
            <v>Dmont. Tubo de PVC, até 50mm, com envelope,</v>
          </cell>
          <cell r="E631" t="str">
            <v xml:space="preserve">seção </v>
          </cell>
          <cell r="F631" t="str">
            <v>-</v>
          </cell>
          <cell r="H631" t="str">
            <v>m</v>
          </cell>
          <cell r="J631">
            <v>30.23</v>
          </cell>
          <cell r="K631">
            <v>0</v>
          </cell>
        </row>
        <row r="632">
          <cell r="A632">
            <v>14111</v>
          </cell>
          <cell r="C632" t="str">
            <v xml:space="preserve">Dmont. Caixa de passagem de 30x30x40cm, </v>
          </cell>
          <cell r="H632" t="str">
            <v>un</v>
          </cell>
          <cell r="J632">
            <v>233.31</v>
          </cell>
          <cell r="K632">
            <v>0</v>
          </cell>
        </row>
        <row r="633">
          <cell r="A633">
            <v>14112</v>
          </cell>
          <cell r="C633" t="str">
            <v>Dmont. Tomada trifásica 380V, até 100kVA</v>
          </cell>
          <cell r="H633" t="str">
            <v>un</v>
          </cell>
          <cell r="J633">
            <v>534.21</v>
          </cell>
          <cell r="K633">
            <v>0</v>
          </cell>
        </row>
        <row r="634">
          <cell r="A634">
            <v>14113</v>
          </cell>
          <cell r="C634" t="str">
            <v>Dmont. Cabo isolado 1kV, de 2,5 a 25mm²,</v>
          </cell>
          <cell r="E634" t="str">
            <v xml:space="preserve">seção </v>
          </cell>
          <cell r="F634" t="str">
            <v>-</v>
          </cell>
          <cell r="H634" t="str">
            <v>m</v>
          </cell>
          <cell r="J634">
            <v>2.61</v>
          </cell>
          <cell r="K634">
            <v>0</v>
          </cell>
        </row>
        <row r="635">
          <cell r="A635">
            <v>14114</v>
          </cell>
          <cell r="C635" t="str">
            <v xml:space="preserve">Dmont. Cabo isolado 1kV, de 35 a 95mm², </v>
          </cell>
          <cell r="E635" t="str">
            <v>seção</v>
          </cell>
          <cell r="F635" t="str">
            <v>-</v>
          </cell>
          <cell r="H635" t="str">
            <v>m</v>
          </cell>
          <cell r="J635">
            <v>3.75</v>
          </cell>
          <cell r="K635">
            <v>0</v>
          </cell>
        </row>
        <row r="636">
          <cell r="A636">
            <v>14115</v>
          </cell>
          <cell r="C636" t="str">
            <v>Dmont. Cabo isolado 1kV, de 100 a 240mm²,</v>
          </cell>
          <cell r="E636" t="str">
            <v>seção</v>
          </cell>
          <cell r="F636" t="str">
            <v>-</v>
          </cell>
          <cell r="H636" t="str">
            <v>m</v>
          </cell>
          <cell r="J636">
            <v>7.61</v>
          </cell>
          <cell r="K636">
            <v>0</v>
          </cell>
        </row>
        <row r="637">
          <cell r="A637" t="str">
            <v>14.2</v>
          </cell>
          <cell r="C637" t="str">
            <v>SISTEMA DE AR COMPRIMIDO</v>
          </cell>
          <cell r="I637">
            <v>0</v>
          </cell>
          <cell r="J637">
            <v>0</v>
          </cell>
          <cell r="K637">
            <v>0</v>
          </cell>
        </row>
        <row r="638">
          <cell r="A638" t="str">
            <v>14.21</v>
          </cell>
          <cell r="C638" t="str">
            <v xml:space="preserve">Dmont. Compressor de ar comprimido, </v>
          </cell>
          <cell r="H638" t="str">
            <v>un</v>
          </cell>
          <cell r="J638">
            <v>0</v>
          </cell>
          <cell r="K638">
            <v>0</v>
          </cell>
        </row>
        <row r="639">
          <cell r="A639" t="str">
            <v>14.22</v>
          </cell>
          <cell r="C639" t="str">
            <v xml:space="preserve">Dmont. Motor do compressor, </v>
          </cell>
          <cell r="E639" t="str">
            <v>com</v>
          </cell>
          <cell r="F639" t="str">
            <v>-</v>
          </cell>
          <cell r="H639" t="str">
            <v>un</v>
          </cell>
          <cell r="J639">
            <v>0</v>
          </cell>
          <cell r="K639">
            <v>0</v>
          </cell>
        </row>
        <row r="640">
          <cell r="A640" t="str">
            <v>14.23</v>
          </cell>
          <cell r="C640" t="str">
            <v>Dmont. Painel de comando e controle de motores</v>
          </cell>
          <cell r="H640" t="str">
            <v>un</v>
          </cell>
          <cell r="J640">
            <v>0</v>
          </cell>
          <cell r="K640">
            <v>0</v>
          </cell>
        </row>
        <row r="641">
          <cell r="A641" t="str">
            <v>14.24</v>
          </cell>
          <cell r="C641" t="str">
            <v xml:space="preserve">Dmont. Controlador de Velocidade do Motor, </v>
          </cell>
          <cell r="H641" t="str">
            <v>un</v>
          </cell>
          <cell r="J641">
            <v>0</v>
          </cell>
          <cell r="K641">
            <v>0</v>
          </cell>
        </row>
        <row r="642">
          <cell r="A642" t="str">
            <v>14.25</v>
          </cell>
          <cell r="C642" t="str">
            <v xml:space="preserve">Dmont. Reservatório de ar Comprimido, </v>
          </cell>
          <cell r="E642" t="str">
            <v>capacidade</v>
          </cell>
          <cell r="F642" t="str">
            <v>-</v>
          </cell>
          <cell r="H642" t="str">
            <v>un</v>
          </cell>
          <cell r="J642">
            <v>0</v>
          </cell>
          <cell r="K642">
            <v>0</v>
          </cell>
        </row>
        <row r="643">
          <cell r="A643" t="str">
            <v>14.26</v>
          </cell>
          <cell r="C643" t="str">
            <v xml:space="preserve">Dmont. Tubos para alta pressão, </v>
          </cell>
          <cell r="E643" t="str">
            <v xml:space="preserve">diametro </v>
          </cell>
          <cell r="F643" t="str">
            <v>-</v>
          </cell>
          <cell r="H643" t="str">
            <v>m</v>
          </cell>
          <cell r="J643">
            <v>0</v>
          </cell>
          <cell r="K643">
            <v>0</v>
          </cell>
        </row>
        <row r="644">
          <cell r="A644" t="str">
            <v>IV.3</v>
          </cell>
          <cell r="B644" t="str">
            <v>CUSTOS A RATEAR</v>
          </cell>
          <cell r="I644">
            <v>1253</v>
          </cell>
          <cell r="J644">
            <v>0</v>
          </cell>
          <cell r="K644">
            <v>66777.956666666665</v>
          </cell>
        </row>
        <row r="645">
          <cell r="A645" t="str">
            <v>15.0</v>
          </cell>
          <cell r="C645" t="str">
            <v>MOBILIZAÇÃO E DESMOBILIZAÇÃO</v>
          </cell>
          <cell r="I645">
            <v>2</v>
          </cell>
          <cell r="J645">
            <v>0</v>
          </cell>
          <cell r="K645">
            <v>18074.14</v>
          </cell>
        </row>
        <row r="646">
          <cell r="A646" t="str">
            <v>15.1</v>
          </cell>
          <cell r="C646" t="str">
            <v>Mobilização 230kV</v>
          </cell>
          <cell r="H646" t="str">
            <v>un</v>
          </cell>
          <cell r="J646">
            <v>0</v>
          </cell>
          <cell r="K646">
            <v>0</v>
          </cell>
        </row>
        <row r="647">
          <cell r="A647" t="str">
            <v>15.2</v>
          </cell>
          <cell r="C647" t="str">
            <v>Mobilização 138kV</v>
          </cell>
          <cell r="H647" t="str">
            <v>un</v>
          </cell>
          <cell r="I647">
            <v>1</v>
          </cell>
          <cell r="J647">
            <v>12083.42</v>
          </cell>
          <cell r="K647">
            <v>12083.42</v>
          </cell>
        </row>
        <row r="648">
          <cell r="A648" t="str">
            <v>15.3</v>
          </cell>
          <cell r="C648" t="str">
            <v>Mobilização 69kV</v>
          </cell>
          <cell r="H648" t="str">
            <v>un</v>
          </cell>
          <cell r="J648">
            <v>0</v>
          </cell>
          <cell r="K648">
            <v>0</v>
          </cell>
        </row>
        <row r="649">
          <cell r="A649" t="str">
            <v>15.4</v>
          </cell>
          <cell r="C649" t="str">
            <v>Mobilização 34,5/13,8kV</v>
          </cell>
          <cell r="H649" t="str">
            <v>un</v>
          </cell>
          <cell r="J649">
            <v>0</v>
          </cell>
          <cell r="K649">
            <v>0</v>
          </cell>
        </row>
        <row r="650">
          <cell r="A650" t="str">
            <v>15.5</v>
          </cell>
          <cell r="C650" t="str">
            <v>Desmobilização 230kV</v>
          </cell>
          <cell r="H650" t="str">
            <v>un</v>
          </cell>
          <cell r="J650">
            <v>0</v>
          </cell>
          <cell r="K650">
            <v>0</v>
          </cell>
        </row>
        <row r="651">
          <cell r="A651" t="str">
            <v>15.6</v>
          </cell>
          <cell r="C651" t="str">
            <v>Desmobilização 138kV</v>
          </cell>
          <cell r="H651" t="str">
            <v>un</v>
          </cell>
          <cell r="I651">
            <v>1</v>
          </cell>
          <cell r="J651">
            <v>5990.7199999999993</v>
          </cell>
          <cell r="K651">
            <v>5990.7199999999993</v>
          </cell>
        </row>
        <row r="652">
          <cell r="A652" t="str">
            <v>15.7</v>
          </cell>
          <cell r="C652" t="str">
            <v>Desmobilização 69kV</v>
          </cell>
          <cell r="H652" t="str">
            <v>un</v>
          </cell>
          <cell r="J652">
            <v>0</v>
          </cell>
          <cell r="K652">
            <v>0</v>
          </cell>
        </row>
        <row r="653">
          <cell r="A653" t="str">
            <v>15.8</v>
          </cell>
          <cell r="C653" t="str">
            <v>Desmobilização 34,5/13,8kV</v>
          </cell>
          <cell r="H653" t="str">
            <v>un</v>
          </cell>
          <cell r="J653">
            <v>0</v>
          </cell>
          <cell r="K653">
            <v>0</v>
          </cell>
        </row>
        <row r="654">
          <cell r="A654" t="str">
            <v>16.0</v>
          </cell>
          <cell r="C654" t="str">
            <v>COMISSIONAMENTO / SERVIÇOS EVENTUAIS</v>
          </cell>
          <cell r="I654">
            <v>1251</v>
          </cell>
          <cell r="K654">
            <v>48703.816666666658</v>
          </cell>
        </row>
        <row r="655">
          <cell r="A655" t="str">
            <v>16.1</v>
          </cell>
          <cell r="C655" t="str">
            <v>EQUIPE BÁSICA</v>
          </cell>
          <cell r="I655">
            <v>701</v>
          </cell>
          <cell r="K655">
            <v>45918.71666666666</v>
          </cell>
        </row>
        <row r="656">
          <cell r="A656" t="str">
            <v>16.11</v>
          </cell>
          <cell r="C656" t="str">
            <v>Supervisor de Mont.agem para Equipamentos</v>
          </cell>
          <cell r="H656" t="str">
            <v>un</v>
          </cell>
          <cell r="I656">
            <v>1</v>
          </cell>
          <cell r="J656">
            <v>12500</v>
          </cell>
          <cell r="K656">
            <v>12500</v>
          </cell>
        </row>
        <row r="657">
          <cell r="A657" t="str">
            <v>16.12</v>
          </cell>
          <cell r="C657" t="str">
            <v>Engenheiro</v>
          </cell>
          <cell r="H657" t="str">
            <v>H.h</v>
          </cell>
          <cell r="I657">
            <v>60</v>
          </cell>
          <cell r="J657">
            <v>193.17988095238096</v>
          </cell>
          <cell r="K657">
            <v>11590.792857142857</v>
          </cell>
        </row>
        <row r="658">
          <cell r="A658" t="str">
            <v>16.13</v>
          </cell>
          <cell r="C658" t="str">
            <v>Eletrotécnico</v>
          </cell>
          <cell r="H658" t="str">
            <v>H.h</v>
          </cell>
          <cell r="I658">
            <v>80</v>
          </cell>
          <cell r="J658">
            <v>50.539880952380948</v>
          </cell>
          <cell r="K658">
            <v>4043.1904761904757</v>
          </cell>
        </row>
        <row r="659">
          <cell r="A659" t="str">
            <v>16.14</v>
          </cell>
          <cell r="C659" t="str">
            <v>Encarregado</v>
          </cell>
          <cell r="H659" t="str">
            <v>H.h</v>
          </cell>
          <cell r="J659">
            <v>43.649880952380947</v>
          </cell>
          <cell r="K659">
            <v>0</v>
          </cell>
        </row>
        <row r="660">
          <cell r="A660" t="str">
            <v>16.15</v>
          </cell>
          <cell r="C660" t="str">
            <v>Chefe de Turma</v>
          </cell>
          <cell r="H660" t="str">
            <v>H.h</v>
          </cell>
          <cell r="I660">
            <v>80</v>
          </cell>
          <cell r="J660">
            <v>39.059880952380951</v>
          </cell>
          <cell r="K660">
            <v>3124.7904761904761</v>
          </cell>
        </row>
        <row r="661">
          <cell r="A661" t="str">
            <v>16.16</v>
          </cell>
          <cell r="C661" t="str">
            <v>Eletricista  Cabista</v>
          </cell>
          <cell r="H661" t="str">
            <v>H.h</v>
          </cell>
          <cell r="I661">
            <v>80</v>
          </cell>
          <cell r="J661">
            <v>40.369880952380946</v>
          </cell>
          <cell r="K661">
            <v>3229.5904761904758</v>
          </cell>
        </row>
        <row r="662">
          <cell r="A662" t="str">
            <v>16.17</v>
          </cell>
          <cell r="C662" t="str">
            <v>Eletricista  Montador</v>
          </cell>
          <cell r="H662" t="str">
            <v>H.h</v>
          </cell>
          <cell r="I662">
            <v>240</v>
          </cell>
          <cell r="J662">
            <v>33.819880952380949</v>
          </cell>
          <cell r="K662">
            <v>8116.7714285714274</v>
          </cell>
        </row>
        <row r="663">
          <cell r="A663" t="str">
            <v>16.18</v>
          </cell>
          <cell r="C663" t="str">
            <v>Pedreiro/Carpinteiro/Armador</v>
          </cell>
          <cell r="H663" t="str">
            <v>H.h</v>
          </cell>
          <cell r="J663">
            <v>24.639880952380953</v>
          </cell>
          <cell r="K663">
            <v>0</v>
          </cell>
        </row>
        <row r="664">
          <cell r="A664" t="str">
            <v>16.19</v>
          </cell>
          <cell r="C664" t="str">
            <v>Auxiliar de Eletricista</v>
          </cell>
          <cell r="H664" t="str">
            <v>H.h</v>
          </cell>
          <cell r="I664">
            <v>160</v>
          </cell>
          <cell r="J664">
            <v>20.709880952380953</v>
          </cell>
          <cell r="K664">
            <v>3313.5809523809526</v>
          </cell>
        </row>
        <row r="665">
          <cell r="A665">
            <v>16110</v>
          </cell>
          <cell r="C665" t="str">
            <v>Braçal/Ajudante</v>
          </cell>
          <cell r="H665" t="str">
            <v>H.h</v>
          </cell>
          <cell r="J665">
            <v>19.659880952380952</v>
          </cell>
          <cell r="K665">
            <v>0</v>
          </cell>
        </row>
        <row r="666">
          <cell r="A666" t="str">
            <v>16.2</v>
          </cell>
          <cell r="C666" t="str">
            <v>VEÍCULOS E EQUIPAMENTOS</v>
          </cell>
          <cell r="I666">
            <v>550</v>
          </cell>
          <cell r="K666">
            <v>2785.1000000000004</v>
          </cell>
        </row>
        <row r="667">
          <cell r="A667" t="str">
            <v>16.21</v>
          </cell>
          <cell r="C667" t="str">
            <v>Veículo para transporte de carga</v>
          </cell>
          <cell r="H667" t="str">
            <v>t*km</v>
          </cell>
          <cell r="I667">
            <v>500</v>
          </cell>
          <cell r="J667">
            <v>1.04</v>
          </cell>
          <cell r="K667">
            <v>520</v>
          </cell>
        </row>
        <row r="668">
          <cell r="A668" t="str">
            <v>16.22</v>
          </cell>
          <cell r="C668" t="str">
            <v>Veículo para  fiscalização até 50km/dia, s/ motorista</v>
          </cell>
          <cell r="H668" t="str">
            <v>dia</v>
          </cell>
          <cell r="J668">
            <v>98.68</v>
          </cell>
          <cell r="K668">
            <v>0</v>
          </cell>
        </row>
        <row r="669">
          <cell r="A669" t="str">
            <v>16.23</v>
          </cell>
          <cell r="C669" t="str">
            <v>Excedente de 50km/dia, para veículo da fiscalização</v>
          </cell>
          <cell r="H669" t="str">
            <v>km</v>
          </cell>
          <cell r="J669">
            <v>0.72</v>
          </cell>
          <cell r="K669">
            <v>0</v>
          </cell>
        </row>
        <row r="670">
          <cell r="A670" t="str">
            <v>16.24</v>
          </cell>
          <cell r="C670" t="str">
            <v>Plataforma articulada elevatória, capacidade 230Kg , altura 20 metros</v>
          </cell>
          <cell r="H670" t="str">
            <v>eq.h</v>
          </cell>
          <cell r="J670">
            <v>84.9</v>
          </cell>
          <cell r="K670">
            <v>0</v>
          </cell>
        </row>
        <row r="671">
          <cell r="A671" t="str">
            <v>16.25</v>
          </cell>
          <cell r="C671" t="str">
            <v>Guindaste para 10 toneladas</v>
          </cell>
          <cell r="H671" t="str">
            <v>eq.h</v>
          </cell>
          <cell r="I671">
            <v>10</v>
          </cell>
          <cell r="J671">
            <v>141.66</v>
          </cell>
          <cell r="K671">
            <v>1416.6</v>
          </cell>
        </row>
        <row r="672">
          <cell r="A672" t="str">
            <v>16.26</v>
          </cell>
          <cell r="C672" t="str">
            <v xml:space="preserve">Guindaste para até 80 toneladas </v>
          </cell>
          <cell r="H672" t="str">
            <v>eq.h</v>
          </cell>
          <cell r="J672">
            <v>225.71</v>
          </cell>
          <cell r="K672">
            <v>0</v>
          </cell>
        </row>
        <row r="673">
          <cell r="A673" t="str">
            <v>16.27</v>
          </cell>
          <cell r="C673" t="str">
            <v>Aparelho de solda elétrica</v>
          </cell>
          <cell r="H673" t="str">
            <v>eq.h</v>
          </cell>
          <cell r="I673">
            <v>10</v>
          </cell>
          <cell r="J673">
            <v>35.86</v>
          </cell>
          <cell r="K673">
            <v>358.6</v>
          </cell>
        </row>
        <row r="674">
          <cell r="A674" t="str">
            <v>16.28</v>
          </cell>
          <cell r="C674" t="str">
            <v>Aparelho  de solda oxi-acetileno</v>
          </cell>
          <cell r="H674" t="str">
            <v>eq.h</v>
          </cell>
          <cell r="J674">
            <v>26.91</v>
          </cell>
          <cell r="K674">
            <v>0</v>
          </cell>
        </row>
        <row r="675">
          <cell r="A675" t="str">
            <v>16.29</v>
          </cell>
          <cell r="C675" t="str">
            <v>Filtro prensa</v>
          </cell>
          <cell r="H675" t="str">
            <v>eq.h</v>
          </cell>
          <cell r="J675">
            <v>16.329999999999998</v>
          </cell>
          <cell r="K675">
            <v>0</v>
          </cell>
        </row>
        <row r="676">
          <cell r="A676">
            <v>16210</v>
          </cell>
          <cell r="C676" t="str">
            <v>Furadeira de bancada - ( mandril até 5\8")</v>
          </cell>
          <cell r="H676" t="str">
            <v>eq.h</v>
          </cell>
          <cell r="I676">
            <v>10</v>
          </cell>
          <cell r="J676">
            <v>16.329999999999998</v>
          </cell>
          <cell r="K676">
            <v>163.29999999999998</v>
          </cell>
        </row>
        <row r="677">
          <cell r="A677">
            <v>16211</v>
          </cell>
          <cell r="C677" t="str">
            <v>Esmeril/Lixadeira/Furadeira-(impacto/mandril até 5/8")</v>
          </cell>
          <cell r="H677" t="str">
            <v>eq.h</v>
          </cell>
          <cell r="I677">
            <v>10</v>
          </cell>
          <cell r="J677">
            <v>16.329999999999998</v>
          </cell>
          <cell r="K677">
            <v>163.29999999999998</v>
          </cell>
        </row>
        <row r="678">
          <cell r="A678">
            <v>16212</v>
          </cell>
          <cell r="C678" t="str">
            <v>Policorte</v>
          </cell>
          <cell r="H678" t="str">
            <v>eq.h</v>
          </cell>
          <cell r="I678">
            <v>10</v>
          </cell>
          <cell r="J678">
            <v>16.329999999999998</v>
          </cell>
          <cell r="K678">
            <v>163.29999999999998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rcado"/>
      <sheetName val="Capa"/>
      <sheetName val="Índice"/>
      <sheetName val="Balanço"/>
      <sheetName val="Compra-Mwh"/>
      <sheetName val="Venda-MWh"/>
      <sheetName val="Consumidores"/>
      <sheetName val="Forfait"/>
      <sheetName val="Outros"/>
      <sheetName val="Compra-R$"/>
      <sheetName val="Fatur. Bruto-Comercial"/>
      <sheetName val="Importe-Comercial"/>
      <sheetName val="ICMS Fat."/>
      <sheetName val="T I P"/>
      <sheetName val="Tarifa Comercial"/>
      <sheetName val="Arrec. Bruta"/>
      <sheetName val="Arrec.Líquida"/>
      <sheetName val="ICMS  Arrec."/>
      <sheetName val="Importe+ICMS"/>
      <sheetName val="Importe-Contábil"/>
      <sheetName val="ICMS Contábil"/>
      <sheetName val="Tarifa Contabilidade"/>
      <sheetName val="INDIECO1"/>
      <sheetName val="ASSUM"/>
      <sheetName val="Sist.Transm.Dist.Glob. "/>
      <sheetName val="Spot"/>
      <sheetName val="Taxes"/>
      <sheetName val="RESUMO"/>
      <sheetName val="Pessoal"/>
      <sheetName val=" PIB Brasil ( R$ de 1996 )"/>
      <sheetName val="FORMULÁRIO"/>
      <sheetName val="tarifas abertas internet"/>
      <sheetName val="BM&amp;F"/>
      <sheetName val="Plan1"/>
      <sheetName val="PAGAMENTO"/>
      <sheetName val="Metalúrgica"/>
      <sheetName val="SETTINGS"/>
      <sheetName val="Suporte"/>
      <sheetName val="2000"/>
      <sheetName val="Banco"/>
      <sheetName val="TermoPE"/>
      <sheetName val="DRE e FLUXO CAIXA"/>
      <sheetName val="Índices"/>
      <sheetName val="DRE_Cemar_Orçam"/>
      <sheetName val="  "/>
      <sheetName val="Tabela aux."/>
      <sheetName val="AA-10(Op.63)"/>
      <sheetName val="Inventário PA"/>
      <sheetName val="Dados2"/>
      <sheetName val="LISTAS"/>
      <sheetName val="Fatur__Bruto-Comercial"/>
      <sheetName val="T_I_P"/>
      <sheetName val="ICMS_Fat_"/>
      <sheetName val="ICMS_Contábil"/>
      <sheetName val="Tarifa_Comercial"/>
      <sheetName val="Tarifa_Contabilidade"/>
      <sheetName val="Arrec__Bruta"/>
      <sheetName val="ICMS__Arrec_"/>
      <sheetName val="Arrec_Líquida"/>
      <sheetName val="_PIB_Brasil_(_R$_de_1996_)"/>
      <sheetName val="Base FIN-NNG-PRE"/>
      <sheetName val="Base O&amp;M"/>
      <sheetName val="Aquisição"/>
      <sheetName val="ABRIL 2000"/>
      <sheetName val="FF3"/>
      <sheetName val="DRE"/>
      <sheetName val="Lead"/>
      <sheetName val="Comparativos - Abr-02"/>
      <sheetName val="Comparativos _ Abr_02"/>
      <sheetName val="Comparativos - Fev-02"/>
      <sheetName val="Comparativos _ Fev_02"/>
      <sheetName val="Comparativos - Jan-02"/>
      <sheetName val="Comparativos _ Jan_02"/>
      <sheetName val="Comparativos - Mar-02"/>
      <sheetName val="Comparativos _ Mar_02"/>
      <sheetName val="Comentários Jan-02 "/>
      <sheetName val="Comentários Jan_02 "/>
      <sheetName val="Consol. Energia Ger"/>
      <sheetName val="DEBE"/>
      <sheetName val="EOFI"/>
      <sheetName val="ce"/>
      <sheetName val="CECO"/>
      <sheetName val="TESTE"/>
      <sheetName val="Dados"/>
      <sheetName val="Validacao_Dados"/>
      <sheetName val="Avaliação"/>
      <sheetName val="OTR.CRED."/>
      <sheetName val="Apoio"/>
      <sheetName val="IREM"/>
      <sheetName val="Cursos"/>
      <sheetName val="Plan2"/>
      <sheetName val="Plan3"/>
      <sheetName val="CVA_Projetada12meses"/>
      <sheetName val="Tabela_valores_módulos"/>
      <sheetName val="Classificação"/>
      <sheetName val="Fatur__Bruto-Comercial1"/>
      <sheetName val="T_I_P1"/>
      <sheetName val="ICMS_Fat_1"/>
      <sheetName val="ICMS_Contábil1"/>
      <sheetName val="Tarifa_Comercial1"/>
      <sheetName val="Tarifa_Contabilidade1"/>
      <sheetName val="Arrec__Bruta1"/>
      <sheetName val="ICMS__Arrec_1"/>
      <sheetName val="Arrec_Líquida1"/>
      <sheetName val="_PIB_Brasil_(_R$_de_1996_)1"/>
      <sheetName val="tarifas_abertas_internet"/>
      <sheetName val="Sist_Transm_Dist_Glob__"/>
      <sheetName val="Base_FIN-NNG-PRE"/>
      <sheetName val="Base_O&amp;M"/>
      <sheetName val="DRE_e_FLUXO_CAIXA"/>
      <sheetName val="Tabela_aux_"/>
      <sheetName val="Comparativos_-_Abr-02"/>
      <sheetName val="Comparativos___Abr_02"/>
      <sheetName val="Comparativos_-_Fev-02"/>
      <sheetName val="Comparativos___Fev_02"/>
      <sheetName val="Comparativos_-_Jan-02"/>
      <sheetName val="Comparativos___Jan_02"/>
      <sheetName val="Comparativos_-_Mar-02"/>
      <sheetName val="Comparativos___Mar_02"/>
      <sheetName val="Comentários_Jan-02_"/>
      <sheetName val="Comentários_Jan_02_"/>
      <sheetName val="Consol__Energia_Ger"/>
      <sheetName val="ABRIL_2000"/>
      <sheetName val="__"/>
      <sheetName val="AA-10(Op_63)"/>
      <sheetName val="Inventário_PA"/>
      <sheetName val="CUSTOS"/>
      <sheetName val="Plan1 (2)"/>
      <sheetName val="Base_Calc"/>
      <sheetName val="Base_Dados"/>
      <sheetName val="Taxas"/>
      <sheetName val="tarifas_abertas_internet1"/>
      <sheetName val="Sist_Transm_Dist_Glob__1"/>
      <sheetName val="AUXILIAR"/>
      <sheetName val="Projeção Receita"/>
      <sheetName val="Simulação Mensal"/>
      <sheetName val="BASE RATEIO DIRETORIA"/>
      <sheetName val="Validação de Dados"/>
      <sheetName val="VALIDADOR"/>
      <sheetName val="1996"/>
      <sheetName val="Cotação Areva SE's 2008"/>
      <sheetName val="Planilha1"/>
      <sheetName val="Drivers IAR 1 a 4 (3)"/>
      <sheetName val="Drivers IAR 1 a 4 (2)"/>
      <sheetName val="Drivers IAR 1 a 4"/>
      <sheetName val="Drivers IAR Global"/>
      <sheetName val="IAR Cepisa"/>
      <sheetName val="IAR Historico"/>
      <sheetName val="Simulação Anual"/>
      <sheetName val="PDD CNR"/>
      <sheetName val="Projeção CNR"/>
      <sheetName val="Dívida Serviço Publico (2)"/>
      <sheetName val="Dívida Serviço Publico"/>
      <sheetName val="CR CEPISA"/>
      <sheetName val="Planilha3"/>
      <sheetName val="Drivers 2"/>
      <sheetName val="Distribuidoras (2)"/>
      <sheetName val="Distribuidoras"/>
      <sheetName val="Plan7"/>
      <sheetName val="Evolução 2014 2015 2016"/>
      <sheetName val="IAR Longo Prazo Desafio"/>
      <sheetName val="IAR Longo Prazo Meta"/>
      <sheetName val="Drivers Novo"/>
      <sheetName val="Drivers Antigo"/>
      <sheetName val="Drivers"/>
      <sheetName val="Simuladores Desafio 45"/>
      <sheetName val="Simuladores Atual Plus"/>
      <sheetName val="Tarifas"/>
      <sheetName val="Arrecadação CNR Desafio"/>
      <sheetName val="Arrecadação CNR"/>
      <sheetName val="Evolução desde 2012 Desafio"/>
      <sheetName val="Gráficos"/>
      <sheetName val="Evolução 2014 2015 2016 Des"/>
      <sheetName val="Evolução 2014 2015 2016 Haiama"/>
      <sheetName val="Evolução 2014 2015 2016 Beto"/>
      <sheetName val="Evolução Anual"/>
      <sheetName val="Contas Aberto Com CNR"/>
      <sheetName val="Demais distribuidoras (2)"/>
      <sheetName val="Cemar x Celpa (2)"/>
      <sheetName val="Cemar x Celpa"/>
      <sheetName val="Cemar Liquido de PDD"/>
      <sheetName val="Demais distribuidoras"/>
      <sheetName val="Contas Comercial Com CNR Perdas"/>
      <sheetName val="Contas Comercial Com CNR"/>
      <sheetName val="Build Up_Celpa_Set"/>
      <sheetName val="Build Up_frentes_Comaprativo"/>
      <sheetName val="Mercado_Receita"/>
      <sheetName val="AVC Garabi II Set18"/>
      <sheetName val="Listas e Tabelas"/>
      <sheetName val="Siglas e Legendas"/>
      <sheetName val="Fatur__Bruto-Comercial2"/>
      <sheetName val="T_I_P2"/>
      <sheetName val="ICMS_Fat_2"/>
      <sheetName val="ICMS_Contábil2"/>
      <sheetName val="Tarifa_Comercial2"/>
      <sheetName val="Tarifa_Contabilidade2"/>
      <sheetName val="Arrec__Bruta2"/>
      <sheetName val="ICMS__Arrec_2"/>
      <sheetName val="Arrec_Líquida2"/>
      <sheetName val="Comparativos_-_Abr-021"/>
      <sheetName val="Comparativos___Abr_021"/>
      <sheetName val="Comparativos_-_Fev-021"/>
      <sheetName val="Comparativos___Fev_021"/>
      <sheetName val="Comparativos_-_Jan-021"/>
      <sheetName val="Comparativos___Jan_021"/>
      <sheetName val="Comparativos_-_Mar-021"/>
      <sheetName val="Comparativos___Mar_021"/>
      <sheetName val="Comentários_Jan-02_1"/>
      <sheetName val="Comentários_Jan_02_1"/>
      <sheetName val="_PIB_Brasil_(_R$_de_1996_)2"/>
      <sheetName val="DRE_e_FLUXO_CAIXA1"/>
      <sheetName val="Tabela_aux_1"/>
      <sheetName val="Base_FIN-NNG-PRE1"/>
      <sheetName val="Base_O&amp;M1"/>
      <sheetName val="__1"/>
      <sheetName val="Consol__Energia_Ger1"/>
      <sheetName val="AA-10(Op_63)1"/>
      <sheetName val="Inventário_PA1"/>
      <sheetName val="ABRIL_20001"/>
      <sheetName val="OTR_CRED_"/>
      <sheetName val="Cotação_Areva_SE's_2008"/>
      <sheetName val="Datos"/>
      <sheetName val="#REF"/>
      <sheetName val="tarifas_abertas_internet2"/>
      <sheetName val="Sist_Transm_Dist_Glob__2"/>
      <sheetName val="BASE_RATEIO_DIRETORIA"/>
      <sheetName val="Validação_de_Dados"/>
      <sheetName val="Plan1_(2)"/>
      <sheetName val="AVC_Garabi_II_Set18"/>
      <sheetName val="Listas_e_Tabelas"/>
      <sheetName val="Siglas_e_Legendas"/>
      <sheetName val="Receivables"/>
      <sheetName val="Cash"/>
      <sheetName val="Garantia"/>
      <sheetName val="Tarifas_de_Fornecimento"/>
      <sheetName val="Tarifas_de_Suprimento"/>
      <sheetName val="DadosImportar"/>
      <sheetName val="DadosImportadosSamp"/>
      <sheetName val="Críticas"/>
      <sheetName val="DePara"/>
      <sheetName val="RTOS_APOIO"/>
      <sheetName val="apoio_data"/>
      <sheetName val="APOIO_LISTA"/>
      <sheetName val="RECEITAS_DE_TARIFAS"/>
      <sheetName val="SUBSIDIOS_CDE_TARIFAS"/>
      <sheetName val="1A"/>
      <sheetName val="2B"/>
      <sheetName val="BancoSegment"/>
      <sheetName val="Critérios"/>
      <sheetName val="SispecPSAP"/>
      <sheetName val="Projeção_Receita"/>
      <sheetName val="Simulação_Mensal"/>
      <sheetName val="GASTOS LE2000"/>
      <sheetName val="SELIC"/>
      <sheetName val="Balancete"/>
      <sheetName val="PARAM"/>
      <sheetName val="Inputs"/>
      <sheetName val="NBASE"/>
      <sheetName val="Empresas e Datas"/>
      <sheetName val="DRE_2007T"/>
      <sheetName val="ANALI2000"/>
      <sheetName val="CRITERIOS"/>
      <sheetName val="FORE"/>
      <sheetName val="Encargo Uso RB"/>
      <sheetName val="Detail"/>
      <sheetName val="FATORES"/>
      <sheetName val="CSCCincSKR"/>
      <sheetName val="MENSAL"/>
      <sheetName val="FX_RES"/>
      <sheetName val="TENSÃO"/>
      <sheetName val="Fatur__Bruto-Comercial3"/>
      <sheetName val="T_I_P3"/>
      <sheetName val="ICMS_Fat_3"/>
      <sheetName val="ICMS_Contábil3"/>
      <sheetName val="Tarifa_Comercial3"/>
      <sheetName val="Tarifa_Contabilidade3"/>
      <sheetName val="Arrec__Bruta3"/>
      <sheetName val="ICMS__Arrec_3"/>
      <sheetName val="Arrec_Líquida3"/>
      <sheetName val="_PIB_Brasil_(_R$_de_1996_)3"/>
      <sheetName val="tarifas_abertas_internet3"/>
      <sheetName val="Sist_Transm_Dist_Glob__3"/>
      <sheetName val="Comparativos_-_Abr-022"/>
      <sheetName val="Comparativos___Abr_022"/>
      <sheetName val="Comparativos_-_Fev-022"/>
      <sheetName val="Comparativos___Fev_022"/>
      <sheetName val="Comparativos_-_Jan-022"/>
      <sheetName val="Comparativos___Jan_022"/>
      <sheetName val="Comparativos_-_Mar-022"/>
      <sheetName val="Comparativos___Mar_022"/>
      <sheetName val="Comentários_Jan-02_2"/>
      <sheetName val="Comentários_Jan_02_2"/>
      <sheetName val="DRE_e_FLUXO_CAIXA2"/>
      <sheetName val="Tabela_aux_2"/>
      <sheetName val="Base_FIN-NNG-PRE2"/>
      <sheetName val="Base_O&amp;M2"/>
      <sheetName val="Consol__Energia_Ger2"/>
      <sheetName val="Plan1_(2)1"/>
      <sheetName val="__2"/>
      <sheetName val="AA-10(Op_63)2"/>
      <sheetName val="Inventário_PA2"/>
      <sheetName val="ABRIL_20002"/>
      <sheetName val="OTR_CRED_1"/>
      <sheetName val="BASE_RATEIO_DIRETORIA1"/>
      <sheetName val="Validação_de_Dados1"/>
      <sheetName val="AVC_Garabi_II_Set181"/>
      <sheetName val="Listas_e_Tabelas1"/>
      <sheetName val="Siglas_e_Legendas1"/>
      <sheetName val="Form09"/>
      <sheetName val="0_&lt;_VCM_&lt;_1_350"/>
      <sheetName val="CÁLCULO_GRÁFICO"/>
      <sheetName val="Dados_mensais"/>
      <sheetName val="DRA"/>
      <sheetName val="DRP"/>
      <sheetName val="FEV99"/>
      <sheetName val="OCRE"/>
      <sheetName val="PROCV"/>
      <sheetName val="Referência Macro"/>
      <sheetName val="Natureza"/>
      <sheetName val="Conta"/>
      <sheetName val="TD"/>
      <sheetName val="Base"/>
      <sheetName val="Planilha4"/>
      <sheetName val="Centro de Custo"/>
      <sheetName val="Razão Contábil"/>
      <sheetName val="Inputs_Unidades_Geradoras"/>
      <sheetName val="Classes"/>
      <sheetName val="Base - Não apagar"/>
      <sheetName val="Column Test-S2"/>
      <sheetName val="Cayman (USD)_2019 and 2020"/>
      <sheetName val="Base Geral"/>
      <sheetName val="Planilha2"/>
      <sheetName val="DIN_19"/>
      <sheetName val="DIN_18"/>
      <sheetName val="DIN_OBZ"/>
      <sheetName val="Painel"/>
      <sheetName val="DRE (Projetado)"/>
      <sheetName val="DRE_19"/>
      <sheetName val="DRE_18"/>
      <sheetName val="DRE_OBZ"/>
      <sheetName val="OP_COMP"/>
      <sheetName val="OP_19"/>
      <sheetName val="OP_18"/>
      <sheetName val="OP_OBZ"/>
      <sheetName val="Balanco"/>
      <sheetName val="Cash-flow"/>
      <sheetName val="BD_Tkt_18"/>
      <sheetName val="BD_Tkt_19"/>
      <sheetName val="BD_Saldo_18"/>
      <sheetName val="BD_Saldo_19"/>
      <sheetName val="Atual. Tarifa GD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 refreshError="1"/>
      <sheetData sheetId="127" refreshError="1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/>
      <sheetData sheetId="25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/>
      <sheetData sheetId="319"/>
      <sheetData sheetId="320"/>
      <sheetData sheetId="321"/>
      <sheetData sheetId="322"/>
      <sheetData sheetId="323"/>
      <sheetData sheetId="324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AEO"/>
      <sheetName val="Lista de Serviços &amp; Medição"/>
      <sheetName val="Relatório de Evidências"/>
      <sheetName val="MSRV5"/>
      <sheetName val="CN43N"/>
      <sheetName val="Portifólio"/>
      <sheetName val="Contratos"/>
    </sheetNames>
    <sheetDataSet>
      <sheetData sheetId="0">
        <row r="3">
          <cell r="L3" t="str">
            <v>03396-26</v>
          </cell>
        </row>
        <row r="13">
          <cell r="B13">
            <v>4600027637</v>
          </cell>
          <cell r="D13" t="str">
            <v>ENERGY SYSTEN CONSTRUCOES E MANUTEN</v>
          </cell>
        </row>
        <row r="34">
          <cell r="I34" t="str">
            <v>GIOVANNI CENDES FINOTTI</v>
          </cell>
        </row>
      </sheetData>
      <sheetData sheetId="1"/>
      <sheetData sheetId="2"/>
      <sheetData sheetId="3"/>
      <sheetData sheetId="4"/>
      <sheetData sheetId="5"/>
      <sheetData sheetId="6">
        <row r="3">
          <cell r="L3" t="str">
            <v>RESPONSÁVEL FORNECEDOR</v>
          </cell>
          <cell r="M3" t="str">
            <v>CPF RESPONSÁVEL FORNECEDOR</v>
          </cell>
          <cell r="N3" t="str">
            <v>CONTATO FORNECEDOR</v>
          </cell>
        </row>
        <row r="4">
          <cell r="L4" t="str">
            <v>GIOVANNI CENDES FINOTTI</v>
          </cell>
          <cell r="M4" t="str">
            <v>027.157.771-16</v>
          </cell>
          <cell r="N4" t="str">
            <v>+55 62 98102-0756</v>
          </cell>
        </row>
        <row r="5">
          <cell r="L5" t="str">
            <v>GIOVANNI CENDES FINOTTI</v>
          </cell>
          <cell r="M5" t="str">
            <v>027.157.771-16</v>
          </cell>
          <cell r="N5" t="str">
            <v>+55 62 98102-0756</v>
          </cell>
        </row>
        <row r="6">
          <cell r="L6" t="str">
            <v>GIOVANNI CENDES FINOTTI</v>
          </cell>
          <cell r="M6" t="str">
            <v>027.157.771-16</v>
          </cell>
          <cell r="N6" t="str">
            <v>+55 62 98102-0756</v>
          </cell>
        </row>
        <row r="7">
          <cell r="L7" t="str">
            <v>GIOVANNI CENDES FINOTTI</v>
          </cell>
          <cell r="M7" t="str">
            <v>027.157.771-16</v>
          </cell>
          <cell r="N7" t="str">
            <v>+55 62 98102-0756</v>
          </cell>
        </row>
      </sheetData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2"/>
  <dimension ref="A1:N71"/>
  <sheetViews>
    <sheetView zoomScaleNormal="100" zoomScaleSheetLayoutView="100" workbookViewId="0">
      <selection activeCell="F9" sqref="F9"/>
    </sheetView>
  </sheetViews>
  <sheetFormatPr defaultColWidth="0" defaultRowHeight="15" customHeight="1" zeroHeight="1" x14ac:dyDescent="0.3"/>
  <cols>
    <col min="1" max="1" width="1.5546875" style="6" customWidth="1"/>
    <col min="2" max="2" width="13.5546875" style="22" customWidth="1"/>
    <col min="3" max="9" width="12.44140625" style="22" customWidth="1"/>
    <col min="10" max="11" width="15.109375" style="22" customWidth="1"/>
    <col min="12" max="13" width="12.44140625" style="22" customWidth="1"/>
    <col min="14" max="14" width="2.109375" style="6" customWidth="1"/>
    <col min="15" max="16384" width="9.109375" style="22" hidden="1"/>
  </cols>
  <sheetData>
    <row r="1" spans="2:13" thickBot="1" x14ac:dyDescent="0.35"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2:13" thickBot="1" x14ac:dyDescent="0.35">
      <c r="B2" s="7"/>
      <c r="C2" s="8"/>
      <c r="D2" s="8"/>
      <c r="E2" s="9"/>
      <c r="F2" s="10"/>
      <c r="G2" s="8"/>
      <c r="H2" s="8"/>
      <c r="I2" s="8"/>
      <c r="J2" s="8"/>
      <c r="K2" s="9"/>
      <c r="L2" s="11" t="s">
        <v>52</v>
      </c>
      <c r="M2" s="12"/>
    </row>
    <row r="3" spans="2:13" thickTop="1" x14ac:dyDescent="0.3">
      <c r="B3" s="13"/>
      <c r="C3" s="6"/>
      <c r="D3" s="6"/>
      <c r="E3" s="14"/>
      <c r="F3" s="216" t="s">
        <v>53</v>
      </c>
      <c r="G3" s="217"/>
      <c r="H3" s="217"/>
      <c r="I3" s="217"/>
      <c r="J3" s="217"/>
      <c r="K3" s="218"/>
      <c r="L3" s="219"/>
      <c r="M3" s="220"/>
    </row>
    <row r="4" spans="2:13" thickBot="1" x14ac:dyDescent="0.35">
      <c r="B4" s="15"/>
      <c r="C4" s="16"/>
      <c r="D4" s="16"/>
      <c r="E4" s="17"/>
      <c r="F4" s="15"/>
      <c r="G4" s="16"/>
      <c r="H4" s="16"/>
      <c r="I4" s="16"/>
      <c r="J4" s="16"/>
      <c r="K4" s="17"/>
      <c r="L4" s="221"/>
      <c r="M4" s="222"/>
    </row>
    <row r="5" spans="2:13" ht="14.4" x14ac:dyDescent="0.3"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6" spans="2:13" ht="5.25" customHeight="1" thickBot="1" x14ac:dyDescent="0.35"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2:13" thickBot="1" x14ac:dyDescent="0.35">
      <c r="B7" s="223" t="s">
        <v>419</v>
      </c>
      <c r="C7" s="224"/>
      <c r="D7" s="224"/>
      <c r="E7" s="224"/>
      <c r="F7" s="224"/>
      <c r="G7" s="224"/>
      <c r="H7" s="224"/>
      <c r="I7" s="224"/>
      <c r="J7" s="224"/>
      <c r="K7" s="224"/>
      <c r="L7" s="224"/>
      <c r="M7" s="225"/>
    </row>
    <row r="8" spans="2:13" ht="6.75" customHeight="1" thickBot="1" x14ac:dyDescent="0.35">
      <c r="B8" s="6"/>
      <c r="C8" s="6"/>
      <c r="D8" s="18"/>
      <c r="E8" s="6"/>
      <c r="F8" s="6"/>
      <c r="G8" s="6"/>
      <c r="H8" s="6"/>
      <c r="I8" s="6"/>
      <c r="J8" s="6"/>
      <c r="K8" s="6"/>
      <c r="L8" s="6"/>
      <c r="M8" s="6"/>
    </row>
    <row r="9" spans="2:13" ht="14.4" x14ac:dyDescent="0.3">
      <c r="B9" s="19" t="s">
        <v>54</v>
      </c>
      <c r="C9" s="8"/>
      <c r="D9" s="8"/>
      <c r="E9" s="8"/>
      <c r="F9" s="8"/>
      <c r="G9" s="8"/>
      <c r="H9" s="8"/>
      <c r="I9" s="8"/>
      <c r="J9" s="8"/>
      <c r="K9" s="8"/>
      <c r="L9" s="8"/>
      <c r="M9" s="9"/>
    </row>
    <row r="10" spans="2:13" ht="15.6" thickBot="1" x14ac:dyDescent="0.35">
      <c r="B10" s="228" t="s">
        <v>4914</v>
      </c>
      <c r="C10" s="229"/>
      <c r="D10" s="229"/>
      <c r="E10" s="229"/>
      <c r="F10" s="16"/>
      <c r="G10" s="16"/>
      <c r="H10" s="16"/>
      <c r="I10" s="16"/>
      <c r="J10" s="16"/>
      <c r="K10" s="16"/>
      <c r="L10" s="16"/>
      <c r="M10" s="17"/>
    </row>
    <row r="11" spans="2:13" ht="6" customHeight="1" thickBot="1" x14ac:dyDescent="0.35"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</row>
    <row r="12" spans="2:13" ht="14.4" x14ac:dyDescent="0.3">
      <c r="B12" s="20" t="s">
        <v>19</v>
      </c>
      <c r="C12" s="126" t="s">
        <v>420</v>
      </c>
      <c r="D12" s="20" t="s">
        <v>55</v>
      </c>
      <c r="E12" s="8"/>
      <c r="F12" s="8"/>
      <c r="G12" s="8"/>
      <c r="H12" s="20" t="s">
        <v>80</v>
      </c>
      <c r="I12" s="9"/>
      <c r="J12" s="20" t="s">
        <v>81</v>
      </c>
      <c r="K12" s="8"/>
      <c r="L12" s="20" t="s">
        <v>82</v>
      </c>
      <c r="M12" s="9"/>
    </row>
    <row r="13" spans="2:13" ht="18.600000000000001" thickBot="1" x14ac:dyDescent="0.4">
      <c r="B13" s="175">
        <v>4600027637</v>
      </c>
      <c r="C13" s="127">
        <f>VLOOKUP(B13,Contratos!E:H,4,0)</f>
        <v>30</v>
      </c>
      <c r="D13" s="226" t="str">
        <f>VLOOKUP(B13,Contratos!E:G,3,0)</f>
        <v>ENERGY SYSTEN CONSTRUCOES E MANUTEN</v>
      </c>
      <c r="E13" s="227"/>
      <c r="F13" s="227"/>
      <c r="G13" s="227"/>
      <c r="H13" s="234">
        <f>SUMPRODUCT('Lista de Serviços &amp; Medição'!F:F,'Lista de Serviços &amp; Medição'!H:H)</f>
        <v>6848.94</v>
      </c>
      <c r="I13" s="235"/>
      <c r="J13" s="234">
        <f>SUMPRODUCT('Lista de Serviços &amp; Medição'!G:G,'Lista de Serviços &amp; Medição'!H:H)</f>
        <v>0</v>
      </c>
      <c r="K13" s="235"/>
      <c r="L13" s="234">
        <f>H13+J13</f>
        <v>6848.94</v>
      </c>
      <c r="M13" s="235"/>
    </row>
    <row r="14" spans="2:13" thickBot="1" x14ac:dyDescent="0.35">
      <c r="B14" s="6"/>
      <c r="C14" s="6"/>
      <c r="D14" s="6"/>
      <c r="E14" s="6"/>
      <c r="F14" s="6"/>
      <c r="G14" s="8"/>
      <c r="H14" s="6"/>
      <c r="I14" s="6"/>
      <c r="J14" s="6"/>
      <c r="K14" s="6"/>
      <c r="L14" s="6"/>
      <c r="M14" s="6"/>
    </row>
    <row r="15" spans="2:13" ht="14.4" x14ac:dyDescent="0.3">
      <c r="B15" s="20" t="s">
        <v>56</v>
      </c>
      <c r="C15" s="8"/>
      <c r="D15" s="8"/>
      <c r="E15" s="8"/>
      <c r="F15" s="9"/>
      <c r="G15" s="72" t="s">
        <v>100</v>
      </c>
      <c r="H15" s="68"/>
      <c r="I15" s="69"/>
      <c r="J15" s="20" t="s">
        <v>57</v>
      </c>
      <c r="K15" s="8"/>
      <c r="L15" s="8"/>
      <c r="M15" s="9"/>
    </row>
    <row r="16" spans="2:13" thickBot="1" x14ac:dyDescent="0.35">
      <c r="B16" s="176" t="str">
        <f>VLOOKUP(J16,CN43N!C:D,2,0)</f>
        <v>EQTL-GO&gt;SE BJE&gt;69KV&gt;AMP POTENCIA</v>
      </c>
      <c r="C16" s="177"/>
      <c r="D16" s="177"/>
      <c r="E16" s="177"/>
      <c r="F16" s="178"/>
      <c r="G16" s="73" t="str">
        <f>VLOOKUP(J16,Portifólio!F:I,4,0)</f>
        <v>SE BOM JARDIM</v>
      </c>
      <c r="H16" s="70"/>
      <c r="I16" s="71"/>
      <c r="J16" s="236" t="s">
        <v>944</v>
      </c>
      <c r="K16" s="237"/>
      <c r="L16" s="237"/>
      <c r="M16" s="238"/>
    </row>
    <row r="17" spans="2:13" ht="6" customHeight="1" thickBot="1" x14ac:dyDescent="0.35">
      <c r="B17" s="21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</row>
    <row r="18" spans="2:13" ht="14.4" x14ac:dyDescent="0.3">
      <c r="B18" s="20" t="s">
        <v>58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9"/>
    </row>
    <row r="19" spans="2:13" ht="4.5" customHeight="1" x14ac:dyDescent="0.3">
      <c r="B19" s="13"/>
      <c r="C19" s="6"/>
      <c r="D19" s="6"/>
      <c r="E19" s="6"/>
      <c r="F19" s="6"/>
      <c r="G19" s="6"/>
      <c r="H19" s="6"/>
      <c r="I19" s="6"/>
      <c r="J19" s="6"/>
      <c r="K19" s="6"/>
      <c r="L19" s="6"/>
      <c r="M19" s="14"/>
    </row>
    <row r="20" spans="2:13" ht="14.4" x14ac:dyDescent="0.3">
      <c r="B20" s="239" t="str">
        <f>VLOOKUP(J16,Portifólio!F:J,5,0)</f>
        <v>1,00 x SUBST. DE TRANSFORMADOR DE FORÇA + 1,00 x TRANSFORMADOR DE FORÇA 34,5/13,8kV 5,0/6,3MVA - YNYN0D1 + 1,00 x BARRAMENTO DUPLO OU BPT 13,8kV + 1,00 x ENTRADA DE LINHA 13,8kV c/ DJ</v>
      </c>
      <c r="C20" s="240"/>
      <c r="D20" s="240"/>
      <c r="E20" s="240"/>
      <c r="F20" s="240"/>
      <c r="G20" s="240"/>
      <c r="H20" s="240"/>
      <c r="I20" s="240"/>
      <c r="J20" s="240"/>
      <c r="K20" s="240"/>
      <c r="L20" s="240"/>
      <c r="M20" s="241"/>
    </row>
    <row r="21" spans="2:13" ht="14.4" x14ac:dyDescent="0.3">
      <c r="B21" s="242"/>
      <c r="C21" s="240"/>
      <c r="D21" s="240"/>
      <c r="E21" s="240"/>
      <c r="F21" s="240"/>
      <c r="G21" s="240"/>
      <c r="H21" s="240"/>
      <c r="I21" s="240"/>
      <c r="J21" s="240"/>
      <c r="K21" s="240"/>
      <c r="L21" s="240"/>
      <c r="M21" s="241"/>
    </row>
    <row r="22" spans="2:13" ht="14.4" x14ac:dyDescent="0.3">
      <c r="B22" s="242"/>
      <c r="C22" s="240"/>
      <c r="D22" s="240"/>
      <c r="E22" s="240"/>
      <c r="F22" s="240"/>
      <c r="G22" s="240"/>
      <c r="H22" s="240"/>
      <c r="I22" s="240"/>
      <c r="J22" s="240"/>
      <c r="K22" s="240"/>
      <c r="L22" s="240"/>
      <c r="M22" s="241"/>
    </row>
    <row r="23" spans="2:13" ht="14.4" x14ac:dyDescent="0.3">
      <c r="B23" s="242"/>
      <c r="C23" s="240"/>
      <c r="D23" s="240"/>
      <c r="E23" s="240"/>
      <c r="F23" s="240"/>
      <c r="G23" s="240"/>
      <c r="H23" s="240"/>
      <c r="I23" s="240"/>
      <c r="J23" s="240"/>
      <c r="K23" s="240"/>
      <c r="L23" s="240"/>
      <c r="M23" s="241"/>
    </row>
    <row r="24" spans="2:13" thickBot="1" x14ac:dyDescent="0.35">
      <c r="B24" s="243"/>
      <c r="C24" s="244"/>
      <c r="D24" s="244"/>
      <c r="E24" s="244"/>
      <c r="F24" s="244"/>
      <c r="G24" s="244"/>
      <c r="H24" s="244"/>
      <c r="I24" s="244"/>
      <c r="J24" s="244"/>
      <c r="K24" s="244"/>
      <c r="L24" s="244"/>
      <c r="M24" s="245"/>
    </row>
    <row r="25" spans="2:13" ht="3" customHeight="1" thickBot="1" x14ac:dyDescent="0.35"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</row>
    <row r="26" spans="2:13" ht="27" customHeight="1" thickBot="1" x14ac:dyDescent="0.35">
      <c r="B26" s="246" t="s">
        <v>59</v>
      </c>
      <c r="C26" s="247"/>
      <c r="D26" s="247"/>
      <c r="E26" s="247"/>
      <c r="F26" s="247"/>
      <c r="G26" s="247"/>
      <c r="H26" s="247"/>
      <c r="I26" s="247"/>
      <c r="J26" s="247"/>
      <c r="K26" s="247"/>
      <c r="L26" s="247"/>
      <c r="M26" s="248"/>
    </row>
    <row r="27" spans="2:13" ht="5.25" customHeight="1" thickBot="1" x14ac:dyDescent="0.35"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</row>
    <row r="28" spans="2:13" ht="14.4" x14ac:dyDescent="0.3">
      <c r="B28" s="23" t="s">
        <v>60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9"/>
    </row>
    <row r="29" spans="2:13" thickBot="1" x14ac:dyDescent="0.35">
      <c r="B29" s="24" t="s">
        <v>61</v>
      </c>
      <c r="C29" s="179">
        <v>46134</v>
      </c>
      <c r="D29" s="26"/>
      <c r="E29" s="26"/>
      <c r="F29" s="26"/>
      <c r="G29" s="27" t="s">
        <v>104</v>
      </c>
      <c r="H29" s="179">
        <v>46135</v>
      </c>
      <c r="I29" s="25"/>
      <c r="J29" s="26"/>
      <c r="K29" s="27" t="s">
        <v>62</v>
      </c>
      <c r="L29" s="179">
        <v>46137</v>
      </c>
      <c r="M29" s="28"/>
    </row>
    <row r="30" spans="2:13" ht="5.25" customHeight="1" thickBot="1" x14ac:dyDescent="0.35"/>
    <row r="31" spans="2:13" ht="14.4" x14ac:dyDescent="0.3">
      <c r="B31" s="7"/>
      <c r="C31" s="8"/>
      <c r="D31" s="8"/>
      <c r="E31" s="8"/>
      <c r="F31" s="8"/>
      <c r="G31" s="8"/>
      <c r="H31" s="8"/>
      <c r="I31" s="8"/>
      <c r="J31" s="8"/>
      <c r="K31" s="8"/>
      <c r="L31" s="8"/>
      <c r="M31" s="9"/>
    </row>
    <row r="32" spans="2:13" ht="14.4" x14ac:dyDescent="0.3">
      <c r="B32" s="13"/>
      <c r="C32" s="6"/>
      <c r="D32" s="6"/>
      <c r="E32" s="6"/>
      <c r="F32" s="6"/>
      <c r="G32" s="6"/>
      <c r="H32" s="6"/>
      <c r="I32" s="6"/>
      <c r="J32" s="6"/>
      <c r="K32" s="6"/>
      <c r="L32" s="6"/>
      <c r="M32" s="14"/>
    </row>
    <row r="33" spans="2:13" ht="14.4" x14ac:dyDescent="0.3">
      <c r="B33" s="29"/>
      <c r="C33" s="30"/>
      <c r="D33" s="30"/>
      <c r="E33" s="30"/>
      <c r="F33" s="30"/>
      <c r="G33" s="6"/>
      <c r="H33" s="6"/>
      <c r="I33" s="30"/>
      <c r="J33" s="30"/>
      <c r="K33" s="30"/>
      <c r="L33" s="30"/>
      <c r="M33" s="31"/>
    </row>
    <row r="34" spans="2:13" ht="14.4" x14ac:dyDescent="0.3">
      <c r="B34" s="249" t="s">
        <v>7371</v>
      </c>
      <c r="C34" s="250"/>
      <c r="D34" s="250"/>
      <c r="E34" s="250"/>
      <c r="F34" s="250"/>
      <c r="G34" s="6"/>
      <c r="H34" s="6"/>
      <c r="I34" s="232" t="str">
        <f>VLOOKUP(B13,Contratos!E:L,8,0)</f>
        <v>GIOVANNI CENDES FINOTTI</v>
      </c>
      <c r="J34" s="231"/>
      <c r="K34" s="231"/>
      <c r="L34" s="231"/>
      <c r="M34" s="233"/>
    </row>
    <row r="35" spans="2:13" ht="14.4" x14ac:dyDescent="0.3">
      <c r="B35" s="230" t="str">
        <f>VLOOKUP(B34,Contratos!J:K,2,0)</f>
        <v>G52901707</v>
      </c>
      <c r="C35" s="231"/>
      <c r="D35" s="231"/>
      <c r="E35" s="231"/>
      <c r="F35" s="231"/>
      <c r="G35" s="6"/>
      <c r="H35" s="6"/>
      <c r="I35" s="232" t="str">
        <f>VLOOKUP(I34,Contratos!L:M,2,0)</f>
        <v>027.157.771-16</v>
      </c>
      <c r="J35" s="231"/>
      <c r="K35" s="231"/>
      <c r="L35" s="231"/>
      <c r="M35" s="233"/>
    </row>
    <row r="36" spans="2:13" ht="14.4" x14ac:dyDescent="0.3">
      <c r="B36" s="230" t="s">
        <v>63</v>
      </c>
      <c r="C36" s="231"/>
      <c r="D36" s="231"/>
      <c r="E36" s="231"/>
      <c r="F36" s="231"/>
      <c r="G36" s="6"/>
      <c r="H36" s="6"/>
      <c r="I36" s="231" t="str">
        <f>D13</f>
        <v>ENERGY SYSTEN CONSTRUCOES E MANUTEN</v>
      </c>
      <c r="J36" s="231"/>
      <c r="K36" s="231"/>
      <c r="L36" s="231"/>
      <c r="M36" s="233"/>
    </row>
    <row r="37" spans="2:13" thickBot="1" x14ac:dyDescent="0.35">
      <c r="B37" s="15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7"/>
    </row>
    <row r="38" spans="2:13" s="6" customFormat="1" ht="14.4" x14ac:dyDescent="0.3"/>
    <row r="39" spans="2:13" ht="14.4" x14ac:dyDescent="0.3"/>
    <row r="40" spans="2:13" ht="14.4" x14ac:dyDescent="0.3"/>
    <row r="41" spans="2:13" ht="14.4" x14ac:dyDescent="0.3"/>
    <row r="42" spans="2:13" ht="14.4" x14ac:dyDescent="0.3"/>
    <row r="43" spans="2:13" ht="14.4" x14ac:dyDescent="0.3"/>
    <row r="44" spans="2:13" ht="14.4" x14ac:dyDescent="0.3"/>
    <row r="45" spans="2:13" ht="14.4" x14ac:dyDescent="0.3"/>
    <row r="46" spans="2:13" ht="14.4" x14ac:dyDescent="0.3"/>
    <row r="47" spans="2:13" ht="14.4" x14ac:dyDescent="0.3"/>
    <row r="48" spans="2:13" ht="14.4" x14ac:dyDescent="0.3"/>
    <row r="49" ht="14.4" x14ac:dyDescent="0.3"/>
    <row r="50" ht="14.4" x14ac:dyDescent="0.3"/>
    <row r="51" ht="14.4" x14ac:dyDescent="0.3"/>
    <row r="52" ht="14.4" x14ac:dyDescent="0.3"/>
    <row r="53" ht="14.4" x14ac:dyDescent="0.3"/>
    <row r="54" ht="14.4" x14ac:dyDescent="0.3"/>
    <row r="55" ht="14.4" x14ac:dyDescent="0.3"/>
    <row r="56" ht="14.4" x14ac:dyDescent="0.3"/>
    <row r="57" ht="14.4" x14ac:dyDescent="0.3"/>
    <row r="58" ht="14.4" x14ac:dyDescent="0.3"/>
    <row r="59" ht="14.4" x14ac:dyDescent="0.3"/>
    <row r="60" ht="14.4" x14ac:dyDescent="0.3"/>
    <row r="61" ht="14.4" x14ac:dyDescent="0.3"/>
    <row r="62" ht="14.4" x14ac:dyDescent="0.3"/>
    <row r="63" ht="14.4" x14ac:dyDescent="0.3"/>
    <row r="64" ht="14.4" x14ac:dyDescent="0.3"/>
    <row r="65" ht="14.4" x14ac:dyDescent="0.3"/>
    <row r="66" ht="14.4" x14ac:dyDescent="0.3"/>
    <row r="67" ht="14.4" x14ac:dyDescent="0.3"/>
    <row r="68" ht="14.4" x14ac:dyDescent="0.3"/>
    <row r="69" ht="14.4" x14ac:dyDescent="0.3"/>
    <row r="70" ht="14.4" x14ac:dyDescent="0.3"/>
    <row r="71" ht="14.4" x14ac:dyDescent="0.3"/>
  </sheetData>
  <mergeCells count="17">
    <mergeCell ref="B35:F35"/>
    <mergeCell ref="I35:M35"/>
    <mergeCell ref="B36:F36"/>
    <mergeCell ref="I36:M36"/>
    <mergeCell ref="H13:I13"/>
    <mergeCell ref="L13:M13"/>
    <mergeCell ref="J13:K13"/>
    <mergeCell ref="J16:M16"/>
    <mergeCell ref="B20:M24"/>
    <mergeCell ref="B26:M26"/>
    <mergeCell ref="B34:F34"/>
    <mergeCell ref="I34:M34"/>
    <mergeCell ref="F3:K3"/>
    <mergeCell ref="L3:M4"/>
    <mergeCell ref="B7:M7"/>
    <mergeCell ref="D13:G13"/>
    <mergeCell ref="B10:E10"/>
  </mergeCells>
  <dataValidations count="1">
    <dataValidation type="list" allowBlank="1" showInputMessage="1" showErrorMessage="1" sqref="B7:M7" xr:uid="{00000000-0002-0000-0000-000000000000}">
      <formula1>"SUBESTAÇÃO,LINHA DE DISTRIBUIÇÃO,AUTOMAÇÃO"</formula1>
    </dataValidation>
  </dataValidations>
  <pageMargins left="0.511811024" right="0.511811024" top="0.78740157499999996" bottom="0.78740157499999996" header="0.31496062000000002" footer="0.31496062000000002"/>
  <pageSetup paperSize="9" scale="57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1000000}">
          <x14:formula1>
            <xm:f>Contratos!$B$4:$B$4</xm:f>
          </x14:formula1>
          <xm:sqref>B10</xm:sqref>
        </x14:dataValidation>
        <x14:dataValidation type="list" allowBlank="1" showInputMessage="1" showErrorMessage="1" xr:uid="{00000000-0002-0000-0000-000002000000}">
          <x14:formula1>
            <xm:f>Contratos!$E$4:$E$4</xm:f>
          </x14:formula1>
          <xm:sqref>B13</xm:sqref>
        </x14:dataValidation>
        <x14:dataValidation type="list" allowBlank="1" showInputMessage="1" showErrorMessage="1" xr:uid="{00000000-0002-0000-0000-000003000000}">
          <x14:formula1>
            <xm:f>Contratos!$J$4:$J$7</xm:f>
          </x14:formula1>
          <xm:sqref>B34:F34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3" filterMode="1">
    <pageSetUpPr fitToPage="1"/>
  </sheetPr>
  <dimension ref="A1:BB964"/>
  <sheetViews>
    <sheetView showGridLines="0" tabSelected="1" zoomScale="90" zoomScaleNormal="90" zoomScaleSheetLayoutView="100" workbookViewId="0">
      <pane ySplit="11" topLeftCell="A12" activePane="bottomLeft" state="frozen"/>
      <selection pane="bottomLeft" activeCell="J851" sqref="J851"/>
    </sheetView>
  </sheetViews>
  <sheetFormatPr defaultColWidth="8.88671875" defaultRowHeight="14.4" x14ac:dyDescent="0.3"/>
  <cols>
    <col min="1" max="1" width="1.88671875" style="3" customWidth="1"/>
    <col min="2" max="2" width="13.5546875" style="135" bestFit="1" customWidth="1"/>
    <col min="3" max="3" width="7.33203125" style="135" bestFit="1" customWidth="1"/>
    <col min="4" max="4" width="49.6640625" style="140" customWidth="1"/>
    <col min="5" max="5" width="12" style="78" customWidth="1"/>
    <col min="6" max="6" width="19.5546875" style="78" customWidth="1"/>
    <col min="7" max="7" width="20.5546875" style="96" customWidth="1"/>
    <col min="8" max="8" width="18.33203125" style="1" bestFit="1" customWidth="1"/>
    <col min="9" max="9" width="17.33203125" style="1" bestFit="1" customWidth="1"/>
    <col min="10" max="10" width="12.33203125" style="1" bestFit="1" customWidth="1"/>
    <col min="11" max="11" width="16.6640625" style="1" bestFit="1" customWidth="1"/>
    <col min="12" max="12" width="12.33203125" style="1" bestFit="1" customWidth="1"/>
    <col min="13" max="13" width="16.6640625" style="1" bestFit="1" customWidth="1"/>
    <col min="14" max="14" width="12.33203125" style="1" bestFit="1" customWidth="1"/>
    <col min="15" max="15" width="16.6640625" style="1" bestFit="1" customWidth="1"/>
    <col min="16" max="16" width="12.33203125" style="1" bestFit="1" customWidth="1"/>
    <col min="17" max="17" width="16.6640625" style="1" bestFit="1" customWidth="1"/>
    <col min="18" max="18" width="12.33203125" style="1" bestFit="1" customWidth="1"/>
    <col min="19" max="19" width="16.6640625" style="1" bestFit="1" customWidth="1"/>
    <col min="20" max="20" width="12.33203125" style="1" bestFit="1" customWidth="1"/>
    <col min="21" max="21" width="16.6640625" style="1" bestFit="1" customWidth="1"/>
    <col min="22" max="22" width="12.33203125" style="1" bestFit="1" customWidth="1"/>
    <col min="23" max="23" width="16.6640625" style="1" bestFit="1" customWidth="1"/>
    <col min="24" max="24" width="12.33203125" style="1" bestFit="1" customWidth="1"/>
    <col min="25" max="25" width="16.6640625" style="1" bestFit="1" customWidth="1"/>
    <col min="26" max="26" width="12.33203125" style="1" bestFit="1" customWidth="1"/>
    <col min="27" max="27" width="16.6640625" style="1" bestFit="1" customWidth="1"/>
    <col min="28" max="28" width="12.33203125" style="1" bestFit="1" customWidth="1"/>
    <col min="29" max="29" width="16.6640625" style="1" bestFit="1" customWidth="1"/>
    <col min="30" max="30" width="12.33203125" style="1" bestFit="1" customWidth="1"/>
    <col min="31" max="31" width="16.6640625" style="1" bestFit="1" customWidth="1"/>
    <col min="32" max="32" width="12.33203125" style="1" bestFit="1" customWidth="1"/>
    <col min="33" max="33" width="16.6640625" style="1" bestFit="1" customWidth="1"/>
    <col min="34" max="34" width="12.33203125" style="1" bestFit="1" customWidth="1"/>
    <col min="35" max="35" width="16.6640625" style="1" bestFit="1" customWidth="1"/>
    <col min="36" max="36" width="12.33203125" style="1" bestFit="1" customWidth="1"/>
    <col min="37" max="37" width="16.6640625" style="1" bestFit="1" customWidth="1"/>
    <col min="38" max="38" width="12.33203125" style="1" bestFit="1" customWidth="1"/>
    <col min="39" max="39" width="16.6640625" style="1" bestFit="1" customWidth="1"/>
    <col min="40" max="40" width="12.33203125" style="1" bestFit="1" customWidth="1"/>
    <col min="41" max="41" width="16.6640625" style="1" bestFit="1" customWidth="1"/>
    <col min="42" max="42" width="12.33203125" style="1" bestFit="1" customWidth="1"/>
    <col min="43" max="43" width="16.6640625" style="1" bestFit="1" customWidth="1"/>
    <col min="44" max="44" width="12.33203125" style="1" bestFit="1" customWidth="1"/>
    <col min="45" max="45" width="16.6640625" style="1" bestFit="1" customWidth="1"/>
    <col min="46" max="46" width="12.33203125" style="1" bestFit="1" customWidth="1"/>
    <col min="47" max="47" width="16.6640625" style="1" bestFit="1" customWidth="1"/>
    <col min="48" max="48" width="12.33203125" style="1" bestFit="1" customWidth="1"/>
    <col min="49" max="49" width="16.6640625" style="1" bestFit="1" customWidth="1"/>
    <col min="50" max="50" width="12.33203125" style="1" bestFit="1" customWidth="1"/>
    <col min="51" max="51" width="18.6640625" style="40" bestFit="1" customWidth="1"/>
    <col min="52" max="52" width="12.33203125" style="1" bestFit="1" customWidth="1"/>
    <col min="53" max="53" width="19" style="40" bestFit="1" customWidth="1"/>
    <col min="54" max="54" width="8.88671875" style="4" customWidth="1"/>
    <col min="55" max="239" width="8.88671875" style="1" customWidth="1"/>
    <col min="240" max="16384" width="8.88671875" style="1"/>
  </cols>
  <sheetData>
    <row r="1" spans="1:54" ht="10.95" customHeight="1" thickBot="1" x14ac:dyDescent="0.35">
      <c r="B1" s="128"/>
      <c r="C1" s="128"/>
      <c r="D1" s="79"/>
      <c r="E1" s="77"/>
      <c r="F1" s="77"/>
      <c r="G1" s="77"/>
      <c r="H1" s="4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9"/>
      <c r="AZ1" s="3"/>
      <c r="BA1" s="39"/>
    </row>
    <row r="2" spans="1:54" ht="15" thickBot="1" x14ac:dyDescent="0.35">
      <c r="B2" s="146"/>
      <c r="C2" s="129"/>
      <c r="D2" s="136"/>
      <c r="E2" s="93"/>
      <c r="F2" s="93"/>
      <c r="G2" s="93"/>
      <c r="H2" s="64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5"/>
      <c r="AT2" s="65"/>
      <c r="AU2" s="65"/>
      <c r="AV2" s="65"/>
      <c r="AW2" s="65"/>
      <c r="AX2" s="65"/>
      <c r="AY2" s="66"/>
      <c r="AZ2" s="65"/>
      <c r="BA2" s="67"/>
    </row>
    <row r="3" spans="1:54" ht="15.6" thickTop="1" thickBot="1" x14ac:dyDescent="0.35">
      <c r="A3" s="76"/>
      <c r="B3" s="147"/>
      <c r="C3" s="128"/>
      <c r="D3" s="79"/>
      <c r="E3" s="148" t="s">
        <v>79</v>
      </c>
      <c r="F3" s="77"/>
      <c r="G3" s="77"/>
      <c r="H3" s="77"/>
      <c r="I3" s="77" t="s">
        <v>24</v>
      </c>
      <c r="J3" s="194" t="s">
        <v>105</v>
      </c>
      <c r="K3" s="195"/>
      <c r="L3" s="194" t="s">
        <v>3</v>
      </c>
      <c r="M3" s="195"/>
      <c r="N3" s="194" t="s">
        <v>4</v>
      </c>
      <c r="O3" s="195"/>
      <c r="P3" s="194" t="s">
        <v>5</v>
      </c>
      <c r="Q3" s="195"/>
      <c r="R3" s="194" t="s">
        <v>6</v>
      </c>
      <c r="S3" s="195"/>
      <c r="T3" s="194" t="s">
        <v>7</v>
      </c>
      <c r="U3" s="195"/>
      <c r="V3" s="194" t="s">
        <v>8</v>
      </c>
      <c r="W3" s="195"/>
      <c r="X3" s="194" t="s">
        <v>9</v>
      </c>
      <c r="Y3" s="195"/>
      <c r="Z3" s="194" t="s">
        <v>10</v>
      </c>
      <c r="AA3" s="195"/>
      <c r="AB3" s="194" t="s">
        <v>11</v>
      </c>
      <c r="AC3" s="195"/>
      <c r="AD3" s="194" t="s">
        <v>83</v>
      </c>
      <c r="AE3" s="196"/>
      <c r="AF3" s="194" t="s">
        <v>84</v>
      </c>
      <c r="AG3" s="196"/>
      <c r="AH3" s="194" t="s">
        <v>85</v>
      </c>
      <c r="AI3" s="196"/>
      <c r="AJ3" s="194" t="s">
        <v>86</v>
      </c>
      <c r="AK3" s="196"/>
      <c r="AL3" s="194" t="s">
        <v>87</v>
      </c>
      <c r="AM3" s="196"/>
      <c r="AN3" s="194" t="s">
        <v>88</v>
      </c>
      <c r="AO3" s="196"/>
      <c r="AP3" s="194" t="s">
        <v>89</v>
      </c>
      <c r="AQ3" s="196"/>
      <c r="AR3" s="194" t="s">
        <v>90</v>
      </c>
      <c r="AS3" s="196"/>
      <c r="AT3" s="194" t="s">
        <v>91</v>
      </c>
      <c r="AU3" s="196"/>
      <c r="AV3" s="194" t="s">
        <v>92</v>
      </c>
      <c r="AW3" s="196"/>
      <c r="AX3" s="76"/>
      <c r="AY3" s="81"/>
      <c r="AZ3" s="76"/>
      <c r="BA3" s="82"/>
    </row>
    <row r="4" spans="1:54" ht="15.6" thickTop="1" thickBot="1" x14ac:dyDescent="0.35">
      <c r="A4" s="76"/>
      <c r="B4" s="147"/>
      <c r="C4" s="128"/>
      <c r="D4" s="79"/>
      <c r="E4" s="77"/>
      <c r="F4" s="77"/>
      <c r="G4" s="77"/>
      <c r="H4" s="77"/>
      <c r="I4" s="78" t="s">
        <v>25</v>
      </c>
      <c r="J4" s="199"/>
      <c r="K4" s="200"/>
      <c r="L4" s="199"/>
      <c r="M4" s="200"/>
      <c r="N4" s="199"/>
      <c r="O4" s="200"/>
      <c r="P4" s="199"/>
      <c r="Q4" s="200"/>
      <c r="R4" s="199"/>
      <c r="S4" s="200"/>
      <c r="T4" s="199"/>
      <c r="U4" s="200"/>
      <c r="V4" s="199"/>
      <c r="W4" s="200"/>
      <c r="X4" s="199"/>
      <c r="Y4" s="200"/>
      <c r="Z4" s="199"/>
      <c r="AA4" s="200"/>
      <c r="AB4" s="199"/>
      <c r="AC4" s="200"/>
      <c r="AD4" s="197"/>
      <c r="AE4" s="198"/>
      <c r="AF4" s="197"/>
      <c r="AG4" s="198"/>
      <c r="AH4" s="197"/>
      <c r="AI4" s="198"/>
      <c r="AJ4" s="197"/>
      <c r="AK4" s="198"/>
      <c r="AL4" s="197"/>
      <c r="AM4" s="198"/>
      <c r="AN4" s="197"/>
      <c r="AO4" s="198"/>
      <c r="AP4" s="197"/>
      <c r="AQ4" s="198"/>
      <c r="AR4" s="197"/>
      <c r="AS4" s="198"/>
      <c r="AT4" s="197"/>
      <c r="AU4" s="198"/>
      <c r="AV4" s="197"/>
      <c r="AW4" s="198"/>
      <c r="AX4" s="76"/>
      <c r="AY4" s="81"/>
      <c r="AZ4" s="76"/>
      <c r="BA4" s="82"/>
    </row>
    <row r="5" spans="1:54" ht="15.6" thickTop="1" thickBot="1" x14ac:dyDescent="0.35">
      <c r="A5" s="76"/>
      <c r="B5" s="147"/>
      <c r="C5" s="128"/>
      <c r="D5" s="79"/>
      <c r="E5" s="77"/>
      <c r="F5" s="77"/>
      <c r="G5" s="77"/>
      <c r="H5" s="77"/>
      <c r="I5" s="77" t="s">
        <v>417</v>
      </c>
      <c r="J5" s="200"/>
      <c r="K5" s="200"/>
      <c r="L5" s="200"/>
      <c r="M5" s="200"/>
      <c r="N5" s="200"/>
      <c r="O5" s="200"/>
      <c r="P5" s="200"/>
      <c r="Q5" s="200"/>
      <c r="R5" s="200"/>
      <c r="S5" s="200"/>
      <c r="T5" s="200"/>
      <c r="U5" s="200"/>
      <c r="V5" s="200"/>
      <c r="W5" s="200"/>
      <c r="X5" s="200"/>
      <c r="Y5" s="200"/>
      <c r="Z5" s="200"/>
      <c r="AA5" s="200"/>
      <c r="AB5" s="200"/>
      <c r="AC5" s="200"/>
      <c r="AD5" s="192"/>
      <c r="AE5" s="193"/>
      <c r="AF5" s="192"/>
      <c r="AG5" s="193"/>
      <c r="AH5" s="192"/>
      <c r="AI5" s="193"/>
      <c r="AJ5" s="192"/>
      <c r="AK5" s="193"/>
      <c r="AL5" s="192"/>
      <c r="AM5" s="193"/>
      <c r="AN5" s="192"/>
      <c r="AO5" s="193"/>
      <c r="AP5" s="192"/>
      <c r="AQ5" s="193"/>
      <c r="AR5" s="192"/>
      <c r="AS5" s="193"/>
      <c r="AT5" s="192"/>
      <c r="AU5" s="193"/>
      <c r="AV5" s="192"/>
      <c r="AW5" s="193"/>
      <c r="AX5" s="76"/>
      <c r="AY5" s="81"/>
      <c r="AZ5" s="76"/>
      <c r="BA5" s="82"/>
    </row>
    <row r="6" spans="1:54" ht="15.6" thickTop="1" thickBot="1" x14ac:dyDescent="0.35">
      <c r="A6" s="76"/>
      <c r="B6" s="147"/>
      <c r="C6" s="128"/>
      <c r="D6" s="79"/>
      <c r="E6" s="77"/>
      <c r="F6" s="77"/>
      <c r="G6" s="77"/>
      <c r="H6" s="77"/>
      <c r="I6" s="77" t="s">
        <v>418</v>
      </c>
      <c r="J6" s="200"/>
      <c r="K6" s="200"/>
      <c r="L6" s="200"/>
      <c r="M6" s="200"/>
      <c r="N6" s="200"/>
      <c r="O6" s="200"/>
      <c r="P6" s="200"/>
      <c r="Q6" s="200"/>
      <c r="R6" s="200"/>
      <c r="S6" s="200"/>
      <c r="T6" s="200"/>
      <c r="U6" s="200"/>
      <c r="V6" s="200"/>
      <c r="W6" s="200"/>
      <c r="X6" s="200"/>
      <c r="Y6" s="200"/>
      <c r="Z6" s="200"/>
      <c r="AA6" s="200"/>
      <c r="AB6" s="200"/>
      <c r="AC6" s="200"/>
      <c r="AD6" s="192"/>
      <c r="AE6" s="193"/>
      <c r="AF6" s="192"/>
      <c r="AG6" s="193"/>
      <c r="AH6" s="192"/>
      <c r="AI6" s="193"/>
      <c r="AJ6" s="192"/>
      <c r="AK6" s="193"/>
      <c r="AL6" s="192"/>
      <c r="AM6" s="193"/>
      <c r="AN6" s="192"/>
      <c r="AO6" s="193"/>
      <c r="AP6" s="192"/>
      <c r="AQ6" s="193"/>
      <c r="AR6" s="192"/>
      <c r="AS6" s="193"/>
      <c r="AT6" s="192"/>
      <c r="AU6" s="193"/>
      <c r="AV6" s="192"/>
      <c r="AW6" s="193"/>
      <c r="AX6" s="76"/>
      <c r="AY6" s="81"/>
      <c r="AZ6" s="76"/>
      <c r="BA6" s="82"/>
    </row>
    <row r="7" spans="1:54" ht="15.6" thickTop="1" thickBot="1" x14ac:dyDescent="0.35">
      <c r="A7" s="76"/>
      <c r="B7" s="149"/>
      <c r="C7" s="130"/>
      <c r="D7" s="125"/>
      <c r="E7" s="80"/>
      <c r="F7" s="80"/>
      <c r="G7" s="80"/>
      <c r="H7" s="80"/>
      <c r="I7" s="80" t="s">
        <v>27</v>
      </c>
      <c r="J7" s="205"/>
      <c r="K7" s="205"/>
      <c r="L7" s="205"/>
      <c r="M7" s="205"/>
      <c r="N7" s="205"/>
      <c r="O7" s="205"/>
      <c r="P7" s="205"/>
      <c r="Q7" s="205"/>
      <c r="R7" s="205"/>
      <c r="S7" s="205"/>
      <c r="T7" s="205"/>
      <c r="U7" s="205"/>
      <c r="V7" s="205"/>
      <c r="W7" s="205"/>
      <c r="X7" s="205"/>
      <c r="Y7" s="205"/>
      <c r="Z7" s="205"/>
      <c r="AA7" s="205"/>
      <c r="AB7" s="205"/>
      <c r="AC7" s="205"/>
      <c r="AD7" s="214"/>
      <c r="AE7" s="215"/>
      <c r="AF7" s="214"/>
      <c r="AG7" s="215"/>
      <c r="AH7" s="214"/>
      <c r="AI7" s="215"/>
      <c r="AJ7" s="214"/>
      <c r="AK7" s="215"/>
      <c r="AL7" s="214"/>
      <c r="AM7" s="215"/>
      <c r="AN7" s="214"/>
      <c r="AO7" s="215"/>
      <c r="AP7" s="214"/>
      <c r="AQ7" s="215"/>
      <c r="AR7" s="214"/>
      <c r="AS7" s="215"/>
      <c r="AT7" s="214"/>
      <c r="AU7" s="215"/>
      <c r="AV7" s="214"/>
      <c r="AW7" s="215"/>
      <c r="AX7" s="83"/>
      <c r="AY7" s="84"/>
      <c r="AZ7" s="83"/>
      <c r="BA7" s="85"/>
    </row>
    <row r="8" spans="1:54" x14ac:dyDescent="0.3">
      <c r="A8" s="76"/>
      <c r="B8" s="164"/>
      <c r="C8" s="164"/>
      <c r="D8" s="164"/>
      <c r="E8" s="164"/>
      <c r="F8" s="164"/>
      <c r="G8" s="164"/>
      <c r="H8" s="164"/>
      <c r="I8" s="164"/>
      <c r="J8" s="201" t="s">
        <v>14</v>
      </c>
      <c r="K8" s="202"/>
      <c r="L8" s="201" t="s">
        <v>14</v>
      </c>
      <c r="M8" s="202"/>
      <c r="N8" s="201" t="s">
        <v>14</v>
      </c>
      <c r="O8" s="202"/>
      <c r="P8" s="201" t="s">
        <v>14</v>
      </c>
      <c r="Q8" s="202"/>
      <c r="R8" s="201" t="s">
        <v>14</v>
      </c>
      <c r="S8" s="202"/>
      <c r="T8" s="201" t="s">
        <v>14</v>
      </c>
      <c r="U8" s="202"/>
      <c r="V8" s="201" t="s">
        <v>14</v>
      </c>
      <c r="W8" s="202"/>
      <c r="X8" s="201" t="s">
        <v>14</v>
      </c>
      <c r="Y8" s="202"/>
      <c r="Z8" s="201" t="s">
        <v>14</v>
      </c>
      <c r="AA8" s="202"/>
      <c r="AB8" s="201" t="s">
        <v>14</v>
      </c>
      <c r="AC8" s="202"/>
      <c r="AD8" s="210" t="s">
        <v>14</v>
      </c>
      <c r="AE8" s="211"/>
      <c r="AF8" s="210" t="s">
        <v>14</v>
      </c>
      <c r="AG8" s="211"/>
      <c r="AH8" s="210" t="s">
        <v>14</v>
      </c>
      <c r="AI8" s="211"/>
      <c r="AJ8" s="210" t="s">
        <v>14</v>
      </c>
      <c r="AK8" s="211"/>
      <c r="AL8" s="210" t="s">
        <v>14</v>
      </c>
      <c r="AM8" s="211"/>
      <c r="AN8" s="210" t="s">
        <v>14</v>
      </c>
      <c r="AO8" s="211"/>
      <c r="AP8" s="210" t="s">
        <v>14</v>
      </c>
      <c r="AQ8" s="211"/>
      <c r="AR8" s="210" t="s">
        <v>14</v>
      </c>
      <c r="AS8" s="211"/>
      <c r="AT8" s="210" t="s">
        <v>14</v>
      </c>
      <c r="AU8" s="211"/>
      <c r="AV8" s="210" t="s">
        <v>14</v>
      </c>
      <c r="AW8" s="211"/>
      <c r="AX8" s="206" t="s">
        <v>15</v>
      </c>
      <c r="AY8" s="212"/>
      <c r="AZ8" s="206" t="s">
        <v>16</v>
      </c>
      <c r="BA8" s="207" t="s">
        <v>16</v>
      </c>
    </row>
    <row r="9" spans="1:54" ht="24" x14ac:dyDescent="0.3">
      <c r="A9" s="76"/>
      <c r="B9" s="165" t="s">
        <v>23</v>
      </c>
      <c r="C9" s="165" t="s">
        <v>416</v>
      </c>
      <c r="D9" s="165" t="s">
        <v>12</v>
      </c>
      <c r="E9" s="165" t="s">
        <v>1</v>
      </c>
      <c r="F9" s="165" t="s">
        <v>28</v>
      </c>
      <c r="G9" s="165" t="s">
        <v>29</v>
      </c>
      <c r="H9" s="165" t="s">
        <v>13</v>
      </c>
      <c r="I9" s="165" t="s">
        <v>30</v>
      </c>
      <c r="J9" s="203"/>
      <c r="K9" s="204"/>
      <c r="L9" s="203"/>
      <c r="M9" s="204"/>
      <c r="N9" s="203"/>
      <c r="O9" s="204"/>
      <c r="P9" s="203"/>
      <c r="Q9" s="204"/>
      <c r="R9" s="203"/>
      <c r="S9" s="204"/>
      <c r="T9" s="203"/>
      <c r="U9" s="204"/>
      <c r="V9" s="203"/>
      <c r="W9" s="204"/>
      <c r="X9" s="203"/>
      <c r="Y9" s="204"/>
      <c r="Z9" s="203"/>
      <c r="AA9" s="204"/>
      <c r="AB9" s="203"/>
      <c r="AC9" s="204"/>
      <c r="AD9" s="203"/>
      <c r="AE9" s="204"/>
      <c r="AF9" s="203"/>
      <c r="AG9" s="204"/>
      <c r="AH9" s="203"/>
      <c r="AI9" s="204"/>
      <c r="AJ9" s="203"/>
      <c r="AK9" s="204"/>
      <c r="AL9" s="203"/>
      <c r="AM9" s="204"/>
      <c r="AN9" s="203"/>
      <c r="AO9" s="204"/>
      <c r="AP9" s="203"/>
      <c r="AQ9" s="204"/>
      <c r="AR9" s="203"/>
      <c r="AS9" s="204"/>
      <c r="AT9" s="203"/>
      <c r="AU9" s="204"/>
      <c r="AV9" s="203"/>
      <c r="AW9" s="204"/>
      <c r="AX9" s="208"/>
      <c r="AY9" s="213"/>
      <c r="AZ9" s="208"/>
      <c r="BA9" s="209"/>
    </row>
    <row r="10" spans="1:54" s="169" customFormat="1" x14ac:dyDescent="0.3">
      <c r="A10" s="168"/>
      <c r="B10" s="165"/>
      <c r="C10" s="165"/>
      <c r="D10" s="165"/>
      <c r="E10" s="165"/>
      <c r="F10" s="165"/>
      <c r="G10" s="165"/>
      <c r="H10" s="165"/>
      <c r="I10" s="165"/>
      <c r="J10" s="103"/>
      <c r="K10" s="105"/>
      <c r="L10" s="103"/>
      <c r="M10" s="105"/>
      <c r="N10" s="103"/>
      <c r="O10" s="105"/>
      <c r="P10" s="103"/>
      <c r="Q10" s="105"/>
      <c r="R10" s="103"/>
      <c r="S10" s="105"/>
      <c r="T10" s="103"/>
      <c r="U10" s="105"/>
      <c r="V10" s="103"/>
      <c r="W10" s="105"/>
      <c r="X10" s="103"/>
      <c r="Y10" s="105"/>
      <c r="Z10" s="103"/>
      <c r="AA10" s="105"/>
      <c r="AB10" s="103"/>
      <c r="AC10" s="105"/>
      <c r="AD10" s="103"/>
      <c r="AE10" s="105"/>
      <c r="AF10" s="103"/>
      <c r="AG10" s="105"/>
      <c r="AH10" s="103"/>
      <c r="AI10" s="105"/>
      <c r="AJ10" s="103"/>
      <c r="AK10" s="105"/>
      <c r="AL10" s="103"/>
      <c r="AM10" s="105"/>
      <c r="AN10" s="103"/>
      <c r="AO10" s="105"/>
      <c r="AP10" s="103"/>
      <c r="AQ10" s="105"/>
      <c r="AR10" s="103"/>
      <c r="AS10" s="105"/>
      <c r="AT10" s="103"/>
      <c r="AU10" s="105"/>
      <c r="AV10" s="103"/>
      <c r="AW10" s="105"/>
      <c r="AX10" s="99"/>
      <c r="AY10" s="101"/>
      <c r="AZ10" s="99"/>
      <c r="BA10" s="166"/>
      <c r="BB10" s="4"/>
    </row>
    <row r="11" spans="1:54" s="169" customFormat="1" ht="15" thickBot="1" x14ac:dyDescent="0.35">
      <c r="A11" s="168"/>
      <c r="B11" s="170"/>
      <c r="C11" s="170"/>
      <c r="D11" s="170"/>
      <c r="E11" s="170"/>
      <c r="F11" s="170"/>
      <c r="G11" s="170"/>
      <c r="H11" s="170"/>
      <c r="I11" s="170"/>
      <c r="J11" s="104" t="s">
        <v>2</v>
      </c>
      <c r="K11" s="106" t="s">
        <v>17</v>
      </c>
      <c r="L11" s="104" t="s">
        <v>2</v>
      </c>
      <c r="M11" s="106" t="s">
        <v>17</v>
      </c>
      <c r="N11" s="104" t="s">
        <v>2</v>
      </c>
      <c r="O11" s="106" t="s">
        <v>17</v>
      </c>
      <c r="P11" s="104" t="s">
        <v>2</v>
      </c>
      <c r="Q11" s="106" t="s">
        <v>17</v>
      </c>
      <c r="R11" s="104" t="s">
        <v>2</v>
      </c>
      <c r="S11" s="106" t="s">
        <v>17</v>
      </c>
      <c r="T11" s="104" t="s">
        <v>2</v>
      </c>
      <c r="U11" s="106" t="s">
        <v>17</v>
      </c>
      <c r="V11" s="104" t="s">
        <v>2</v>
      </c>
      <c r="W11" s="106" t="s">
        <v>17</v>
      </c>
      <c r="X11" s="104" t="s">
        <v>2</v>
      </c>
      <c r="Y11" s="106" t="s">
        <v>17</v>
      </c>
      <c r="Z11" s="104" t="s">
        <v>2</v>
      </c>
      <c r="AA11" s="106" t="s">
        <v>17</v>
      </c>
      <c r="AB11" s="104" t="s">
        <v>2</v>
      </c>
      <c r="AC11" s="106" t="s">
        <v>17</v>
      </c>
      <c r="AD11" s="104" t="s">
        <v>2</v>
      </c>
      <c r="AE11" s="106" t="s">
        <v>17</v>
      </c>
      <c r="AF11" s="104" t="s">
        <v>2</v>
      </c>
      <c r="AG11" s="106" t="s">
        <v>17</v>
      </c>
      <c r="AH11" s="104" t="s">
        <v>2</v>
      </c>
      <c r="AI11" s="106" t="s">
        <v>17</v>
      </c>
      <c r="AJ11" s="104" t="s">
        <v>2</v>
      </c>
      <c r="AK11" s="106" t="s">
        <v>17</v>
      </c>
      <c r="AL11" s="104" t="s">
        <v>2</v>
      </c>
      <c r="AM11" s="106" t="s">
        <v>17</v>
      </c>
      <c r="AN11" s="104" t="s">
        <v>2</v>
      </c>
      <c r="AO11" s="106" t="s">
        <v>17</v>
      </c>
      <c r="AP11" s="104" t="s">
        <v>2</v>
      </c>
      <c r="AQ11" s="106" t="s">
        <v>17</v>
      </c>
      <c r="AR11" s="104" t="s">
        <v>2</v>
      </c>
      <c r="AS11" s="106" t="s">
        <v>17</v>
      </c>
      <c r="AT11" s="104" t="s">
        <v>2</v>
      </c>
      <c r="AU11" s="106" t="s">
        <v>17</v>
      </c>
      <c r="AV11" s="104" t="s">
        <v>2</v>
      </c>
      <c r="AW11" s="106" t="s">
        <v>17</v>
      </c>
      <c r="AX11" s="100" t="s">
        <v>2</v>
      </c>
      <c r="AY11" s="102" t="s">
        <v>18</v>
      </c>
      <c r="AZ11" s="100" t="s">
        <v>2</v>
      </c>
      <c r="BA11" s="167" t="s">
        <v>18</v>
      </c>
      <c r="BB11" s="4"/>
    </row>
    <row r="12" spans="1:54" s="2" customFormat="1" ht="13.2" thickTop="1" thickBot="1" x14ac:dyDescent="0.3">
      <c r="A12" s="32"/>
      <c r="B12" s="150"/>
      <c r="C12" s="131"/>
      <c r="D12" s="145" t="s">
        <v>20</v>
      </c>
      <c r="E12" s="141"/>
      <c r="F12" s="141"/>
      <c r="G12" s="94"/>
      <c r="H12" s="35"/>
      <c r="I12" s="36">
        <f>SUBTOTAL(9,I13:I86)</f>
        <v>0</v>
      </c>
      <c r="J12" s="171"/>
      <c r="K12" s="36">
        <f>SUBTOTAL(9,K13:K86)</f>
        <v>0</v>
      </c>
      <c r="L12" s="171"/>
      <c r="M12" s="36">
        <f>SUBTOTAL(9,M13:M86)</f>
        <v>0</v>
      </c>
      <c r="N12" s="171"/>
      <c r="O12" s="36">
        <f>SUBTOTAL(9,O13:O86)</f>
        <v>0</v>
      </c>
      <c r="P12" s="171"/>
      <c r="Q12" s="36">
        <f>SUBTOTAL(9,Q13:Q86)</f>
        <v>0</v>
      </c>
      <c r="R12" s="171"/>
      <c r="S12" s="36">
        <f>SUBTOTAL(9,S13:S86)</f>
        <v>0</v>
      </c>
      <c r="T12" s="171"/>
      <c r="U12" s="36">
        <f>SUBTOTAL(9,U13:U86)</f>
        <v>0</v>
      </c>
      <c r="V12" s="171"/>
      <c r="W12" s="36">
        <f>SUBTOTAL(9,W13:W86)</f>
        <v>0</v>
      </c>
      <c r="X12" s="171"/>
      <c r="Y12" s="36">
        <f>SUBTOTAL(9,Y13:Y86)</f>
        <v>0</v>
      </c>
      <c r="Z12" s="171"/>
      <c r="AA12" s="36">
        <f>SUBTOTAL(9,AA13:AA86)</f>
        <v>0</v>
      </c>
      <c r="AB12" s="171"/>
      <c r="AC12" s="36">
        <f>SUBTOTAL(9,AC13:AC86)</f>
        <v>0</v>
      </c>
      <c r="AD12" s="171"/>
      <c r="AE12" s="36">
        <f>SUBTOTAL(9,AE13:AE86)</f>
        <v>0</v>
      </c>
      <c r="AF12" s="171"/>
      <c r="AG12" s="36">
        <f>SUBTOTAL(9,AG13:AG86)</f>
        <v>0</v>
      </c>
      <c r="AH12" s="171"/>
      <c r="AI12" s="36">
        <f>SUBTOTAL(9,AI13:AI86)</f>
        <v>0</v>
      </c>
      <c r="AJ12" s="171"/>
      <c r="AK12" s="36">
        <f>SUBTOTAL(9,AK13:AK86)</f>
        <v>0</v>
      </c>
      <c r="AL12" s="171"/>
      <c r="AM12" s="36">
        <f>SUBTOTAL(9,AM13:AM86)</f>
        <v>0</v>
      </c>
      <c r="AN12" s="171"/>
      <c r="AO12" s="36">
        <f>SUBTOTAL(9,AO13:AO86)</f>
        <v>0</v>
      </c>
      <c r="AP12" s="171"/>
      <c r="AQ12" s="36">
        <f>SUBTOTAL(9,AQ13:AQ86)</f>
        <v>0</v>
      </c>
      <c r="AR12" s="171"/>
      <c r="AS12" s="36">
        <f>SUBTOTAL(9,AS13:AS86)</f>
        <v>0</v>
      </c>
      <c r="AT12" s="171"/>
      <c r="AU12" s="36">
        <f>SUBTOTAL(9,AU13:AU86)</f>
        <v>0</v>
      </c>
      <c r="AV12" s="171"/>
      <c r="AW12" s="36">
        <f>SUBTOTAL(9,AW13:AW86)</f>
        <v>0</v>
      </c>
      <c r="AX12" s="37"/>
      <c r="AY12" s="36">
        <f>SUBTOTAL(9,AY13:AY86)</f>
        <v>0</v>
      </c>
      <c r="AZ12" s="37"/>
      <c r="BA12" s="36">
        <f>SUBTOTAL(9,BA13:BA86)</f>
        <v>0</v>
      </c>
    </row>
    <row r="13" spans="1:54" s="2" customFormat="1" ht="13.2" hidden="1" thickTop="1" thickBot="1" x14ac:dyDescent="0.3">
      <c r="A13" s="89"/>
      <c r="B13" s="152">
        <v>5045500013</v>
      </c>
      <c r="C13" s="132" t="str">
        <f>IFERROR(IF(B13,VLOOKUP((AEO!$B$13&amp;AEO!$C$13&amp;B13&amp;E13),MSRV5!A:F,6,0),""),"N/A")</f>
        <v>10</v>
      </c>
      <c r="D13" s="137" t="s">
        <v>4977</v>
      </c>
      <c r="E13" s="142" t="str">
        <f>IF(B13,VLOOKUP(B13,MSRV5!B:D,3,0),"")</f>
        <v>KM</v>
      </c>
      <c r="F13" s="142"/>
      <c r="G13" s="86"/>
      <c r="H13" s="74">
        <f>IFERROR(IF(B13,VLOOKUP((AEO!$B$13&amp;AEO!$C$13&amp;B13&amp;E13),MSRV5!A:E,5,0),""),0)</f>
        <v>615.33000000000004</v>
      </c>
      <c r="I13" s="33">
        <f t="shared" ref="I13:I76" si="0">(F13+G13)*H13</f>
        <v>0</v>
      </c>
      <c r="J13" s="172"/>
      <c r="K13" s="33">
        <f t="shared" ref="K13:K76" si="1">J13*$H13</f>
        <v>0</v>
      </c>
      <c r="L13" s="172"/>
      <c r="M13" s="33">
        <f t="shared" ref="M13:M76" si="2">L13*$H13</f>
        <v>0</v>
      </c>
      <c r="N13" s="172"/>
      <c r="O13" s="33">
        <f t="shared" ref="O13:O76" si="3">N13*$H13</f>
        <v>0</v>
      </c>
      <c r="P13" s="172"/>
      <c r="Q13" s="33">
        <f t="shared" ref="Q13:Q76" si="4">P13*$H13</f>
        <v>0</v>
      </c>
      <c r="R13" s="172"/>
      <c r="S13" s="33">
        <f t="shared" ref="S13:S76" si="5">R13*$H13</f>
        <v>0</v>
      </c>
      <c r="T13" s="172"/>
      <c r="U13" s="33">
        <f t="shared" ref="U13:U76" si="6">T13*$H13</f>
        <v>0</v>
      </c>
      <c r="V13" s="172"/>
      <c r="W13" s="33">
        <f t="shared" ref="W13:W76" si="7">V13*$H13</f>
        <v>0</v>
      </c>
      <c r="X13" s="172"/>
      <c r="Y13" s="33">
        <f t="shared" ref="Y13:Y76" si="8">X13*$H13</f>
        <v>0</v>
      </c>
      <c r="Z13" s="172"/>
      <c r="AA13" s="33">
        <f t="shared" ref="AA13:AA76" si="9">Z13*$H13</f>
        <v>0</v>
      </c>
      <c r="AB13" s="172"/>
      <c r="AC13" s="33">
        <f t="shared" ref="AC13:AC76" si="10">AB13*$H13</f>
        <v>0</v>
      </c>
      <c r="AD13" s="172"/>
      <c r="AE13" s="33">
        <f t="shared" ref="AE13:AE76" si="11">AD13*$H13</f>
        <v>0</v>
      </c>
      <c r="AF13" s="172"/>
      <c r="AG13" s="33">
        <f t="shared" ref="AG13:AG76" si="12">AF13*$H13</f>
        <v>0</v>
      </c>
      <c r="AH13" s="172"/>
      <c r="AI13" s="33">
        <f t="shared" ref="AI13:AI76" si="13">AH13*$H13</f>
        <v>0</v>
      </c>
      <c r="AJ13" s="172"/>
      <c r="AK13" s="33">
        <f t="shared" ref="AK13:AK76" si="14">AJ13*$H13</f>
        <v>0</v>
      </c>
      <c r="AL13" s="172"/>
      <c r="AM13" s="33">
        <f t="shared" ref="AM13:AM76" si="15">AL13*$H13</f>
        <v>0</v>
      </c>
      <c r="AN13" s="172"/>
      <c r="AO13" s="33">
        <f t="shared" ref="AO13:AO76" si="16">AN13*$H13</f>
        <v>0</v>
      </c>
      <c r="AP13" s="172"/>
      <c r="AQ13" s="33">
        <f t="shared" ref="AQ13:AQ76" si="17">AP13*$H13</f>
        <v>0</v>
      </c>
      <c r="AR13" s="172"/>
      <c r="AS13" s="33">
        <f t="shared" ref="AS13:AS76" si="18">AR13*$H13</f>
        <v>0</v>
      </c>
      <c r="AT13" s="172"/>
      <c r="AU13" s="33">
        <f t="shared" ref="AU13:AU76" si="19">AT13*$H13</f>
        <v>0</v>
      </c>
      <c r="AV13" s="172"/>
      <c r="AW13" s="33">
        <f t="shared" ref="AW13:AW76" si="20">AV13*$H13</f>
        <v>0</v>
      </c>
      <c r="AX13" s="34">
        <f t="shared" ref="AX13:AX44" si="21">SUM(AV13,AT13,AR13,AP13,AN13,AL13,AJ13,AH13,AF13,AD13,AB13,Z13,X13,V13,T13,R13,P13,N13,L13,J13)</f>
        <v>0</v>
      </c>
      <c r="AY13" s="41">
        <f t="shared" ref="AY13:AY44" si="22">SUM(AW13,AU13,AS13,AQ13,AO13,AM13,AK13,AI13,AG13,AE13,AC13,AA13,Y13,W13,U13,S13,Q13,O13,M13,K13)</f>
        <v>0</v>
      </c>
      <c r="AZ13" s="5">
        <f t="shared" ref="AZ13:AZ44" si="23">(F13+G13)-AX13</f>
        <v>0</v>
      </c>
      <c r="BA13" s="155">
        <f t="shared" ref="BA13:BA44" si="24">I13-AY13</f>
        <v>0</v>
      </c>
    </row>
    <row r="14" spans="1:54" s="2" customFormat="1" ht="13.2" hidden="1" thickTop="1" thickBot="1" x14ac:dyDescent="0.3">
      <c r="A14" s="89"/>
      <c r="B14" s="152">
        <v>5045500014</v>
      </c>
      <c r="C14" s="132" t="str">
        <f>IFERROR(IF(B14,VLOOKUP((AEO!$B$13&amp;AEO!$C$13&amp;B14&amp;E14),MSRV5!A:F,6,0),""),"N/A")</f>
        <v>20</v>
      </c>
      <c r="D14" s="137" t="s">
        <v>4979</v>
      </c>
      <c r="E14" s="142" t="str">
        <f>IF(B14,VLOOKUP(B14,MSRV5!B:D,3,0),"")</f>
        <v>KM</v>
      </c>
      <c r="F14" s="142"/>
      <c r="G14" s="86"/>
      <c r="H14" s="74">
        <f>IFERROR(IF(B14,VLOOKUP((AEO!$B$13&amp;AEO!$C$13&amp;B14&amp;E14),MSRV5!A:E,5,0),""),0)</f>
        <v>672.31</v>
      </c>
      <c r="I14" s="33">
        <f t="shared" si="0"/>
        <v>0</v>
      </c>
      <c r="J14" s="172"/>
      <c r="K14" s="33">
        <f t="shared" si="1"/>
        <v>0</v>
      </c>
      <c r="L14" s="172"/>
      <c r="M14" s="33">
        <f t="shared" si="2"/>
        <v>0</v>
      </c>
      <c r="N14" s="172"/>
      <c r="O14" s="33">
        <f t="shared" si="3"/>
        <v>0</v>
      </c>
      <c r="P14" s="172"/>
      <c r="Q14" s="33">
        <f t="shared" si="4"/>
        <v>0</v>
      </c>
      <c r="R14" s="172"/>
      <c r="S14" s="33">
        <f t="shared" si="5"/>
        <v>0</v>
      </c>
      <c r="T14" s="172"/>
      <c r="U14" s="33">
        <f t="shared" si="6"/>
        <v>0</v>
      </c>
      <c r="V14" s="172"/>
      <c r="W14" s="33">
        <f t="shared" si="7"/>
        <v>0</v>
      </c>
      <c r="X14" s="172"/>
      <c r="Y14" s="33">
        <f t="shared" si="8"/>
        <v>0</v>
      </c>
      <c r="Z14" s="172"/>
      <c r="AA14" s="33">
        <f t="shared" si="9"/>
        <v>0</v>
      </c>
      <c r="AB14" s="172"/>
      <c r="AC14" s="33">
        <f t="shared" si="10"/>
        <v>0</v>
      </c>
      <c r="AD14" s="172"/>
      <c r="AE14" s="33">
        <f t="shared" si="11"/>
        <v>0</v>
      </c>
      <c r="AF14" s="172"/>
      <c r="AG14" s="33">
        <f t="shared" si="12"/>
        <v>0</v>
      </c>
      <c r="AH14" s="172"/>
      <c r="AI14" s="33">
        <f t="shared" si="13"/>
        <v>0</v>
      </c>
      <c r="AJ14" s="172"/>
      <c r="AK14" s="33">
        <f t="shared" si="14"/>
        <v>0</v>
      </c>
      <c r="AL14" s="172"/>
      <c r="AM14" s="33">
        <f t="shared" si="15"/>
        <v>0</v>
      </c>
      <c r="AN14" s="172"/>
      <c r="AO14" s="33">
        <f t="shared" si="16"/>
        <v>0</v>
      </c>
      <c r="AP14" s="172"/>
      <c r="AQ14" s="33">
        <f t="shared" si="17"/>
        <v>0</v>
      </c>
      <c r="AR14" s="172"/>
      <c r="AS14" s="33">
        <f t="shared" si="18"/>
        <v>0</v>
      </c>
      <c r="AT14" s="172"/>
      <c r="AU14" s="33">
        <f t="shared" si="19"/>
        <v>0</v>
      </c>
      <c r="AV14" s="172"/>
      <c r="AW14" s="33">
        <f t="shared" si="20"/>
        <v>0</v>
      </c>
      <c r="AX14" s="34">
        <f t="shared" si="21"/>
        <v>0</v>
      </c>
      <c r="AY14" s="41">
        <f t="shared" si="22"/>
        <v>0</v>
      </c>
      <c r="AZ14" s="5">
        <f t="shared" si="23"/>
        <v>0</v>
      </c>
      <c r="BA14" s="155">
        <f t="shared" si="24"/>
        <v>0</v>
      </c>
    </row>
    <row r="15" spans="1:54" s="2" customFormat="1" ht="13.2" hidden="1" thickTop="1" thickBot="1" x14ac:dyDescent="0.3">
      <c r="A15" s="89"/>
      <c r="B15" s="152">
        <v>5045500015</v>
      </c>
      <c r="C15" s="132" t="str">
        <f>IFERROR(IF(B15,VLOOKUP((AEO!$B$13&amp;AEO!$C$13&amp;B15&amp;E15),MSRV5!A:F,6,0),""),"N/A")</f>
        <v>30</v>
      </c>
      <c r="D15" s="137" t="s">
        <v>4980</v>
      </c>
      <c r="E15" s="142" t="str">
        <f>IF(B15,VLOOKUP(B15,MSRV5!B:D,3,0),"")</f>
        <v>KM</v>
      </c>
      <c r="F15" s="142"/>
      <c r="G15" s="86"/>
      <c r="H15" s="74">
        <f>IFERROR(IF(B15,VLOOKUP((AEO!$B$13&amp;AEO!$C$13&amp;B15&amp;E15),MSRV5!A:E,5,0),""),0)</f>
        <v>216.59</v>
      </c>
      <c r="I15" s="33">
        <f t="shared" si="0"/>
        <v>0</v>
      </c>
      <c r="J15" s="172"/>
      <c r="K15" s="33">
        <f t="shared" si="1"/>
        <v>0</v>
      </c>
      <c r="L15" s="172"/>
      <c r="M15" s="33">
        <f t="shared" si="2"/>
        <v>0</v>
      </c>
      <c r="N15" s="172"/>
      <c r="O15" s="33">
        <f t="shared" si="3"/>
        <v>0</v>
      </c>
      <c r="P15" s="172"/>
      <c r="Q15" s="33">
        <f t="shared" si="4"/>
        <v>0</v>
      </c>
      <c r="R15" s="172"/>
      <c r="S15" s="33">
        <f t="shared" si="5"/>
        <v>0</v>
      </c>
      <c r="T15" s="172"/>
      <c r="U15" s="33">
        <f t="shared" si="6"/>
        <v>0</v>
      </c>
      <c r="V15" s="172"/>
      <c r="W15" s="33">
        <f t="shared" si="7"/>
        <v>0</v>
      </c>
      <c r="X15" s="172"/>
      <c r="Y15" s="33">
        <f t="shared" si="8"/>
        <v>0</v>
      </c>
      <c r="Z15" s="172"/>
      <c r="AA15" s="33">
        <f t="shared" si="9"/>
        <v>0</v>
      </c>
      <c r="AB15" s="172"/>
      <c r="AC15" s="33">
        <f t="shared" si="10"/>
        <v>0</v>
      </c>
      <c r="AD15" s="172"/>
      <c r="AE15" s="33">
        <f t="shared" si="11"/>
        <v>0</v>
      </c>
      <c r="AF15" s="172"/>
      <c r="AG15" s="33">
        <f t="shared" si="12"/>
        <v>0</v>
      </c>
      <c r="AH15" s="172"/>
      <c r="AI15" s="33">
        <f t="shared" si="13"/>
        <v>0</v>
      </c>
      <c r="AJ15" s="172"/>
      <c r="AK15" s="33">
        <f t="shared" si="14"/>
        <v>0</v>
      </c>
      <c r="AL15" s="172"/>
      <c r="AM15" s="33">
        <f t="shared" si="15"/>
        <v>0</v>
      </c>
      <c r="AN15" s="172"/>
      <c r="AO15" s="33">
        <f t="shared" si="16"/>
        <v>0</v>
      </c>
      <c r="AP15" s="172"/>
      <c r="AQ15" s="33">
        <f t="shared" si="17"/>
        <v>0</v>
      </c>
      <c r="AR15" s="172"/>
      <c r="AS15" s="33">
        <f t="shared" si="18"/>
        <v>0</v>
      </c>
      <c r="AT15" s="172"/>
      <c r="AU15" s="33">
        <f t="shared" si="19"/>
        <v>0</v>
      </c>
      <c r="AV15" s="172"/>
      <c r="AW15" s="33">
        <f t="shared" si="20"/>
        <v>0</v>
      </c>
      <c r="AX15" s="34">
        <f t="shared" si="21"/>
        <v>0</v>
      </c>
      <c r="AY15" s="41">
        <f t="shared" si="22"/>
        <v>0</v>
      </c>
      <c r="AZ15" s="5">
        <f t="shared" si="23"/>
        <v>0</v>
      </c>
      <c r="BA15" s="155">
        <f t="shared" si="24"/>
        <v>0</v>
      </c>
    </row>
    <row r="16" spans="1:54" s="2" customFormat="1" ht="13.2" hidden="1" thickTop="1" thickBot="1" x14ac:dyDescent="0.3">
      <c r="A16" s="89"/>
      <c r="B16" s="152">
        <v>5045500016</v>
      </c>
      <c r="C16" s="132" t="str">
        <f>IFERROR(IF(B16,VLOOKUP((AEO!$B$13&amp;AEO!$C$13&amp;B16&amp;E16),MSRV5!A:F,6,0),""),"N/A")</f>
        <v>40</v>
      </c>
      <c r="D16" s="137" t="s">
        <v>4981</v>
      </c>
      <c r="E16" s="142" t="str">
        <f>IF(B16,VLOOKUP(B16,MSRV5!B:D,3,0),"")</f>
        <v>KM</v>
      </c>
      <c r="F16" s="142"/>
      <c r="G16" s="86"/>
      <c r="H16" s="74">
        <f>IFERROR(IF(B16,VLOOKUP((AEO!$B$13&amp;AEO!$C$13&amp;B16&amp;E16),MSRV5!A:E,5,0),""),0)</f>
        <v>383.96</v>
      </c>
      <c r="I16" s="33">
        <f t="shared" si="0"/>
        <v>0</v>
      </c>
      <c r="J16" s="172"/>
      <c r="K16" s="33">
        <f t="shared" si="1"/>
        <v>0</v>
      </c>
      <c r="L16" s="172"/>
      <c r="M16" s="33">
        <f t="shared" si="2"/>
        <v>0</v>
      </c>
      <c r="N16" s="172"/>
      <c r="O16" s="33">
        <f t="shared" si="3"/>
        <v>0</v>
      </c>
      <c r="P16" s="172"/>
      <c r="Q16" s="33">
        <f t="shared" si="4"/>
        <v>0</v>
      </c>
      <c r="R16" s="172"/>
      <c r="S16" s="33">
        <f t="shared" si="5"/>
        <v>0</v>
      </c>
      <c r="T16" s="172"/>
      <c r="U16" s="33">
        <f t="shared" si="6"/>
        <v>0</v>
      </c>
      <c r="V16" s="172"/>
      <c r="W16" s="33">
        <f t="shared" si="7"/>
        <v>0</v>
      </c>
      <c r="X16" s="172"/>
      <c r="Y16" s="33">
        <f t="shared" si="8"/>
        <v>0</v>
      </c>
      <c r="Z16" s="172"/>
      <c r="AA16" s="33">
        <f t="shared" si="9"/>
        <v>0</v>
      </c>
      <c r="AB16" s="172"/>
      <c r="AC16" s="33">
        <f t="shared" si="10"/>
        <v>0</v>
      </c>
      <c r="AD16" s="172"/>
      <c r="AE16" s="33">
        <f t="shared" si="11"/>
        <v>0</v>
      </c>
      <c r="AF16" s="172"/>
      <c r="AG16" s="33">
        <f t="shared" si="12"/>
        <v>0</v>
      </c>
      <c r="AH16" s="172"/>
      <c r="AI16" s="33">
        <f t="shared" si="13"/>
        <v>0</v>
      </c>
      <c r="AJ16" s="172"/>
      <c r="AK16" s="33">
        <f t="shared" si="14"/>
        <v>0</v>
      </c>
      <c r="AL16" s="172"/>
      <c r="AM16" s="33">
        <f t="shared" si="15"/>
        <v>0</v>
      </c>
      <c r="AN16" s="172"/>
      <c r="AO16" s="33">
        <f t="shared" si="16"/>
        <v>0</v>
      </c>
      <c r="AP16" s="172"/>
      <c r="AQ16" s="33">
        <f t="shared" si="17"/>
        <v>0</v>
      </c>
      <c r="AR16" s="172"/>
      <c r="AS16" s="33">
        <f t="shared" si="18"/>
        <v>0</v>
      </c>
      <c r="AT16" s="172"/>
      <c r="AU16" s="33">
        <f t="shared" si="19"/>
        <v>0</v>
      </c>
      <c r="AV16" s="172"/>
      <c r="AW16" s="33">
        <f t="shared" si="20"/>
        <v>0</v>
      </c>
      <c r="AX16" s="34">
        <f t="shared" si="21"/>
        <v>0</v>
      </c>
      <c r="AY16" s="41">
        <f t="shared" si="22"/>
        <v>0</v>
      </c>
      <c r="AZ16" s="5">
        <f t="shared" si="23"/>
        <v>0</v>
      </c>
      <c r="BA16" s="155">
        <f t="shared" si="24"/>
        <v>0</v>
      </c>
    </row>
    <row r="17" spans="1:53" s="2" customFormat="1" ht="13.2" hidden="1" thickTop="1" thickBot="1" x14ac:dyDescent="0.3">
      <c r="A17" s="89"/>
      <c r="B17" s="152">
        <v>5045500019</v>
      </c>
      <c r="C17" s="132" t="str">
        <f>IFERROR(IF(B17,VLOOKUP((AEO!$B$13&amp;AEO!$C$13&amp;B17&amp;E17),MSRV5!A:F,6,0),""),"N/A")</f>
        <v>50</v>
      </c>
      <c r="D17" s="137" t="s">
        <v>4982</v>
      </c>
      <c r="E17" s="142" t="str">
        <f>IF(B17,VLOOKUP(B17,MSRV5!B:D,3,0),"")</f>
        <v>CDA</v>
      </c>
      <c r="F17" s="142"/>
      <c r="G17" s="86"/>
      <c r="H17" s="74">
        <f>IFERROR(IF(B17,VLOOKUP((AEO!$B$13&amp;AEO!$C$13&amp;B17&amp;E17),MSRV5!A:E,5,0),""),0)</f>
        <v>135.37</v>
      </c>
      <c r="I17" s="33">
        <f t="shared" si="0"/>
        <v>0</v>
      </c>
      <c r="J17" s="172"/>
      <c r="K17" s="33">
        <f t="shared" si="1"/>
        <v>0</v>
      </c>
      <c r="L17" s="172"/>
      <c r="M17" s="33">
        <f t="shared" si="2"/>
        <v>0</v>
      </c>
      <c r="N17" s="172"/>
      <c r="O17" s="33">
        <f t="shared" si="3"/>
        <v>0</v>
      </c>
      <c r="P17" s="172"/>
      <c r="Q17" s="33">
        <f t="shared" si="4"/>
        <v>0</v>
      </c>
      <c r="R17" s="172"/>
      <c r="S17" s="33">
        <f t="shared" si="5"/>
        <v>0</v>
      </c>
      <c r="T17" s="172"/>
      <c r="U17" s="33">
        <f t="shared" si="6"/>
        <v>0</v>
      </c>
      <c r="V17" s="172"/>
      <c r="W17" s="33">
        <f t="shared" si="7"/>
        <v>0</v>
      </c>
      <c r="X17" s="172"/>
      <c r="Y17" s="33">
        <f t="shared" si="8"/>
        <v>0</v>
      </c>
      <c r="Z17" s="172"/>
      <c r="AA17" s="33">
        <f t="shared" si="9"/>
        <v>0</v>
      </c>
      <c r="AB17" s="172"/>
      <c r="AC17" s="33">
        <f t="shared" si="10"/>
        <v>0</v>
      </c>
      <c r="AD17" s="172"/>
      <c r="AE17" s="33">
        <f t="shared" si="11"/>
        <v>0</v>
      </c>
      <c r="AF17" s="172"/>
      <c r="AG17" s="33">
        <f t="shared" si="12"/>
        <v>0</v>
      </c>
      <c r="AH17" s="172"/>
      <c r="AI17" s="33">
        <f t="shared" si="13"/>
        <v>0</v>
      </c>
      <c r="AJ17" s="172"/>
      <c r="AK17" s="33">
        <f t="shared" si="14"/>
        <v>0</v>
      </c>
      <c r="AL17" s="172"/>
      <c r="AM17" s="33">
        <f t="shared" si="15"/>
        <v>0</v>
      </c>
      <c r="AN17" s="172"/>
      <c r="AO17" s="33">
        <f t="shared" si="16"/>
        <v>0</v>
      </c>
      <c r="AP17" s="172"/>
      <c r="AQ17" s="33">
        <f t="shared" si="17"/>
        <v>0</v>
      </c>
      <c r="AR17" s="172"/>
      <c r="AS17" s="33">
        <f t="shared" si="18"/>
        <v>0</v>
      </c>
      <c r="AT17" s="172"/>
      <c r="AU17" s="33">
        <f t="shared" si="19"/>
        <v>0</v>
      </c>
      <c r="AV17" s="172"/>
      <c r="AW17" s="33">
        <f t="shared" si="20"/>
        <v>0</v>
      </c>
      <c r="AX17" s="34">
        <f t="shared" si="21"/>
        <v>0</v>
      </c>
      <c r="AY17" s="41">
        <f t="shared" si="22"/>
        <v>0</v>
      </c>
      <c r="AZ17" s="5">
        <f t="shared" si="23"/>
        <v>0</v>
      </c>
      <c r="BA17" s="155">
        <f t="shared" si="24"/>
        <v>0</v>
      </c>
    </row>
    <row r="18" spans="1:53" s="2" customFormat="1" ht="13.2" hidden="1" thickTop="1" thickBot="1" x14ac:dyDescent="0.3">
      <c r="A18" s="89"/>
      <c r="B18" s="152">
        <v>5045500020</v>
      </c>
      <c r="C18" s="132" t="str">
        <f>IFERROR(IF(B18,VLOOKUP((AEO!$B$13&amp;AEO!$C$13&amp;B18&amp;E18),MSRV5!A:F,6,0),""),"N/A")</f>
        <v>60</v>
      </c>
      <c r="D18" s="137" t="s">
        <v>4983</v>
      </c>
      <c r="E18" s="142" t="str">
        <f>IF(B18,VLOOKUP(B18,MSRV5!B:D,3,0),"")</f>
        <v>CDA</v>
      </c>
      <c r="F18" s="142"/>
      <c r="G18" s="86"/>
      <c r="H18" s="74">
        <f>IFERROR(IF(B18,VLOOKUP((AEO!$B$13&amp;AEO!$C$13&amp;B18&amp;E18),MSRV5!A:E,5,0),""),0)</f>
        <v>172.29</v>
      </c>
      <c r="I18" s="33">
        <f t="shared" si="0"/>
        <v>0</v>
      </c>
      <c r="J18" s="172"/>
      <c r="K18" s="33">
        <f t="shared" si="1"/>
        <v>0</v>
      </c>
      <c r="L18" s="172"/>
      <c r="M18" s="33">
        <f t="shared" si="2"/>
        <v>0</v>
      </c>
      <c r="N18" s="172"/>
      <c r="O18" s="33">
        <f t="shared" si="3"/>
        <v>0</v>
      </c>
      <c r="P18" s="172"/>
      <c r="Q18" s="33">
        <f t="shared" si="4"/>
        <v>0</v>
      </c>
      <c r="R18" s="172"/>
      <c r="S18" s="33">
        <f t="shared" si="5"/>
        <v>0</v>
      </c>
      <c r="T18" s="172"/>
      <c r="U18" s="33">
        <f t="shared" si="6"/>
        <v>0</v>
      </c>
      <c r="V18" s="172"/>
      <c r="W18" s="33">
        <f t="shared" si="7"/>
        <v>0</v>
      </c>
      <c r="X18" s="172"/>
      <c r="Y18" s="33">
        <f t="shared" si="8"/>
        <v>0</v>
      </c>
      <c r="Z18" s="172"/>
      <c r="AA18" s="33">
        <f t="shared" si="9"/>
        <v>0</v>
      </c>
      <c r="AB18" s="172"/>
      <c r="AC18" s="33">
        <f t="shared" si="10"/>
        <v>0</v>
      </c>
      <c r="AD18" s="172"/>
      <c r="AE18" s="33">
        <f t="shared" si="11"/>
        <v>0</v>
      </c>
      <c r="AF18" s="172"/>
      <c r="AG18" s="33">
        <f t="shared" si="12"/>
        <v>0</v>
      </c>
      <c r="AH18" s="172"/>
      <c r="AI18" s="33">
        <f t="shared" si="13"/>
        <v>0</v>
      </c>
      <c r="AJ18" s="172"/>
      <c r="AK18" s="33">
        <f t="shared" si="14"/>
        <v>0</v>
      </c>
      <c r="AL18" s="172"/>
      <c r="AM18" s="33">
        <f t="shared" si="15"/>
        <v>0</v>
      </c>
      <c r="AN18" s="172"/>
      <c r="AO18" s="33">
        <f t="shared" si="16"/>
        <v>0</v>
      </c>
      <c r="AP18" s="172"/>
      <c r="AQ18" s="33">
        <f t="shared" si="17"/>
        <v>0</v>
      </c>
      <c r="AR18" s="172"/>
      <c r="AS18" s="33">
        <f t="shared" si="18"/>
        <v>0</v>
      </c>
      <c r="AT18" s="172"/>
      <c r="AU18" s="33">
        <f t="shared" si="19"/>
        <v>0</v>
      </c>
      <c r="AV18" s="172"/>
      <c r="AW18" s="33">
        <f t="shared" si="20"/>
        <v>0</v>
      </c>
      <c r="AX18" s="34">
        <f t="shared" si="21"/>
        <v>0</v>
      </c>
      <c r="AY18" s="41">
        <f t="shared" si="22"/>
        <v>0</v>
      </c>
      <c r="AZ18" s="5">
        <f t="shared" si="23"/>
        <v>0</v>
      </c>
      <c r="BA18" s="155">
        <f t="shared" si="24"/>
        <v>0</v>
      </c>
    </row>
    <row r="19" spans="1:53" s="2" customFormat="1" ht="13.2" hidden="1" thickTop="1" thickBot="1" x14ac:dyDescent="0.3">
      <c r="A19" s="89"/>
      <c r="B19" s="152">
        <v>5045500021</v>
      </c>
      <c r="C19" s="132" t="str">
        <f>IFERROR(IF(B19,VLOOKUP((AEO!$B$13&amp;AEO!$C$13&amp;B19&amp;E19),MSRV5!A:F,6,0),""),"N/A")</f>
        <v>70</v>
      </c>
      <c r="D19" s="137" t="s">
        <v>4984</v>
      </c>
      <c r="E19" s="142" t="str">
        <f>IF(B19,VLOOKUP(B19,MSRV5!B:D,3,0),"")</f>
        <v>CDA</v>
      </c>
      <c r="F19" s="142"/>
      <c r="G19" s="86"/>
      <c r="H19" s="74">
        <f>IFERROR(IF(B19,VLOOKUP((AEO!$B$13&amp;AEO!$C$13&amp;B19&amp;E19),MSRV5!A:E,5,0),""),0)</f>
        <v>209.23</v>
      </c>
      <c r="I19" s="33">
        <f t="shared" si="0"/>
        <v>0</v>
      </c>
      <c r="J19" s="172"/>
      <c r="K19" s="33">
        <f t="shared" si="1"/>
        <v>0</v>
      </c>
      <c r="L19" s="172"/>
      <c r="M19" s="33">
        <f t="shared" si="2"/>
        <v>0</v>
      </c>
      <c r="N19" s="172"/>
      <c r="O19" s="33">
        <f t="shared" si="3"/>
        <v>0</v>
      </c>
      <c r="P19" s="172"/>
      <c r="Q19" s="33">
        <f t="shared" si="4"/>
        <v>0</v>
      </c>
      <c r="R19" s="172"/>
      <c r="S19" s="33">
        <f t="shared" si="5"/>
        <v>0</v>
      </c>
      <c r="T19" s="172"/>
      <c r="U19" s="33">
        <f t="shared" si="6"/>
        <v>0</v>
      </c>
      <c r="V19" s="172"/>
      <c r="W19" s="33">
        <f t="shared" si="7"/>
        <v>0</v>
      </c>
      <c r="X19" s="172"/>
      <c r="Y19" s="33">
        <f t="shared" si="8"/>
        <v>0</v>
      </c>
      <c r="Z19" s="172"/>
      <c r="AA19" s="33">
        <f t="shared" si="9"/>
        <v>0</v>
      </c>
      <c r="AB19" s="172"/>
      <c r="AC19" s="33">
        <f t="shared" si="10"/>
        <v>0</v>
      </c>
      <c r="AD19" s="172"/>
      <c r="AE19" s="33">
        <f t="shared" si="11"/>
        <v>0</v>
      </c>
      <c r="AF19" s="172"/>
      <c r="AG19" s="33">
        <f t="shared" si="12"/>
        <v>0</v>
      </c>
      <c r="AH19" s="172"/>
      <c r="AI19" s="33">
        <f t="shared" si="13"/>
        <v>0</v>
      </c>
      <c r="AJ19" s="172"/>
      <c r="AK19" s="33">
        <f t="shared" si="14"/>
        <v>0</v>
      </c>
      <c r="AL19" s="172"/>
      <c r="AM19" s="33">
        <f t="shared" si="15"/>
        <v>0</v>
      </c>
      <c r="AN19" s="172"/>
      <c r="AO19" s="33">
        <f t="shared" si="16"/>
        <v>0</v>
      </c>
      <c r="AP19" s="172"/>
      <c r="AQ19" s="33">
        <f t="shared" si="17"/>
        <v>0</v>
      </c>
      <c r="AR19" s="172"/>
      <c r="AS19" s="33">
        <f t="shared" si="18"/>
        <v>0</v>
      </c>
      <c r="AT19" s="172"/>
      <c r="AU19" s="33">
        <f t="shared" si="19"/>
        <v>0</v>
      </c>
      <c r="AV19" s="172"/>
      <c r="AW19" s="33">
        <f t="shared" si="20"/>
        <v>0</v>
      </c>
      <c r="AX19" s="34">
        <f t="shared" si="21"/>
        <v>0</v>
      </c>
      <c r="AY19" s="41">
        <f t="shared" si="22"/>
        <v>0</v>
      </c>
      <c r="AZ19" s="5">
        <f t="shared" si="23"/>
        <v>0</v>
      </c>
      <c r="BA19" s="155">
        <f t="shared" si="24"/>
        <v>0</v>
      </c>
    </row>
    <row r="20" spans="1:53" s="2" customFormat="1" ht="13.2" hidden="1" thickTop="1" thickBot="1" x14ac:dyDescent="0.3">
      <c r="A20" s="89"/>
      <c r="B20" s="152">
        <v>5045500022</v>
      </c>
      <c r="C20" s="132" t="str">
        <f>IFERROR(IF(B20,VLOOKUP((AEO!$B$13&amp;AEO!$C$13&amp;B20&amp;E20),MSRV5!A:F,6,0),""),"N/A")</f>
        <v>80</v>
      </c>
      <c r="D20" s="137" t="s">
        <v>4985</v>
      </c>
      <c r="E20" s="142" t="str">
        <f>IF(B20,VLOOKUP(B20,MSRV5!B:D,3,0),"")</f>
        <v>CDA</v>
      </c>
      <c r="F20" s="142"/>
      <c r="G20" s="86"/>
      <c r="H20" s="74">
        <f>IFERROR(IF(B20,VLOOKUP((AEO!$B$13&amp;AEO!$C$13&amp;B20&amp;E20),MSRV5!A:E,5,0),""),0)</f>
        <v>19.7</v>
      </c>
      <c r="I20" s="33">
        <f t="shared" si="0"/>
        <v>0</v>
      </c>
      <c r="J20" s="172"/>
      <c r="K20" s="33">
        <f t="shared" si="1"/>
        <v>0</v>
      </c>
      <c r="L20" s="172"/>
      <c r="M20" s="33">
        <f t="shared" si="2"/>
        <v>0</v>
      </c>
      <c r="N20" s="172"/>
      <c r="O20" s="33">
        <f t="shared" si="3"/>
        <v>0</v>
      </c>
      <c r="P20" s="172"/>
      <c r="Q20" s="33">
        <f t="shared" si="4"/>
        <v>0</v>
      </c>
      <c r="R20" s="172"/>
      <c r="S20" s="33">
        <f t="shared" si="5"/>
        <v>0</v>
      </c>
      <c r="T20" s="172"/>
      <c r="U20" s="33">
        <f t="shared" si="6"/>
        <v>0</v>
      </c>
      <c r="V20" s="172"/>
      <c r="W20" s="33">
        <f t="shared" si="7"/>
        <v>0</v>
      </c>
      <c r="X20" s="172"/>
      <c r="Y20" s="33">
        <f t="shared" si="8"/>
        <v>0</v>
      </c>
      <c r="Z20" s="172"/>
      <c r="AA20" s="33">
        <f t="shared" si="9"/>
        <v>0</v>
      </c>
      <c r="AB20" s="172"/>
      <c r="AC20" s="33">
        <f t="shared" si="10"/>
        <v>0</v>
      </c>
      <c r="AD20" s="172"/>
      <c r="AE20" s="33">
        <f t="shared" si="11"/>
        <v>0</v>
      </c>
      <c r="AF20" s="172"/>
      <c r="AG20" s="33">
        <f t="shared" si="12"/>
        <v>0</v>
      </c>
      <c r="AH20" s="172"/>
      <c r="AI20" s="33">
        <f t="shared" si="13"/>
        <v>0</v>
      </c>
      <c r="AJ20" s="172"/>
      <c r="AK20" s="33">
        <f t="shared" si="14"/>
        <v>0</v>
      </c>
      <c r="AL20" s="172"/>
      <c r="AM20" s="33">
        <f t="shared" si="15"/>
        <v>0</v>
      </c>
      <c r="AN20" s="172"/>
      <c r="AO20" s="33">
        <f t="shared" si="16"/>
        <v>0</v>
      </c>
      <c r="AP20" s="172"/>
      <c r="AQ20" s="33">
        <f t="shared" si="17"/>
        <v>0</v>
      </c>
      <c r="AR20" s="172"/>
      <c r="AS20" s="33">
        <f t="shared" si="18"/>
        <v>0</v>
      </c>
      <c r="AT20" s="172"/>
      <c r="AU20" s="33">
        <f t="shared" si="19"/>
        <v>0</v>
      </c>
      <c r="AV20" s="172"/>
      <c r="AW20" s="33">
        <f t="shared" si="20"/>
        <v>0</v>
      </c>
      <c r="AX20" s="34">
        <f t="shared" si="21"/>
        <v>0</v>
      </c>
      <c r="AY20" s="41">
        <f t="shared" si="22"/>
        <v>0</v>
      </c>
      <c r="AZ20" s="5">
        <f t="shared" si="23"/>
        <v>0</v>
      </c>
      <c r="BA20" s="155">
        <f t="shared" si="24"/>
        <v>0</v>
      </c>
    </row>
    <row r="21" spans="1:53" s="2" customFormat="1" ht="13.2" hidden="1" thickTop="1" thickBot="1" x14ac:dyDescent="0.3">
      <c r="A21" s="89"/>
      <c r="B21" s="152">
        <v>5045500023</v>
      </c>
      <c r="C21" s="132" t="str">
        <f>IFERROR(IF(B21,VLOOKUP((AEO!$B$13&amp;AEO!$C$13&amp;B21&amp;E21),MSRV5!A:F,6,0),""),"N/A")</f>
        <v>90</v>
      </c>
      <c r="D21" s="137" t="s">
        <v>4986</v>
      </c>
      <c r="E21" s="142" t="str">
        <f>IF(B21,VLOOKUP(B21,MSRV5!B:D,3,0),"")</f>
        <v>CDA</v>
      </c>
      <c r="F21" s="142"/>
      <c r="G21" s="86"/>
      <c r="H21" s="74">
        <f>IFERROR(IF(B21,VLOOKUP((AEO!$B$13&amp;AEO!$C$13&amp;B21&amp;E21),MSRV5!A:E,5,0),""),0)</f>
        <v>295.35000000000002</v>
      </c>
      <c r="I21" s="33">
        <f t="shared" si="0"/>
        <v>0</v>
      </c>
      <c r="J21" s="172"/>
      <c r="K21" s="33">
        <f t="shared" si="1"/>
        <v>0</v>
      </c>
      <c r="L21" s="172"/>
      <c r="M21" s="33">
        <f t="shared" si="2"/>
        <v>0</v>
      </c>
      <c r="N21" s="172"/>
      <c r="O21" s="33">
        <f t="shared" si="3"/>
        <v>0</v>
      </c>
      <c r="P21" s="172"/>
      <c r="Q21" s="33">
        <f t="shared" si="4"/>
        <v>0</v>
      </c>
      <c r="R21" s="172"/>
      <c r="S21" s="33">
        <f t="shared" si="5"/>
        <v>0</v>
      </c>
      <c r="T21" s="172"/>
      <c r="U21" s="33">
        <f t="shared" si="6"/>
        <v>0</v>
      </c>
      <c r="V21" s="172"/>
      <c r="W21" s="33">
        <f t="shared" si="7"/>
        <v>0</v>
      </c>
      <c r="X21" s="172"/>
      <c r="Y21" s="33">
        <f t="shared" si="8"/>
        <v>0</v>
      </c>
      <c r="Z21" s="172"/>
      <c r="AA21" s="33">
        <f t="shared" si="9"/>
        <v>0</v>
      </c>
      <c r="AB21" s="172"/>
      <c r="AC21" s="33">
        <f t="shared" si="10"/>
        <v>0</v>
      </c>
      <c r="AD21" s="172"/>
      <c r="AE21" s="33">
        <f t="shared" si="11"/>
        <v>0</v>
      </c>
      <c r="AF21" s="172"/>
      <c r="AG21" s="33">
        <f t="shared" si="12"/>
        <v>0</v>
      </c>
      <c r="AH21" s="172"/>
      <c r="AI21" s="33">
        <f t="shared" si="13"/>
        <v>0</v>
      </c>
      <c r="AJ21" s="172"/>
      <c r="AK21" s="33">
        <f t="shared" si="14"/>
        <v>0</v>
      </c>
      <c r="AL21" s="172"/>
      <c r="AM21" s="33">
        <f t="shared" si="15"/>
        <v>0</v>
      </c>
      <c r="AN21" s="172"/>
      <c r="AO21" s="33">
        <f t="shared" si="16"/>
        <v>0</v>
      </c>
      <c r="AP21" s="172"/>
      <c r="AQ21" s="33">
        <f t="shared" si="17"/>
        <v>0</v>
      </c>
      <c r="AR21" s="172"/>
      <c r="AS21" s="33">
        <f t="shared" si="18"/>
        <v>0</v>
      </c>
      <c r="AT21" s="172"/>
      <c r="AU21" s="33">
        <f t="shared" si="19"/>
        <v>0</v>
      </c>
      <c r="AV21" s="172"/>
      <c r="AW21" s="33">
        <f t="shared" si="20"/>
        <v>0</v>
      </c>
      <c r="AX21" s="34">
        <f t="shared" si="21"/>
        <v>0</v>
      </c>
      <c r="AY21" s="41">
        <f t="shared" si="22"/>
        <v>0</v>
      </c>
      <c r="AZ21" s="5">
        <f t="shared" si="23"/>
        <v>0</v>
      </c>
      <c r="BA21" s="155">
        <f t="shared" si="24"/>
        <v>0</v>
      </c>
    </row>
    <row r="22" spans="1:53" s="2" customFormat="1" ht="13.2" hidden="1" thickTop="1" thickBot="1" x14ac:dyDescent="0.3">
      <c r="A22" s="89"/>
      <c r="B22" s="152">
        <v>5045500024</v>
      </c>
      <c r="C22" s="132" t="str">
        <f>IFERROR(IF(B22,VLOOKUP((AEO!$B$13&amp;AEO!$C$13&amp;B22&amp;E22),MSRV5!A:F,6,0),""),"N/A")</f>
        <v>100</v>
      </c>
      <c r="D22" s="137" t="s">
        <v>4987</v>
      </c>
      <c r="E22" s="142" t="str">
        <f>IF(B22,VLOOKUP(B22,MSRV5!B:D,3,0),"")</f>
        <v>CDA</v>
      </c>
      <c r="F22" s="142"/>
      <c r="G22" s="86"/>
      <c r="H22" s="74">
        <f>IFERROR(IF(B22,VLOOKUP((AEO!$B$13&amp;AEO!$C$13&amp;B22&amp;E22),MSRV5!A:E,5,0),""),0)</f>
        <v>295.35000000000002</v>
      </c>
      <c r="I22" s="33">
        <f t="shared" si="0"/>
        <v>0</v>
      </c>
      <c r="J22" s="172"/>
      <c r="K22" s="33">
        <f t="shared" si="1"/>
        <v>0</v>
      </c>
      <c r="L22" s="172"/>
      <c r="M22" s="33">
        <f t="shared" si="2"/>
        <v>0</v>
      </c>
      <c r="N22" s="172"/>
      <c r="O22" s="33">
        <f t="shared" si="3"/>
        <v>0</v>
      </c>
      <c r="P22" s="172"/>
      <c r="Q22" s="33">
        <f t="shared" si="4"/>
        <v>0</v>
      </c>
      <c r="R22" s="172"/>
      <c r="S22" s="33">
        <f t="shared" si="5"/>
        <v>0</v>
      </c>
      <c r="T22" s="172"/>
      <c r="U22" s="33">
        <f t="shared" si="6"/>
        <v>0</v>
      </c>
      <c r="V22" s="172"/>
      <c r="W22" s="33">
        <f t="shared" si="7"/>
        <v>0</v>
      </c>
      <c r="X22" s="172"/>
      <c r="Y22" s="33">
        <f t="shared" si="8"/>
        <v>0</v>
      </c>
      <c r="Z22" s="172"/>
      <c r="AA22" s="33">
        <f t="shared" si="9"/>
        <v>0</v>
      </c>
      <c r="AB22" s="172"/>
      <c r="AC22" s="33">
        <f t="shared" si="10"/>
        <v>0</v>
      </c>
      <c r="AD22" s="172"/>
      <c r="AE22" s="33">
        <f t="shared" si="11"/>
        <v>0</v>
      </c>
      <c r="AF22" s="172"/>
      <c r="AG22" s="33">
        <f t="shared" si="12"/>
        <v>0</v>
      </c>
      <c r="AH22" s="172"/>
      <c r="AI22" s="33">
        <f t="shared" si="13"/>
        <v>0</v>
      </c>
      <c r="AJ22" s="172"/>
      <c r="AK22" s="33">
        <f t="shared" si="14"/>
        <v>0</v>
      </c>
      <c r="AL22" s="172"/>
      <c r="AM22" s="33">
        <f t="shared" si="15"/>
        <v>0</v>
      </c>
      <c r="AN22" s="172"/>
      <c r="AO22" s="33">
        <f t="shared" si="16"/>
        <v>0</v>
      </c>
      <c r="AP22" s="172"/>
      <c r="AQ22" s="33">
        <f t="shared" si="17"/>
        <v>0</v>
      </c>
      <c r="AR22" s="172"/>
      <c r="AS22" s="33">
        <f t="shared" si="18"/>
        <v>0</v>
      </c>
      <c r="AT22" s="172"/>
      <c r="AU22" s="33">
        <f t="shared" si="19"/>
        <v>0</v>
      </c>
      <c r="AV22" s="172"/>
      <c r="AW22" s="33">
        <f t="shared" si="20"/>
        <v>0</v>
      </c>
      <c r="AX22" s="34">
        <f t="shared" si="21"/>
        <v>0</v>
      </c>
      <c r="AY22" s="41">
        <f t="shared" si="22"/>
        <v>0</v>
      </c>
      <c r="AZ22" s="5">
        <f t="shared" si="23"/>
        <v>0</v>
      </c>
      <c r="BA22" s="155">
        <f t="shared" si="24"/>
        <v>0</v>
      </c>
    </row>
    <row r="23" spans="1:53" s="2" customFormat="1" ht="13.2" hidden="1" thickTop="1" thickBot="1" x14ac:dyDescent="0.3">
      <c r="A23" s="89"/>
      <c r="B23" s="152">
        <v>5045500030</v>
      </c>
      <c r="C23" s="132" t="str">
        <f>IFERROR(IF(B23,VLOOKUP((AEO!$B$13&amp;AEO!$C$13&amp;B23&amp;E23),MSRV5!A:F,6,0),""),"N/A")</f>
        <v>110</v>
      </c>
      <c r="D23" s="137" t="s">
        <v>4988</v>
      </c>
      <c r="E23" s="142" t="str">
        <f>IF(B23,VLOOKUP(B23,MSRV5!B:D,3,0),"")</f>
        <v>CDA</v>
      </c>
      <c r="F23" s="142"/>
      <c r="G23" s="86"/>
      <c r="H23" s="74">
        <f>IFERROR(IF(B23,VLOOKUP((AEO!$B$13&amp;AEO!$C$13&amp;B23&amp;E23),MSRV5!A:E,5,0),""),0)</f>
        <v>315.04000000000002</v>
      </c>
      <c r="I23" s="33">
        <f t="shared" si="0"/>
        <v>0</v>
      </c>
      <c r="J23" s="172"/>
      <c r="K23" s="33">
        <f t="shared" si="1"/>
        <v>0</v>
      </c>
      <c r="L23" s="172"/>
      <c r="M23" s="33">
        <f t="shared" si="2"/>
        <v>0</v>
      </c>
      <c r="N23" s="172"/>
      <c r="O23" s="33">
        <f t="shared" si="3"/>
        <v>0</v>
      </c>
      <c r="P23" s="172"/>
      <c r="Q23" s="33">
        <f t="shared" si="4"/>
        <v>0</v>
      </c>
      <c r="R23" s="172"/>
      <c r="S23" s="33">
        <f t="shared" si="5"/>
        <v>0</v>
      </c>
      <c r="T23" s="172"/>
      <c r="U23" s="33">
        <f t="shared" si="6"/>
        <v>0</v>
      </c>
      <c r="V23" s="172"/>
      <c r="W23" s="33">
        <f t="shared" si="7"/>
        <v>0</v>
      </c>
      <c r="X23" s="172"/>
      <c r="Y23" s="33">
        <f t="shared" si="8"/>
        <v>0</v>
      </c>
      <c r="Z23" s="172"/>
      <c r="AA23" s="33">
        <f t="shared" si="9"/>
        <v>0</v>
      </c>
      <c r="AB23" s="172"/>
      <c r="AC23" s="33">
        <f t="shared" si="10"/>
        <v>0</v>
      </c>
      <c r="AD23" s="172"/>
      <c r="AE23" s="33">
        <f t="shared" si="11"/>
        <v>0</v>
      </c>
      <c r="AF23" s="172"/>
      <c r="AG23" s="33">
        <f t="shared" si="12"/>
        <v>0</v>
      </c>
      <c r="AH23" s="172"/>
      <c r="AI23" s="33">
        <f t="shared" si="13"/>
        <v>0</v>
      </c>
      <c r="AJ23" s="172"/>
      <c r="AK23" s="33">
        <f t="shared" si="14"/>
        <v>0</v>
      </c>
      <c r="AL23" s="172"/>
      <c r="AM23" s="33">
        <f t="shared" si="15"/>
        <v>0</v>
      </c>
      <c r="AN23" s="172"/>
      <c r="AO23" s="33">
        <f t="shared" si="16"/>
        <v>0</v>
      </c>
      <c r="AP23" s="172"/>
      <c r="AQ23" s="33">
        <f t="shared" si="17"/>
        <v>0</v>
      </c>
      <c r="AR23" s="172"/>
      <c r="AS23" s="33">
        <f t="shared" si="18"/>
        <v>0</v>
      </c>
      <c r="AT23" s="172"/>
      <c r="AU23" s="33">
        <f t="shared" si="19"/>
        <v>0</v>
      </c>
      <c r="AV23" s="172"/>
      <c r="AW23" s="33">
        <f t="shared" si="20"/>
        <v>0</v>
      </c>
      <c r="AX23" s="34">
        <f t="shared" si="21"/>
        <v>0</v>
      </c>
      <c r="AY23" s="41">
        <f t="shared" si="22"/>
        <v>0</v>
      </c>
      <c r="AZ23" s="5">
        <f t="shared" si="23"/>
        <v>0</v>
      </c>
      <c r="BA23" s="155">
        <f t="shared" si="24"/>
        <v>0</v>
      </c>
    </row>
    <row r="24" spans="1:53" s="2" customFormat="1" ht="13.2" hidden="1" thickTop="1" thickBot="1" x14ac:dyDescent="0.3">
      <c r="A24" s="89"/>
      <c r="B24" s="152">
        <v>5045500031</v>
      </c>
      <c r="C24" s="132" t="str">
        <f>IFERROR(IF(B24,VLOOKUP((AEO!$B$13&amp;AEO!$C$13&amp;B24&amp;E24),MSRV5!A:F,6,0),""),"N/A")</f>
        <v>120</v>
      </c>
      <c r="D24" s="137" t="s">
        <v>4989</v>
      </c>
      <c r="E24" s="142" t="str">
        <f>IF(B24,VLOOKUP(B24,MSRV5!B:D,3,0),"")</f>
        <v>CDA</v>
      </c>
      <c r="F24" s="142"/>
      <c r="G24" s="86"/>
      <c r="H24" s="74">
        <f>IFERROR(IF(B24,VLOOKUP((AEO!$B$13&amp;AEO!$C$13&amp;B24&amp;E24),MSRV5!A:E,5,0),""),0)</f>
        <v>2707.41</v>
      </c>
      <c r="I24" s="33">
        <f t="shared" si="0"/>
        <v>0</v>
      </c>
      <c r="J24" s="172"/>
      <c r="K24" s="33">
        <f t="shared" si="1"/>
        <v>0</v>
      </c>
      <c r="L24" s="172"/>
      <c r="M24" s="33">
        <f t="shared" si="2"/>
        <v>0</v>
      </c>
      <c r="N24" s="172"/>
      <c r="O24" s="33">
        <f t="shared" si="3"/>
        <v>0</v>
      </c>
      <c r="P24" s="172"/>
      <c r="Q24" s="33">
        <f t="shared" si="4"/>
        <v>0</v>
      </c>
      <c r="R24" s="172"/>
      <c r="S24" s="33">
        <f t="shared" si="5"/>
        <v>0</v>
      </c>
      <c r="T24" s="172"/>
      <c r="U24" s="33">
        <f t="shared" si="6"/>
        <v>0</v>
      </c>
      <c r="V24" s="172"/>
      <c r="W24" s="33">
        <f t="shared" si="7"/>
        <v>0</v>
      </c>
      <c r="X24" s="172"/>
      <c r="Y24" s="33">
        <f t="shared" si="8"/>
        <v>0</v>
      </c>
      <c r="Z24" s="172"/>
      <c r="AA24" s="33">
        <f t="shared" si="9"/>
        <v>0</v>
      </c>
      <c r="AB24" s="172"/>
      <c r="AC24" s="33">
        <f t="shared" si="10"/>
        <v>0</v>
      </c>
      <c r="AD24" s="172"/>
      <c r="AE24" s="33">
        <f t="shared" si="11"/>
        <v>0</v>
      </c>
      <c r="AF24" s="172"/>
      <c r="AG24" s="33">
        <f t="shared" si="12"/>
        <v>0</v>
      </c>
      <c r="AH24" s="172"/>
      <c r="AI24" s="33">
        <f t="shared" si="13"/>
        <v>0</v>
      </c>
      <c r="AJ24" s="172"/>
      <c r="AK24" s="33">
        <f t="shared" si="14"/>
        <v>0</v>
      </c>
      <c r="AL24" s="172"/>
      <c r="AM24" s="33">
        <f t="shared" si="15"/>
        <v>0</v>
      </c>
      <c r="AN24" s="172"/>
      <c r="AO24" s="33">
        <f t="shared" si="16"/>
        <v>0</v>
      </c>
      <c r="AP24" s="172"/>
      <c r="AQ24" s="33">
        <f t="shared" si="17"/>
        <v>0</v>
      </c>
      <c r="AR24" s="172"/>
      <c r="AS24" s="33">
        <f t="shared" si="18"/>
        <v>0</v>
      </c>
      <c r="AT24" s="172"/>
      <c r="AU24" s="33">
        <f t="shared" si="19"/>
        <v>0</v>
      </c>
      <c r="AV24" s="172"/>
      <c r="AW24" s="33">
        <f t="shared" si="20"/>
        <v>0</v>
      </c>
      <c r="AX24" s="34">
        <f t="shared" si="21"/>
        <v>0</v>
      </c>
      <c r="AY24" s="41">
        <f t="shared" si="22"/>
        <v>0</v>
      </c>
      <c r="AZ24" s="5">
        <f t="shared" si="23"/>
        <v>0</v>
      </c>
      <c r="BA24" s="155">
        <f t="shared" si="24"/>
        <v>0</v>
      </c>
    </row>
    <row r="25" spans="1:53" s="2" customFormat="1" ht="13.2" hidden="1" thickTop="1" thickBot="1" x14ac:dyDescent="0.3">
      <c r="A25" s="89"/>
      <c r="B25" s="152">
        <v>5045500032</v>
      </c>
      <c r="C25" s="132" t="str">
        <f>IFERROR(IF(B25,VLOOKUP((AEO!$B$13&amp;AEO!$C$13&amp;B25&amp;E25),MSRV5!A:F,6,0),""),"N/A")</f>
        <v>130</v>
      </c>
      <c r="D25" s="137" t="s">
        <v>4990</v>
      </c>
      <c r="E25" s="142" t="str">
        <f>IF(B25,VLOOKUP(B25,MSRV5!B:D,3,0),"")</f>
        <v>CDA</v>
      </c>
      <c r="F25" s="142"/>
      <c r="G25" s="86"/>
      <c r="H25" s="74">
        <f>IFERROR(IF(B25,VLOOKUP((AEO!$B$13&amp;AEO!$C$13&amp;B25&amp;E25),MSRV5!A:E,5,0),""),0)</f>
        <v>19690.28</v>
      </c>
      <c r="I25" s="33">
        <f t="shared" si="0"/>
        <v>0</v>
      </c>
      <c r="J25" s="172"/>
      <c r="K25" s="33">
        <f t="shared" si="1"/>
        <v>0</v>
      </c>
      <c r="L25" s="172"/>
      <c r="M25" s="33">
        <f t="shared" si="2"/>
        <v>0</v>
      </c>
      <c r="N25" s="172"/>
      <c r="O25" s="33">
        <f t="shared" si="3"/>
        <v>0</v>
      </c>
      <c r="P25" s="172"/>
      <c r="Q25" s="33">
        <f t="shared" si="4"/>
        <v>0</v>
      </c>
      <c r="R25" s="172"/>
      <c r="S25" s="33">
        <f t="shared" si="5"/>
        <v>0</v>
      </c>
      <c r="T25" s="172"/>
      <c r="U25" s="33">
        <f t="shared" si="6"/>
        <v>0</v>
      </c>
      <c r="V25" s="172"/>
      <c r="W25" s="33">
        <f t="shared" si="7"/>
        <v>0</v>
      </c>
      <c r="X25" s="172"/>
      <c r="Y25" s="33">
        <f t="shared" si="8"/>
        <v>0</v>
      </c>
      <c r="Z25" s="172"/>
      <c r="AA25" s="33">
        <f t="shared" si="9"/>
        <v>0</v>
      </c>
      <c r="AB25" s="172"/>
      <c r="AC25" s="33">
        <f t="shared" si="10"/>
        <v>0</v>
      </c>
      <c r="AD25" s="172"/>
      <c r="AE25" s="33">
        <f t="shared" si="11"/>
        <v>0</v>
      </c>
      <c r="AF25" s="172"/>
      <c r="AG25" s="33">
        <f t="shared" si="12"/>
        <v>0</v>
      </c>
      <c r="AH25" s="172"/>
      <c r="AI25" s="33">
        <f t="shared" si="13"/>
        <v>0</v>
      </c>
      <c r="AJ25" s="172"/>
      <c r="AK25" s="33">
        <f t="shared" si="14"/>
        <v>0</v>
      </c>
      <c r="AL25" s="172"/>
      <c r="AM25" s="33">
        <f t="shared" si="15"/>
        <v>0</v>
      </c>
      <c r="AN25" s="172"/>
      <c r="AO25" s="33">
        <f t="shared" si="16"/>
        <v>0</v>
      </c>
      <c r="AP25" s="172"/>
      <c r="AQ25" s="33">
        <f t="shared" si="17"/>
        <v>0</v>
      </c>
      <c r="AR25" s="172"/>
      <c r="AS25" s="33">
        <f t="shared" si="18"/>
        <v>0</v>
      </c>
      <c r="AT25" s="172"/>
      <c r="AU25" s="33">
        <f t="shared" si="19"/>
        <v>0</v>
      </c>
      <c r="AV25" s="172"/>
      <c r="AW25" s="33">
        <f t="shared" si="20"/>
        <v>0</v>
      </c>
      <c r="AX25" s="34">
        <f t="shared" si="21"/>
        <v>0</v>
      </c>
      <c r="AY25" s="41">
        <f t="shared" si="22"/>
        <v>0</v>
      </c>
      <c r="AZ25" s="5">
        <f t="shared" si="23"/>
        <v>0</v>
      </c>
      <c r="BA25" s="155">
        <f t="shared" si="24"/>
        <v>0</v>
      </c>
    </row>
    <row r="26" spans="1:53" s="2" customFormat="1" ht="13.2" hidden="1" thickTop="1" thickBot="1" x14ac:dyDescent="0.3">
      <c r="A26" s="89"/>
      <c r="B26" s="152">
        <v>5045500033</v>
      </c>
      <c r="C26" s="132" t="str">
        <f>IFERROR(IF(B26,VLOOKUP((AEO!$B$13&amp;AEO!$C$13&amp;B26&amp;E26),MSRV5!A:F,6,0),""),"N/A")</f>
        <v>140</v>
      </c>
      <c r="D26" s="137" t="s">
        <v>4991</v>
      </c>
      <c r="E26" s="142" t="str">
        <f>IF(B26,VLOOKUP(B26,MSRV5!B:D,3,0),"")</f>
        <v>CDA</v>
      </c>
      <c r="F26" s="142"/>
      <c r="G26" s="86"/>
      <c r="H26" s="74">
        <f>IFERROR(IF(B26,VLOOKUP((AEO!$B$13&amp;AEO!$C$13&amp;B26&amp;E26),MSRV5!A:E,5,0),""),0)</f>
        <v>12306.42</v>
      </c>
      <c r="I26" s="33">
        <f t="shared" si="0"/>
        <v>0</v>
      </c>
      <c r="J26" s="172"/>
      <c r="K26" s="33">
        <f t="shared" si="1"/>
        <v>0</v>
      </c>
      <c r="L26" s="172"/>
      <c r="M26" s="33">
        <f t="shared" si="2"/>
        <v>0</v>
      </c>
      <c r="N26" s="172"/>
      <c r="O26" s="33">
        <f t="shared" si="3"/>
        <v>0</v>
      </c>
      <c r="P26" s="172"/>
      <c r="Q26" s="33">
        <f t="shared" si="4"/>
        <v>0</v>
      </c>
      <c r="R26" s="172"/>
      <c r="S26" s="33">
        <f t="shared" si="5"/>
        <v>0</v>
      </c>
      <c r="T26" s="172"/>
      <c r="U26" s="33">
        <f t="shared" si="6"/>
        <v>0</v>
      </c>
      <c r="V26" s="172"/>
      <c r="W26" s="33">
        <f t="shared" si="7"/>
        <v>0</v>
      </c>
      <c r="X26" s="172"/>
      <c r="Y26" s="33">
        <f t="shared" si="8"/>
        <v>0</v>
      </c>
      <c r="Z26" s="172"/>
      <c r="AA26" s="33">
        <f t="shared" si="9"/>
        <v>0</v>
      </c>
      <c r="AB26" s="172"/>
      <c r="AC26" s="33">
        <f t="shared" si="10"/>
        <v>0</v>
      </c>
      <c r="AD26" s="172"/>
      <c r="AE26" s="33">
        <f t="shared" si="11"/>
        <v>0</v>
      </c>
      <c r="AF26" s="172"/>
      <c r="AG26" s="33">
        <f t="shared" si="12"/>
        <v>0</v>
      </c>
      <c r="AH26" s="172"/>
      <c r="AI26" s="33">
        <f t="shared" si="13"/>
        <v>0</v>
      </c>
      <c r="AJ26" s="172"/>
      <c r="AK26" s="33">
        <f t="shared" si="14"/>
        <v>0</v>
      </c>
      <c r="AL26" s="172"/>
      <c r="AM26" s="33">
        <f t="shared" si="15"/>
        <v>0</v>
      </c>
      <c r="AN26" s="172"/>
      <c r="AO26" s="33">
        <f t="shared" si="16"/>
        <v>0</v>
      </c>
      <c r="AP26" s="172"/>
      <c r="AQ26" s="33">
        <f t="shared" si="17"/>
        <v>0</v>
      </c>
      <c r="AR26" s="172"/>
      <c r="AS26" s="33">
        <f t="shared" si="18"/>
        <v>0</v>
      </c>
      <c r="AT26" s="172"/>
      <c r="AU26" s="33">
        <f t="shared" si="19"/>
        <v>0</v>
      </c>
      <c r="AV26" s="172"/>
      <c r="AW26" s="33">
        <f t="shared" si="20"/>
        <v>0</v>
      </c>
      <c r="AX26" s="34">
        <f t="shared" si="21"/>
        <v>0</v>
      </c>
      <c r="AY26" s="41">
        <f t="shared" si="22"/>
        <v>0</v>
      </c>
      <c r="AZ26" s="5">
        <f t="shared" si="23"/>
        <v>0</v>
      </c>
      <c r="BA26" s="155">
        <f t="shared" si="24"/>
        <v>0</v>
      </c>
    </row>
    <row r="27" spans="1:53" s="2" customFormat="1" ht="13.2" hidden="1" thickTop="1" thickBot="1" x14ac:dyDescent="0.3">
      <c r="A27" s="89"/>
      <c r="B27" s="152">
        <v>5045500034</v>
      </c>
      <c r="C27" s="132" t="str">
        <f>IFERROR(IF(B27,VLOOKUP((AEO!$B$13&amp;AEO!$C$13&amp;B27&amp;E27),MSRV5!A:F,6,0),""),"N/A")</f>
        <v>150</v>
      </c>
      <c r="D27" s="137" t="s">
        <v>4992</v>
      </c>
      <c r="E27" s="142" t="str">
        <f>IF(B27,VLOOKUP(B27,MSRV5!B:D,3,0),"")</f>
        <v>CDA</v>
      </c>
      <c r="F27" s="142"/>
      <c r="G27" s="86"/>
      <c r="H27" s="74">
        <f>IFERROR(IF(B27,VLOOKUP((AEO!$B$13&amp;AEO!$C$13&amp;B27&amp;E27),MSRV5!A:E,5,0),""),0)</f>
        <v>11937.23</v>
      </c>
      <c r="I27" s="33">
        <f t="shared" si="0"/>
        <v>0</v>
      </c>
      <c r="J27" s="172"/>
      <c r="K27" s="33">
        <f t="shared" si="1"/>
        <v>0</v>
      </c>
      <c r="L27" s="172"/>
      <c r="M27" s="33">
        <f t="shared" si="2"/>
        <v>0</v>
      </c>
      <c r="N27" s="172"/>
      <c r="O27" s="33">
        <f t="shared" si="3"/>
        <v>0</v>
      </c>
      <c r="P27" s="172"/>
      <c r="Q27" s="33">
        <f t="shared" si="4"/>
        <v>0</v>
      </c>
      <c r="R27" s="172"/>
      <c r="S27" s="33">
        <f t="shared" si="5"/>
        <v>0</v>
      </c>
      <c r="T27" s="172"/>
      <c r="U27" s="33">
        <f t="shared" si="6"/>
        <v>0</v>
      </c>
      <c r="V27" s="172"/>
      <c r="W27" s="33">
        <f t="shared" si="7"/>
        <v>0</v>
      </c>
      <c r="X27" s="172"/>
      <c r="Y27" s="33">
        <f t="shared" si="8"/>
        <v>0</v>
      </c>
      <c r="Z27" s="172"/>
      <c r="AA27" s="33">
        <f t="shared" si="9"/>
        <v>0</v>
      </c>
      <c r="AB27" s="172"/>
      <c r="AC27" s="33">
        <f t="shared" si="10"/>
        <v>0</v>
      </c>
      <c r="AD27" s="172"/>
      <c r="AE27" s="33">
        <f t="shared" si="11"/>
        <v>0</v>
      </c>
      <c r="AF27" s="172"/>
      <c r="AG27" s="33">
        <f t="shared" si="12"/>
        <v>0</v>
      </c>
      <c r="AH27" s="172"/>
      <c r="AI27" s="33">
        <f t="shared" si="13"/>
        <v>0</v>
      </c>
      <c r="AJ27" s="172"/>
      <c r="AK27" s="33">
        <f t="shared" si="14"/>
        <v>0</v>
      </c>
      <c r="AL27" s="172"/>
      <c r="AM27" s="33">
        <f t="shared" si="15"/>
        <v>0</v>
      </c>
      <c r="AN27" s="172"/>
      <c r="AO27" s="33">
        <f t="shared" si="16"/>
        <v>0</v>
      </c>
      <c r="AP27" s="172"/>
      <c r="AQ27" s="33">
        <f t="shared" si="17"/>
        <v>0</v>
      </c>
      <c r="AR27" s="172"/>
      <c r="AS27" s="33">
        <f t="shared" si="18"/>
        <v>0</v>
      </c>
      <c r="AT27" s="172"/>
      <c r="AU27" s="33">
        <f t="shared" si="19"/>
        <v>0</v>
      </c>
      <c r="AV27" s="172"/>
      <c r="AW27" s="33">
        <f t="shared" si="20"/>
        <v>0</v>
      </c>
      <c r="AX27" s="34">
        <f t="shared" si="21"/>
        <v>0</v>
      </c>
      <c r="AY27" s="41">
        <f t="shared" si="22"/>
        <v>0</v>
      </c>
      <c r="AZ27" s="5">
        <f t="shared" si="23"/>
        <v>0</v>
      </c>
      <c r="BA27" s="155">
        <f t="shared" si="24"/>
        <v>0</v>
      </c>
    </row>
    <row r="28" spans="1:53" s="2" customFormat="1" ht="13.2" hidden="1" thickTop="1" thickBot="1" x14ac:dyDescent="0.3">
      <c r="A28" s="89"/>
      <c r="B28" s="152">
        <v>5045500035</v>
      </c>
      <c r="C28" s="132" t="str">
        <f>IFERROR(IF(B28,VLOOKUP((AEO!$B$13&amp;AEO!$C$13&amp;B28&amp;E28),MSRV5!A:F,6,0),""),"N/A")</f>
        <v>160</v>
      </c>
      <c r="D28" s="137" t="s">
        <v>4993</v>
      </c>
      <c r="E28" s="142" t="str">
        <f>IF(B28,VLOOKUP(B28,MSRV5!B:D,3,0),"")</f>
        <v>CDA</v>
      </c>
      <c r="F28" s="142"/>
      <c r="G28" s="86"/>
      <c r="H28" s="74">
        <f>IFERROR(IF(B28,VLOOKUP((AEO!$B$13&amp;AEO!$C$13&amp;B28&amp;E28),MSRV5!A:E,5,0),""),0)</f>
        <v>4676.4399999999996</v>
      </c>
      <c r="I28" s="33">
        <f t="shared" si="0"/>
        <v>0</v>
      </c>
      <c r="J28" s="172"/>
      <c r="K28" s="33">
        <f t="shared" si="1"/>
        <v>0</v>
      </c>
      <c r="L28" s="172"/>
      <c r="M28" s="33">
        <f t="shared" si="2"/>
        <v>0</v>
      </c>
      <c r="N28" s="172"/>
      <c r="O28" s="33">
        <f t="shared" si="3"/>
        <v>0</v>
      </c>
      <c r="P28" s="172"/>
      <c r="Q28" s="33">
        <f t="shared" si="4"/>
        <v>0</v>
      </c>
      <c r="R28" s="172"/>
      <c r="S28" s="33">
        <f t="shared" si="5"/>
        <v>0</v>
      </c>
      <c r="T28" s="172"/>
      <c r="U28" s="33">
        <f t="shared" si="6"/>
        <v>0</v>
      </c>
      <c r="V28" s="172"/>
      <c r="W28" s="33">
        <f t="shared" si="7"/>
        <v>0</v>
      </c>
      <c r="X28" s="172"/>
      <c r="Y28" s="33">
        <f t="shared" si="8"/>
        <v>0</v>
      </c>
      <c r="Z28" s="172"/>
      <c r="AA28" s="33">
        <f t="shared" si="9"/>
        <v>0</v>
      </c>
      <c r="AB28" s="172"/>
      <c r="AC28" s="33">
        <f t="shared" si="10"/>
        <v>0</v>
      </c>
      <c r="AD28" s="172"/>
      <c r="AE28" s="33">
        <f t="shared" si="11"/>
        <v>0</v>
      </c>
      <c r="AF28" s="172"/>
      <c r="AG28" s="33">
        <f t="shared" si="12"/>
        <v>0</v>
      </c>
      <c r="AH28" s="172"/>
      <c r="AI28" s="33">
        <f t="shared" si="13"/>
        <v>0</v>
      </c>
      <c r="AJ28" s="172"/>
      <c r="AK28" s="33">
        <f t="shared" si="14"/>
        <v>0</v>
      </c>
      <c r="AL28" s="172"/>
      <c r="AM28" s="33">
        <f t="shared" si="15"/>
        <v>0</v>
      </c>
      <c r="AN28" s="172"/>
      <c r="AO28" s="33">
        <f t="shared" si="16"/>
        <v>0</v>
      </c>
      <c r="AP28" s="172"/>
      <c r="AQ28" s="33">
        <f t="shared" si="17"/>
        <v>0</v>
      </c>
      <c r="AR28" s="172"/>
      <c r="AS28" s="33">
        <f t="shared" si="18"/>
        <v>0</v>
      </c>
      <c r="AT28" s="172"/>
      <c r="AU28" s="33">
        <f t="shared" si="19"/>
        <v>0</v>
      </c>
      <c r="AV28" s="172"/>
      <c r="AW28" s="33">
        <f t="shared" si="20"/>
        <v>0</v>
      </c>
      <c r="AX28" s="34">
        <f t="shared" si="21"/>
        <v>0</v>
      </c>
      <c r="AY28" s="41">
        <f t="shared" si="22"/>
        <v>0</v>
      </c>
      <c r="AZ28" s="5">
        <f t="shared" si="23"/>
        <v>0</v>
      </c>
      <c r="BA28" s="155">
        <f t="shared" si="24"/>
        <v>0</v>
      </c>
    </row>
    <row r="29" spans="1:53" s="2" customFormat="1" ht="13.2" hidden="1" thickTop="1" thickBot="1" x14ac:dyDescent="0.3">
      <c r="A29" s="89"/>
      <c r="B29" s="152">
        <v>5045500036</v>
      </c>
      <c r="C29" s="132" t="str">
        <f>IFERROR(IF(B29,VLOOKUP((AEO!$B$13&amp;AEO!$C$13&amp;B29&amp;E29),MSRV5!A:F,6,0),""),"N/A")</f>
        <v>170</v>
      </c>
      <c r="D29" s="137" t="s">
        <v>4994</v>
      </c>
      <c r="E29" s="142" t="str">
        <f>IF(B29,VLOOKUP(B29,MSRV5!B:D,3,0),"")</f>
        <v>CDA</v>
      </c>
      <c r="F29" s="142"/>
      <c r="G29" s="86"/>
      <c r="H29" s="74">
        <f>IFERROR(IF(B29,VLOOKUP((AEO!$B$13&amp;AEO!$C$13&amp;B29&amp;E29),MSRV5!A:E,5,0),""),0)</f>
        <v>4676.4399999999996</v>
      </c>
      <c r="I29" s="33">
        <f t="shared" si="0"/>
        <v>0</v>
      </c>
      <c r="J29" s="172"/>
      <c r="K29" s="33">
        <f t="shared" si="1"/>
        <v>0</v>
      </c>
      <c r="L29" s="172"/>
      <c r="M29" s="33">
        <f t="shared" si="2"/>
        <v>0</v>
      </c>
      <c r="N29" s="172"/>
      <c r="O29" s="33">
        <f t="shared" si="3"/>
        <v>0</v>
      </c>
      <c r="P29" s="172"/>
      <c r="Q29" s="33">
        <f t="shared" si="4"/>
        <v>0</v>
      </c>
      <c r="R29" s="172"/>
      <c r="S29" s="33">
        <f t="shared" si="5"/>
        <v>0</v>
      </c>
      <c r="T29" s="172"/>
      <c r="U29" s="33">
        <f t="shared" si="6"/>
        <v>0</v>
      </c>
      <c r="V29" s="172"/>
      <c r="W29" s="33">
        <f t="shared" si="7"/>
        <v>0</v>
      </c>
      <c r="X29" s="172"/>
      <c r="Y29" s="33">
        <f t="shared" si="8"/>
        <v>0</v>
      </c>
      <c r="Z29" s="172"/>
      <c r="AA29" s="33">
        <f t="shared" si="9"/>
        <v>0</v>
      </c>
      <c r="AB29" s="172"/>
      <c r="AC29" s="33">
        <f t="shared" si="10"/>
        <v>0</v>
      </c>
      <c r="AD29" s="172"/>
      <c r="AE29" s="33">
        <f t="shared" si="11"/>
        <v>0</v>
      </c>
      <c r="AF29" s="172"/>
      <c r="AG29" s="33">
        <f t="shared" si="12"/>
        <v>0</v>
      </c>
      <c r="AH29" s="172"/>
      <c r="AI29" s="33">
        <f t="shared" si="13"/>
        <v>0</v>
      </c>
      <c r="AJ29" s="172"/>
      <c r="AK29" s="33">
        <f t="shared" si="14"/>
        <v>0</v>
      </c>
      <c r="AL29" s="172"/>
      <c r="AM29" s="33">
        <f t="shared" si="15"/>
        <v>0</v>
      </c>
      <c r="AN29" s="172"/>
      <c r="AO29" s="33">
        <f t="shared" si="16"/>
        <v>0</v>
      </c>
      <c r="AP29" s="172"/>
      <c r="AQ29" s="33">
        <f t="shared" si="17"/>
        <v>0</v>
      </c>
      <c r="AR29" s="172"/>
      <c r="AS29" s="33">
        <f t="shared" si="18"/>
        <v>0</v>
      </c>
      <c r="AT29" s="172"/>
      <c r="AU29" s="33">
        <f t="shared" si="19"/>
        <v>0</v>
      </c>
      <c r="AV29" s="172"/>
      <c r="AW29" s="33">
        <f t="shared" si="20"/>
        <v>0</v>
      </c>
      <c r="AX29" s="34">
        <f t="shared" si="21"/>
        <v>0</v>
      </c>
      <c r="AY29" s="41">
        <f t="shared" si="22"/>
        <v>0</v>
      </c>
      <c r="AZ29" s="5">
        <f t="shared" si="23"/>
        <v>0</v>
      </c>
      <c r="BA29" s="155">
        <f t="shared" si="24"/>
        <v>0</v>
      </c>
    </row>
    <row r="30" spans="1:53" s="2" customFormat="1" ht="13.2" hidden="1" thickTop="1" thickBot="1" x14ac:dyDescent="0.3">
      <c r="A30" s="89"/>
      <c r="B30" s="152">
        <v>5045500038</v>
      </c>
      <c r="C30" s="132" t="str">
        <f>IFERROR(IF(B30,VLOOKUP((AEO!$B$13&amp;AEO!$C$13&amp;B30&amp;E30),MSRV5!A:F,6,0),""),"N/A")</f>
        <v>180</v>
      </c>
      <c r="D30" s="137" t="s">
        <v>4995</v>
      </c>
      <c r="E30" s="142" t="str">
        <f>IF(B30,VLOOKUP(B30,MSRV5!B:D,3,0),"")</f>
        <v>CDA</v>
      </c>
      <c r="F30" s="142"/>
      <c r="G30" s="86"/>
      <c r="H30" s="74">
        <f>IFERROR(IF(B30,VLOOKUP((AEO!$B$13&amp;AEO!$C$13&amp;B30&amp;E30),MSRV5!A:E,5,0),""),0)</f>
        <v>196.91</v>
      </c>
      <c r="I30" s="33">
        <f t="shared" si="0"/>
        <v>0</v>
      </c>
      <c r="J30" s="172"/>
      <c r="K30" s="33">
        <f t="shared" si="1"/>
        <v>0</v>
      </c>
      <c r="L30" s="172"/>
      <c r="M30" s="33">
        <f t="shared" si="2"/>
        <v>0</v>
      </c>
      <c r="N30" s="172"/>
      <c r="O30" s="33">
        <f t="shared" si="3"/>
        <v>0</v>
      </c>
      <c r="P30" s="172"/>
      <c r="Q30" s="33">
        <f t="shared" si="4"/>
        <v>0</v>
      </c>
      <c r="R30" s="172"/>
      <c r="S30" s="33">
        <f t="shared" si="5"/>
        <v>0</v>
      </c>
      <c r="T30" s="172"/>
      <c r="U30" s="33">
        <f t="shared" si="6"/>
        <v>0</v>
      </c>
      <c r="V30" s="172"/>
      <c r="W30" s="33">
        <f t="shared" si="7"/>
        <v>0</v>
      </c>
      <c r="X30" s="172"/>
      <c r="Y30" s="33">
        <f t="shared" si="8"/>
        <v>0</v>
      </c>
      <c r="Z30" s="172"/>
      <c r="AA30" s="33">
        <f t="shared" si="9"/>
        <v>0</v>
      </c>
      <c r="AB30" s="172"/>
      <c r="AC30" s="33">
        <f t="shared" si="10"/>
        <v>0</v>
      </c>
      <c r="AD30" s="172"/>
      <c r="AE30" s="33">
        <f t="shared" si="11"/>
        <v>0</v>
      </c>
      <c r="AF30" s="172"/>
      <c r="AG30" s="33">
        <f t="shared" si="12"/>
        <v>0</v>
      </c>
      <c r="AH30" s="172"/>
      <c r="AI30" s="33">
        <f t="shared" si="13"/>
        <v>0</v>
      </c>
      <c r="AJ30" s="172"/>
      <c r="AK30" s="33">
        <f t="shared" si="14"/>
        <v>0</v>
      </c>
      <c r="AL30" s="172"/>
      <c r="AM30" s="33">
        <f t="shared" si="15"/>
        <v>0</v>
      </c>
      <c r="AN30" s="172"/>
      <c r="AO30" s="33">
        <f t="shared" si="16"/>
        <v>0</v>
      </c>
      <c r="AP30" s="172"/>
      <c r="AQ30" s="33">
        <f t="shared" si="17"/>
        <v>0</v>
      </c>
      <c r="AR30" s="172"/>
      <c r="AS30" s="33">
        <f t="shared" si="18"/>
        <v>0</v>
      </c>
      <c r="AT30" s="172"/>
      <c r="AU30" s="33">
        <f t="shared" si="19"/>
        <v>0</v>
      </c>
      <c r="AV30" s="172"/>
      <c r="AW30" s="33">
        <f t="shared" si="20"/>
        <v>0</v>
      </c>
      <c r="AX30" s="34">
        <f t="shared" si="21"/>
        <v>0</v>
      </c>
      <c r="AY30" s="41">
        <f t="shared" si="22"/>
        <v>0</v>
      </c>
      <c r="AZ30" s="5">
        <f t="shared" si="23"/>
        <v>0</v>
      </c>
      <c r="BA30" s="155">
        <f t="shared" si="24"/>
        <v>0</v>
      </c>
    </row>
    <row r="31" spans="1:53" s="2" customFormat="1" ht="13.2" hidden="1" thickTop="1" thickBot="1" x14ac:dyDescent="0.3">
      <c r="A31" s="89"/>
      <c r="B31" s="152">
        <v>5045500041</v>
      </c>
      <c r="C31" s="132" t="str">
        <f>IFERROR(IF(B31,VLOOKUP((AEO!$B$13&amp;AEO!$C$13&amp;B31&amp;E31),MSRV5!A:F,6,0),""),"N/A")</f>
        <v>190</v>
      </c>
      <c r="D31" s="137" t="s">
        <v>4996</v>
      </c>
      <c r="E31" s="142" t="str">
        <f>IF(B31,VLOOKUP(B31,MSRV5!B:D,3,0),"")</f>
        <v>CDA</v>
      </c>
      <c r="F31" s="142"/>
      <c r="G31" s="86"/>
      <c r="H31" s="74">
        <f>IFERROR(IF(B31,VLOOKUP((AEO!$B$13&amp;AEO!$C$13&amp;B31&amp;E31),MSRV5!A:E,5,0),""),0)</f>
        <v>307.67</v>
      </c>
      <c r="I31" s="33">
        <f t="shared" si="0"/>
        <v>0</v>
      </c>
      <c r="J31" s="172"/>
      <c r="K31" s="33">
        <f t="shared" si="1"/>
        <v>0</v>
      </c>
      <c r="L31" s="172"/>
      <c r="M31" s="33">
        <f t="shared" si="2"/>
        <v>0</v>
      </c>
      <c r="N31" s="172"/>
      <c r="O31" s="33">
        <f t="shared" si="3"/>
        <v>0</v>
      </c>
      <c r="P31" s="172"/>
      <c r="Q31" s="33">
        <f t="shared" si="4"/>
        <v>0</v>
      </c>
      <c r="R31" s="172"/>
      <c r="S31" s="33">
        <f t="shared" si="5"/>
        <v>0</v>
      </c>
      <c r="T31" s="172"/>
      <c r="U31" s="33">
        <f t="shared" si="6"/>
        <v>0</v>
      </c>
      <c r="V31" s="172"/>
      <c r="W31" s="33">
        <f t="shared" si="7"/>
        <v>0</v>
      </c>
      <c r="X31" s="172"/>
      <c r="Y31" s="33">
        <f t="shared" si="8"/>
        <v>0</v>
      </c>
      <c r="Z31" s="172"/>
      <c r="AA31" s="33">
        <f t="shared" si="9"/>
        <v>0</v>
      </c>
      <c r="AB31" s="172"/>
      <c r="AC31" s="33">
        <f t="shared" si="10"/>
        <v>0</v>
      </c>
      <c r="AD31" s="172"/>
      <c r="AE31" s="33">
        <f t="shared" si="11"/>
        <v>0</v>
      </c>
      <c r="AF31" s="172"/>
      <c r="AG31" s="33">
        <f t="shared" si="12"/>
        <v>0</v>
      </c>
      <c r="AH31" s="172"/>
      <c r="AI31" s="33">
        <f t="shared" si="13"/>
        <v>0</v>
      </c>
      <c r="AJ31" s="172"/>
      <c r="AK31" s="33">
        <f t="shared" si="14"/>
        <v>0</v>
      </c>
      <c r="AL31" s="172"/>
      <c r="AM31" s="33">
        <f t="shared" si="15"/>
        <v>0</v>
      </c>
      <c r="AN31" s="172"/>
      <c r="AO31" s="33">
        <f t="shared" si="16"/>
        <v>0</v>
      </c>
      <c r="AP31" s="172"/>
      <c r="AQ31" s="33">
        <f t="shared" si="17"/>
        <v>0</v>
      </c>
      <c r="AR31" s="172"/>
      <c r="AS31" s="33">
        <f t="shared" si="18"/>
        <v>0</v>
      </c>
      <c r="AT31" s="172"/>
      <c r="AU31" s="33">
        <f t="shared" si="19"/>
        <v>0</v>
      </c>
      <c r="AV31" s="172"/>
      <c r="AW31" s="33">
        <f t="shared" si="20"/>
        <v>0</v>
      </c>
      <c r="AX31" s="34">
        <f t="shared" si="21"/>
        <v>0</v>
      </c>
      <c r="AY31" s="41">
        <f t="shared" si="22"/>
        <v>0</v>
      </c>
      <c r="AZ31" s="5">
        <f t="shared" si="23"/>
        <v>0</v>
      </c>
      <c r="BA31" s="155">
        <f t="shared" si="24"/>
        <v>0</v>
      </c>
    </row>
    <row r="32" spans="1:53" s="2" customFormat="1" ht="13.2" hidden="1" thickTop="1" thickBot="1" x14ac:dyDescent="0.3">
      <c r="A32" s="89"/>
      <c r="B32" s="152">
        <v>5045500042</v>
      </c>
      <c r="C32" s="132" t="str">
        <f>IFERROR(IF(B32,VLOOKUP((AEO!$B$13&amp;AEO!$C$13&amp;B32&amp;E32),MSRV5!A:F,6,0),""),"N/A")</f>
        <v>200</v>
      </c>
      <c r="D32" s="137" t="s">
        <v>4997</v>
      </c>
      <c r="E32" s="142" t="str">
        <f>IF(B32,VLOOKUP(B32,MSRV5!B:D,3,0),"")</f>
        <v>CDA</v>
      </c>
      <c r="F32" s="142"/>
      <c r="G32" s="86"/>
      <c r="H32" s="74">
        <f>IFERROR(IF(B32,VLOOKUP((AEO!$B$13&amp;AEO!$C$13&amp;B32&amp;E32),MSRV5!A:E,5,0),""),0)</f>
        <v>2953.54</v>
      </c>
      <c r="I32" s="33">
        <f t="shared" si="0"/>
        <v>0</v>
      </c>
      <c r="J32" s="172"/>
      <c r="K32" s="33">
        <f t="shared" si="1"/>
        <v>0</v>
      </c>
      <c r="L32" s="172"/>
      <c r="M32" s="33">
        <f t="shared" si="2"/>
        <v>0</v>
      </c>
      <c r="N32" s="172"/>
      <c r="O32" s="33">
        <f t="shared" si="3"/>
        <v>0</v>
      </c>
      <c r="P32" s="172"/>
      <c r="Q32" s="33">
        <f t="shared" si="4"/>
        <v>0</v>
      </c>
      <c r="R32" s="172"/>
      <c r="S32" s="33">
        <f t="shared" si="5"/>
        <v>0</v>
      </c>
      <c r="T32" s="172"/>
      <c r="U32" s="33">
        <f t="shared" si="6"/>
        <v>0</v>
      </c>
      <c r="V32" s="172"/>
      <c r="W32" s="33">
        <f t="shared" si="7"/>
        <v>0</v>
      </c>
      <c r="X32" s="172"/>
      <c r="Y32" s="33">
        <f t="shared" si="8"/>
        <v>0</v>
      </c>
      <c r="Z32" s="172"/>
      <c r="AA32" s="33">
        <f t="shared" si="9"/>
        <v>0</v>
      </c>
      <c r="AB32" s="172"/>
      <c r="AC32" s="33">
        <f t="shared" si="10"/>
        <v>0</v>
      </c>
      <c r="AD32" s="172"/>
      <c r="AE32" s="33">
        <f t="shared" si="11"/>
        <v>0</v>
      </c>
      <c r="AF32" s="172"/>
      <c r="AG32" s="33">
        <f t="shared" si="12"/>
        <v>0</v>
      </c>
      <c r="AH32" s="172"/>
      <c r="AI32" s="33">
        <f t="shared" si="13"/>
        <v>0</v>
      </c>
      <c r="AJ32" s="172"/>
      <c r="AK32" s="33">
        <f t="shared" si="14"/>
        <v>0</v>
      </c>
      <c r="AL32" s="172"/>
      <c r="AM32" s="33">
        <f t="shared" si="15"/>
        <v>0</v>
      </c>
      <c r="AN32" s="172"/>
      <c r="AO32" s="33">
        <f t="shared" si="16"/>
        <v>0</v>
      </c>
      <c r="AP32" s="172"/>
      <c r="AQ32" s="33">
        <f t="shared" si="17"/>
        <v>0</v>
      </c>
      <c r="AR32" s="172"/>
      <c r="AS32" s="33">
        <f t="shared" si="18"/>
        <v>0</v>
      </c>
      <c r="AT32" s="172"/>
      <c r="AU32" s="33">
        <f t="shared" si="19"/>
        <v>0</v>
      </c>
      <c r="AV32" s="172"/>
      <c r="AW32" s="33">
        <f t="shared" si="20"/>
        <v>0</v>
      </c>
      <c r="AX32" s="34">
        <f t="shared" si="21"/>
        <v>0</v>
      </c>
      <c r="AY32" s="41">
        <f t="shared" si="22"/>
        <v>0</v>
      </c>
      <c r="AZ32" s="5">
        <f t="shared" si="23"/>
        <v>0</v>
      </c>
      <c r="BA32" s="155">
        <f t="shared" si="24"/>
        <v>0</v>
      </c>
    </row>
    <row r="33" spans="1:53" s="2" customFormat="1" ht="13.2" hidden="1" thickTop="1" thickBot="1" x14ac:dyDescent="0.3">
      <c r="A33" s="89"/>
      <c r="B33" s="152">
        <v>5045500043</v>
      </c>
      <c r="C33" s="132" t="str">
        <f>IFERROR(IF(B33,VLOOKUP((AEO!$B$13&amp;AEO!$C$13&amp;B33&amp;E33),MSRV5!A:F,6,0),""),"N/A")</f>
        <v>210</v>
      </c>
      <c r="D33" s="137" t="s">
        <v>4998</v>
      </c>
      <c r="E33" s="142" t="str">
        <f>IF(B33,VLOOKUP(B33,MSRV5!B:D,3,0),"")</f>
        <v>CDA</v>
      </c>
      <c r="F33" s="142"/>
      <c r="G33" s="86"/>
      <c r="H33" s="74">
        <f>IFERROR(IF(B33,VLOOKUP((AEO!$B$13&amp;AEO!$C$13&amp;B33&amp;E33),MSRV5!A:E,5,0),""),0)</f>
        <v>3691.93</v>
      </c>
      <c r="I33" s="33">
        <f t="shared" si="0"/>
        <v>0</v>
      </c>
      <c r="J33" s="172"/>
      <c r="K33" s="33">
        <f t="shared" si="1"/>
        <v>0</v>
      </c>
      <c r="L33" s="172"/>
      <c r="M33" s="33">
        <f t="shared" si="2"/>
        <v>0</v>
      </c>
      <c r="N33" s="172"/>
      <c r="O33" s="33">
        <f t="shared" si="3"/>
        <v>0</v>
      </c>
      <c r="P33" s="172"/>
      <c r="Q33" s="33">
        <f t="shared" si="4"/>
        <v>0</v>
      </c>
      <c r="R33" s="172"/>
      <c r="S33" s="33">
        <f t="shared" si="5"/>
        <v>0</v>
      </c>
      <c r="T33" s="172"/>
      <c r="U33" s="33">
        <f t="shared" si="6"/>
        <v>0</v>
      </c>
      <c r="V33" s="172"/>
      <c r="W33" s="33">
        <f t="shared" si="7"/>
        <v>0</v>
      </c>
      <c r="X33" s="172"/>
      <c r="Y33" s="33">
        <f t="shared" si="8"/>
        <v>0</v>
      </c>
      <c r="Z33" s="172"/>
      <c r="AA33" s="33">
        <f t="shared" si="9"/>
        <v>0</v>
      </c>
      <c r="AB33" s="172"/>
      <c r="AC33" s="33">
        <f t="shared" si="10"/>
        <v>0</v>
      </c>
      <c r="AD33" s="172"/>
      <c r="AE33" s="33">
        <f t="shared" si="11"/>
        <v>0</v>
      </c>
      <c r="AF33" s="172"/>
      <c r="AG33" s="33">
        <f t="shared" si="12"/>
        <v>0</v>
      </c>
      <c r="AH33" s="172"/>
      <c r="AI33" s="33">
        <f t="shared" si="13"/>
        <v>0</v>
      </c>
      <c r="AJ33" s="172"/>
      <c r="AK33" s="33">
        <f t="shared" si="14"/>
        <v>0</v>
      </c>
      <c r="AL33" s="172"/>
      <c r="AM33" s="33">
        <f t="shared" si="15"/>
        <v>0</v>
      </c>
      <c r="AN33" s="172"/>
      <c r="AO33" s="33">
        <f t="shared" si="16"/>
        <v>0</v>
      </c>
      <c r="AP33" s="172"/>
      <c r="AQ33" s="33">
        <f t="shared" si="17"/>
        <v>0</v>
      </c>
      <c r="AR33" s="172"/>
      <c r="AS33" s="33">
        <f t="shared" si="18"/>
        <v>0</v>
      </c>
      <c r="AT33" s="172"/>
      <c r="AU33" s="33">
        <f t="shared" si="19"/>
        <v>0</v>
      </c>
      <c r="AV33" s="172"/>
      <c r="AW33" s="33">
        <f t="shared" si="20"/>
        <v>0</v>
      </c>
      <c r="AX33" s="34">
        <f t="shared" si="21"/>
        <v>0</v>
      </c>
      <c r="AY33" s="41">
        <f t="shared" si="22"/>
        <v>0</v>
      </c>
      <c r="AZ33" s="5">
        <f t="shared" si="23"/>
        <v>0</v>
      </c>
      <c r="BA33" s="155">
        <f t="shared" si="24"/>
        <v>0</v>
      </c>
    </row>
    <row r="34" spans="1:53" s="2" customFormat="1" ht="13.2" hidden="1" thickTop="1" thickBot="1" x14ac:dyDescent="0.3">
      <c r="A34" s="89"/>
      <c r="B34" s="152">
        <v>5045500044</v>
      </c>
      <c r="C34" s="132" t="str">
        <f>IFERROR(IF(B34,VLOOKUP((AEO!$B$13&amp;AEO!$C$13&amp;B34&amp;E34),MSRV5!A:F,6,0),""),"N/A")</f>
        <v>220</v>
      </c>
      <c r="D34" s="137" t="s">
        <v>4999</v>
      </c>
      <c r="E34" s="142" t="str">
        <f>IF(B34,VLOOKUP(B34,MSRV5!B:D,3,0),"")</f>
        <v>CDA</v>
      </c>
      <c r="F34" s="142"/>
      <c r="G34" s="86"/>
      <c r="H34" s="74">
        <f>IFERROR(IF(B34,VLOOKUP((AEO!$B$13&amp;AEO!$C$13&amp;B34&amp;E34),MSRV5!A:E,5,0),""),0)</f>
        <v>2707.41</v>
      </c>
      <c r="I34" s="33">
        <f t="shared" si="0"/>
        <v>0</v>
      </c>
      <c r="J34" s="172"/>
      <c r="K34" s="33">
        <f t="shared" si="1"/>
        <v>0</v>
      </c>
      <c r="L34" s="172"/>
      <c r="M34" s="33">
        <f t="shared" si="2"/>
        <v>0</v>
      </c>
      <c r="N34" s="172"/>
      <c r="O34" s="33">
        <f t="shared" si="3"/>
        <v>0</v>
      </c>
      <c r="P34" s="172"/>
      <c r="Q34" s="33">
        <f t="shared" si="4"/>
        <v>0</v>
      </c>
      <c r="R34" s="172"/>
      <c r="S34" s="33">
        <f t="shared" si="5"/>
        <v>0</v>
      </c>
      <c r="T34" s="172"/>
      <c r="U34" s="33">
        <f t="shared" si="6"/>
        <v>0</v>
      </c>
      <c r="V34" s="172"/>
      <c r="W34" s="33">
        <f t="shared" si="7"/>
        <v>0</v>
      </c>
      <c r="X34" s="172"/>
      <c r="Y34" s="33">
        <f t="shared" si="8"/>
        <v>0</v>
      </c>
      <c r="Z34" s="172"/>
      <c r="AA34" s="33">
        <f t="shared" si="9"/>
        <v>0</v>
      </c>
      <c r="AB34" s="172"/>
      <c r="AC34" s="33">
        <f t="shared" si="10"/>
        <v>0</v>
      </c>
      <c r="AD34" s="172"/>
      <c r="AE34" s="33">
        <f t="shared" si="11"/>
        <v>0</v>
      </c>
      <c r="AF34" s="172"/>
      <c r="AG34" s="33">
        <f t="shared" si="12"/>
        <v>0</v>
      </c>
      <c r="AH34" s="172"/>
      <c r="AI34" s="33">
        <f t="shared" si="13"/>
        <v>0</v>
      </c>
      <c r="AJ34" s="172"/>
      <c r="AK34" s="33">
        <f t="shared" si="14"/>
        <v>0</v>
      </c>
      <c r="AL34" s="172"/>
      <c r="AM34" s="33">
        <f t="shared" si="15"/>
        <v>0</v>
      </c>
      <c r="AN34" s="172"/>
      <c r="AO34" s="33">
        <f t="shared" si="16"/>
        <v>0</v>
      </c>
      <c r="AP34" s="172"/>
      <c r="AQ34" s="33">
        <f t="shared" si="17"/>
        <v>0</v>
      </c>
      <c r="AR34" s="172"/>
      <c r="AS34" s="33">
        <f t="shared" si="18"/>
        <v>0</v>
      </c>
      <c r="AT34" s="172"/>
      <c r="AU34" s="33">
        <f t="shared" si="19"/>
        <v>0</v>
      </c>
      <c r="AV34" s="172"/>
      <c r="AW34" s="33">
        <f t="shared" si="20"/>
        <v>0</v>
      </c>
      <c r="AX34" s="34">
        <f t="shared" si="21"/>
        <v>0</v>
      </c>
      <c r="AY34" s="41">
        <f t="shared" si="22"/>
        <v>0</v>
      </c>
      <c r="AZ34" s="5">
        <f t="shared" si="23"/>
        <v>0</v>
      </c>
      <c r="BA34" s="155">
        <f t="shared" si="24"/>
        <v>0</v>
      </c>
    </row>
    <row r="35" spans="1:53" s="2" customFormat="1" ht="13.2" hidden="1" thickTop="1" thickBot="1" x14ac:dyDescent="0.3">
      <c r="A35" s="89"/>
      <c r="B35" s="152">
        <v>5045500045</v>
      </c>
      <c r="C35" s="132" t="str">
        <f>IFERROR(IF(B35,VLOOKUP((AEO!$B$13&amp;AEO!$C$13&amp;B35&amp;E35),MSRV5!A:F,6,0),""),"N/A")</f>
        <v>230</v>
      </c>
      <c r="D35" s="137" t="s">
        <v>5000</v>
      </c>
      <c r="E35" s="142" t="str">
        <f>IF(B35,VLOOKUP(B35,MSRV5!B:D,3,0),"")</f>
        <v>CDA</v>
      </c>
      <c r="F35" s="142"/>
      <c r="G35" s="86"/>
      <c r="H35" s="74">
        <f>IFERROR(IF(B35,VLOOKUP((AEO!$B$13&amp;AEO!$C$13&amp;B35&amp;E35),MSRV5!A:E,5,0),""),0)</f>
        <v>4307.25</v>
      </c>
      <c r="I35" s="33">
        <f t="shared" si="0"/>
        <v>0</v>
      </c>
      <c r="J35" s="172"/>
      <c r="K35" s="33">
        <f t="shared" si="1"/>
        <v>0</v>
      </c>
      <c r="L35" s="172"/>
      <c r="M35" s="33">
        <f t="shared" si="2"/>
        <v>0</v>
      </c>
      <c r="N35" s="172"/>
      <c r="O35" s="33">
        <f t="shared" si="3"/>
        <v>0</v>
      </c>
      <c r="P35" s="172"/>
      <c r="Q35" s="33">
        <f t="shared" si="4"/>
        <v>0</v>
      </c>
      <c r="R35" s="172"/>
      <c r="S35" s="33">
        <f t="shared" si="5"/>
        <v>0</v>
      </c>
      <c r="T35" s="172"/>
      <c r="U35" s="33">
        <f t="shared" si="6"/>
        <v>0</v>
      </c>
      <c r="V35" s="172"/>
      <c r="W35" s="33">
        <f t="shared" si="7"/>
        <v>0</v>
      </c>
      <c r="X35" s="172"/>
      <c r="Y35" s="33">
        <f t="shared" si="8"/>
        <v>0</v>
      </c>
      <c r="Z35" s="172"/>
      <c r="AA35" s="33">
        <f t="shared" si="9"/>
        <v>0</v>
      </c>
      <c r="AB35" s="172"/>
      <c r="AC35" s="33">
        <f t="shared" si="10"/>
        <v>0</v>
      </c>
      <c r="AD35" s="172"/>
      <c r="AE35" s="33">
        <f t="shared" si="11"/>
        <v>0</v>
      </c>
      <c r="AF35" s="172"/>
      <c r="AG35" s="33">
        <f t="shared" si="12"/>
        <v>0</v>
      </c>
      <c r="AH35" s="172"/>
      <c r="AI35" s="33">
        <f t="shared" si="13"/>
        <v>0</v>
      </c>
      <c r="AJ35" s="172"/>
      <c r="AK35" s="33">
        <f t="shared" si="14"/>
        <v>0</v>
      </c>
      <c r="AL35" s="172"/>
      <c r="AM35" s="33">
        <f t="shared" si="15"/>
        <v>0</v>
      </c>
      <c r="AN35" s="172"/>
      <c r="AO35" s="33">
        <f t="shared" si="16"/>
        <v>0</v>
      </c>
      <c r="AP35" s="172"/>
      <c r="AQ35" s="33">
        <f t="shared" si="17"/>
        <v>0</v>
      </c>
      <c r="AR35" s="172"/>
      <c r="AS35" s="33">
        <f t="shared" si="18"/>
        <v>0</v>
      </c>
      <c r="AT35" s="172"/>
      <c r="AU35" s="33">
        <f t="shared" si="19"/>
        <v>0</v>
      </c>
      <c r="AV35" s="172"/>
      <c r="AW35" s="33">
        <f t="shared" si="20"/>
        <v>0</v>
      </c>
      <c r="AX35" s="34">
        <f t="shared" si="21"/>
        <v>0</v>
      </c>
      <c r="AY35" s="41">
        <f t="shared" si="22"/>
        <v>0</v>
      </c>
      <c r="AZ35" s="5">
        <f t="shared" si="23"/>
        <v>0</v>
      </c>
      <c r="BA35" s="155">
        <f t="shared" si="24"/>
        <v>0</v>
      </c>
    </row>
    <row r="36" spans="1:53" s="2" customFormat="1" ht="13.2" hidden="1" thickTop="1" thickBot="1" x14ac:dyDescent="0.3">
      <c r="A36" s="89"/>
      <c r="B36" s="152">
        <v>5045500046</v>
      </c>
      <c r="C36" s="132" t="str">
        <f>IFERROR(IF(B36,VLOOKUP((AEO!$B$13&amp;AEO!$C$13&amp;B36&amp;E36),MSRV5!A:F,6,0),""),"N/A")</f>
        <v>240</v>
      </c>
      <c r="D36" s="137" t="s">
        <v>5001</v>
      </c>
      <c r="E36" s="142" t="str">
        <f>IF(B36,VLOOKUP(B36,MSRV5!B:D,3,0),"")</f>
        <v>CDA</v>
      </c>
      <c r="F36" s="142"/>
      <c r="G36" s="86"/>
      <c r="H36" s="74">
        <f>IFERROR(IF(B36,VLOOKUP((AEO!$B$13&amp;AEO!$C$13&amp;B36&amp;E36),MSRV5!A:E,5,0),""),0)</f>
        <v>1230.6400000000001</v>
      </c>
      <c r="I36" s="33">
        <f t="shared" si="0"/>
        <v>0</v>
      </c>
      <c r="J36" s="172"/>
      <c r="K36" s="33">
        <f t="shared" si="1"/>
        <v>0</v>
      </c>
      <c r="L36" s="172"/>
      <c r="M36" s="33">
        <f t="shared" si="2"/>
        <v>0</v>
      </c>
      <c r="N36" s="172"/>
      <c r="O36" s="33">
        <f t="shared" si="3"/>
        <v>0</v>
      </c>
      <c r="P36" s="172"/>
      <c r="Q36" s="33">
        <f t="shared" si="4"/>
        <v>0</v>
      </c>
      <c r="R36" s="172"/>
      <c r="S36" s="33">
        <f t="shared" si="5"/>
        <v>0</v>
      </c>
      <c r="T36" s="172"/>
      <c r="U36" s="33">
        <f t="shared" si="6"/>
        <v>0</v>
      </c>
      <c r="V36" s="172"/>
      <c r="W36" s="33">
        <f t="shared" si="7"/>
        <v>0</v>
      </c>
      <c r="X36" s="172"/>
      <c r="Y36" s="33">
        <f t="shared" si="8"/>
        <v>0</v>
      </c>
      <c r="Z36" s="172"/>
      <c r="AA36" s="33">
        <f t="shared" si="9"/>
        <v>0</v>
      </c>
      <c r="AB36" s="172"/>
      <c r="AC36" s="33">
        <f t="shared" si="10"/>
        <v>0</v>
      </c>
      <c r="AD36" s="172"/>
      <c r="AE36" s="33">
        <f t="shared" si="11"/>
        <v>0</v>
      </c>
      <c r="AF36" s="172"/>
      <c r="AG36" s="33">
        <f t="shared" si="12"/>
        <v>0</v>
      </c>
      <c r="AH36" s="172"/>
      <c r="AI36" s="33">
        <f t="shared" si="13"/>
        <v>0</v>
      </c>
      <c r="AJ36" s="172"/>
      <c r="AK36" s="33">
        <f t="shared" si="14"/>
        <v>0</v>
      </c>
      <c r="AL36" s="172"/>
      <c r="AM36" s="33">
        <f t="shared" si="15"/>
        <v>0</v>
      </c>
      <c r="AN36" s="172"/>
      <c r="AO36" s="33">
        <f t="shared" si="16"/>
        <v>0</v>
      </c>
      <c r="AP36" s="172"/>
      <c r="AQ36" s="33">
        <f t="shared" si="17"/>
        <v>0</v>
      </c>
      <c r="AR36" s="172"/>
      <c r="AS36" s="33">
        <f t="shared" si="18"/>
        <v>0</v>
      </c>
      <c r="AT36" s="172"/>
      <c r="AU36" s="33">
        <f t="shared" si="19"/>
        <v>0</v>
      </c>
      <c r="AV36" s="172"/>
      <c r="AW36" s="33">
        <f t="shared" si="20"/>
        <v>0</v>
      </c>
      <c r="AX36" s="34">
        <f t="shared" si="21"/>
        <v>0</v>
      </c>
      <c r="AY36" s="41">
        <f t="shared" si="22"/>
        <v>0</v>
      </c>
      <c r="AZ36" s="5">
        <f t="shared" si="23"/>
        <v>0</v>
      </c>
      <c r="BA36" s="155">
        <f t="shared" si="24"/>
        <v>0</v>
      </c>
    </row>
    <row r="37" spans="1:53" s="2" customFormat="1" ht="13.2" hidden="1" thickTop="1" thickBot="1" x14ac:dyDescent="0.3">
      <c r="A37" s="89"/>
      <c r="B37" s="152">
        <v>5045500047</v>
      </c>
      <c r="C37" s="132" t="str">
        <f>IFERROR(IF(B37,VLOOKUP((AEO!$B$13&amp;AEO!$C$13&amp;B37&amp;E37),MSRV5!A:F,6,0),""),"N/A")</f>
        <v>250</v>
      </c>
      <c r="D37" s="137" t="s">
        <v>5002</v>
      </c>
      <c r="E37" s="142" t="str">
        <f>IF(B37,VLOOKUP(B37,MSRV5!B:D,3,0),"")</f>
        <v>CDA</v>
      </c>
      <c r="F37" s="142"/>
      <c r="G37" s="86"/>
      <c r="H37" s="74">
        <f>IFERROR(IF(B37,VLOOKUP((AEO!$B$13&amp;AEO!$C$13&amp;B37&amp;E37),MSRV5!A:E,5,0),""),0)</f>
        <v>1353.72</v>
      </c>
      <c r="I37" s="33">
        <f t="shared" si="0"/>
        <v>0</v>
      </c>
      <c r="J37" s="172"/>
      <c r="K37" s="33">
        <f t="shared" si="1"/>
        <v>0</v>
      </c>
      <c r="L37" s="172"/>
      <c r="M37" s="33">
        <f t="shared" si="2"/>
        <v>0</v>
      </c>
      <c r="N37" s="172"/>
      <c r="O37" s="33">
        <f t="shared" si="3"/>
        <v>0</v>
      </c>
      <c r="P37" s="172"/>
      <c r="Q37" s="33">
        <f t="shared" si="4"/>
        <v>0</v>
      </c>
      <c r="R37" s="172"/>
      <c r="S37" s="33">
        <f t="shared" si="5"/>
        <v>0</v>
      </c>
      <c r="T37" s="172"/>
      <c r="U37" s="33">
        <f t="shared" si="6"/>
        <v>0</v>
      </c>
      <c r="V37" s="172"/>
      <c r="W37" s="33">
        <f t="shared" si="7"/>
        <v>0</v>
      </c>
      <c r="X37" s="172"/>
      <c r="Y37" s="33">
        <f t="shared" si="8"/>
        <v>0</v>
      </c>
      <c r="Z37" s="172"/>
      <c r="AA37" s="33">
        <f t="shared" si="9"/>
        <v>0</v>
      </c>
      <c r="AB37" s="172"/>
      <c r="AC37" s="33">
        <f t="shared" si="10"/>
        <v>0</v>
      </c>
      <c r="AD37" s="172"/>
      <c r="AE37" s="33">
        <f t="shared" si="11"/>
        <v>0</v>
      </c>
      <c r="AF37" s="172"/>
      <c r="AG37" s="33">
        <f t="shared" si="12"/>
        <v>0</v>
      </c>
      <c r="AH37" s="172"/>
      <c r="AI37" s="33">
        <f t="shared" si="13"/>
        <v>0</v>
      </c>
      <c r="AJ37" s="172"/>
      <c r="AK37" s="33">
        <f t="shared" si="14"/>
        <v>0</v>
      </c>
      <c r="AL37" s="172"/>
      <c r="AM37" s="33">
        <f t="shared" si="15"/>
        <v>0</v>
      </c>
      <c r="AN37" s="172"/>
      <c r="AO37" s="33">
        <f t="shared" si="16"/>
        <v>0</v>
      </c>
      <c r="AP37" s="172"/>
      <c r="AQ37" s="33">
        <f t="shared" si="17"/>
        <v>0</v>
      </c>
      <c r="AR37" s="172"/>
      <c r="AS37" s="33">
        <f t="shared" si="18"/>
        <v>0</v>
      </c>
      <c r="AT37" s="172"/>
      <c r="AU37" s="33">
        <f t="shared" si="19"/>
        <v>0</v>
      </c>
      <c r="AV37" s="172"/>
      <c r="AW37" s="33">
        <f t="shared" si="20"/>
        <v>0</v>
      </c>
      <c r="AX37" s="34">
        <f t="shared" si="21"/>
        <v>0</v>
      </c>
      <c r="AY37" s="41">
        <f t="shared" si="22"/>
        <v>0</v>
      </c>
      <c r="AZ37" s="5">
        <f t="shared" si="23"/>
        <v>0</v>
      </c>
      <c r="BA37" s="155">
        <f t="shared" si="24"/>
        <v>0</v>
      </c>
    </row>
    <row r="38" spans="1:53" s="2" customFormat="1" ht="13.2" hidden="1" thickTop="1" thickBot="1" x14ac:dyDescent="0.3">
      <c r="A38" s="89"/>
      <c r="B38" s="152">
        <v>5045500048</v>
      </c>
      <c r="C38" s="132" t="str">
        <f>IFERROR(IF(B38,VLOOKUP((AEO!$B$13&amp;AEO!$C$13&amp;B38&amp;E38),MSRV5!A:F,6,0),""),"N/A")</f>
        <v>260</v>
      </c>
      <c r="D38" s="137" t="s">
        <v>5003</v>
      </c>
      <c r="E38" s="142" t="str">
        <f>IF(B38,VLOOKUP(B38,MSRV5!B:D,3,0),"")</f>
        <v>CDA</v>
      </c>
      <c r="F38" s="142"/>
      <c r="G38" s="86"/>
      <c r="H38" s="74">
        <f>IFERROR(IF(B38,VLOOKUP((AEO!$B$13&amp;AEO!$C$13&amp;B38&amp;E38),MSRV5!A:E,5,0),""),0)</f>
        <v>1230.6400000000001</v>
      </c>
      <c r="I38" s="33">
        <f t="shared" si="0"/>
        <v>0</v>
      </c>
      <c r="J38" s="172"/>
      <c r="K38" s="33">
        <f t="shared" si="1"/>
        <v>0</v>
      </c>
      <c r="L38" s="172"/>
      <c r="M38" s="33">
        <f t="shared" si="2"/>
        <v>0</v>
      </c>
      <c r="N38" s="172"/>
      <c r="O38" s="33">
        <f t="shared" si="3"/>
        <v>0</v>
      </c>
      <c r="P38" s="172"/>
      <c r="Q38" s="33">
        <f t="shared" si="4"/>
        <v>0</v>
      </c>
      <c r="R38" s="172"/>
      <c r="S38" s="33">
        <f t="shared" si="5"/>
        <v>0</v>
      </c>
      <c r="T38" s="172"/>
      <c r="U38" s="33">
        <f t="shared" si="6"/>
        <v>0</v>
      </c>
      <c r="V38" s="172"/>
      <c r="W38" s="33">
        <f t="shared" si="7"/>
        <v>0</v>
      </c>
      <c r="X38" s="172"/>
      <c r="Y38" s="33">
        <f t="shared" si="8"/>
        <v>0</v>
      </c>
      <c r="Z38" s="172"/>
      <c r="AA38" s="33">
        <f t="shared" si="9"/>
        <v>0</v>
      </c>
      <c r="AB38" s="172"/>
      <c r="AC38" s="33">
        <f t="shared" si="10"/>
        <v>0</v>
      </c>
      <c r="AD38" s="172"/>
      <c r="AE38" s="33">
        <f t="shared" si="11"/>
        <v>0</v>
      </c>
      <c r="AF38" s="172"/>
      <c r="AG38" s="33">
        <f t="shared" si="12"/>
        <v>0</v>
      </c>
      <c r="AH38" s="172"/>
      <c r="AI38" s="33">
        <f t="shared" si="13"/>
        <v>0</v>
      </c>
      <c r="AJ38" s="172"/>
      <c r="AK38" s="33">
        <f t="shared" si="14"/>
        <v>0</v>
      </c>
      <c r="AL38" s="172"/>
      <c r="AM38" s="33">
        <f t="shared" si="15"/>
        <v>0</v>
      </c>
      <c r="AN38" s="172"/>
      <c r="AO38" s="33">
        <f t="shared" si="16"/>
        <v>0</v>
      </c>
      <c r="AP38" s="172"/>
      <c r="AQ38" s="33">
        <f t="shared" si="17"/>
        <v>0</v>
      </c>
      <c r="AR38" s="172"/>
      <c r="AS38" s="33">
        <f t="shared" si="18"/>
        <v>0</v>
      </c>
      <c r="AT38" s="172"/>
      <c r="AU38" s="33">
        <f t="shared" si="19"/>
        <v>0</v>
      </c>
      <c r="AV38" s="172"/>
      <c r="AW38" s="33">
        <f t="shared" si="20"/>
        <v>0</v>
      </c>
      <c r="AX38" s="34">
        <f t="shared" si="21"/>
        <v>0</v>
      </c>
      <c r="AY38" s="41">
        <f t="shared" si="22"/>
        <v>0</v>
      </c>
      <c r="AZ38" s="5">
        <f t="shared" si="23"/>
        <v>0</v>
      </c>
      <c r="BA38" s="155">
        <f t="shared" si="24"/>
        <v>0</v>
      </c>
    </row>
    <row r="39" spans="1:53" s="2" customFormat="1" ht="13.2" hidden="1" thickTop="1" thickBot="1" x14ac:dyDescent="0.3">
      <c r="A39" s="89"/>
      <c r="B39" s="152">
        <v>5045500049</v>
      </c>
      <c r="C39" s="132" t="str">
        <f>IFERROR(IF(B39,VLOOKUP((AEO!$B$13&amp;AEO!$C$13&amp;B39&amp;E39),MSRV5!A:F,6,0),""),"N/A")</f>
        <v>270</v>
      </c>
      <c r="D39" s="137" t="s">
        <v>5004</v>
      </c>
      <c r="E39" s="142" t="str">
        <f>IF(B39,VLOOKUP(B39,MSRV5!B:D,3,0),"")</f>
        <v>CDA</v>
      </c>
      <c r="F39" s="142"/>
      <c r="G39" s="86"/>
      <c r="H39" s="74">
        <f>IFERROR(IF(B39,VLOOKUP((AEO!$B$13&amp;AEO!$C$13&amp;B39&amp;E39),MSRV5!A:E,5,0),""),0)</f>
        <v>2215.16</v>
      </c>
      <c r="I39" s="33">
        <f t="shared" si="0"/>
        <v>0</v>
      </c>
      <c r="J39" s="172"/>
      <c r="K39" s="33">
        <f t="shared" si="1"/>
        <v>0</v>
      </c>
      <c r="L39" s="172"/>
      <c r="M39" s="33">
        <f t="shared" si="2"/>
        <v>0</v>
      </c>
      <c r="N39" s="172"/>
      <c r="O39" s="33">
        <f t="shared" si="3"/>
        <v>0</v>
      </c>
      <c r="P39" s="172"/>
      <c r="Q39" s="33">
        <f t="shared" si="4"/>
        <v>0</v>
      </c>
      <c r="R39" s="172"/>
      <c r="S39" s="33">
        <f t="shared" si="5"/>
        <v>0</v>
      </c>
      <c r="T39" s="172"/>
      <c r="U39" s="33">
        <f t="shared" si="6"/>
        <v>0</v>
      </c>
      <c r="V39" s="172"/>
      <c r="W39" s="33">
        <f t="shared" si="7"/>
        <v>0</v>
      </c>
      <c r="X39" s="172"/>
      <c r="Y39" s="33">
        <f t="shared" si="8"/>
        <v>0</v>
      </c>
      <c r="Z39" s="172"/>
      <c r="AA39" s="33">
        <f t="shared" si="9"/>
        <v>0</v>
      </c>
      <c r="AB39" s="172"/>
      <c r="AC39" s="33">
        <f t="shared" si="10"/>
        <v>0</v>
      </c>
      <c r="AD39" s="172"/>
      <c r="AE39" s="33">
        <f t="shared" si="11"/>
        <v>0</v>
      </c>
      <c r="AF39" s="172"/>
      <c r="AG39" s="33">
        <f t="shared" si="12"/>
        <v>0</v>
      </c>
      <c r="AH39" s="172"/>
      <c r="AI39" s="33">
        <f t="shared" si="13"/>
        <v>0</v>
      </c>
      <c r="AJ39" s="172"/>
      <c r="AK39" s="33">
        <f t="shared" si="14"/>
        <v>0</v>
      </c>
      <c r="AL39" s="172"/>
      <c r="AM39" s="33">
        <f t="shared" si="15"/>
        <v>0</v>
      </c>
      <c r="AN39" s="172"/>
      <c r="AO39" s="33">
        <f t="shared" si="16"/>
        <v>0</v>
      </c>
      <c r="AP39" s="172"/>
      <c r="AQ39" s="33">
        <f t="shared" si="17"/>
        <v>0</v>
      </c>
      <c r="AR39" s="172"/>
      <c r="AS39" s="33">
        <f t="shared" si="18"/>
        <v>0</v>
      </c>
      <c r="AT39" s="172"/>
      <c r="AU39" s="33">
        <f t="shared" si="19"/>
        <v>0</v>
      </c>
      <c r="AV39" s="172"/>
      <c r="AW39" s="33">
        <f t="shared" si="20"/>
        <v>0</v>
      </c>
      <c r="AX39" s="34">
        <f t="shared" si="21"/>
        <v>0</v>
      </c>
      <c r="AY39" s="41">
        <f t="shared" si="22"/>
        <v>0</v>
      </c>
      <c r="AZ39" s="5">
        <f t="shared" si="23"/>
        <v>0</v>
      </c>
      <c r="BA39" s="155">
        <f t="shared" si="24"/>
        <v>0</v>
      </c>
    </row>
    <row r="40" spans="1:53" s="2" customFormat="1" ht="13.2" hidden="1" thickTop="1" thickBot="1" x14ac:dyDescent="0.3">
      <c r="A40" s="89"/>
      <c r="B40" s="152">
        <v>5045500050</v>
      </c>
      <c r="C40" s="132" t="str">
        <f>IFERROR(IF(B40,VLOOKUP((AEO!$B$13&amp;AEO!$C$13&amp;B40&amp;E40),MSRV5!A:F,6,0),""),"N/A")</f>
        <v>280</v>
      </c>
      <c r="D40" s="137" t="s">
        <v>5005</v>
      </c>
      <c r="E40" s="142" t="str">
        <f>IF(B40,VLOOKUP(B40,MSRV5!B:D,3,0),"")</f>
        <v>CDA</v>
      </c>
      <c r="F40" s="142"/>
      <c r="G40" s="86"/>
      <c r="H40" s="74">
        <f>IFERROR(IF(B40,VLOOKUP((AEO!$B$13&amp;AEO!$C$13&amp;B40&amp;E40),MSRV5!A:E,5,0),""),0)</f>
        <v>1722.9</v>
      </c>
      <c r="I40" s="33">
        <f t="shared" si="0"/>
        <v>0</v>
      </c>
      <c r="J40" s="172"/>
      <c r="K40" s="33">
        <f t="shared" si="1"/>
        <v>0</v>
      </c>
      <c r="L40" s="172"/>
      <c r="M40" s="33">
        <f t="shared" si="2"/>
        <v>0</v>
      </c>
      <c r="N40" s="172"/>
      <c r="O40" s="33">
        <f t="shared" si="3"/>
        <v>0</v>
      </c>
      <c r="P40" s="172"/>
      <c r="Q40" s="33">
        <f t="shared" si="4"/>
        <v>0</v>
      </c>
      <c r="R40" s="172"/>
      <c r="S40" s="33">
        <f t="shared" si="5"/>
        <v>0</v>
      </c>
      <c r="T40" s="172"/>
      <c r="U40" s="33">
        <f t="shared" si="6"/>
        <v>0</v>
      </c>
      <c r="V40" s="172"/>
      <c r="W40" s="33">
        <f t="shared" si="7"/>
        <v>0</v>
      </c>
      <c r="X40" s="172"/>
      <c r="Y40" s="33">
        <f t="shared" si="8"/>
        <v>0</v>
      </c>
      <c r="Z40" s="172"/>
      <c r="AA40" s="33">
        <f t="shared" si="9"/>
        <v>0</v>
      </c>
      <c r="AB40" s="172"/>
      <c r="AC40" s="33">
        <f t="shared" si="10"/>
        <v>0</v>
      </c>
      <c r="AD40" s="172"/>
      <c r="AE40" s="33">
        <f t="shared" si="11"/>
        <v>0</v>
      </c>
      <c r="AF40" s="172"/>
      <c r="AG40" s="33">
        <f t="shared" si="12"/>
        <v>0</v>
      </c>
      <c r="AH40" s="172"/>
      <c r="AI40" s="33">
        <f t="shared" si="13"/>
        <v>0</v>
      </c>
      <c r="AJ40" s="172"/>
      <c r="AK40" s="33">
        <f t="shared" si="14"/>
        <v>0</v>
      </c>
      <c r="AL40" s="172"/>
      <c r="AM40" s="33">
        <f t="shared" si="15"/>
        <v>0</v>
      </c>
      <c r="AN40" s="172"/>
      <c r="AO40" s="33">
        <f t="shared" si="16"/>
        <v>0</v>
      </c>
      <c r="AP40" s="172"/>
      <c r="AQ40" s="33">
        <f t="shared" si="17"/>
        <v>0</v>
      </c>
      <c r="AR40" s="172"/>
      <c r="AS40" s="33">
        <f t="shared" si="18"/>
        <v>0</v>
      </c>
      <c r="AT40" s="172"/>
      <c r="AU40" s="33">
        <f t="shared" si="19"/>
        <v>0</v>
      </c>
      <c r="AV40" s="172"/>
      <c r="AW40" s="33">
        <f t="shared" si="20"/>
        <v>0</v>
      </c>
      <c r="AX40" s="34">
        <f t="shared" si="21"/>
        <v>0</v>
      </c>
      <c r="AY40" s="41">
        <f t="shared" si="22"/>
        <v>0</v>
      </c>
      <c r="AZ40" s="5">
        <f t="shared" si="23"/>
        <v>0</v>
      </c>
      <c r="BA40" s="155">
        <f t="shared" si="24"/>
        <v>0</v>
      </c>
    </row>
    <row r="41" spans="1:53" s="2" customFormat="1" ht="13.2" hidden="1" thickTop="1" thickBot="1" x14ac:dyDescent="0.3">
      <c r="A41" s="89"/>
      <c r="B41" s="152">
        <v>5045500051</v>
      </c>
      <c r="C41" s="132" t="str">
        <f>IFERROR(IF(B41,VLOOKUP((AEO!$B$13&amp;AEO!$C$13&amp;B41&amp;E41),MSRV5!A:F,6,0),""),"N/A")</f>
        <v>290</v>
      </c>
      <c r="D41" s="137" t="s">
        <v>5006</v>
      </c>
      <c r="E41" s="142" t="str">
        <f>IF(B41,VLOOKUP(B41,MSRV5!B:D,3,0),"")</f>
        <v>CDA</v>
      </c>
      <c r="F41" s="142"/>
      <c r="G41" s="86"/>
      <c r="H41" s="74">
        <f>IFERROR(IF(B41,VLOOKUP((AEO!$B$13&amp;AEO!$C$13&amp;B41&amp;E41),MSRV5!A:E,5,0),""),0)</f>
        <v>11937.23</v>
      </c>
      <c r="I41" s="33">
        <f t="shared" si="0"/>
        <v>0</v>
      </c>
      <c r="J41" s="172"/>
      <c r="K41" s="33">
        <f t="shared" si="1"/>
        <v>0</v>
      </c>
      <c r="L41" s="172"/>
      <c r="M41" s="33">
        <f t="shared" si="2"/>
        <v>0</v>
      </c>
      <c r="N41" s="172"/>
      <c r="O41" s="33">
        <f t="shared" si="3"/>
        <v>0</v>
      </c>
      <c r="P41" s="172"/>
      <c r="Q41" s="33">
        <f t="shared" si="4"/>
        <v>0</v>
      </c>
      <c r="R41" s="172"/>
      <c r="S41" s="33">
        <f t="shared" si="5"/>
        <v>0</v>
      </c>
      <c r="T41" s="172"/>
      <c r="U41" s="33">
        <f t="shared" si="6"/>
        <v>0</v>
      </c>
      <c r="V41" s="172"/>
      <c r="W41" s="33">
        <f t="shared" si="7"/>
        <v>0</v>
      </c>
      <c r="X41" s="172"/>
      <c r="Y41" s="33">
        <f t="shared" si="8"/>
        <v>0</v>
      </c>
      <c r="Z41" s="172"/>
      <c r="AA41" s="33">
        <f t="shared" si="9"/>
        <v>0</v>
      </c>
      <c r="AB41" s="172"/>
      <c r="AC41" s="33">
        <f t="shared" si="10"/>
        <v>0</v>
      </c>
      <c r="AD41" s="172"/>
      <c r="AE41" s="33">
        <f t="shared" si="11"/>
        <v>0</v>
      </c>
      <c r="AF41" s="172"/>
      <c r="AG41" s="33">
        <f t="shared" si="12"/>
        <v>0</v>
      </c>
      <c r="AH41" s="172"/>
      <c r="AI41" s="33">
        <f t="shared" si="13"/>
        <v>0</v>
      </c>
      <c r="AJ41" s="172"/>
      <c r="AK41" s="33">
        <f t="shared" si="14"/>
        <v>0</v>
      </c>
      <c r="AL41" s="172"/>
      <c r="AM41" s="33">
        <f t="shared" si="15"/>
        <v>0</v>
      </c>
      <c r="AN41" s="172"/>
      <c r="AO41" s="33">
        <f t="shared" si="16"/>
        <v>0</v>
      </c>
      <c r="AP41" s="172"/>
      <c r="AQ41" s="33">
        <f t="shared" si="17"/>
        <v>0</v>
      </c>
      <c r="AR41" s="172"/>
      <c r="AS41" s="33">
        <f t="shared" si="18"/>
        <v>0</v>
      </c>
      <c r="AT41" s="172"/>
      <c r="AU41" s="33">
        <f t="shared" si="19"/>
        <v>0</v>
      </c>
      <c r="AV41" s="172"/>
      <c r="AW41" s="33">
        <f t="shared" si="20"/>
        <v>0</v>
      </c>
      <c r="AX41" s="34">
        <f t="shared" si="21"/>
        <v>0</v>
      </c>
      <c r="AY41" s="41">
        <f t="shared" si="22"/>
        <v>0</v>
      </c>
      <c r="AZ41" s="5">
        <f t="shared" si="23"/>
        <v>0</v>
      </c>
      <c r="BA41" s="155">
        <f t="shared" si="24"/>
        <v>0</v>
      </c>
    </row>
    <row r="42" spans="1:53" s="2" customFormat="1" ht="13.2" hidden="1" thickTop="1" thickBot="1" x14ac:dyDescent="0.3">
      <c r="A42" s="89"/>
      <c r="B42" s="152">
        <v>5045500052</v>
      </c>
      <c r="C42" s="132" t="str">
        <f>IFERROR(IF(B42,VLOOKUP((AEO!$B$13&amp;AEO!$C$13&amp;B42&amp;E42),MSRV5!A:F,6,0),""),"N/A")</f>
        <v>300</v>
      </c>
      <c r="D42" s="137" t="s">
        <v>5007</v>
      </c>
      <c r="E42" s="142" t="str">
        <f>IF(B42,VLOOKUP(B42,MSRV5!B:D,3,0),"")</f>
        <v>CDA</v>
      </c>
      <c r="F42" s="142"/>
      <c r="G42" s="86"/>
      <c r="H42" s="74">
        <f>IFERROR(IF(B42,VLOOKUP((AEO!$B$13&amp;AEO!$C$13&amp;B42&amp;E42),MSRV5!A:E,5,0),""),0)</f>
        <v>12306.42</v>
      </c>
      <c r="I42" s="33">
        <f t="shared" si="0"/>
        <v>0</v>
      </c>
      <c r="J42" s="172"/>
      <c r="K42" s="33">
        <f t="shared" si="1"/>
        <v>0</v>
      </c>
      <c r="L42" s="172"/>
      <c r="M42" s="33">
        <f t="shared" si="2"/>
        <v>0</v>
      </c>
      <c r="N42" s="172"/>
      <c r="O42" s="33">
        <f t="shared" si="3"/>
        <v>0</v>
      </c>
      <c r="P42" s="172"/>
      <c r="Q42" s="33">
        <f t="shared" si="4"/>
        <v>0</v>
      </c>
      <c r="R42" s="172"/>
      <c r="S42" s="33">
        <f t="shared" si="5"/>
        <v>0</v>
      </c>
      <c r="T42" s="172"/>
      <c r="U42" s="33">
        <f t="shared" si="6"/>
        <v>0</v>
      </c>
      <c r="V42" s="172"/>
      <c r="W42" s="33">
        <f t="shared" si="7"/>
        <v>0</v>
      </c>
      <c r="X42" s="172"/>
      <c r="Y42" s="33">
        <f t="shared" si="8"/>
        <v>0</v>
      </c>
      <c r="Z42" s="172"/>
      <c r="AA42" s="33">
        <f t="shared" si="9"/>
        <v>0</v>
      </c>
      <c r="AB42" s="172"/>
      <c r="AC42" s="33">
        <f t="shared" si="10"/>
        <v>0</v>
      </c>
      <c r="AD42" s="172"/>
      <c r="AE42" s="33">
        <f t="shared" si="11"/>
        <v>0</v>
      </c>
      <c r="AF42" s="172"/>
      <c r="AG42" s="33">
        <f t="shared" si="12"/>
        <v>0</v>
      </c>
      <c r="AH42" s="172"/>
      <c r="AI42" s="33">
        <f t="shared" si="13"/>
        <v>0</v>
      </c>
      <c r="AJ42" s="172"/>
      <c r="AK42" s="33">
        <f t="shared" si="14"/>
        <v>0</v>
      </c>
      <c r="AL42" s="172"/>
      <c r="AM42" s="33">
        <f t="shared" si="15"/>
        <v>0</v>
      </c>
      <c r="AN42" s="172"/>
      <c r="AO42" s="33">
        <f t="shared" si="16"/>
        <v>0</v>
      </c>
      <c r="AP42" s="172"/>
      <c r="AQ42" s="33">
        <f t="shared" si="17"/>
        <v>0</v>
      </c>
      <c r="AR42" s="172"/>
      <c r="AS42" s="33">
        <f t="shared" si="18"/>
        <v>0</v>
      </c>
      <c r="AT42" s="172"/>
      <c r="AU42" s="33">
        <f t="shared" si="19"/>
        <v>0</v>
      </c>
      <c r="AV42" s="172"/>
      <c r="AW42" s="33">
        <f t="shared" si="20"/>
        <v>0</v>
      </c>
      <c r="AX42" s="34">
        <f t="shared" si="21"/>
        <v>0</v>
      </c>
      <c r="AY42" s="41">
        <f t="shared" si="22"/>
        <v>0</v>
      </c>
      <c r="AZ42" s="5">
        <f t="shared" si="23"/>
        <v>0</v>
      </c>
      <c r="BA42" s="155">
        <f t="shared" si="24"/>
        <v>0</v>
      </c>
    </row>
    <row r="43" spans="1:53" s="2" customFormat="1" ht="13.2" hidden="1" thickTop="1" thickBot="1" x14ac:dyDescent="0.3">
      <c r="A43" s="89"/>
      <c r="B43" s="152">
        <v>5045500053</v>
      </c>
      <c r="C43" s="132" t="str">
        <f>IFERROR(IF(B43,VLOOKUP((AEO!$B$13&amp;AEO!$C$13&amp;B43&amp;E43),MSRV5!A:F,6,0),""),"N/A")</f>
        <v>310</v>
      </c>
      <c r="D43" s="137" t="s">
        <v>5008</v>
      </c>
      <c r="E43" s="142" t="str">
        <f>IF(B43,VLOOKUP(B43,MSRV5!B:D,3,0),"")</f>
        <v>CDA</v>
      </c>
      <c r="F43" s="142"/>
      <c r="G43" s="86"/>
      <c r="H43" s="74">
        <f>IFERROR(IF(B43,VLOOKUP((AEO!$B$13&amp;AEO!$C$13&amp;B43&amp;E43),MSRV5!A:E,5,0),""),0)</f>
        <v>4922.57</v>
      </c>
      <c r="I43" s="33">
        <f t="shared" si="0"/>
        <v>0</v>
      </c>
      <c r="J43" s="172"/>
      <c r="K43" s="33">
        <f t="shared" si="1"/>
        <v>0</v>
      </c>
      <c r="L43" s="172"/>
      <c r="M43" s="33">
        <f t="shared" si="2"/>
        <v>0</v>
      </c>
      <c r="N43" s="172"/>
      <c r="O43" s="33">
        <f t="shared" si="3"/>
        <v>0</v>
      </c>
      <c r="P43" s="172"/>
      <c r="Q43" s="33">
        <f t="shared" si="4"/>
        <v>0</v>
      </c>
      <c r="R43" s="172"/>
      <c r="S43" s="33">
        <f t="shared" si="5"/>
        <v>0</v>
      </c>
      <c r="T43" s="172"/>
      <c r="U43" s="33">
        <f t="shared" si="6"/>
        <v>0</v>
      </c>
      <c r="V43" s="172"/>
      <c r="W43" s="33">
        <f t="shared" si="7"/>
        <v>0</v>
      </c>
      <c r="X43" s="172"/>
      <c r="Y43" s="33">
        <f t="shared" si="8"/>
        <v>0</v>
      </c>
      <c r="Z43" s="172"/>
      <c r="AA43" s="33">
        <f t="shared" si="9"/>
        <v>0</v>
      </c>
      <c r="AB43" s="172"/>
      <c r="AC43" s="33">
        <f t="shared" si="10"/>
        <v>0</v>
      </c>
      <c r="AD43" s="172"/>
      <c r="AE43" s="33">
        <f t="shared" si="11"/>
        <v>0</v>
      </c>
      <c r="AF43" s="172"/>
      <c r="AG43" s="33">
        <f t="shared" si="12"/>
        <v>0</v>
      </c>
      <c r="AH43" s="172"/>
      <c r="AI43" s="33">
        <f t="shared" si="13"/>
        <v>0</v>
      </c>
      <c r="AJ43" s="172"/>
      <c r="AK43" s="33">
        <f t="shared" si="14"/>
        <v>0</v>
      </c>
      <c r="AL43" s="172"/>
      <c r="AM43" s="33">
        <f t="shared" si="15"/>
        <v>0</v>
      </c>
      <c r="AN43" s="172"/>
      <c r="AO43" s="33">
        <f t="shared" si="16"/>
        <v>0</v>
      </c>
      <c r="AP43" s="172"/>
      <c r="AQ43" s="33">
        <f t="shared" si="17"/>
        <v>0</v>
      </c>
      <c r="AR43" s="172"/>
      <c r="AS43" s="33">
        <f t="shared" si="18"/>
        <v>0</v>
      </c>
      <c r="AT43" s="172"/>
      <c r="AU43" s="33">
        <f t="shared" si="19"/>
        <v>0</v>
      </c>
      <c r="AV43" s="172"/>
      <c r="AW43" s="33">
        <f t="shared" si="20"/>
        <v>0</v>
      </c>
      <c r="AX43" s="34">
        <f t="shared" si="21"/>
        <v>0</v>
      </c>
      <c r="AY43" s="41">
        <f t="shared" si="22"/>
        <v>0</v>
      </c>
      <c r="AZ43" s="5">
        <f t="shared" si="23"/>
        <v>0</v>
      </c>
      <c r="BA43" s="155">
        <f t="shared" si="24"/>
        <v>0</v>
      </c>
    </row>
    <row r="44" spans="1:53" s="2" customFormat="1" ht="13.2" hidden="1" thickTop="1" thickBot="1" x14ac:dyDescent="0.3">
      <c r="A44" s="89"/>
      <c r="B44" s="152">
        <v>5045500054</v>
      </c>
      <c r="C44" s="132" t="str">
        <f>IFERROR(IF(B44,VLOOKUP((AEO!$B$13&amp;AEO!$C$13&amp;B44&amp;E44),MSRV5!A:F,6,0),""),"N/A")</f>
        <v>320</v>
      </c>
      <c r="D44" s="137" t="s">
        <v>5009</v>
      </c>
      <c r="E44" s="142" t="str">
        <f>IF(B44,VLOOKUP(B44,MSRV5!B:D,3,0),"")</f>
        <v>CDA</v>
      </c>
      <c r="F44" s="142"/>
      <c r="G44" s="86"/>
      <c r="H44" s="74">
        <f>IFERROR(IF(B44,VLOOKUP((AEO!$B$13&amp;AEO!$C$13&amp;B44&amp;E44),MSRV5!A:E,5,0),""),0)</f>
        <v>3691.93</v>
      </c>
      <c r="I44" s="33">
        <f t="shared" si="0"/>
        <v>0</v>
      </c>
      <c r="J44" s="172"/>
      <c r="K44" s="33">
        <f t="shared" si="1"/>
        <v>0</v>
      </c>
      <c r="L44" s="172"/>
      <c r="M44" s="33">
        <f t="shared" si="2"/>
        <v>0</v>
      </c>
      <c r="N44" s="172"/>
      <c r="O44" s="33">
        <f t="shared" si="3"/>
        <v>0</v>
      </c>
      <c r="P44" s="172"/>
      <c r="Q44" s="33">
        <f t="shared" si="4"/>
        <v>0</v>
      </c>
      <c r="R44" s="172"/>
      <c r="S44" s="33">
        <f t="shared" si="5"/>
        <v>0</v>
      </c>
      <c r="T44" s="172"/>
      <c r="U44" s="33">
        <f t="shared" si="6"/>
        <v>0</v>
      </c>
      <c r="V44" s="172"/>
      <c r="W44" s="33">
        <f t="shared" si="7"/>
        <v>0</v>
      </c>
      <c r="X44" s="172"/>
      <c r="Y44" s="33">
        <f t="shared" si="8"/>
        <v>0</v>
      </c>
      <c r="Z44" s="172"/>
      <c r="AA44" s="33">
        <f t="shared" si="9"/>
        <v>0</v>
      </c>
      <c r="AB44" s="172"/>
      <c r="AC44" s="33">
        <f t="shared" si="10"/>
        <v>0</v>
      </c>
      <c r="AD44" s="172"/>
      <c r="AE44" s="33">
        <f t="shared" si="11"/>
        <v>0</v>
      </c>
      <c r="AF44" s="172"/>
      <c r="AG44" s="33">
        <f t="shared" si="12"/>
        <v>0</v>
      </c>
      <c r="AH44" s="172"/>
      <c r="AI44" s="33">
        <f t="shared" si="13"/>
        <v>0</v>
      </c>
      <c r="AJ44" s="172"/>
      <c r="AK44" s="33">
        <f t="shared" si="14"/>
        <v>0</v>
      </c>
      <c r="AL44" s="172"/>
      <c r="AM44" s="33">
        <f t="shared" si="15"/>
        <v>0</v>
      </c>
      <c r="AN44" s="172"/>
      <c r="AO44" s="33">
        <f t="shared" si="16"/>
        <v>0</v>
      </c>
      <c r="AP44" s="172"/>
      <c r="AQ44" s="33">
        <f t="shared" si="17"/>
        <v>0</v>
      </c>
      <c r="AR44" s="172"/>
      <c r="AS44" s="33">
        <f t="shared" si="18"/>
        <v>0</v>
      </c>
      <c r="AT44" s="172"/>
      <c r="AU44" s="33">
        <f t="shared" si="19"/>
        <v>0</v>
      </c>
      <c r="AV44" s="172"/>
      <c r="AW44" s="33">
        <f t="shared" si="20"/>
        <v>0</v>
      </c>
      <c r="AX44" s="34">
        <f t="shared" si="21"/>
        <v>0</v>
      </c>
      <c r="AY44" s="41">
        <f t="shared" si="22"/>
        <v>0</v>
      </c>
      <c r="AZ44" s="5">
        <f t="shared" si="23"/>
        <v>0</v>
      </c>
      <c r="BA44" s="155">
        <f t="shared" si="24"/>
        <v>0</v>
      </c>
    </row>
    <row r="45" spans="1:53" s="2" customFormat="1" ht="13.2" hidden="1" thickTop="1" thickBot="1" x14ac:dyDescent="0.3">
      <c r="A45" s="89"/>
      <c r="B45" s="152">
        <v>5045500056</v>
      </c>
      <c r="C45" s="132" t="str">
        <f>IFERROR(IF(B45,VLOOKUP((AEO!$B$13&amp;AEO!$C$13&amp;B45&amp;E45),MSRV5!A:F,6,0),""),"N/A")</f>
        <v>330</v>
      </c>
      <c r="D45" s="137" t="s">
        <v>5010</v>
      </c>
      <c r="E45" s="142" t="str">
        <f>IF(B45,VLOOKUP(B45,MSRV5!B:D,3,0),"")</f>
        <v>CDA</v>
      </c>
      <c r="F45" s="142"/>
      <c r="G45" s="86"/>
      <c r="H45" s="74">
        <f>IFERROR(IF(B45,VLOOKUP((AEO!$B$13&amp;AEO!$C$13&amp;B45&amp;E45),MSRV5!A:E,5,0),""),0)</f>
        <v>1230.6400000000001</v>
      </c>
      <c r="I45" s="33">
        <f t="shared" si="0"/>
        <v>0</v>
      </c>
      <c r="J45" s="172"/>
      <c r="K45" s="33">
        <f t="shared" si="1"/>
        <v>0</v>
      </c>
      <c r="L45" s="172"/>
      <c r="M45" s="33">
        <f t="shared" si="2"/>
        <v>0</v>
      </c>
      <c r="N45" s="172"/>
      <c r="O45" s="33">
        <f t="shared" si="3"/>
        <v>0</v>
      </c>
      <c r="P45" s="172"/>
      <c r="Q45" s="33">
        <f t="shared" si="4"/>
        <v>0</v>
      </c>
      <c r="R45" s="172"/>
      <c r="S45" s="33">
        <f t="shared" si="5"/>
        <v>0</v>
      </c>
      <c r="T45" s="172"/>
      <c r="U45" s="33">
        <f t="shared" si="6"/>
        <v>0</v>
      </c>
      <c r="V45" s="172"/>
      <c r="W45" s="33">
        <f t="shared" si="7"/>
        <v>0</v>
      </c>
      <c r="X45" s="172"/>
      <c r="Y45" s="33">
        <f t="shared" si="8"/>
        <v>0</v>
      </c>
      <c r="Z45" s="172"/>
      <c r="AA45" s="33">
        <f t="shared" si="9"/>
        <v>0</v>
      </c>
      <c r="AB45" s="172"/>
      <c r="AC45" s="33">
        <f t="shared" si="10"/>
        <v>0</v>
      </c>
      <c r="AD45" s="172"/>
      <c r="AE45" s="33">
        <f t="shared" si="11"/>
        <v>0</v>
      </c>
      <c r="AF45" s="172"/>
      <c r="AG45" s="33">
        <f t="shared" si="12"/>
        <v>0</v>
      </c>
      <c r="AH45" s="172"/>
      <c r="AI45" s="33">
        <f t="shared" si="13"/>
        <v>0</v>
      </c>
      <c r="AJ45" s="172"/>
      <c r="AK45" s="33">
        <f t="shared" si="14"/>
        <v>0</v>
      </c>
      <c r="AL45" s="172"/>
      <c r="AM45" s="33">
        <f t="shared" si="15"/>
        <v>0</v>
      </c>
      <c r="AN45" s="172"/>
      <c r="AO45" s="33">
        <f t="shared" si="16"/>
        <v>0</v>
      </c>
      <c r="AP45" s="172"/>
      <c r="AQ45" s="33">
        <f t="shared" si="17"/>
        <v>0</v>
      </c>
      <c r="AR45" s="172"/>
      <c r="AS45" s="33">
        <f t="shared" si="18"/>
        <v>0</v>
      </c>
      <c r="AT45" s="172"/>
      <c r="AU45" s="33">
        <f t="shared" si="19"/>
        <v>0</v>
      </c>
      <c r="AV45" s="172"/>
      <c r="AW45" s="33">
        <f t="shared" si="20"/>
        <v>0</v>
      </c>
      <c r="AX45" s="34">
        <f t="shared" ref="AX45:AX76" si="25">SUM(AV45,AT45,AR45,AP45,AN45,AL45,AJ45,AH45,AF45,AD45,AB45,Z45,X45,V45,T45,R45,P45,N45,L45,J45)</f>
        <v>0</v>
      </c>
      <c r="AY45" s="41">
        <f t="shared" ref="AY45:AY76" si="26">SUM(AW45,AU45,AS45,AQ45,AO45,AM45,AK45,AI45,AG45,AE45,AC45,AA45,Y45,W45,U45,S45,Q45,O45,M45,K45)</f>
        <v>0</v>
      </c>
      <c r="AZ45" s="5">
        <f t="shared" ref="AZ45:AZ76" si="27">(F45+G45)-AX45</f>
        <v>0</v>
      </c>
      <c r="BA45" s="155">
        <f t="shared" ref="BA45:BA76" si="28">I45-AY45</f>
        <v>0</v>
      </c>
    </row>
    <row r="46" spans="1:53" s="2" customFormat="1" ht="13.2" hidden="1" thickTop="1" thickBot="1" x14ac:dyDescent="0.3">
      <c r="A46" s="89"/>
      <c r="B46" s="152">
        <v>5045500057</v>
      </c>
      <c r="C46" s="132" t="str">
        <f>IFERROR(IF(B46,VLOOKUP((AEO!$B$13&amp;AEO!$C$13&amp;B46&amp;E46),MSRV5!A:F,6,0),""),"N/A")</f>
        <v>340</v>
      </c>
      <c r="D46" s="137" t="s">
        <v>5011</v>
      </c>
      <c r="E46" s="142" t="str">
        <f>IF(B46,VLOOKUP(B46,MSRV5!B:D,3,0),"")</f>
        <v>CDA</v>
      </c>
      <c r="F46" s="142"/>
      <c r="G46" s="86"/>
      <c r="H46" s="74">
        <f>IFERROR(IF(B46,VLOOKUP((AEO!$B$13&amp;AEO!$C$13&amp;B46&amp;E46),MSRV5!A:E,5,0),""),0)</f>
        <v>2707.41</v>
      </c>
      <c r="I46" s="33">
        <f t="shared" si="0"/>
        <v>0</v>
      </c>
      <c r="J46" s="172"/>
      <c r="K46" s="33">
        <f t="shared" si="1"/>
        <v>0</v>
      </c>
      <c r="L46" s="172"/>
      <c r="M46" s="33">
        <f t="shared" si="2"/>
        <v>0</v>
      </c>
      <c r="N46" s="172"/>
      <c r="O46" s="33">
        <f t="shared" si="3"/>
        <v>0</v>
      </c>
      <c r="P46" s="172"/>
      <c r="Q46" s="33">
        <f t="shared" si="4"/>
        <v>0</v>
      </c>
      <c r="R46" s="172"/>
      <c r="S46" s="33">
        <f t="shared" si="5"/>
        <v>0</v>
      </c>
      <c r="T46" s="172"/>
      <c r="U46" s="33">
        <f t="shared" si="6"/>
        <v>0</v>
      </c>
      <c r="V46" s="172"/>
      <c r="W46" s="33">
        <f t="shared" si="7"/>
        <v>0</v>
      </c>
      <c r="X46" s="172"/>
      <c r="Y46" s="33">
        <f t="shared" si="8"/>
        <v>0</v>
      </c>
      <c r="Z46" s="172"/>
      <c r="AA46" s="33">
        <f t="shared" si="9"/>
        <v>0</v>
      </c>
      <c r="AB46" s="172"/>
      <c r="AC46" s="33">
        <f t="shared" si="10"/>
        <v>0</v>
      </c>
      <c r="AD46" s="172"/>
      <c r="AE46" s="33">
        <f t="shared" si="11"/>
        <v>0</v>
      </c>
      <c r="AF46" s="172"/>
      <c r="AG46" s="33">
        <f t="shared" si="12"/>
        <v>0</v>
      </c>
      <c r="AH46" s="172"/>
      <c r="AI46" s="33">
        <f t="shared" si="13"/>
        <v>0</v>
      </c>
      <c r="AJ46" s="172"/>
      <c r="AK46" s="33">
        <f t="shared" si="14"/>
        <v>0</v>
      </c>
      <c r="AL46" s="172"/>
      <c r="AM46" s="33">
        <f t="shared" si="15"/>
        <v>0</v>
      </c>
      <c r="AN46" s="172"/>
      <c r="AO46" s="33">
        <f t="shared" si="16"/>
        <v>0</v>
      </c>
      <c r="AP46" s="172"/>
      <c r="AQ46" s="33">
        <f t="shared" si="17"/>
        <v>0</v>
      </c>
      <c r="AR46" s="172"/>
      <c r="AS46" s="33">
        <f t="shared" si="18"/>
        <v>0</v>
      </c>
      <c r="AT46" s="172"/>
      <c r="AU46" s="33">
        <f t="shared" si="19"/>
        <v>0</v>
      </c>
      <c r="AV46" s="172"/>
      <c r="AW46" s="33">
        <f t="shared" si="20"/>
        <v>0</v>
      </c>
      <c r="AX46" s="34">
        <f t="shared" si="25"/>
        <v>0</v>
      </c>
      <c r="AY46" s="41">
        <f t="shared" si="26"/>
        <v>0</v>
      </c>
      <c r="AZ46" s="5">
        <f t="shared" si="27"/>
        <v>0</v>
      </c>
      <c r="BA46" s="155">
        <f t="shared" si="28"/>
        <v>0</v>
      </c>
    </row>
    <row r="47" spans="1:53" s="2" customFormat="1" ht="13.2" hidden="1" thickTop="1" thickBot="1" x14ac:dyDescent="0.3">
      <c r="A47" s="89"/>
      <c r="B47" s="152">
        <v>5050200037</v>
      </c>
      <c r="C47" s="132" t="str">
        <f>IFERROR(IF(B47,VLOOKUP((AEO!$B$13&amp;AEO!$C$13&amp;B47&amp;E47),MSRV5!A:F,6,0),""),"N/A")</f>
        <v>350</v>
      </c>
      <c r="D47" s="137" t="s">
        <v>5012</v>
      </c>
      <c r="E47" s="142" t="str">
        <f>IF(B47,VLOOKUP(B47,MSRV5!B:D,3,0),"")</f>
        <v>UN</v>
      </c>
      <c r="F47" s="142"/>
      <c r="G47" s="86"/>
      <c r="H47" s="74">
        <f>IFERROR(IF(B47,VLOOKUP((AEO!$B$13&amp;AEO!$C$13&amp;B47&amp;E47),MSRV5!A:E,5,0),""),0)</f>
        <v>1378.32</v>
      </c>
      <c r="I47" s="33">
        <f t="shared" si="0"/>
        <v>0</v>
      </c>
      <c r="J47" s="172"/>
      <c r="K47" s="33">
        <f t="shared" si="1"/>
        <v>0</v>
      </c>
      <c r="L47" s="172"/>
      <c r="M47" s="33">
        <f t="shared" si="2"/>
        <v>0</v>
      </c>
      <c r="N47" s="172"/>
      <c r="O47" s="33">
        <f t="shared" si="3"/>
        <v>0</v>
      </c>
      <c r="P47" s="172"/>
      <c r="Q47" s="33">
        <f t="shared" si="4"/>
        <v>0</v>
      </c>
      <c r="R47" s="172"/>
      <c r="S47" s="33">
        <f t="shared" si="5"/>
        <v>0</v>
      </c>
      <c r="T47" s="172"/>
      <c r="U47" s="33">
        <f t="shared" si="6"/>
        <v>0</v>
      </c>
      <c r="V47" s="172"/>
      <c r="W47" s="33">
        <f t="shared" si="7"/>
        <v>0</v>
      </c>
      <c r="X47" s="172"/>
      <c r="Y47" s="33">
        <f t="shared" si="8"/>
        <v>0</v>
      </c>
      <c r="Z47" s="172"/>
      <c r="AA47" s="33">
        <f t="shared" si="9"/>
        <v>0</v>
      </c>
      <c r="AB47" s="172"/>
      <c r="AC47" s="33">
        <f t="shared" si="10"/>
        <v>0</v>
      </c>
      <c r="AD47" s="172"/>
      <c r="AE47" s="33">
        <f t="shared" si="11"/>
        <v>0</v>
      </c>
      <c r="AF47" s="172"/>
      <c r="AG47" s="33">
        <f t="shared" si="12"/>
        <v>0</v>
      </c>
      <c r="AH47" s="172"/>
      <c r="AI47" s="33">
        <f t="shared" si="13"/>
        <v>0</v>
      </c>
      <c r="AJ47" s="172"/>
      <c r="AK47" s="33">
        <f t="shared" si="14"/>
        <v>0</v>
      </c>
      <c r="AL47" s="172"/>
      <c r="AM47" s="33">
        <f t="shared" si="15"/>
        <v>0</v>
      </c>
      <c r="AN47" s="172"/>
      <c r="AO47" s="33">
        <f t="shared" si="16"/>
        <v>0</v>
      </c>
      <c r="AP47" s="172"/>
      <c r="AQ47" s="33">
        <f t="shared" si="17"/>
        <v>0</v>
      </c>
      <c r="AR47" s="172"/>
      <c r="AS47" s="33">
        <f t="shared" si="18"/>
        <v>0</v>
      </c>
      <c r="AT47" s="172"/>
      <c r="AU47" s="33">
        <f t="shared" si="19"/>
        <v>0</v>
      </c>
      <c r="AV47" s="172"/>
      <c r="AW47" s="33">
        <f t="shared" si="20"/>
        <v>0</v>
      </c>
      <c r="AX47" s="34">
        <f t="shared" si="25"/>
        <v>0</v>
      </c>
      <c r="AY47" s="41">
        <f t="shared" si="26"/>
        <v>0</v>
      </c>
      <c r="AZ47" s="5">
        <f t="shared" si="27"/>
        <v>0</v>
      </c>
      <c r="BA47" s="155">
        <f t="shared" si="28"/>
        <v>0</v>
      </c>
    </row>
    <row r="48" spans="1:53" s="2" customFormat="1" ht="13.2" hidden="1" thickTop="1" thickBot="1" x14ac:dyDescent="0.3">
      <c r="A48" s="89"/>
      <c r="B48" s="152">
        <v>5056000040</v>
      </c>
      <c r="C48" s="132" t="str">
        <f>IFERROR(IF(B48,VLOOKUP((AEO!$B$13&amp;AEO!$C$13&amp;B48&amp;E48),MSRV5!A:F,6,0),""),"N/A")</f>
        <v>360</v>
      </c>
      <c r="D48" s="137" t="s">
        <v>5013</v>
      </c>
      <c r="E48" s="142" t="str">
        <f>IF(B48,VLOOKUP(B48,MSRV5!B:D,3,0),"")</f>
        <v>KM</v>
      </c>
      <c r="F48" s="142"/>
      <c r="G48" s="86"/>
      <c r="H48" s="74">
        <f>IFERROR(IF(B48,VLOOKUP((AEO!$B$13&amp;AEO!$C$13&amp;B48&amp;E48),MSRV5!A:E,5,0),""),0)</f>
        <v>19.149999999999999</v>
      </c>
      <c r="I48" s="33">
        <f t="shared" si="0"/>
        <v>0</v>
      </c>
      <c r="J48" s="172"/>
      <c r="K48" s="33">
        <f t="shared" si="1"/>
        <v>0</v>
      </c>
      <c r="L48" s="172"/>
      <c r="M48" s="33">
        <f t="shared" si="2"/>
        <v>0</v>
      </c>
      <c r="N48" s="172"/>
      <c r="O48" s="33">
        <f t="shared" si="3"/>
        <v>0</v>
      </c>
      <c r="P48" s="172"/>
      <c r="Q48" s="33">
        <f t="shared" si="4"/>
        <v>0</v>
      </c>
      <c r="R48" s="172"/>
      <c r="S48" s="33">
        <f t="shared" si="5"/>
        <v>0</v>
      </c>
      <c r="T48" s="172"/>
      <c r="U48" s="33">
        <f t="shared" si="6"/>
        <v>0</v>
      </c>
      <c r="V48" s="172"/>
      <c r="W48" s="33">
        <f t="shared" si="7"/>
        <v>0</v>
      </c>
      <c r="X48" s="172"/>
      <c r="Y48" s="33">
        <f t="shared" si="8"/>
        <v>0</v>
      </c>
      <c r="Z48" s="172"/>
      <c r="AA48" s="33">
        <f t="shared" si="9"/>
        <v>0</v>
      </c>
      <c r="AB48" s="172"/>
      <c r="AC48" s="33">
        <f t="shared" si="10"/>
        <v>0</v>
      </c>
      <c r="AD48" s="172"/>
      <c r="AE48" s="33">
        <f t="shared" si="11"/>
        <v>0</v>
      </c>
      <c r="AF48" s="172"/>
      <c r="AG48" s="33">
        <f t="shared" si="12"/>
        <v>0</v>
      </c>
      <c r="AH48" s="172"/>
      <c r="AI48" s="33">
        <f t="shared" si="13"/>
        <v>0</v>
      </c>
      <c r="AJ48" s="172"/>
      <c r="AK48" s="33">
        <f t="shared" si="14"/>
        <v>0</v>
      </c>
      <c r="AL48" s="172"/>
      <c r="AM48" s="33">
        <f t="shared" si="15"/>
        <v>0</v>
      </c>
      <c r="AN48" s="172"/>
      <c r="AO48" s="33">
        <f t="shared" si="16"/>
        <v>0</v>
      </c>
      <c r="AP48" s="172"/>
      <c r="AQ48" s="33">
        <f t="shared" si="17"/>
        <v>0</v>
      </c>
      <c r="AR48" s="172"/>
      <c r="AS48" s="33">
        <f t="shared" si="18"/>
        <v>0</v>
      </c>
      <c r="AT48" s="172"/>
      <c r="AU48" s="33">
        <f t="shared" si="19"/>
        <v>0</v>
      </c>
      <c r="AV48" s="172"/>
      <c r="AW48" s="33">
        <f t="shared" si="20"/>
        <v>0</v>
      </c>
      <c r="AX48" s="34">
        <f t="shared" si="25"/>
        <v>0</v>
      </c>
      <c r="AY48" s="41">
        <f t="shared" si="26"/>
        <v>0</v>
      </c>
      <c r="AZ48" s="5">
        <f t="shared" si="27"/>
        <v>0</v>
      </c>
      <c r="BA48" s="155">
        <f t="shared" si="28"/>
        <v>0</v>
      </c>
    </row>
    <row r="49" spans="1:53" s="2" customFormat="1" ht="13.2" hidden="1" thickTop="1" thickBot="1" x14ac:dyDescent="0.3">
      <c r="A49" s="89"/>
      <c r="B49" s="152">
        <v>5056000041</v>
      </c>
      <c r="C49" s="132" t="str">
        <f>IFERROR(IF(B49,VLOOKUP((AEO!$B$13&amp;AEO!$C$13&amp;B49&amp;E49),MSRV5!A:F,6,0),""),"N/A")</f>
        <v>370</v>
      </c>
      <c r="D49" s="137" t="s">
        <v>5014</v>
      </c>
      <c r="E49" s="142" t="str">
        <f>IF(B49,VLOOKUP(B49,MSRV5!B:D,3,0),"")</f>
        <v>KM</v>
      </c>
      <c r="F49" s="142"/>
      <c r="G49" s="86"/>
      <c r="H49" s="74">
        <f>IFERROR(IF(B49,VLOOKUP((AEO!$B$13&amp;AEO!$C$13&amp;B49&amp;E49),MSRV5!A:E,5,0),""),0)</f>
        <v>16.2</v>
      </c>
      <c r="I49" s="33">
        <f t="shared" si="0"/>
        <v>0</v>
      </c>
      <c r="J49" s="172"/>
      <c r="K49" s="33">
        <f t="shared" si="1"/>
        <v>0</v>
      </c>
      <c r="L49" s="172"/>
      <c r="M49" s="33">
        <f t="shared" si="2"/>
        <v>0</v>
      </c>
      <c r="N49" s="172"/>
      <c r="O49" s="33">
        <f t="shared" si="3"/>
        <v>0</v>
      </c>
      <c r="P49" s="172"/>
      <c r="Q49" s="33">
        <f t="shared" si="4"/>
        <v>0</v>
      </c>
      <c r="R49" s="172"/>
      <c r="S49" s="33">
        <f t="shared" si="5"/>
        <v>0</v>
      </c>
      <c r="T49" s="172"/>
      <c r="U49" s="33">
        <f t="shared" si="6"/>
        <v>0</v>
      </c>
      <c r="V49" s="172"/>
      <c r="W49" s="33">
        <f t="shared" si="7"/>
        <v>0</v>
      </c>
      <c r="X49" s="172"/>
      <c r="Y49" s="33">
        <f t="shared" si="8"/>
        <v>0</v>
      </c>
      <c r="Z49" s="172"/>
      <c r="AA49" s="33">
        <f t="shared" si="9"/>
        <v>0</v>
      </c>
      <c r="AB49" s="172"/>
      <c r="AC49" s="33">
        <f t="shared" si="10"/>
        <v>0</v>
      </c>
      <c r="AD49" s="172"/>
      <c r="AE49" s="33">
        <f t="shared" si="11"/>
        <v>0</v>
      </c>
      <c r="AF49" s="172"/>
      <c r="AG49" s="33">
        <f t="shared" si="12"/>
        <v>0</v>
      </c>
      <c r="AH49" s="172"/>
      <c r="AI49" s="33">
        <f t="shared" si="13"/>
        <v>0</v>
      </c>
      <c r="AJ49" s="172"/>
      <c r="AK49" s="33">
        <f t="shared" si="14"/>
        <v>0</v>
      </c>
      <c r="AL49" s="172"/>
      <c r="AM49" s="33">
        <f t="shared" si="15"/>
        <v>0</v>
      </c>
      <c r="AN49" s="172"/>
      <c r="AO49" s="33">
        <f t="shared" si="16"/>
        <v>0</v>
      </c>
      <c r="AP49" s="172"/>
      <c r="AQ49" s="33">
        <f t="shared" si="17"/>
        <v>0</v>
      </c>
      <c r="AR49" s="172"/>
      <c r="AS49" s="33">
        <f t="shared" si="18"/>
        <v>0</v>
      </c>
      <c r="AT49" s="172"/>
      <c r="AU49" s="33">
        <f t="shared" si="19"/>
        <v>0</v>
      </c>
      <c r="AV49" s="172"/>
      <c r="AW49" s="33">
        <f t="shared" si="20"/>
        <v>0</v>
      </c>
      <c r="AX49" s="34">
        <f t="shared" si="25"/>
        <v>0</v>
      </c>
      <c r="AY49" s="41">
        <f t="shared" si="26"/>
        <v>0</v>
      </c>
      <c r="AZ49" s="5">
        <f t="shared" si="27"/>
        <v>0</v>
      </c>
      <c r="BA49" s="155">
        <f t="shared" si="28"/>
        <v>0</v>
      </c>
    </row>
    <row r="50" spans="1:53" s="2" customFormat="1" ht="13.2" hidden="1" thickTop="1" thickBot="1" x14ac:dyDescent="0.3">
      <c r="A50" s="89"/>
      <c r="B50" s="152">
        <v>5056000043</v>
      </c>
      <c r="C50" s="132" t="str">
        <f>IFERROR(IF(B50,VLOOKUP((AEO!$B$13&amp;AEO!$C$13&amp;B50&amp;E50),MSRV5!A:F,6,0),""),"N/A")</f>
        <v>410</v>
      </c>
      <c r="D50" s="137" t="s">
        <v>5015</v>
      </c>
      <c r="E50" s="142" t="str">
        <f>IF(B50,VLOOKUP(B50,MSRV5!B:D,3,0),"")</f>
        <v>UA</v>
      </c>
      <c r="F50" s="142"/>
      <c r="G50" s="86"/>
      <c r="H50" s="185">
        <f>IFERROR(IF(B50,VLOOKUP((AEO!$B$13&amp;AEO!$C$13&amp;B50&amp;E50),MSRV5!A:E,5,0),""),0)</f>
        <v>3120.52</v>
      </c>
      <c r="I50" s="186">
        <f>(F50+G50)*H50</f>
        <v>0</v>
      </c>
      <c r="J50" s="172">
        <v>0</v>
      </c>
      <c r="K50" s="33">
        <f t="shared" si="1"/>
        <v>0</v>
      </c>
      <c r="L50" s="172"/>
      <c r="M50" s="33">
        <f t="shared" si="2"/>
        <v>0</v>
      </c>
      <c r="N50" s="172"/>
      <c r="O50" s="33">
        <f t="shared" si="3"/>
        <v>0</v>
      </c>
      <c r="P50" s="172"/>
      <c r="Q50" s="33">
        <f t="shared" si="4"/>
        <v>0</v>
      </c>
      <c r="R50" s="172"/>
      <c r="S50" s="33">
        <f t="shared" si="5"/>
        <v>0</v>
      </c>
      <c r="T50" s="172"/>
      <c r="U50" s="33">
        <f t="shared" si="6"/>
        <v>0</v>
      </c>
      <c r="V50" s="172"/>
      <c r="W50" s="33">
        <f t="shared" si="7"/>
        <v>0</v>
      </c>
      <c r="X50" s="172"/>
      <c r="Y50" s="33">
        <f t="shared" si="8"/>
        <v>0</v>
      </c>
      <c r="Z50" s="172"/>
      <c r="AA50" s="33">
        <f t="shared" si="9"/>
        <v>0</v>
      </c>
      <c r="AB50" s="172"/>
      <c r="AC50" s="33">
        <f t="shared" si="10"/>
        <v>0</v>
      </c>
      <c r="AD50" s="172"/>
      <c r="AE50" s="33">
        <f t="shared" si="11"/>
        <v>0</v>
      </c>
      <c r="AF50" s="172"/>
      <c r="AG50" s="33">
        <f t="shared" si="12"/>
        <v>0</v>
      </c>
      <c r="AH50" s="172"/>
      <c r="AI50" s="33">
        <f t="shared" si="13"/>
        <v>0</v>
      </c>
      <c r="AJ50" s="172"/>
      <c r="AK50" s="33">
        <f t="shared" si="14"/>
        <v>0</v>
      </c>
      <c r="AL50" s="172"/>
      <c r="AM50" s="33">
        <f t="shared" si="15"/>
        <v>0</v>
      </c>
      <c r="AN50" s="172"/>
      <c r="AO50" s="33">
        <f t="shared" si="16"/>
        <v>0</v>
      </c>
      <c r="AP50" s="172"/>
      <c r="AQ50" s="33">
        <f t="shared" si="17"/>
        <v>0</v>
      </c>
      <c r="AR50" s="172"/>
      <c r="AS50" s="33">
        <f t="shared" si="18"/>
        <v>0</v>
      </c>
      <c r="AT50" s="172"/>
      <c r="AU50" s="33">
        <f t="shared" si="19"/>
        <v>0</v>
      </c>
      <c r="AV50" s="172"/>
      <c r="AW50" s="33">
        <f t="shared" si="20"/>
        <v>0</v>
      </c>
      <c r="AX50" s="34">
        <f t="shared" si="25"/>
        <v>0</v>
      </c>
      <c r="AY50" s="41">
        <f t="shared" si="26"/>
        <v>0</v>
      </c>
      <c r="AZ50" s="5">
        <f t="shared" si="27"/>
        <v>0</v>
      </c>
      <c r="BA50" s="155">
        <f t="shared" si="28"/>
        <v>0</v>
      </c>
    </row>
    <row r="51" spans="1:53" s="2" customFormat="1" ht="13.2" hidden="1" thickTop="1" thickBot="1" x14ac:dyDescent="0.3">
      <c r="A51" s="89"/>
      <c r="B51" s="152">
        <v>5056000044</v>
      </c>
      <c r="C51" s="132" t="str">
        <f>IFERROR(IF(B51,VLOOKUP((AEO!$B$13&amp;AEO!$C$13&amp;B51&amp;E51),MSRV5!A:F,6,0),""),"N/A")</f>
        <v>390</v>
      </c>
      <c r="D51" s="137" t="s">
        <v>5016</v>
      </c>
      <c r="E51" s="142" t="str">
        <f>IF(B51,VLOOKUP(B51,MSRV5!B:D,3,0),"")</f>
        <v>UA</v>
      </c>
      <c r="F51" s="142"/>
      <c r="G51" s="86"/>
      <c r="H51" s="74">
        <f>IFERROR(IF(B51,VLOOKUP((AEO!$B$13&amp;AEO!$C$13&amp;B51&amp;E51),MSRV5!A:E,5,0),""),0)</f>
        <v>11859.55</v>
      </c>
      <c r="I51" s="33">
        <f t="shared" si="0"/>
        <v>0</v>
      </c>
      <c r="J51" s="172"/>
      <c r="K51" s="33">
        <f t="shared" si="1"/>
        <v>0</v>
      </c>
      <c r="L51" s="172"/>
      <c r="M51" s="33">
        <f t="shared" si="2"/>
        <v>0</v>
      </c>
      <c r="N51" s="172"/>
      <c r="O51" s="33">
        <f t="shared" si="3"/>
        <v>0</v>
      </c>
      <c r="P51" s="172"/>
      <c r="Q51" s="33">
        <f t="shared" si="4"/>
        <v>0</v>
      </c>
      <c r="R51" s="172"/>
      <c r="S51" s="33">
        <f t="shared" si="5"/>
        <v>0</v>
      </c>
      <c r="T51" s="172"/>
      <c r="U51" s="33">
        <f t="shared" si="6"/>
        <v>0</v>
      </c>
      <c r="V51" s="172"/>
      <c r="W51" s="33">
        <f t="shared" si="7"/>
        <v>0</v>
      </c>
      <c r="X51" s="172"/>
      <c r="Y51" s="33">
        <f t="shared" si="8"/>
        <v>0</v>
      </c>
      <c r="Z51" s="172"/>
      <c r="AA51" s="33">
        <f t="shared" si="9"/>
        <v>0</v>
      </c>
      <c r="AB51" s="172"/>
      <c r="AC51" s="33">
        <f t="shared" si="10"/>
        <v>0</v>
      </c>
      <c r="AD51" s="172"/>
      <c r="AE51" s="33">
        <f t="shared" si="11"/>
        <v>0</v>
      </c>
      <c r="AF51" s="172"/>
      <c r="AG51" s="33">
        <f t="shared" si="12"/>
        <v>0</v>
      </c>
      <c r="AH51" s="172"/>
      <c r="AI51" s="33">
        <f t="shared" si="13"/>
        <v>0</v>
      </c>
      <c r="AJ51" s="172"/>
      <c r="AK51" s="33">
        <f t="shared" si="14"/>
        <v>0</v>
      </c>
      <c r="AL51" s="172"/>
      <c r="AM51" s="33">
        <f t="shared" si="15"/>
        <v>0</v>
      </c>
      <c r="AN51" s="172"/>
      <c r="AO51" s="33">
        <f t="shared" si="16"/>
        <v>0</v>
      </c>
      <c r="AP51" s="172"/>
      <c r="AQ51" s="33">
        <f t="shared" si="17"/>
        <v>0</v>
      </c>
      <c r="AR51" s="172"/>
      <c r="AS51" s="33">
        <f t="shared" si="18"/>
        <v>0</v>
      </c>
      <c r="AT51" s="172"/>
      <c r="AU51" s="33">
        <f t="shared" si="19"/>
        <v>0</v>
      </c>
      <c r="AV51" s="172"/>
      <c r="AW51" s="33">
        <f t="shared" si="20"/>
        <v>0</v>
      </c>
      <c r="AX51" s="34">
        <f t="shared" si="25"/>
        <v>0</v>
      </c>
      <c r="AY51" s="41">
        <f t="shared" si="26"/>
        <v>0</v>
      </c>
      <c r="AZ51" s="5">
        <f t="shared" si="27"/>
        <v>0</v>
      </c>
      <c r="BA51" s="155">
        <f t="shared" si="28"/>
        <v>0</v>
      </c>
    </row>
    <row r="52" spans="1:53" s="2" customFormat="1" ht="13.2" hidden="1" thickTop="1" thickBot="1" x14ac:dyDescent="0.3">
      <c r="A52" s="89"/>
      <c r="B52" s="152">
        <v>5056000045</v>
      </c>
      <c r="C52" s="132" t="str">
        <f>IFERROR(IF(B52,VLOOKUP((AEO!$B$13&amp;AEO!$C$13&amp;B52&amp;E52),MSRV5!A:F,6,0),""),"N/A")</f>
        <v>400</v>
      </c>
      <c r="D52" s="137" t="s">
        <v>5017</v>
      </c>
      <c r="E52" s="142" t="str">
        <f>IF(B52,VLOOKUP(B52,MSRV5!B:D,3,0),"")</f>
        <v>UA</v>
      </c>
      <c r="F52" s="142"/>
      <c r="G52" s="86"/>
      <c r="H52" s="74">
        <f>IFERROR(IF(B52,VLOOKUP((AEO!$B$13&amp;AEO!$C$13&amp;B52&amp;E52),MSRV5!A:E,5,0),""),0)</f>
        <v>6085.41</v>
      </c>
      <c r="I52" s="33">
        <f t="shared" si="0"/>
        <v>0</v>
      </c>
      <c r="J52" s="172"/>
      <c r="K52" s="33">
        <f t="shared" si="1"/>
        <v>0</v>
      </c>
      <c r="L52" s="172"/>
      <c r="M52" s="33">
        <f t="shared" si="2"/>
        <v>0</v>
      </c>
      <c r="N52" s="172"/>
      <c r="O52" s="33">
        <f t="shared" si="3"/>
        <v>0</v>
      </c>
      <c r="P52" s="172"/>
      <c r="Q52" s="33">
        <f t="shared" si="4"/>
        <v>0</v>
      </c>
      <c r="R52" s="172"/>
      <c r="S52" s="33">
        <f t="shared" si="5"/>
        <v>0</v>
      </c>
      <c r="T52" s="172"/>
      <c r="U52" s="33">
        <f t="shared" si="6"/>
        <v>0</v>
      </c>
      <c r="V52" s="172"/>
      <c r="W52" s="33">
        <f t="shared" si="7"/>
        <v>0</v>
      </c>
      <c r="X52" s="172"/>
      <c r="Y52" s="33">
        <f t="shared" si="8"/>
        <v>0</v>
      </c>
      <c r="Z52" s="172"/>
      <c r="AA52" s="33">
        <f t="shared" si="9"/>
        <v>0</v>
      </c>
      <c r="AB52" s="172"/>
      <c r="AC52" s="33">
        <f t="shared" si="10"/>
        <v>0</v>
      </c>
      <c r="AD52" s="172"/>
      <c r="AE52" s="33">
        <f t="shared" si="11"/>
        <v>0</v>
      </c>
      <c r="AF52" s="172"/>
      <c r="AG52" s="33">
        <f t="shared" si="12"/>
        <v>0</v>
      </c>
      <c r="AH52" s="172"/>
      <c r="AI52" s="33">
        <f t="shared" si="13"/>
        <v>0</v>
      </c>
      <c r="AJ52" s="172"/>
      <c r="AK52" s="33">
        <f t="shared" si="14"/>
        <v>0</v>
      </c>
      <c r="AL52" s="172"/>
      <c r="AM52" s="33">
        <f t="shared" si="15"/>
        <v>0</v>
      </c>
      <c r="AN52" s="172"/>
      <c r="AO52" s="33">
        <f t="shared" si="16"/>
        <v>0</v>
      </c>
      <c r="AP52" s="172"/>
      <c r="AQ52" s="33">
        <f t="shared" si="17"/>
        <v>0</v>
      </c>
      <c r="AR52" s="172"/>
      <c r="AS52" s="33">
        <f t="shared" si="18"/>
        <v>0</v>
      </c>
      <c r="AT52" s="172"/>
      <c r="AU52" s="33">
        <f t="shared" si="19"/>
        <v>0</v>
      </c>
      <c r="AV52" s="172"/>
      <c r="AW52" s="33">
        <f t="shared" si="20"/>
        <v>0</v>
      </c>
      <c r="AX52" s="34">
        <f t="shared" si="25"/>
        <v>0</v>
      </c>
      <c r="AY52" s="41">
        <f t="shared" si="26"/>
        <v>0</v>
      </c>
      <c r="AZ52" s="5">
        <f t="shared" si="27"/>
        <v>0</v>
      </c>
      <c r="BA52" s="155">
        <f t="shared" si="28"/>
        <v>0</v>
      </c>
    </row>
    <row r="53" spans="1:53" s="2" customFormat="1" ht="13.2" hidden="1" thickTop="1" thickBot="1" x14ac:dyDescent="0.3">
      <c r="A53" s="89"/>
      <c r="B53" s="152">
        <v>5056000046</v>
      </c>
      <c r="C53" s="132" t="str">
        <f>IFERROR(IF(B53,VLOOKUP((AEO!$B$13&amp;AEO!$C$13&amp;B53&amp;E53),MSRV5!A:F,6,0),""),"N/A")</f>
        <v>380</v>
      </c>
      <c r="D53" s="137" t="s">
        <v>5018</v>
      </c>
      <c r="E53" s="142" t="str">
        <f>IF(B53,VLOOKUP(B53,MSRV5!B:D,3,0),"")</f>
        <v>UA</v>
      </c>
      <c r="F53" s="142"/>
      <c r="G53" s="86"/>
      <c r="H53" s="74">
        <f>IFERROR(IF(B53,VLOOKUP((AEO!$B$13&amp;AEO!$C$13&amp;B53&amp;E53),MSRV5!A:E,5,0),""),0)</f>
        <v>2561.67</v>
      </c>
      <c r="I53" s="33">
        <f t="shared" si="0"/>
        <v>0</v>
      </c>
      <c r="J53" s="172"/>
      <c r="K53" s="33">
        <f t="shared" si="1"/>
        <v>0</v>
      </c>
      <c r="L53" s="172"/>
      <c r="M53" s="33">
        <f t="shared" si="2"/>
        <v>0</v>
      </c>
      <c r="N53" s="172"/>
      <c r="O53" s="33">
        <f t="shared" si="3"/>
        <v>0</v>
      </c>
      <c r="P53" s="172"/>
      <c r="Q53" s="33">
        <f t="shared" si="4"/>
        <v>0</v>
      </c>
      <c r="R53" s="172"/>
      <c r="S53" s="33">
        <f t="shared" si="5"/>
        <v>0</v>
      </c>
      <c r="T53" s="172"/>
      <c r="U53" s="33">
        <f t="shared" si="6"/>
        <v>0</v>
      </c>
      <c r="V53" s="172"/>
      <c r="W53" s="33">
        <f t="shared" si="7"/>
        <v>0</v>
      </c>
      <c r="X53" s="172"/>
      <c r="Y53" s="33">
        <f t="shared" si="8"/>
        <v>0</v>
      </c>
      <c r="Z53" s="172"/>
      <c r="AA53" s="33">
        <f t="shared" si="9"/>
        <v>0</v>
      </c>
      <c r="AB53" s="172"/>
      <c r="AC53" s="33">
        <f t="shared" si="10"/>
        <v>0</v>
      </c>
      <c r="AD53" s="172"/>
      <c r="AE53" s="33">
        <f t="shared" si="11"/>
        <v>0</v>
      </c>
      <c r="AF53" s="172"/>
      <c r="AG53" s="33">
        <f t="shared" si="12"/>
        <v>0</v>
      </c>
      <c r="AH53" s="172"/>
      <c r="AI53" s="33">
        <f t="shared" si="13"/>
        <v>0</v>
      </c>
      <c r="AJ53" s="172"/>
      <c r="AK53" s="33">
        <f t="shared" si="14"/>
        <v>0</v>
      </c>
      <c r="AL53" s="172"/>
      <c r="AM53" s="33">
        <f t="shared" si="15"/>
        <v>0</v>
      </c>
      <c r="AN53" s="172"/>
      <c r="AO53" s="33">
        <f t="shared" si="16"/>
        <v>0</v>
      </c>
      <c r="AP53" s="172"/>
      <c r="AQ53" s="33">
        <f t="shared" si="17"/>
        <v>0</v>
      </c>
      <c r="AR53" s="172"/>
      <c r="AS53" s="33">
        <f t="shared" si="18"/>
        <v>0</v>
      </c>
      <c r="AT53" s="172"/>
      <c r="AU53" s="33">
        <f t="shared" si="19"/>
        <v>0</v>
      </c>
      <c r="AV53" s="172"/>
      <c r="AW53" s="33">
        <f t="shared" si="20"/>
        <v>0</v>
      </c>
      <c r="AX53" s="34">
        <f t="shared" si="25"/>
        <v>0</v>
      </c>
      <c r="AY53" s="41">
        <f t="shared" si="26"/>
        <v>0</v>
      </c>
      <c r="AZ53" s="5">
        <f t="shared" si="27"/>
        <v>0</v>
      </c>
      <c r="BA53" s="155">
        <f t="shared" si="28"/>
        <v>0</v>
      </c>
    </row>
    <row r="54" spans="1:53" s="2" customFormat="1" ht="13.2" hidden="1" thickTop="1" thickBot="1" x14ac:dyDescent="0.3">
      <c r="A54" s="89"/>
      <c r="B54" s="152">
        <v>5056000059</v>
      </c>
      <c r="C54" s="132" t="str">
        <f>IFERROR(IF(B54,VLOOKUP((AEO!$B$13&amp;AEO!$C$13&amp;B54&amp;E54),MSRV5!A:F,6,0),""),"N/A")</f>
        <v>450</v>
      </c>
      <c r="D54" s="137" t="s">
        <v>5019</v>
      </c>
      <c r="E54" s="142" t="str">
        <f>IF(B54,VLOOKUP(B54,MSRV5!B:D,3,0),"")</f>
        <v>UA</v>
      </c>
      <c r="F54" s="142"/>
      <c r="G54" s="86"/>
      <c r="H54" s="185">
        <f>IFERROR(IF(B54,VLOOKUP((AEO!$B$13&amp;AEO!$C$13&amp;B54&amp;E54),MSRV5!A:E,5,0),""),0)</f>
        <v>10757.98</v>
      </c>
      <c r="I54" s="186">
        <f>(F54+G54)*H54</f>
        <v>0</v>
      </c>
      <c r="J54" s="172"/>
      <c r="K54" s="33">
        <f t="shared" si="1"/>
        <v>0</v>
      </c>
      <c r="L54" s="172"/>
      <c r="M54" s="33">
        <f t="shared" si="2"/>
        <v>0</v>
      </c>
      <c r="N54" s="172"/>
      <c r="O54" s="33">
        <f t="shared" si="3"/>
        <v>0</v>
      </c>
      <c r="P54" s="172"/>
      <c r="Q54" s="33">
        <f t="shared" si="4"/>
        <v>0</v>
      </c>
      <c r="R54" s="172"/>
      <c r="S54" s="33">
        <f t="shared" si="5"/>
        <v>0</v>
      </c>
      <c r="T54" s="172"/>
      <c r="U54" s="33">
        <f t="shared" si="6"/>
        <v>0</v>
      </c>
      <c r="V54" s="172"/>
      <c r="W54" s="33">
        <f t="shared" si="7"/>
        <v>0</v>
      </c>
      <c r="X54" s="172"/>
      <c r="Y54" s="33">
        <f t="shared" si="8"/>
        <v>0</v>
      </c>
      <c r="Z54" s="172"/>
      <c r="AA54" s="33">
        <f t="shared" si="9"/>
        <v>0</v>
      </c>
      <c r="AB54" s="172"/>
      <c r="AC54" s="33">
        <f t="shared" si="10"/>
        <v>0</v>
      </c>
      <c r="AD54" s="172"/>
      <c r="AE54" s="33">
        <f t="shared" si="11"/>
        <v>0</v>
      </c>
      <c r="AF54" s="172"/>
      <c r="AG54" s="33">
        <f t="shared" si="12"/>
        <v>0</v>
      </c>
      <c r="AH54" s="172"/>
      <c r="AI54" s="33">
        <f t="shared" si="13"/>
        <v>0</v>
      </c>
      <c r="AJ54" s="172"/>
      <c r="AK54" s="33">
        <f t="shared" si="14"/>
        <v>0</v>
      </c>
      <c r="AL54" s="172"/>
      <c r="AM54" s="33">
        <f t="shared" si="15"/>
        <v>0</v>
      </c>
      <c r="AN54" s="172"/>
      <c r="AO54" s="33">
        <f t="shared" si="16"/>
        <v>0</v>
      </c>
      <c r="AP54" s="172"/>
      <c r="AQ54" s="33">
        <f t="shared" si="17"/>
        <v>0</v>
      </c>
      <c r="AR54" s="172"/>
      <c r="AS54" s="33">
        <f t="shared" si="18"/>
        <v>0</v>
      </c>
      <c r="AT54" s="172"/>
      <c r="AU54" s="33">
        <f t="shared" si="19"/>
        <v>0</v>
      </c>
      <c r="AV54" s="172"/>
      <c r="AW54" s="33">
        <f t="shared" si="20"/>
        <v>0</v>
      </c>
      <c r="AX54" s="34">
        <f t="shared" si="25"/>
        <v>0</v>
      </c>
      <c r="AY54" s="41">
        <f t="shared" si="26"/>
        <v>0</v>
      </c>
      <c r="AZ54" s="5">
        <f t="shared" si="27"/>
        <v>0</v>
      </c>
      <c r="BA54" s="155">
        <f t="shared" si="28"/>
        <v>0</v>
      </c>
    </row>
    <row r="55" spans="1:53" s="2" customFormat="1" ht="13.2" hidden="1" thickTop="1" thickBot="1" x14ac:dyDescent="0.3">
      <c r="A55" s="89"/>
      <c r="B55" s="152">
        <v>5056000060</v>
      </c>
      <c r="C55" s="132" t="str">
        <f>IFERROR(IF(B55,VLOOKUP((AEO!$B$13&amp;AEO!$C$13&amp;B55&amp;E55),MSRV5!A:F,6,0),""),"N/A")</f>
        <v>430</v>
      </c>
      <c r="D55" s="137" t="s">
        <v>5020</v>
      </c>
      <c r="E55" s="142" t="str">
        <f>IF(B55,VLOOKUP(B55,MSRV5!B:D,3,0),"")</f>
        <v>UA</v>
      </c>
      <c r="F55" s="142"/>
      <c r="G55" s="86"/>
      <c r="H55" s="74">
        <f>IFERROR(IF(B55,VLOOKUP((AEO!$B$13&amp;AEO!$C$13&amp;B55&amp;E55),MSRV5!A:E,5,0),""),0)</f>
        <v>29675.46</v>
      </c>
      <c r="I55" s="33">
        <f t="shared" si="0"/>
        <v>0</v>
      </c>
      <c r="J55" s="172"/>
      <c r="K55" s="33">
        <f t="shared" si="1"/>
        <v>0</v>
      </c>
      <c r="L55" s="172"/>
      <c r="M55" s="33">
        <f t="shared" si="2"/>
        <v>0</v>
      </c>
      <c r="N55" s="172"/>
      <c r="O55" s="33">
        <f t="shared" si="3"/>
        <v>0</v>
      </c>
      <c r="P55" s="172"/>
      <c r="Q55" s="33">
        <f t="shared" si="4"/>
        <v>0</v>
      </c>
      <c r="R55" s="172"/>
      <c r="S55" s="33">
        <f t="shared" si="5"/>
        <v>0</v>
      </c>
      <c r="T55" s="172"/>
      <c r="U55" s="33">
        <f t="shared" si="6"/>
        <v>0</v>
      </c>
      <c r="V55" s="172"/>
      <c r="W55" s="33">
        <f t="shared" si="7"/>
        <v>0</v>
      </c>
      <c r="X55" s="172"/>
      <c r="Y55" s="33">
        <f t="shared" si="8"/>
        <v>0</v>
      </c>
      <c r="Z55" s="172"/>
      <c r="AA55" s="33">
        <f t="shared" si="9"/>
        <v>0</v>
      </c>
      <c r="AB55" s="172"/>
      <c r="AC55" s="33">
        <f t="shared" si="10"/>
        <v>0</v>
      </c>
      <c r="AD55" s="172"/>
      <c r="AE55" s="33">
        <f t="shared" si="11"/>
        <v>0</v>
      </c>
      <c r="AF55" s="172"/>
      <c r="AG55" s="33">
        <f t="shared" si="12"/>
        <v>0</v>
      </c>
      <c r="AH55" s="172"/>
      <c r="AI55" s="33">
        <f t="shared" si="13"/>
        <v>0</v>
      </c>
      <c r="AJ55" s="172"/>
      <c r="AK55" s="33">
        <f t="shared" si="14"/>
        <v>0</v>
      </c>
      <c r="AL55" s="172"/>
      <c r="AM55" s="33">
        <f t="shared" si="15"/>
        <v>0</v>
      </c>
      <c r="AN55" s="172"/>
      <c r="AO55" s="33">
        <f t="shared" si="16"/>
        <v>0</v>
      </c>
      <c r="AP55" s="172"/>
      <c r="AQ55" s="33">
        <f t="shared" si="17"/>
        <v>0</v>
      </c>
      <c r="AR55" s="172"/>
      <c r="AS55" s="33">
        <f t="shared" si="18"/>
        <v>0</v>
      </c>
      <c r="AT55" s="172"/>
      <c r="AU55" s="33">
        <f t="shared" si="19"/>
        <v>0</v>
      </c>
      <c r="AV55" s="172"/>
      <c r="AW55" s="33">
        <f t="shared" si="20"/>
        <v>0</v>
      </c>
      <c r="AX55" s="34">
        <f t="shared" si="25"/>
        <v>0</v>
      </c>
      <c r="AY55" s="41">
        <f t="shared" si="26"/>
        <v>0</v>
      </c>
      <c r="AZ55" s="5">
        <f t="shared" si="27"/>
        <v>0</v>
      </c>
      <c r="BA55" s="155">
        <f t="shared" si="28"/>
        <v>0</v>
      </c>
    </row>
    <row r="56" spans="1:53" s="2" customFormat="1" ht="13.2" hidden="1" thickTop="1" thickBot="1" x14ac:dyDescent="0.3">
      <c r="A56" s="89"/>
      <c r="B56" s="152">
        <v>5056000061</v>
      </c>
      <c r="C56" s="132" t="str">
        <f>IFERROR(IF(B56,VLOOKUP((AEO!$B$13&amp;AEO!$C$13&amp;B56&amp;E56),MSRV5!A:F,6,0),""),"N/A")</f>
        <v>440</v>
      </c>
      <c r="D56" s="137" t="s">
        <v>5021</v>
      </c>
      <c r="E56" s="142" t="str">
        <f>IF(B56,VLOOKUP(B56,MSRV5!B:D,3,0),"")</f>
        <v>UA</v>
      </c>
      <c r="F56" s="142"/>
      <c r="G56" s="86"/>
      <c r="H56" s="74">
        <f>IFERROR(IF(B56,VLOOKUP((AEO!$B$13&amp;AEO!$C$13&amp;B56&amp;E56),MSRV5!A:E,5,0),""),0)</f>
        <v>17041.68</v>
      </c>
      <c r="I56" s="33">
        <f t="shared" si="0"/>
        <v>0</v>
      </c>
      <c r="J56" s="172"/>
      <c r="K56" s="33">
        <f t="shared" si="1"/>
        <v>0</v>
      </c>
      <c r="L56" s="172"/>
      <c r="M56" s="33">
        <f t="shared" si="2"/>
        <v>0</v>
      </c>
      <c r="N56" s="172"/>
      <c r="O56" s="33">
        <f t="shared" si="3"/>
        <v>0</v>
      </c>
      <c r="P56" s="172"/>
      <c r="Q56" s="33">
        <f t="shared" si="4"/>
        <v>0</v>
      </c>
      <c r="R56" s="172"/>
      <c r="S56" s="33">
        <f t="shared" si="5"/>
        <v>0</v>
      </c>
      <c r="T56" s="172"/>
      <c r="U56" s="33">
        <f t="shared" si="6"/>
        <v>0</v>
      </c>
      <c r="V56" s="172"/>
      <c r="W56" s="33">
        <f t="shared" si="7"/>
        <v>0</v>
      </c>
      <c r="X56" s="172"/>
      <c r="Y56" s="33">
        <f t="shared" si="8"/>
        <v>0</v>
      </c>
      <c r="Z56" s="172"/>
      <c r="AA56" s="33">
        <f t="shared" si="9"/>
        <v>0</v>
      </c>
      <c r="AB56" s="172"/>
      <c r="AC56" s="33">
        <f t="shared" si="10"/>
        <v>0</v>
      </c>
      <c r="AD56" s="172"/>
      <c r="AE56" s="33">
        <f t="shared" si="11"/>
        <v>0</v>
      </c>
      <c r="AF56" s="172"/>
      <c r="AG56" s="33">
        <f t="shared" si="12"/>
        <v>0</v>
      </c>
      <c r="AH56" s="172"/>
      <c r="AI56" s="33">
        <f t="shared" si="13"/>
        <v>0</v>
      </c>
      <c r="AJ56" s="172"/>
      <c r="AK56" s="33">
        <f t="shared" si="14"/>
        <v>0</v>
      </c>
      <c r="AL56" s="172"/>
      <c r="AM56" s="33">
        <f t="shared" si="15"/>
        <v>0</v>
      </c>
      <c r="AN56" s="172"/>
      <c r="AO56" s="33">
        <f t="shared" si="16"/>
        <v>0</v>
      </c>
      <c r="AP56" s="172"/>
      <c r="AQ56" s="33">
        <f t="shared" si="17"/>
        <v>0</v>
      </c>
      <c r="AR56" s="172"/>
      <c r="AS56" s="33">
        <f t="shared" si="18"/>
        <v>0</v>
      </c>
      <c r="AT56" s="172"/>
      <c r="AU56" s="33">
        <f t="shared" si="19"/>
        <v>0</v>
      </c>
      <c r="AV56" s="172"/>
      <c r="AW56" s="33">
        <f t="shared" si="20"/>
        <v>0</v>
      </c>
      <c r="AX56" s="34">
        <f t="shared" si="25"/>
        <v>0</v>
      </c>
      <c r="AY56" s="41">
        <f t="shared" si="26"/>
        <v>0</v>
      </c>
      <c r="AZ56" s="5">
        <f t="shared" si="27"/>
        <v>0</v>
      </c>
      <c r="BA56" s="155">
        <f t="shared" si="28"/>
        <v>0</v>
      </c>
    </row>
    <row r="57" spans="1:53" s="2" customFormat="1" ht="13.2" hidden="1" thickTop="1" thickBot="1" x14ac:dyDescent="0.3">
      <c r="A57" s="89"/>
      <c r="B57" s="152">
        <v>5056000062</v>
      </c>
      <c r="C57" s="132" t="str">
        <f>IFERROR(IF(B57,VLOOKUP((AEO!$B$13&amp;AEO!$C$13&amp;B57&amp;E57),MSRV5!A:F,6,0),""),"N/A")</f>
        <v>420</v>
      </c>
      <c r="D57" s="137" t="s">
        <v>5022</v>
      </c>
      <c r="E57" s="142" t="str">
        <f>IF(B57,VLOOKUP(B57,MSRV5!B:D,3,0),"")</f>
        <v>UA</v>
      </c>
      <c r="F57" s="142"/>
      <c r="G57" s="86"/>
      <c r="H57" s="74">
        <f>IFERROR(IF(B57,VLOOKUP((AEO!$B$13&amp;AEO!$C$13&amp;B57&amp;E57),MSRV5!A:E,5,0),""),0)</f>
        <v>8717.23</v>
      </c>
      <c r="I57" s="33">
        <f t="shared" si="0"/>
        <v>0</v>
      </c>
      <c r="J57" s="172"/>
      <c r="K57" s="33">
        <f t="shared" si="1"/>
        <v>0</v>
      </c>
      <c r="L57" s="172"/>
      <c r="M57" s="33">
        <f t="shared" si="2"/>
        <v>0</v>
      </c>
      <c r="N57" s="172"/>
      <c r="O57" s="33">
        <f t="shared" si="3"/>
        <v>0</v>
      </c>
      <c r="P57" s="172"/>
      <c r="Q57" s="33">
        <f t="shared" si="4"/>
        <v>0</v>
      </c>
      <c r="R57" s="172"/>
      <c r="S57" s="33">
        <f t="shared" si="5"/>
        <v>0</v>
      </c>
      <c r="T57" s="172"/>
      <c r="U57" s="33">
        <f t="shared" si="6"/>
        <v>0</v>
      </c>
      <c r="V57" s="172"/>
      <c r="W57" s="33">
        <f t="shared" si="7"/>
        <v>0</v>
      </c>
      <c r="X57" s="172"/>
      <c r="Y57" s="33">
        <f t="shared" si="8"/>
        <v>0</v>
      </c>
      <c r="Z57" s="172"/>
      <c r="AA57" s="33">
        <f t="shared" si="9"/>
        <v>0</v>
      </c>
      <c r="AB57" s="172"/>
      <c r="AC57" s="33">
        <f t="shared" si="10"/>
        <v>0</v>
      </c>
      <c r="AD57" s="172"/>
      <c r="AE57" s="33">
        <f t="shared" si="11"/>
        <v>0</v>
      </c>
      <c r="AF57" s="172"/>
      <c r="AG57" s="33">
        <f t="shared" si="12"/>
        <v>0</v>
      </c>
      <c r="AH57" s="172"/>
      <c r="AI57" s="33">
        <f t="shared" si="13"/>
        <v>0</v>
      </c>
      <c r="AJ57" s="172"/>
      <c r="AK57" s="33">
        <f t="shared" si="14"/>
        <v>0</v>
      </c>
      <c r="AL57" s="172"/>
      <c r="AM57" s="33">
        <f t="shared" si="15"/>
        <v>0</v>
      </c>
      <c r="AN57" s="172"/>
      <c r="AO57" s="33">
        <f t="shared" si="16"/>
        <v>0</v>
      </c>
      <c r="AP57" s="172"/>
      <c r="AQ57" s="33">
        <f t="shared" si="17"/>
        <v>0</v>
      </c>
      <c r="AR57" s="172"/>
      <c r="AS57" s="33">
        <f t="shared" si="18"/>
        <v>0</v>
      </c>
      <c r="AT57" s="172"/>
      <c r="AU57" s="33">
        <f t="shared" si="19"/>
        <v>0</v>
      </c>
      <c r="AV57" s="172"/>
      <c r="AW57" s="33">
        <f t="shared" si="20"/>
        <v>0</v>
      </c>
      <c r="AX57" s="34">
        <f t="shared" si="25"/>
        <v>0</v>
      </c>
      <c r="AY57" s="41">
        <f t="shared" si="26"/>
        <v>0</v>
      </c>
      <c r="AZ57" s="5">
        <f t="shared" si="27"/>
        <v>0</v>
      </c>
      <c r="BA57" s="155">
        <f t="shared" si="28"/>
        <v>0</v>
      </c>
    </row>
    <row r="58" spans="1:53" s="2" customFormat="1" ht="13.2" hidden="1" thickTop="1" thickBot="1" x14ac:dyDescent="0.3">
      <c r="A58" s="89"/>
      <c r="B58" s="152">
        <v>5500300165</v>
      </c>
      <c r="C58" s="132" t="str">
        <f>IFERROR(IF(B58,VLOOKUP((AEO!$B$13&amp;AEO!$C$13&amp;B58&amp;E58),MSRV5!A:F,6,0),""),"N/A")</f>
        <v>460</v>
      </c>
      <c r="D58" s="137" t="s">
        <v>5023</v>
      </c>
      <c r="E58" s="142" t="str">
        <f>IF(B58,VLOOKUP(B58,MSRV5!B:D,3,0),"")</f>
        <v>UN</v>
      </c>
      <c r="F58" s="142"/>
      <c r="G58" s="86"/>
      <c r="H58" s="74">
        <f>IFERROR(IF(B58,VLOOKUP((AEO!$B$13&amp;AEO!$C$13&amp;B58&amp;E58),MSRV5!A:E,5,0),""),0)</f>
        <v>14269.75</v>
      </c>
      <c r="I58" s="33">
        <f t="shared" si="0"/>
        <v>0</v>
      </c>
      <c r="J58" s="172"/>
      <c r="K58" s="33">
        <f t="shared" si="1"/>
        <v>0</v>
      </c>
      <c r="L58" s="172"/>
      <c r="M58" s="33">
        <f t="shared" si="2"/>
        <v>0</v>
      </c>
      <c r="N58" s="172"/>
      <c r="O58" s="33">
        <f t="shared" si="3"/>
        <v>0</v>
      </c>
      <c r="P58" s="172"/>
      <c r="Q58" s="33">
        <f t="shared" si="4"/>
        <v>0</v>
      </c>
      <c r="R58" s="172"/>
      <c r="S58" s="33">
        <f t="shared" si="5"/>
        <v>0</v>
      </c>
      <c r="T58" s="172"/>
      <c r="U58" s="33">
        <f t="shared" si="6"/>
        <v>0</v>
      </c>
      <c r="V58" s="172"/>
      <c r="W58" s="33">
        <f t="shared" si="7"/>
        <v>0</v>
      </c>
      <c r="X58" s="172"/>
      <c r="Y58" s="33">
        <f t="shared" si="8"/>
        <v>0</v>
      </c>
      <c r="Z58" s="172"/>
      <c r="AA58" s="33">
        <f t="shared" si="9"/>
        <v>0</v>
      </c>
      <c r="AB58" s="172"/>
      <c r="AC58" s="33">
        <f t="shared" si="10"/>
        <v>0</v>
      </c>
      <c r="AD58" s="172"/>
      <c r="AE58" s="33">
        <f t="shared" si="11"/>
        <v>0</v>
      </c>
      <c r="AF58" s="172"/>
      <c r="AG58" s="33">
        <f t="shared" si="12"/>
        <v>0</v>
      </c>
      <c r="AH58" s="172"/>
      <c r="AI58" s="33">
        <f t="shared" si="13"/>
        <v>0</v>
      </c>
      <c r="AJ58" s="172"/>
      <c r="AK58" s="33">
        <f t="shared" si="14"/>
        <v>0</v>
      </c>
      <c r="AL58" s="172"/>
      <c r="AM58" s="33">
        <f t="shared" si="15"/>
        <v>0</v>
      </c>
      <c r="AN58" s="172"/>
      <c r="AO58" s="33">
        <f t="shared" si="16"/>
        <v>0</v>
      </c>
      <c r="AP58" s="172"/>
      <c r="AQ58" s="33">
        <f t="shared" si="17"/>
        <v>0</v>
      </c>
      <c r="AR58" s="172"/>
      <c r="AS58" s="33">
        <f t="shared" si="18"/>
        <v>0</v>
      </c>
      <c r="AT58" s="172"/>
      <c r="AU58" s="33">
        <f t="shared" si="19"/>
        <v>0</v>
      </c>
      <c r="AV58" s="172"/>
      <c r="AW58" s="33">
        <f t="shared" si="20"/>
        <v>0</v>
      </c>
      <c r="AX58" s="34">
        <f t="shared" si="25"/>
        <v>0</v>
      </c>
      <c r="AY58" s="41">
        <f t="shared" si="26"/>
        <v>0</v>
      </c>
      <c r="AZ58" s="5">
        <f t="shared" si="27"/>
        <v>0</v>
      </c>
      <c r="BA58" s="155">
        <f t="shared" si="28"/>
        <v>0</v>
      </c>
    </row>
    <row r="59" spans="1:53" s="2" customFormat="1" ht="13.2" hidden="1" thickTop="1" thickBot="1" x14ac:dyDescent="0.3">
      <c r="A59" s="89"/>
      <c r="B59" s="152">
        <v>5053000017</v>
      </c>
      <c r="C59" s="132" t="str">
        <f>IFERROR(IF(B59,VLOOKUP((AEO!$B$13&amp;AEO!$C$13&amp;B59&amp;E59),MSRV5!A:F,6,0),""),"N/A")</f>
        <v>470</v>
      </c>
      <c r="D59" s="137" t="s">
        <v>5024</v>
      </c>
      <c r="E59" s="142" t="str">
        <f>IF(B59,VLOOKUP(B59,MSRV5!B:D,3,0),"")</f>
        <v>UN</v>
      </c>
      <c r="F59" s="142"/>
      <c r="G59" s="86"/>
      <c r="H59" s="74">
        <f>IFERROR(IF(B59,VLOOKUP((AEO!$B$13&amp;AEO!$C$13&amp;B59&amp;E59),MSRV5!A:E,5,0),""),0)</f>
        <v>5181.45</v>
      </c>
      <c r="I59" s="33">
        <f t="shared" si="0"/>
        <v>0</v>
      </c>
      <c r="J59" s="172"/>
      <c r="K59" s="33">
        <f t="shared" si="1"/>
        <v>0</v>
      </c>
      <c r="L59" s="172"/>
      <c r="M59" s="33">
        <f t="shared" si="2"/>
        <v>0</v>
      </c>
      <c r="N59" s="172"/>
      <c r="O59" s="33">
        <f t="shared" si="3"/>
        <v>0</v>
      </c>
      <c r="P59" s="172"/>
      <c r="Q59" s="33">
        <f t="shared" si="4"/>
        <v>0</v>
      </c>
      <c r="R59" s="172"/>
      <c r="S59" s="33">
        <f t="shared" si="5"/>
        <v>0</v>
      </c>
      <c r="T59" s="172"/>
      <c r="U59" s="33">
        <f t="shared" si="6"/>
        <v>0</v>
      </c>
      <c r="V59" s="172"/>
      <c r="W59" s="33">
        <f t="shared" si="7"/>
        <v>0</v>
      </c>
      <c r="X59" s="172"/>
      <c r="Y59" s="33">
        <f t="shared" si="8"/>
        <v>0</v>
      </c>
      <c r="Z59" s="172"/>
      <c r="AA59" s="33">
        <f t="shared" si="9"/>
        <v>0</v>
      </c>
      <c r="AB59" s="172"/>
      <c r="AC59" s="33">
        <f t="shared" si="10"/>
        <v>0</v>
      </c>
      <c r="AD59" s="172"/>
      <c r="AE59" s="33">
        <f t="shared" si="11"/>
        <v>0</v>
      </c>
      <c r="AF59" s="172"/>
      <c r="AG59" s="33">
        <f t="shared" si="12"/>
        <v>0</v>
      </c>
      <c r="AH59" s="172"/>
      <c r="AI59" s="33">
        <f t="shared" si="13"/>
        <v>0</v>
      </c>
      <c r="AJ59" s="172"/>
      <c r="AK59" s="33">
        <f t="shared" si="14"/>
        <v>0</v>
      </c>
      <c r="AL59" s="172"/>
      <c r="AM59" s="33">
        <f t="shared" si="15"/>
        <v>0</v>
      </c>
      <c r="AN59" s="172"/>
      <c r="AO59" s="33">
        <f t="shared" si="16"/>
        <v>0</v>
      </c>
      <c r="AP59" s="172"/>
      <c r="AQ59" s="33">
        <f t="shared" si="17"/>
        <v>0</v>
      </c>
      <c r="AR59" s="172"/>
      <c r="AS59" s="33">
        <f t="shared" si="18"/>
        <v>0</v>
      </c>
      <c r="AT59" s="172"/>
      <c r="AU59" s="33">
        <f t="shared" si="19"/>
        <v>0</v>
      </c>
      <c r="AV59" s="172"/>
      <c r="AW59" s="33">
        <f t="shared" si="20"/>
        <v>0</v>
      </c>
      <c r="AX59" s="34">
        <f t="shared" si="25"/>
        <v>0</v>
      </c>
      <c r="AY59" s="41">
        <f t="shared" si="26"/>
        <v>0</v>
      </c>
      <c r="AZ59" s="5">
        <f t="shared" si="27"/>
        <v>0</v>
      </c>
      <c r="BA59" s="155">
        <f t="shared" si="28"/>
        <v>0</v>
      </c>
    </row>
    <row r="60" spans="1:53" s="2" customFormat="1" ht="13.2" hidden="1" thickTop="1" thickBot="1" x14ac:dyDescent="0.3">
      <c r="A60" s="89"/>
      <c r="B60" s="152">
        <v>5500300057</v>
      </c>
      <c r="C60" s="132" t="str">
        <f>IFERROR(IF(B60,VLOOKUP((AEO!$B$13&amp;AEO!$C$13&amp;B60&amp;E60),MSRV5!A:F,6,0),""),"N/A")</f>
        <v>480</v>
      </c>
      <c r="D60" s="137" t="s">
        <v>5025</v>
      </c>
      <c r="E60" s="142" t="str">
        <f>IF(B60,VLOOKUP(B60,MSRV5!B:D,3,0),"")</f>
        <v>MES</v>
      </c>
      <c r="F60" s="142"/>
      <c r="G60" s="86"/>
      <c r="H60" s="74">
        <f>IFERROR(IF(B60,VLOOKUP((AEO!$B$13&amp;AEO!$C$13&amp;B60&amp;E60),MSRV5!A:E,5,0),""),0)</f>
        <v>6383.68</v>
      </c>
      <c r="I60" s="33">
        <f t="shared" si="0"/>
        <v>0</v>
      </c>
      <c r="J60" s="172"/>
      <c r="K60" s="33">
        <f t="shared" si="1"/>
        <v>0</v>
      </c>
      <c r="L60" s="172"/>
      <c r="M60" s="33">
        <f t="shared" si="2"/>
        <v>0</v>
      </c>
      <c r="N60" s="172"/>
      <c r="O60" s="33">
        <f t="shared" si="3"/>
        <v>0</v>
      </c>
      <c r="P60" s="172"/>
      <c r="Q60" s="33">
        <f t="shared" si="4"/>
        <v>0</v>
      </c>
      <c r="R60" s="172"/>
      <c r="S60" s="33">
        <f t="shared" si="5"/>
        <v>0</v>
      </c>
      <c r="T60" s="172"/>
      <c r="U60" s="33">
        <f t="shared" si="6"/>
        <v>0</v>
      </c>
      <c r="V60" s="172"/>
      <c r="W60" s="33">
        <f t="shared" si="7"/>
        <v>0</v>
      </c>
      <c r="X60" s="172"/>
      <c r="Y60" s="33">
        <f t="shared" si="8"/>
        <v>0</v>
      </c>
      <c r="Z60" s="172"/>
      <c r="AA60" s="33">
        <f t="shared" si="9"/>
        <v>0</v>
      </c>
      <c r="AB60" s="172"/>
      <c r="AC60" s="33">
        <f t="shared" si="10"/>
        <v>0</v>
      </c>
      <c r="AD60" s="172"/>
      <c r="AE60" s="33">
        <f t="shared" si="11"/>
        <v>0</v>
      </c>
      <c r="AF60" s="172"/>
      <c r="AG60" s="33">
        <f t="shared" si="12"/>
        <v>0</v>
      </c>
      <c r="AH60" s="172"/>
      <c r="AI60" s="33">
        <f t="shared" si="13"/>
        <v>0</v>
      </c>
      <c r="AJ60" s="172"/>
      <c r="AK60" s="33">
        <f t="shared" si="14"/>
        <v>0</v>
      </c>
      <c r="AL60" s="172"/>
      <c r="AM60" s="33">
        <f t="shared" si="15"/>
        <v>0</v>
      </c>
      <c r="AN60" s="172"/>
      <c r="AO60" s="33">
        <f t="shared" si="16"/>
        <v>0</v>
      </c>
      <c r="AP60" s="172"/>
      <c r="AQ60" s="33">
        <f t="shared" si="17"/>
        <v>0</v>
      </c>
      <c r="AR60" s="172"/>
      <c r="AS60" s="33">
        <f t="shared" si="18"/>
        <v>0</v>
      </c>
      <c r="AT60" s="172"/>
      <c r="AU60" s="33">
        <f t="shared" si="19"/>
        <v>0</v>
      </c>
      <c r="AV60" s="172"/>
      <c r="AW60" s="33">
        <f t="shared" si="20"/>
        <v>0</v>
      </c>
      <c r="AX60" s="34">
        <f t="shared" si="25"/>
        <v>0</v>
      </c>
      <c r="AY60" s="41">
        <f t="shared" si="26"/>
        <v>0</v>
      </c>
      <c r="AZ60" s="5">
        <f t="shared" si="27"/>
        <v>0</v>
      </c>
      <c r="BA60" s="155">
        <f t="shared" si="28"/>
        <v>0</v>
      </c>
    </row>
    <row r="61" spans="1:53" s="2" customFormat="1" ht="13.2" hidden="1" thickTop="1" thickBot="1" x14ac:dyDescent="0.3">
      <c r="A61" s="89"/>
      <c r="B61" s="152">
        <v>5500400469</v>
      </c>
      <c r="C61" s="132" t="str">
        <f>IFERROR(IF(B61,VLOOKUP((AEO!$B$13&amp;AEO!$C$13&amp;B61&amp;E61),MSRV5!A:F,6,0),""),"N/A")</f>
        <v>490</v>
      </c>
      <c r="D61" s="137" t="s">
        <v>5026</v>
      </c>
      <c r="E61" s="142" t="str">
        <f>IF(B61,VLOOKUP(B61,MSRV5!B:D,3,0),"")</f>
        <v>M</v>
      </c>
      <c r="F61" s="142"/>
      <c r="G61" s="86"/>
      <c r="H61" s="74">
        <f>IFERROR(IF(B61,VLOOKUP((AEO!$B$13&amp;AEO!$C$13&amp;B61&amp;E61),MSRV5!A:E,5,0),""),0)</f>
        <v>20.09</v>
      </c>
      <c r="I61" s="33">
        <f t="shared" si="0"/>
        <v>0</v>
      </c>
      <c r="J61" s="172"/>
      <c r="K61" s="33">
        <f t="shared" si="1"/>
        <v>0</v>
      </c>
      <c r="L61" s="172"/>
      <c r="M61" s="33">
        <f t="shared" si="2"/>
        <v>0</v>
      </c>
      <c r="N61" s="172"/>
      <c r="O61" s="33">
        <f t="shared" si="3"/>
        <v>0</v>
      </c>
      <c r="P61" s="172"/>
      <c r="Q61" s="33">
        <f t="shared" si="4"/>
        <v>0</v>
      </c>
      <c r="R61" s="172"/>
      <c r="S61" s="33">
        <f t="shared" si="5"/>
        <v>0</v>
      </c>
      <c r="T61" s="172"/>
      <c r="U61" s="33">
        <f t="shared" si="6"/>
        <v>0</v>
      </c>
      <c r="V61" s="172"/>
      <c r="W61" s="33">
        <f t="shared" si="7"/>
        <v>0</v>
      </c>
      <c r="X61" s="172"/>
      <c r="Y61" s="33">
        <f t="shared" si="8"/>
        <v>0</v>
      </c>
      <c r="Z61" s="172"/>
      <c r="AA61" s="33">
        <f t="shared" si="9"/>
        <v>0</v>
      </c>
      <c r="AB61" s="172"/>
      <c r="AC61" s="33">
        <f t="shared" si="10"/>
        <v>0</v>
      </c>
      <c r="AD61" s="172"/>
      <c r="AE61" s="33">
        <f t="shared" si="11"/>
        <v>0</v>
      </c>
      <c r="AF61" s="172"/>
      <c r="AG61" s="33">
        <f t="shared" si="12"/>
        <v>0</v>
      </c>
      <c r="AH61" s="172"/>
      <c r="AI61" s="33">
        <f t="shared" si="13"/>
        <v>0</v>
      </c>
      <c r="AJ61" s="172"/>
      <c r="AK61" s="33">
        <f t="shared" si="14"/>
        <v>0</v>
      </c>
      <c r="AL61" s="172"/>
      <c r="AM61" s="33">
        <f t="shared" si="15"/>
        <v>0</v>
      </c>
      <c r="AN61" s="172"/>
      <c r="AO61" s="33">
        <f t="shared" si="16"/>
        <v>0</v>
      </c>
      <c r="AP61" s="172"/>
      <c r="AQ61" s="33">
        <f t="shared" si="17"/>
        <v>0</v>
      </c>
      <c r="AR61" s="172"/>
      <c r="AS61" s="33">
        <f t="shared" si="18"/>
        <v>0</v>
      </c>
      <c r="AT61" s="172"/>
      <c r="AU61" s="33">
        <f t="shared" si="19"/>
        <v>0</v>
      </c>
      <c r="AV61" s="172"/>
      <c r="AW61" s="33">
        <f t="shared" si="20"/>
        <v>0</v>
      </c>
      <c r="AX61" s="34">
        <f t="shared" si="25"/>
        <v>0</v>
      </c>
      <c r="AY61" s="41">
        <f t="shared" si="26"/>
        <v>0</v>
      </c>
      <c r="AZ61" s="5">
        <f t="shared" si="27"/>
        <v>0</v>
      </c>
      <c r="BA61" s="155">
        <f t="shared" si="28"/>
        <v>0</v>
      </c>
    </row>
    <row r="62" spans="1:53" s="2" customFormat="1" ht="13.2" hidden="1" thickTop="1" thickBot="1" x14ac:dyDescent="0.3">
      <c r="A62" s="89"/>
      <c r="B62" s="152">
        <v>5056000008</v>
      </c>
      <c r="C62" s="132" t="str">
        <f>IFERROR(IF(B62,VLOOKUP((AEO!$B$13&amp;AEO!$C$13&amp;B62&amp;E62),MSRV5!A:F,6,0),""),"N/A")</f>
        <v>500</v>
      </c>
      <c r="D62" s="137" t="s">
        <v>5027</v>
      </c>
      <c r="E62" s="142" t="str">
        <f>IF(B62,VLOOKUP(B62,MSRV5!B:D,3,0),"")</f>
        <v>UN</v>
      </c>
      <c r="F62" s="142"/>
      <c r="G62" s="86"/>
      <c r="H62" s="74">
        <f>IFERROR(IF(B62,VLOOKUP((AEO!$B$13&amp;AEO!$C$13&amp;B62&amp;E62),MSRV5!A:E,5,0),""),0)</f>
        <v>1356.17</v>
      </c>
      <c r="I62" s="33">
        <f t="shared" si="0"/>
        <v>0</v>
      </c>
      <c r="J62" s="172"/>
      <c r="K62" s="33">
        <f t="shared" si="1"/>
        <v>0</v>
      </c>
      <c r="L62" s="172"/>
      <c r="M62" s="33">
        <f t="shared" si="2"/>
        <v>0</v>
      </c>
      <c r="N62" s="172"/>
      <c r="O62" s="33">
        <f t="shared" si="3"/>
        <v>0</v>
      </c>
      <c r="P62" s="172"/>
      <c r="Q62" s="33">
        <f t="shared" si="4"/>
        <v>0</v>
      </c>
      <c r="R62" s="172"/>
      <c r="S62" s="33">
        <f t="shared" si="5"/>
        <v>0</v>
      </c>
      <c r="T62" s="172"/>
      <c r="U62" s="33">
        <f t="shared" si="6"/>
        <v>0</v>
      </c>
      <c r="V62" s="172"/>
      <c r="W62" s="33">
        <f t="shared" si="7"/>
        <v>0</v>
      </c>
      <c r="X62" s="172"/>
      <c r="Y62" s="33">
        <f t="shared" si="8"/>
        <v>0</v>
      </c>
      <c r="Z62" s="172"/>
      <c r="AA62" s="33">
        <f t="shared" si="9"/>
        <v>0</v>
      </c>
      <c r="AB62" s="172"/>
      <c r="AC62" s="33">
        <f t="shared" si="10"/>
        <v>0</v>
      </c>
      <c r="AD62" s="172"/>
      <c r="AE62" s="33">
        <f t="shared" si="11"/>
        <v>0</v>
      </c>
      <c r="AF62" s="172"/>
      <c r="AG62" s="33">
        <f t="shared" si="12"/>
        <v>0</v>
      </c>
      <c r="AH62" s="172"/>
      <c r="AI62" s="33">
        <f t="shared" si="13"/>
        <v>0</v>
      </c>
      <c r="AJ62" s="172"/>
      <c r="AK62" s="33">
        <f t="shared" si="14"/>
        <v>0</v>
      </c>
      <c r="AL62" s="172"/>
      <c r="AM62" s="33">
        <f t="shared" si="15"/>
        <v>0</v>
      </c>
      <c r="AN62" s="172"/>
      <c r="AO62" s="33">
        <f t="shared" si="16"/>
        <v>0</v>
      </c>
      <c r="AP62" s="172"/>
      <c r="AQ62" s="33">
        <f t="shared" si="17"/>
        <v>0</v>
      </c>
      <c r="AR62" s="172"/>
      <c r="AS62" s="33">
        <f t="shared" si="18"/>
        <v>0</v>
      </c>
      <c r="AT62" s="172"/>
      <c r="AU62" s="33">
        <f t="shared" si="19"/>
        <v>0</v>
      </c>
      <c r="AV62" s="172"/>
      <c r="AW62" s="33">
        <f t="shared" si="20"/>
        <v>0</v>
      </c>
      <c r="AX62" s="34">
        <f t="shared" si="25"/>
        <v>0</v>
      </c>
      <c r="AY62" s="41">
        <f t="shared" si="26"/>
        <v>0</v>
      </c>
      <c r="AZ62" s="5">
        <f t="shared" si="27"/>
        <v>0</v>
      </c>
      <c r="BA62" s="155">
        <f t="shared" si="28"/>
        <v>0</v>
      </c>
    </row>
    <row r="63" spans="1:53" s="2" customFormat="1" ht="13.2" hidden="1" thickTop="1" thickBot="1" x14ac:dyDescent="0.3">
      <c r="A63" s="89"/>
      <c r="B63" s="152">
        <v>5500300118</v>
      </c>
      <c r="C63" s="132" t="str">
        <f>IFERROR(IF(B63,VLOOKUP((AEO!$B$13&amp;AEO!$C$13&amp;B63&amp;E63),MSRV5!A:F,6,0),""),"N/A")</f>
        <v>510</v>
      </c>
      <c r="D63" s="137" t="s">
        <v>5028</v>
      </c>
      <c r="E63" s="142" t="str">
        <f>IF(B63,VLOOKUP(B63,MSRV5!B:D,3,0),"")</f>
        <v>UN</v>
      </c>
      <c r="F63" s="142"/>
      <c r="G63" s="86"/>
      <c r="H63" s="74">
        <f>IFERROR(IF(B63,VLOOKUP((AEO!$B$13&amp;AEO!$C$13&amp;B63&amp;E63),MSRV5!A:E,5,0),""),0)</f>
        <v>3330.63</v>
      </c>
      <c r="I63" s="33">
        <f t="shared" si="0"/>
        <v>0</v>
      </c>
      <c r="J63" s="172"/>
      <c r="K63" s="33">
        <f t="shared" si="1"/>
        <v>0</v>
      </c>
      <c r="L63" s="172"/>
      <c r="M63" s="33">
        <f t="shared" si="2"/>
        <v>0</v>
      </c>
      <c r="N63" s="172"/>
      <c r="O63" s="33">
        <f t="shared" si="3"/>
        <v>0</v>
      </c>
      <c r="P63" s="172"/>
      <c r="Q63" s="33">
        <f t="shared" si="4"/>
        <v>0</v>
      </c>
      <c r="R63" s="172"/>
      <c r="S63" s="33">
        <f t="shared" si="5"/>
        <v>0</v>
      </c>
      <c r="T63" s="172"/>
      <c r="U63" s="33">
        <f t="shared" si="6"/>
        <v>0</v>
      </c>
      <c r="V63" s="172"/>
      <c r="W63" s="33">
        <f t="shared" si="7"/>
        <v>0</v>
      </c>
      <c r="X63" s="172"/>
      <c r="Y63" s="33">
        <f t="shared" si="8"/>
        <v>0</v>
      </c>
      <c r="Z63" s="172"/>
      <c r="AA63" s="33">
        <f t="shared" si="9"/>
        <v>0</v>
      </c>
      <c r="AB63" s="172"/>
      <c r="AC63" s="33">
        <f t="shared" si="10"/>
        <v>0</v>
      </c>
      <c r="AD63" s="172"/>
      <c r="AE63" s="33">
        <f t="shared" si="11"/>
        <v>0</v>
      </c>
      <c r="AF63" s="172"/>
      <c r="AG63" s="33">
        <f t="shared" si="12"/>
        <v>0</v>
      </c>
      <c r="AH63" s="172"/>
      <c r="AI63" s="33">
        <f t="shared" si="13"/>
        <v>0</v>
      </c>
      <c r="AJ63" s="172"/>
      <c r="AK63" s="33">
        <f t="shared" si="14"/>
        <v>0</v>
      </c>
      <c r="AL63" s="172"/>
      <c r="AM63" s="33">
        <f t="shared" si="15"/>
        <v>0</v>
      </c>
      <c r="AN63" s="172"/>
      <c r="AO63" s="33">
        <f t="shared" si="16"/>
        <v>0</v>
      </c>
      <c r="AP63" s="172"/>
      <c r="AQ63" s="33">
        <f t="shared" si="17"/>
        <v>0</v>
      </c>
      <c r="AR63" s="172"/>
      <c r="AS63" s="33">
        <f t="shared" si="18"/>
        <v>0</v>
      </c>
      <c r="AT63" s="172"/>
      <c r="AU63" s="33">
        <f t="shared" si="19"/>
        <v>0</v>
      </c>
      <c r="AV63" s="172"/>
      <c r="AW63" s="33">
        <f t="shared" si="20"/>
        <v>0</v>
      </c>
      <c r="AX63" s="34">
        <f t="shared" si="25"/>
        <v>0</v>
      </c>
      <c r="AY63" s="41">
        <f t="shared" si="26"/>
        <v>0</v>
      </c>
      <c r="AZ63" s="5">
        <f t="shared" si="27"/>
        <v>0</v>
      </c>
      <c r="BA63" s="155">
        <f t="shared" si="28"/>
        <v>0</v>
      </c>
    </row>
    <row r="64" spans="1:53" s="2" customFormat="1" ht="13.2" hidden="1" thickTop="1" thickBot="1" x14ac:dyDescent="0.3">
      <c r="A64" s="89"/>
      <c r="B64" s="152">
        <v>5500300058</v>
      </c>
      <c r="C64" s="132" t="str">
        <f>IFERROR(IF(B64,VLOOKUP((AEO!$B$13&amp;AEO!$C$13&amp;B64&amp;E64),MSRV5!A:F,6,0),""),"N/A")</f>
        <v>520</v>
      </c>
      <c r="D64" s="137" t="s">
        <v>5029</v>
      </c>
      <c r="E64" s="142" t="str">
        <f>IF(B64,VLOOKUP(B64,MSRV5!B:D,3,0),"")</f>
        <v>MES</v>
      </c>
      <c r="F64" s="142"/>
      <c r="G64" s="86"/>
      <c r="H64" s="74">
        <f>IFERROR(IF(B64,VLOOKUP((AEO!$B$13&amp;AEO!$C$13&amp;B64&amp;E64),MSRV5!A:E,5,0),""),0)</f>
        <v>5117.62</v>
      </c>
      <c r="I64" s="33">
        <f t="shared" si="0"/>
        <v>0</v>
      </c>
      <c r="J64" s="172"/>
      <c r="K64" s="33">
        <f t="shared" si="1"/>
        <v>0</v>
      </c>
      <c r="L64" s="172"/>
      <c r="M64" s="33">
        <f t="shared" si="2"/>
        <v>0</v>
      </c>
      <c r="N64" s="172"/>
      <c r="O64" s="33">
        <f t="shared" si="3"/>
        <v>0</v>
      </c>
      <c r="P64" s="172"/>
      <c r="Q64" s="33">
        <f t="shared" si="4"/>
        <v>0</v>
      </c>
      <c r="R64" s="172"/>
      <c r="S64" s="33">
        <f t="shared" si="5"/>
        <v>0</v>
      </c>
      <c r="T64" s="172"/>
      <c r="U64" s="33">
        <f t="shared" si="6"/>
        <v>0</v>
      </c>
      <c r="V64" s="172"/>
      <c r="W64" s="33">
        <f t="shared" si="7"/>
        <v>0</v>
      </c>
      <c r="X64" s="172"/>
      <c r="Y64" s="33">
        <f t="shared" si="8"/>
        <v>0</v>
      </c>
      <c r="Z64" s="172"/>
      <c r="AA64" s="33">
        <f t="shared" si="9"/>
        <v>0</v>
      </c>
      <c r="AB64" s="172"/>
      <c r="AC64" s="33">
        <f t="shared" si="10"/>
        <v>0</v>
      </c>
      <c r="AD64" s="172"/>
      <c r="AE64" s="33">
        <f t="shared" si="11"/>
        <v>0</v>
      </c>
      <c r="AF64" s="172"/>
      <c r="AG64" s="33">
        <f t="shared" si="12"/>
        <v>0</v>
      </c>
      <c r="AH64" s="172"/>
      <c r="AI64" s="33">
        <f t="shared" si="13"/>
        <v>0</v>
      </c>
      <c r="AJ64" s="172"/>
      <c r="AK64" s="33">
        <f t="shared" si="14"/>
        <v>0</v>
      </c>
      <c r="AL64" s="172"/>
      <c r="AM64" s="33">
        <f t="shared" si="15"/>
        <v>0</v>
      </c>
      <c r="AN64" s="172"/>
      <c r="AO64" s="33">
        <f t="shared" si="16"/>
        <v>0</v>
      </c>
      <c r="AP64" s="172"/>
      <c r="AQ64" s="33">
        <f t="shared" si="17"/>
        <v>0</v>
      </c>
      <c r="AR64" s="172"/>
      <c r="AS64" s="33">
        <f t="shared" si="18"/>
        <v>0</v>
      </c>
      <c r="AT64" s="172"/>
      <c r="AU64" s="33">
        <f t="shared" si="19"/>
        <v>0</v>
      </c>
      <c r="AV64" s="172"/>
      <c r="AW64" s="33">
        <f t="shared" si="20"/>
        <v>0</v>
      </c>
      <c r="AX64" s="34">
        <f t="shared" si="25"/>
        <v>0</v>
      </c>
      <c r="AY64" s="41">
        <f t="shared" si="26"/>
        <v>0</v>
      </c>
      <c r="AZ64" s="5">
        <f t="shared" si="27"/>
        <v>0</v>
      </c>
      <c r="BA64" s="155">
        <f t="shared" si="28"/>
        <v>0</v>
      </c>
    </row>
    <row r="65" spans="1:53" s="2" customFormat="1" ht="13.2" hidden="1" thickTop="1" thickBot="1" x14ac:dyDescent="0.3">
      <c r="A65" s="89"/>
      <c r="B65" s="152">
        <v>5500100842</v>
      </c>
      <c r="C65" s="132" t="str">
        <f>IFERROR(IF(B65,VLOOKUP((AEO!$B$13&amp;AEO!$C$13&amp;B65&amp;E65),MSRV5!A:F,6,0),""),"N/A")</f>
        <v>530</v>
      </c>
      <c r="D65" s="137" t="s">
        <v>5030</v>
      </c>
      <c r="E65" s="142" t="str">
        <f>IF(B65,VLOOKUP(B65,MSRV5!B:D,3,0),"")</f>
        <v>M2</v>
      </c>
      <c r="F65" s="142"/>
      <c r="G65" s="86"/>
      <c r="H65" s="74">
        <f>IFERROR(IF(B65,VLOOKUP((AEO!$B$13&amp;AEO!$C$13&amp;B65&amp;E65),MSRV5!A:E,5,0),""),0)</f>
        <v>797.56</v>
      </c>
      <c r="I65" s="33">
        <f t="shared" si="0"/>
        <v>0</v>
      </c>
      <c r="J65" s="172"/>
      <c r="K65" s="33">
        <f t="shared" si="1"/>
        <v>0</v>
      </c>
      <c r="L65" s="172"/>
      <c r="M65" s="33">
        <f t="shared" si="2"/>
        <v>0</v>
      </c>
      <c r="N65" s="172"/>
      <c r="O65" s="33">
        <f t="shared" si="3"/>
        <v>0</v>
      </c>
      <c r="P65" s="172"/>
      <c r="Q65" s="33">
        <f t="shared" si="4"/>
        <v>0</v>
      </c>
      <c r="R65" s="172"/>
      <c r="S65" s="33">
        <f t="shared" si="5"/>
        <v>0</v>
      </c>
      <c r="T65" s="172"/>
      <c r="U65" s="33">
        <f t="shared" si="6"/>
        <v>0</v>
      </c>
      <c r="V65" s="172"/>
      <c r="W65" s="33">
        <f t="shared" si="7"/>
        <v>0</v>
      </c>
      <c r="X65" s="172"/>
      <c r="Y65" s="33">
        <f t="shared" si="8"/>
        <v>0</v>
      </c>
      <c r="Z65" s="172"/>
      <c r="AA65" s="33">
        <f t="shared" si="9"/>
        <v>0</v>
      </c>
      <c r="AB65" s="172"/>
      <c r="AC65" s="33">
        <f t="shared" si="10"/>
        <v>0</v>
      </c>
      <c r="AD65" s="172"/>
      <c r="AE65" s="33">
        <f t="shared" si="11"/>
        <v>0</v>
      </c>
      <c r="AF65" s="172"/>
      <c r="AG65" s="33">
        <f t="shared" si="12"/>
        <v>0</v>
      </c>
      <c r="AH65" s="172"/>
      <c r="AI65" s="33">
        <f t="shared" si="13"/>
        <v>0</v>
      </c>
      <c r="AJ65" s="172"/>
      <c r="AK65" s="33">
        <f t="shared" si="14"/>
        <v>0</v>
      </c>
      <c r="AL65" s="172"/>
      <c r="AM65" s="33">
        <f t="shared" si="15"/>
        <v>0</v>
      </c>
      <c r="AN65" s="172"/>
      <c r="AO65" s="33">
        <f t="shared" si="16"/>
        <v>0</v>
      </c>
      <c r="AP65" s="172"/>
      <c r="AQ65" s="33">
        <f t="shared" si="17"/>
        <v>0</v>
      </c>
      <c r="AR65" s="172"/>
      <c r="AS65" s="33">
        <f t="shared" si="18"/>
        <v>0</v>
      </c>
      <c r="AT65" s="172"/>
      <c r="AU65" s="33">
        <f t="shared" si="19"/>
        <v>0</v>
      </c>
      <c r="AV65" s="172"/>
      <c r="AW65" s="33">
        <f t="shared" si="20"/>
        <v>0</v>
      </c>
      <c r="AX65" s="34">
        <f t="shared" si="25"/>
        <v>0</v>
      </c>
      <c r="AY65" s="41">
        <f t="shared" si="26"/>
        <v>0</v>
      </c>
      <c r="AZ65" s="5">
        <f t="shared" si="27"/>
        <v>0</v>
      </c>
      <c r="BA65" s="155">
        <f t="shared" si="28"/>
        <v>0</v>
      </c>
    </row>
    <row r="66" spans="1:53" s="2" customFormat="1" ht="13.2" hidden="1" thickTop="1" thickBot="1" x14ac:dyDescent="0.3">
      <c r="A66" s="89"/>
      <c r="B66" s="152">
        <v>5056000048</v>
      </c>
      <c r="C66" s="132" t="str">
        <f>IFERROR(IF(B66,VLOOKUP((AEO!$B$13&amp;AEO!$C$13&amp;B66&amp;E66),MSRV5!A:F,6,0),""),"N/A")</f>
        <v>540</v>
      </c>
      <c r="D66" s="137" t="s">
        <v>5031</v>
      </c>
      <c r="E66" s="142" t="str">
        <f>IF(B66,VLOOKUP(B66,MSRV5!B:D,3,0),"")</f>
        <v>UA</v>
      </c>
      <c r="F66" s="142"/>
      <c r="G66" s="86"/>
      <c r="H66" s="74">
        <f>IFERROR(IF(B66,VLOOKUP((AEO!$B$13&amp;AEO!$C$13&amp;B66&amp;E66),MSRV5!A:E,5,0),""),0)</f>
        <v>4010.39</v>
      </c>
      <c r="I66" s="33">
        <f t="shared" si="0"/>
        <v>0</v>
      </c>
      <c r="J66" s="172"/>
      <c r="K66" s="33">
        <f t="shared" si="1"/>
        <v>0</v>
      </c>
      <c r="L66" s="172"/>
      <c r="M66" s="33">
        <f t="shared" si="2"/>
        <v>0</v>
      </c>
      <c r="N66" s="172"/>
      <c r="O66" s="33">
        <f t="shared" si="3"/>
        <v>0</v>
      </c>
      <c r="P66" s="172"/>
      <c r="Q66" s="33">
        <f t="shared" si="4"/>
        <v>0</v>
      </c>
      <c r="R66" s="172"/>
      <c r="S66" s="33">
        <f t="shared" si="5"/>
        <v>0</v>
      </c>
      <c r="T66" s="172"/>
      <c r="U66" s="33">
        <f t="shared" si="6"/>
        <v>0</v>
      </c>
      <c r="V66" s="172"/>
      <c r="W66" s="33">
        <f t="shared" si="7"/>
        <v>0</v>
      </c>
      <c r="X66" s="172"/>
      <c r="Y66" s="33">
        <f t="shared" si="8"/>
        <v>0</v>
      </c>
      <c r="Z66" s="172"/>
      <c r="AA66" s="33">
        <f t="shared" si="9"/>
        <v>0</v>
      </c>
      <c r="AB66" s="172"/>
      <c r="AC66" s="33">
        <f t="shared" si="10"/>
        <v>0</v>
      </c>
      <c r="AD66" s="172"/>
      <c r="AE66" s="33">
        <f t="shared" si="11"/>
        <v>0</v>
      </c>
      <c r="AF66" s="172"/>
      <c r="AG66" s="33">
        <f t="shared" si="12"/>
        <v>0</v>
      </c>
      <c r="AH66" s="172"/>
      <c r="AI66" s="33">
        <f t="shared" si="13"/>
        <v>0</v>
      </c>
      <c r="AJ66" s="172"/>
      <c r="AK66" s="33">
        <f t="shared" si="14"/>
        <v>0</v>
      </c>
      <c r="AL66" s="172"/>
      <c r="AM66" s="33">
        <f t="shared" si="15"/>
        <v>0</v>
      </c>
      <c r="AN66" s="172"/>
      <c r="AO66" s="33">
        <f t="shared" si="16"/>
        <v>0</v>
      </c>
      <c r="AP66" s="172"/>
      <c r="AQ66" s="33">
        <f t="shared" si="17"/>
        <v>0</v>
      </c>
      <c r="AR66" s="172"/>
      <c r="AS66" s="33">
        <f t="shared" si="18"/>
        <v>0</v>
      </c>
      <c r="AT66" s="172"/>
      <c r="AU66" s="33">
        <f t="shared" si="19"/>
        <v>0</v>
      </c>
      <c r="AV66" s="172"/>
      <c r="AW66" s="33">
        <f t="shared" si="20"/>
        <v>0</v>
      </c>
      <c r="AX66" s="34">
        <f t="shared" si="25"/>
        <v>0</v>
      </c>
      <c r="AY66" s="41">
        <f t="shared" si="26"/>
        <v>0</v>
      </c>
      <c r="AZ66" s="5">
        <f t="shared" si="27"/>
        <v>0</v>
      </c>
      <c r="BA66" s="155">
        <f t="shared" si="28"/>
        <v>0</v>
      </c>
    </row>
    <row r="67" spans="1:53" s="2" customFormat="1" ht="13.2" hidden="1" thickTop="1" thickBot="1" x14ac:dyDescent="0.3">
      <c r="A67" s="89"/>
      <c r="B67" s="152">
        <v>5056000049</v>
      </c>
      <c r="C67" s="132" t="str">
        <f>IFERROR(IF(B67,VLOOKUP((AEO!$B$13&amp;AEO!$C$13&amp;B67&amp;E67),MSRV5!A:F,6,0),""),"N/A")</f>
        <v>550</v>
      </c>
      <c r="D67" s="137" t="s">
        <v>5032</v>
      </c>
      <c r="E67" s="142" t="str">
        <f>IF(B67,VLOOKUP(B67,MSRV5!B:D,3,0),"")</f>
        <v>UA</v>
      </c>
      <c r="F67" s="142"/>
      <c r="G67" s="86"/>
      <c r="H67" s="74">
        <f>IFERROR(IF(B67,VLOOKUP((AEO!$B$13&amp;AEO!$C$13&amp;B67&amp;E67),MSRV5!A:E,5,0),""),0)</f>
        <v>8204.2800000000007</v>
      </c>
      <c r="I67" s="33">
        <f t="shared" si="0"/>
        <v>0</v>
      </c>
      <c r="J67" s="172"/>
      <c r="K67" s="33">
        <f t="shared" si="1"/>
        <v>0</v>
      </c>
      <c r="L67" s="172"/>
      <c r="M67" s="33">
        <f t="shared" si="2"/>
        <v>0</v>
      </c>
      <c r="N67" s="172"/>
      <c r="O67" s="33">
        <f t="shared" si="3"/>
        <v>0</v>
      </c>
      <c r="P67" s="172"/>
      <c r="Q67" s="33">
        <f t="shared" si="4"/>
        <v>0</v>
      </c>
      <c r="R67" s="172"/>
      <c r="S67" s="33">
        <f t="shared" si="5"/>
        <v>0</v>
      </c>
      <c r="T67" s="172"/>
      <c r="U67" s="33">
        <f t="shared" si="6"/>
        <v>0</v>
      </c>
      <c r="V67" s="172"/>
      <c r="W67" s="33">
        <f t="shared" si="7"/>
        <v>0</v>
      </c>
      <c r="X67" s="172"/>
      <c r="Y67" s="33">
        <f t="shared" si="8"/>
        <v>0</v>
      </c>
      <c r="Z67" s="172"/>
      <c r="AA67" s="33">
        <f t="shared" si="9"/>
        <v>0</v>
      </c>
      <c r="AB67" s="172"/>
      <c r="AC67" s="33">
        <f t="shared" si="10"/>
        <v>0</v>
      </c>
      <c r="AD67" s="172"/>
      <c r="AE67" s="33">
        <f t="shared" si="11"/>
        <v>0</v>
      </c>
      <c r="AF67" s="172"/>
      <c r="AG67" s="33">
        <f t="shared" si="12"/>
        <v>0</v>
      </c>
      <c r="AH67" s="172"/>
      <c r="AI67" s="33">
        <f t="shared" si="13"/>
        <v>0</v>
      </c>
      <c r="AJ67" s="172"/>
      <c r="AK67" s="33">
        <f t="shared" si="14"/>
        <v>0</v>
      </c>
      <c r="AL67" s="172"/>
      <c r="AM67" s="33">
        <f t="shared" si="15"/>
        <v>0</v>
      </c>
      <c r="AN67" s="172"/>
      <c r="AO67" s="33">
        <f t="shared" si="16"/>
        <v>0</v>
      </c>
      <c r="AP67" s="172"/>
      <c r="AQ67" s="33">
        <f t="shared" si="17"/>
        <v>0</v>
      </c>
      <c r="AR67" s="172"/>
      <c r="AS67" s="33">
        <f t="shared" si="18"/>
        <v>0</v>
      </c>
      <c r="AT67" s="172"/>
      <c r="AU67" s="33">
        <f t="shared" si="19"/>
        <v>0</v>
      </c>
      <c r="AV67" s="172"/>
      <c r="AW67" s="33">
        <f t="shared" si="20"/>
        <v>0</v>
      </c>
      <c r="AX67" s="34">
        <f t="shared" si="25"/>
        <v>0</v>
      </c>
      <c r="AY67" s="41">
        <f t="shared" si="26"/>
        <v>0</v>
      </c>
      <c r="AZ67" s="5">
        <f t="shared" si="27"/>
        <v>0</v>
      </c>
      <c r="BA67" s="155">
        <f t="shared" si="28"/>
        <v>0</v>
      </c>
    </row>
    <row r="68" spans="1:53" s="2" customFormat="1" ht="13.2" hidden="1" thickTop="1" thickBot="1" x14ac:dyDescent="0.3">
      <c r="A68" s="89"/>
      <c r="B68" s="152">
        <v>5056000053</v>
      </c>
      <c r="C68" s="132" t="str">
        <f>IFERROR(IF(B68,VLOOKUP((AEO!$B$13&amp;AEO!$C$13&amp;B68&amp;E68),MSRV5!A:F,6,0),""),"N/A")</f>
        <v>560</v>
      </c>
      <c r="D68" s="137" t="s">
        <v>5033</v>
      </c>
      <c r="E68" s="142" t="str">
        <f>IF(B68,VLOOKUP(B68,MSRV5!B:D,3,0),"")</f>
        <v>M2</v>
      </c>
      <c r="F68" s="142"/>
      <c r="G68" s="86"/>
      <c r="H68" s="74">
        <f>IFERROR(IF(B68,VLOOKUP((AEO!$B$13&amp;AEO!$C$13&amp;B68&amp;E68),MSRV5!A:E,5,0),""),0)</f>
        <v>1014.93</v>
      </c>
      <c r="I68" s="33">
        <f t="shared" si="0"/>
        <v>0</v>
      </c>
      <c r="J68" s="172"/>
      <c r="K68" s="33">
        <f t="shared" si="1"/>
        <v>0</v>
      </c>
      <c r="L68" s="172"/>
      <c r="M68" s="33">
        <f t="shared" si="2"/>
        <v>0</v>
      </c>
      <c r="N68" s="172"/>
      <c r="O68" s="33">
        <f t="shared" si="3"/>
        <v>0</v>
      </c>
      <c r="P68" s="172"/>
      <c r="Q68" s="33">
        <f t="shared" si="4"/>
        <v>0</v>
      </c>
      <c r="R68" s="172"/>
      <c r="S68" s="33">
        <f t="shared" si="5"/>
        <v>0</v>
      </c>
      <c r="T68" s="172"/>
      <c r="U68" s="33">
        <f t="shared" si="6"/>
        <v>0</v>
      </c>
      <c r="V68" s="172"/>
      <c r="W68" s="33">
        <f t="shared" si="7"/>
        <v>0</v>
      </c>
      <c r="X68" s="172"/>
      <c r="Y68" s="33">
        <f t="shared" si="8"/>
        <v>0</v>
      </c>
      <c r="Z68" s="172"/>
      <c r="AA68" s="33">
        <f t="shared" si="9"/>
        <v>0</v>
      </c>
      <c r="AB68" s="172"/>
      <c r="AC68" s="33">
        <f t="shared" si="10"/>
        <v>0</v>
      </c>
      <c r="AD68" s="172"/>
      <c r="AE68" s="33">
        <f t="shared" si="11"/>
        <v>0</v>
      </c>
      <c r="AF68" s="172"/>
      <c r="AG68" s="33">
        <f t="shared" si="12"/>
        <v>0</v>
      </c>
      <c r="AH68" s="172"/>
      <c r="AI68" s="33">
        <f t="shared" si="13"/>
        <v>0</v>
      </c>
      <c r="AJ68" s="172"/>
      <c r="AK68" s="33">
        <f t="shared" si="14"/>
        <v>0</v>
      </c>
      <c r="AL68" s="172"/>
      <c r="AM68" s="33">
        <f t="shared" si="15"/>
        <v>0</v>
      </c>
      <c r="AN68" s="172"/>
      <c r="AO68" s="33">
        <f t="shared" si="16"/>
        <v>0</v>
      </c>
      <c r="AP68" s="172"/>
      <c r="AQ68" s="33">
        <f t="shared" si="17"/>
        <v>0</v>
      </c>
      <c r="AR68" s="172"/>
      <c r="AS68" s="33">
        <f t="shared" si="18"/>
        <v>0</v>
      </c>
      <c r="AT68" s="172"/>
      <c r="AU68" s="33">
        <f t="shared" si="19"/>
        <v>0</v>
      </c>
      <c r="AV68" s="172"/>
      <c r="AW68" s="33">
        <f t="shared" si="20"/>
        <v>0</v>
      </c>
      <c r="AX68" s="34">
        <f t="shared" si="25"/>
        <v>0</v>
      </c>
      <c r="AY68" s="41">
        <f t="shared" si="26"/>
        <v>0</v>
      </c>
      <c r="AZ68" s="5">
        <f t="shared" si="27"/>
        <v>0</v>
      </c>
      <c r="BA68" s="155">
        <f t="shared" si="28"/>
        <v>0</v>
      </c>
    </row>
    <row r="69" spans="1:53" s="2" customFormat="1" ht="13.2" hidden="1" thickTop="1" thickBot="1" x14ac:dyDescent="0.3">
      <c r="A69" s="89"/>
      <c r="B69" s="152">
        <v>5056000054</v>
      </c>
      <c r="C69" s="132" t="str">
        <f>IFERROR(IF(B69,VLOOKUP((AEO!$B$13&amp;AEO!$C$13&amp;B69&amp;E69),MSRV5!A:F,6,0),""),"N/A")</f>
        <v>570</v>
      </c>
      <c r="D69" s="137" t="s">
        <v>5034</v>
      </c>
      <c r="E69" s="142" t="str">
        <f>IF(B69,VLOOKUP(B69,MSRV5!B:D,3,0),"")</f>
        <v>M2</v>
      </c>
      <c r="F69" s="142"/>
      <c r="G69" s="86"/>
      <c r="H69" s="74">
        <f>IFERROR(IF(B69,VLOOKUP((AEO!$B$13&amp;AEO!$C$13&amp;B69&amp;E69),MSRV5!A:E,5,0),""),0)</f>
        <v>201.38</v>
      </c>
      <c r="I69" s="33">
        <f t="shared" si="0"/>
        <v>0</v>
      </c>
      <c r="J69" s="172"/>
      <c r="K69" s="33">
        <f t="shared" si="1"/>
        <v>0</v>
      </c>
      <c r="L69" s="172"/>
      <c r="M69" s="33">
        <f t="shared" si="2"/>
        <v>0</v>
      </c>
      <c r="N69" s="172"/>
      <c r="O69" s="33">
        <f t="shared" si="3"/>
        <v>0</v>
      </c>
      <c r="P69" s="172"/>
      <c r="Q69" s="33">
        <f t="shared" si="4"/>
        <v>0</v>
      </c>
      <c r="R69" s="172"/>
      <c r="S69" s="33">
        <f t="shared" si="5"/>
        <v>0</v>
      </c>
      <c r="T69" s="172"/>
      <c r="U69" s="33">
        <f t="shared" si="6"/>
        <v>0</v>
      </c>
      <c r="V69" s="172"/>
      <c r="W69" s="33">
        <f t="shared" si="7"/>
        <v>0</v>
      </c>
      <c r="X69" s="172"/>
      <c r="Y69" s="33">
        <f t="shared" si="8"/>
        <v>0</v>
      </c>
      <c r="Z69" s="172"/>
      <c r="AA69" s="33">
        <f t="shared" si="9"/>
        <v>0</v>
      </c>
      <c r="AB69" s="172"/>
      <c r="AC69" s="33">
        <f t="shared" si="10"/>
        <v>0</v>
      </c>
      <c r="AD69" s="172"/>
      <c r="AE69" s="33">
        <f t="shared" si="11"/>
        <v>0</v>
      </c>
      <c r="AF69" s="172"/>
      <c r="AG69" s="33">
        <f t="shared" si="12"/>
        <v>0</v>
      </c>
      <c r="AH69" s="172"/>
      <c r="AI69" s="33">
        <f t="shared" si="13"/>
        <v>0</v>
      </c>
      <c r="AJ69" s="172"/>
      <c r="AK69" s="33">
        <f t="shared" si="14"/>
        <v>0</v>
      </c>
      <c r="AL69" s="172"/>
      <c r="AM69" s="33">
        <f t="shared" si="15"/>
        <v>0</v>
      </c>
      <c r="AN69" s="172"/>
      <c r="AO69" s="33">
        <f t="shared" si="16"/>
        <v>0</v>
      </c>
      <c r="AP69" s="172"/>
      <c r="AQ69" s="33">
        <f t="shared" si="17"/>
        <v>0</v>
      </c>
      <c r="AR69" s="172"/>
      <c r="AS69" s="33">
        <f t="shared" si="18"/>
        <v>0</v>
      </c>
      <c r="AT69" s="172"/>
      <c r="AU69" s="33">
        <f t="shared" si="19"/>
        <v>0</v>
      </c>
      <c r="AV69" s="172"/>
      <c r="AW69" s="33">
        <f t="shared" si="20"/>
        <v>0</v>
      </c>
      <c r="AX69" s="34">
        <f t="shared" si="25"/>
        <v>0</v>
      </c>
      <c r="AY69" s="41">
        <f t="shared" si="26"/>
        <v>0</v>
      </c>
      <c r="AZ69" s="5">
        <f t="shared" si="27"/>
        <v>0</v>
      </c>
      <c r="BA69" s="155">
        <f t="shared" si="28"/>
        <v>0</v>
      </c>
    </row>
    <row r="70" spans="1:53" s="2" customFormat="1" ht="13.2" hidden="1" thickTop="1" thickBot="1" x14ac:dyDescent="0.3">
      <c r="A70" s="89"/>
      <c r="B70" s="152">
        <v>5056000077</v>
      </c>
      <c r="C70" s="132" t="str">
        <f>IFERROR(IF(B70,VLOOKUP((AEO!$B$13&amp;AEO!$C$13&amp;B70&amp;E70),MSRV5!A:F,6,0),""),"N/A")</f>
        <v>580</v>
      </c>
      <c r="D70" s="137" t="s">
        <v>5035</v>
      </c>
      <c r="E70" s="142" t="str">
        <f>IF(B70,VLOOKUP(B70,MSRV5!B:D,3,0),"")</f>
        <v>MES</v>
      </c>
      <c r="F70" s="142"/>
      <c r="G70" s="86"/>
      <c r="H70" s="74">
        <f>IFERROR(IF(B70,VLOOKUP((AEO!$B$13&amp;AEO!$C$13&amp;B70&amp;E70),MSRV5!A:E,5,0),""),0)</f>
        <v>2274.35</v>
      </c>
      <c r="I70" s="33">
        <f t="shared" si="0"/>
        <v>0</v>
      </c>
      <c r="J70" s="172"/>
      <c r="K70" s="33">
        <f t="shared" si="1"/>
        <v>0</v>
      </c>
      <c r="L70" s="172"/>
      <c r="M70" s="33">
        <f t="shared" si="2"/>
        <v>0</v>
      </c>
      <c r="N70" s="172"/>
      <c r="O70" s="33">
        <f t="shared" si="3"/>
        <v>0</v>
      </c>
      <c r="P70" s="172"/>
      <c r="Q70" s="33">
        <f t="shared" si="4"/>
        <v>0</v>
      </c>
      <c r="R70" s="172"/>
      <c r="S70" s="33">
        <f t="shared" si="5"/>
        <v>0</v>
      </c>
      <c r="T70" s="172"/>
      <c r="U70" s="33">
        <f t="shared" si="6"/>
        <v>0</v>
      </c>
      <c r="V70" s="172"/>
      <c r="W70" s="33">
        <f t="shared" si="7"/>
        <v>0</v>
      </c>
      <c r="X70" s="172"/>
      <c r="Y70" s="33">
        <f t="shared" si="8"/>
        <v>0</v>
      </c>
      <c r="Z70" s="172"/>
      <c r="AA70" s="33">
        <f t="shared" si="9"/>
        <v>0</v>
      </c>
      <c r="AB70" s="172"/>
      <c r="AC70" s="33">
        <f t="shared" si="10"/>
        <v>0</v>
      </c>
      <c r="AD70" s="172"/>
      <c r="AE70" s="33">
        <f t="shared" si="11"/>
        <v>0</v>
      </c>
      <c r="AF70" s="172"/>
      <c r="AG70" s="33">
        <f t="shared" si="12"/>
        <v>0</v>
      </c>
      <c r="AH70" s="172"/>
      <c r="AI70" s="33">
        <f t="shared" si="13"/>
        <v>0</v>
      </c>
      <c r="AJ70" s="172"/>
      <c r="AK70" s="33">
        <f t="shared" si="14"/>
        <v>0</v>
      </c>
      <c r="AL70" s="172"/>
      <c r="AM70" s="33">
        <f t="shared" si="15"/>
        <v>0</v>
      </c>
      <c r="AN70" s="172"/>
      <c r="AO70" s="33">
        <f t="shared" si="16"/>
        <v>0</v>
      </c>
      <c r="AP70" s="172"/>
      <c r="AQ70" s="33">
        <f t="shared" si="17"/>
        <v>0</v>
      </c>
      <c r="AR70" s="172"/>
      <c r="AS70" s="33">
        <f t="shared" si="18"/>
        <v>0</v>
      </c>
      <c r="AT70" s="172"/>
      <c r="AU70" s="33">
        <f t="shared" si="19"/>
        <v>0</v>
      </c>
      <c r="AV70" s="172"/>
      <c r="AW70" s="33">
        <f t="shared" si="20"/>
        <v>0</v>
      </c>
      <c r="AX70" s="34">
        <f t="shared" si="25"/>
        <v>0</v>
      </c>
      <c r="AY70" s="41">
        <f t="shared" si="26"/>
        <v>0</v>
      </c>
      <c r="AZ70" s="5">
        <f t="shared" si="27"/>
        <v>0</v>
      </c>
      <c r="BA70" s="155">
        <f t="shared" si="28"/>
        <v>0</v>
      </c>
    </row>
    <row r="71" spans="1:53" s="2" customFormat="1" ht="13.2" hidden="1" thickTop="1" thickBot="1" x14ac:dyDescent="0.3">
      <c r="A71" s="89"/>
      <c r="B71" s="152">
        <v>5056000078</v>
      </c>
      <c r="C71" s="132" t="str">
        <f>IFERROR(IF(B71,VLOOKUP((AEO!$B$13&amp;AEO!$C$13&amp;B71&amp;E71),MSRV5!A:F,6,0),""),"N/A")</f>
        <v>590</v>
      </c>
      <c r="D71" s="137" t="s">
        <v>5036</v>
      </c>
      <c r="E71" s="142" t="str">
        <f>IF(B71,VLOOKUP(B71,MSRV5!B:D,3,0),"")</f>
        <v>MES</v>
      </c>
      <c r="F71" s="142"/>
      <c r="G71" s="86"/>
      <c r="H71" s="74">
        <f>IFERROR(IF(B71,VLOOKUP((AEO!$B$13&amp;AEO!$C$13&amp;B71&amp;E71),MSRV5!A:E,5,0),""),0)</f>
        <v>1731.57</v>
      </c>
      <c r="I71" s="33">
        <f t="shared" si="0"/>
        <v>0</v>
      </c>
      <c r="J71" s="172"/>
      <c r="K71" s="33">
        <f t="shared" si="1"/>
        <v>0</v>
      </c>
      <c r="L71" s="172"/>
      <c r="M71" s="33">
        <f t="shared" si="2"/>
        <v>0</v>
      </c>
      <c r="N71" s="172"/>
      <c r="O71" s="33">
        <f t="shared" si="3"/>
        <v>0</v>
      </c>
      <c r="P71" s="172"/>
      <c r="Q71" s="33">
        <f t="shared" si="4"/>
        <v>0</v>
      </c>
      <c r="R71" s="172"/>
      <c r="S71" s="33">
        <f t="shared" si="5"/>
        <v>0</v>
      </c>
      <c r="T71" s="172"/>
      <c r="U71" s="33">
        <f t="shared" si="6"/>
        <v>0</v>
      </c>
      <c r="V71" s="172"/>
      <c r="W71" s="33">
        <f t="shared" si="7"/>
        <v>0</v>
      </c>
      <c r="X71" s="172"/>
      <c r="Y71" s="33">
        <f t="shared" si="8"/>
        <v>0</v>
      </c>
      <c r="Z71" s="172"/>
      <c r="AA71" s="33">
        <f t="shared" si="9"/>
        <v>0</v>
      </c>
      <c r="AB71" s="172"/>
      <c r="AC71" s="33">
        <f t="shared" si="10"/>
        <v>0</v>
      </c>
      <c r="AD71" s="172"/>
      <c r="AE71" s="33">
        <f t="shared" si="11"/>
        <v>0</v>
      </c>
      <c r="AF71" s="172"/>
      <c r="AG71" s="33">
        <f t="shared" si="12"/>
        <v>0</v>
      </c>
      <c r="AH71" s="172"/>
      <c r="AI71" s="33">
        <f t="shared" si="13"/>
        <v>0</v>
      </c>
      <c r="AJ71" s="172"/>
      <c r="AK71" s="33">
        <f t="shared" si="14"/>
        <v>0</v>
      </c>
      <c r="AL71" s="172"/>
      <c r="AM71" s="33">
        <f t="shared" si="15"/>
        <v>0</v>
      </c>
      <c r="AN71" s="172"/>
      <c r="AO71" s="33">
        <f t="shared" si="16"/>
        <v>0</v>
      </c>
      <c r="AP71" s="172"/>
      <c r="AQ71" s="33">
        <f t="shared" si="17"/>
        <v>0</v>
      </c>
      <c r="AR71" s="172"/>
      <c r="AS71" s="33">
        <f t="shared" si="18"/>
        <v>0</v>
      </c>
      <c r="AT71" s="172"/>
      <c r="AU71" s="33">
        <f t="shared" si="19"/>
        <v>0</v>
      </c>
      <c r="AV71" s="172"/>
      <c r="AW71" s="33">
        <f t="shared" si="20"/>
        <v>0</v>
      </c>
      <c r="AX71" s="34">
        <f t="shared" si="25"/>
        <v>0</v>
      </c>
      <c r="AY71" s="41">
        <f t="shared" si="26"/>
        <v>0</v>
      </c>
      <c r="AZ71" s="5">
        <f t="shared" si="27"/>
        <v>0</v>
      </c>
      <c r="BA71" s="155">
        <f t="shared" si="28"/>
        <v>0</v>
      </c>
    </row>
    <row r="72" spans="1:53" s="2" customFormat="1" ht="13.2" hidden="1" thickTop="1" thickBot="1" x14ac:dyDescent="0.3">
      <c r="A72" s="89"/>
      <c r="B72" s="152">
        <v>5500100975</v>
      </c>
      <c r="C72" s="132" t="str">
        <f>IFERROR(IF(B72,VLOOKUP((AEO!$B$13&amp;AEO!$C$13&amp;B72&amp;E72),MSRV5!A:F,6,0),""),"N/A")</f>
        <v>600</v>
      </c>
      <c r="D72" s="137" t="s">
        <v>5037</v>
      </c>
      <c r="E72" s="142" t="str">
        <f>IF(B72,VLOOKUP(B72,MSRV5!B:D,3,0),"")</f>
        <v>KM</v>
      </c>
      <c r="F72" s="142"/>
      <c r="G72" s="86"/>
      <c r="H72" s="74">
        <f>IFERROR(IF(B72,VLOOKUP((AEO!$B$13&amp;AEO!$C$13&amp;B72&amp;E72),MSRV5!A:E,5,0),""),0)</f>
        <v>89.44</v>
      </c>
      <c r="I72" s="33">
        <f t="shared" si="0"/>
        <v>0</v>
      </c>
      <c r="J72" s="172"/>
      <c r="K72" s="33">
        <f t="shared" si="1"/>
        <v>0</v>
      </c>
      <c r="L72" s="172"/>
      <c r="M72" s="33">
        <f t="shared" si="2"/>
        <v>0</v>
      </c>
      <c r="N72" s="172"/>
      <c r="O72" s="33">
        <f t="shared" si="3"/>
        <v>0</v>
      </c>
      <c r="P72" s="172"/>
      <c r="Q72" s="33">
        <f t="shared" si="4"/>
        <v>0</v>
      </c>
      <c r="R72" s="172"/>
      <c r="S72" s="33">
        <f t="shared" si="5"/>
        <v>0</v>
      </c>
      <c r="T72" s="172"/>
      <c r="U72" s="33">
        <f t="shared" si="6"/>
        <v>0</v>
      </c>
      <c r="V72" s="172"/>
      <c r="W72" s="33">
        <f t="shared" si="7"/>
        <v>0</v>
      </c>
      <c r="X72" s="172"/>
      <c r="Y72" s="33">
        <f t="shared" si="8"/>
        <v>0</v>
      </c>
      <c r="Z72" s="172"/>
      <c r="AA72" s="33">
        <f t="shared" si="9"/>
        <v>0</v>
      </c>
      <c r="AB72" s="172"/>
      <c r="AC72" s="33">
        <f t="shared" si="10"/>
        <v>0</v>
      </c>
      <c r="AD72" s="172"/>
      <c r="AE72" s="33">
        <f t="shared" si="11"/>
        <v>0</v>
      </c>
      <c r="AF72" s="172"/>
      <c r="AG72" s="33">
        <f t="shared" si="12"/>
        <v>0</v>
      </c>
      <c r="AH72" s="172"/>
      <c r="AI72" s="33">
        <f t="shared" si="13"/>
        <v>0</v>
      </c>
      <c r="AJ72" s="172"/>
      <c r="AK72" s="33">
        <f t="shared" si="14"/>
        <v>0</v>
      </c>
      <c r="AL72" s="172"/>
      <c r="AM72" s="33">
        <f t="shared" si="15"/>
        <v>0</v>
      </c>
      <c r="AN72" s="172"/>
      <c r="AO72" s="33">
        <f t="shared" si="16"/>
        <v>0</v>
      </c>
      <c r="AP72" s="172"/>
      <c r="AQ72" s="33">
        <f t="shared" si="17"/>
        <v>0</v>
      </c>
      <c r="AR72" s="172"/>
      <c r="AS72" s="33">
        <f t="shared" si="18"/>
        <v>0</v>
      </c>
      <c r="AT72" s="172"/>
      <c r="AU72" s="33">
        <f t="shared" si="19"/>
        <v>0</v>
      </c>
      <c r="AV72" s="172"/>
      <c r="AW72" s="33">
        <f t="shared" si="20"/>
        <v>0</v>
      </c>
      <c r="AX72" s="34">
        <f t="shared" si="25"/>
        <v>0</v>
      </c>
      <c r="AY72" s="41">
        <f t="shared" si="26"/>
        <v>0</v>
      </c>
      <c r="AZ72" s="5">
        <f t="shared" si="27"/>
        <v>0</v>
      </c>
      <c r="BA72" s="155">
        <f t="shared" si="28"/>
        <v>0</v>
      </c>
    </row>
    <row r="73" spans="1:53" s="2" customFormat="1" ht="13.2" hidden="1" thickTop="1" thickBot="1" x14ac:dyDescent="0.3">
      <c r="A73" s="89"/>
      <c r="B73" s="152">
        <v>5056100008</v>
      </c>
      <c r="C73" s="132" t="str">
        <f>IFERROR(IF(B73,VLOOKUP((AEO!$B$13&amp;AEO!$C$13&amp;B73&amp;E73),MSRV5!A:F,6,0),""),"N/A")</f>
        <v>610</v>
      </c>
      <c r="D73" s="137" t="s">
        <v>5038</v>
      </c>
      <c r="E73" s="142" t="str">
        <f>IF(B73,VLOOKUP(B73,MSRV5!B:D,3,0),"")</f>
        <v>UN</v>
      </c>
      <c r="F73" s="142"/>
      <c r="G73" s="86"/>
      <c r="H73" s="74">
        <f>IFERROR(IF(B73,VLOOKUP((AEO!$B$13&amp;AEO!$C$13&amp;B73&amp;E73),MSRV5!A:E,5,0),""),0)</f>
        <v>705.57</v>
      </c>
      <c r="I73" s="33">
        <f t="shared" si="0"/>
        <v>0</v>
      </c>
      <c r="J73" s="172"/>
      <c r="K73" s="33">
        <f t="shared" si="1"/>
        <v>0</v>
      </c>
      <c r="L73" s="172"/>
      <c r="M73" s="33">
        <f t="shared" si="2"/>
        <v>0</v>
      </c>
      <c r="N73" s="172"/>
      <c r="O73" s="33">
        <f t="shared" si="3"/>
        <v>0</v>
      </c>
      <c r="P73" s="172"/>
      <c r="Q73" s="33">
        <f t="shared" si="4"/>
        <v>0</v>
      </c>
      <c r="R73" s="172"/>
      <c r="S73" s="33">
        <f t="shared" si="5"/>
        <v>0</v>
      </c>
      <c r="T73" s="172"/>
      <c r="U73" s="33">
        <f t="shared" si="6"/>
        <v>0</v>
      </c>
      <c r="V73" s="172"/>
      <c r="W73" s="33">
        <f t="shared" si="7"/>
        <v>0</v>
      </c>
      <c r="X73" s="172"/>
      <c r="Y73" s="33">
        <f t="shared" si="8"/>
        <v>0</v>
      </c>
      <c r="Z73" s="172"/>
      <c r="AA73" s="33">
        <f t="shared" si="9"/>
        <v>0</v>
      </c>
      <c r="AB73" s="172"/>
      <c r="AC73" s="33">
        <f t="shared" si="10"/>
        <v>0</v>
      </c>
      <c r="AD73" s="172"/>
      <c r="AE73" s="33">
        <f t="shared" si="11"/>
        <v>0</v>
      </c>
      <c r="AF73" s="172"/>
      <c r="AG73" s="33">
        <f t="shared" si="12"/>
        <v>0</v>
      </c>
      <c r="AH73" s="172"/>
      <c r="AI73" s="33">
        <f t="shared" si="13"/>
        <v>0</v>
      </c>
      <c r="AJ73" s="172"/>
      <c r="AK73" s="33">
        <f t="shared" si="14"/>
        <v>0</v>
      </c>
      <c r="AL73" s="172"/>
      <c r="AM73" s="33">
        <f t="shared" si="15"/>
        <v>0</v>
      </c>
      <c r="AN73" s="172"/>
      <c r="AO73" s="33">
        <f t="shared" si="16"/>
        <v>0</v>
      </c>
      <c r="AP73" s="172"/>
      <c r="AQ73" s="33">
        <f t="shared" si="17"/>
        <v>0</v>
      </c>
      <c r="AR73" s="172"/>
      <c r="AS73" s="33">
        <f t="shared" si="18"/>
        <v>0</v>
      </c>
      <c r="AT73" s="172"/>
      <c r="AU73" s="33">
        <f t="shared" si="19"/>
        <v>0</v>
      </c>
      <c r="AV73" s="172"/>
      <c r="AW73" s="33">
        <f t="shared" si="20"/>
        <v>0</v>
      </c>
      <c r="AX73" s="34">
        <f t="shared" si="25"/>
        <v>0</v>
      </c>
      <c r="AY73" s="41">
        <f t="shared" si="26"/>
        <v>0</v>
      </c>
      <c r="AZ73" s="5">
        <f t="shared" si="27"/>
        <v>0</v>
      </c>
      <c r="BA73" s="155">
        <f t="shared" si="28"/>
        <v>0</v>
      </c>
    </row>
    <row r="74" spans="1:53" s="2" customFormat="1" ht="13.2" hidden="1" thickTop="1" thickBot="1" x14ac:dyDescent="0.3">
      <c r="A74" s="89"/>
      <c r="B74" s="152">
        <v>5500000889</v>
      </c>
      <c r="C74" s="132" t="str">
        <f>IFERROR(IF(B74,VLOOKUP((AEO!$B$13&amp;AEO!$C$13&amp;B74&amp;E74),MSRV5!A:F,6,0),""),"N/A")</f>
        <v>620</v>
      </c>
      <c r="D74" s="137" t="s">
        <v>5039</v>
      </c>
      <c r="E74" s="142" t="str">
        <f>IF(B74,VLOOKUP(B74,MSRV5!B:D,3,0),"")</f>
        <v>MES</v>
      </c>
      <c r="F74" s="142"/>
      <c r="G74" s="86"/>
      <c r="H74" s="74">
        <f>IFERROR(IF(B74,VLOOKUP((AEO!$B$13&amp;AEO!$C$13&amp;B74&amp;E74),MSRV5!A:E,5,0),""),0)</f>
        <v>1586.53</v>
      </c>
      <c r="I74" s="33">
        <f t="shared" si="0"/>
        <v>0</v>
      </c>
      <c r="J74" s="172"/>
      <c r="K74" s="33">
        <f t="shared" si="1"/>
        <v>0</v>
      </c>
      <c r="L74" s="172"/>
      <c r="M74" s="33">
        <f t="shared" si="2"/>
        <v>0</v>
      </c>
      <c r="N74" s="172"/>
      <c r="O74" s="33">
        <f t="shared" si="3"/>
        <v>0</v>
      </c>
      <c r="P74" s="172"/>
      <c r="Q74" s="33">
        <f t="shared" si="4"/>
        <v>0</v>
      </c>
      <c r="R74" s="172"/>
      <c r="S74" s="33">
        <f t="shared" si="5"/>
        <v>0</v>
      </c>
      <c r="T74" s="172"/>
      <c r="U74" s="33">
        <f t="shared" si="6"/>
        <v>0</v>
      </c>
      <c r="V74" s="172"/>
      <c r="W74" s="33">
        <f t="shared" si="7"/>
        <v>0</v>
      </c>
      <c r="X74" s="172"/>
      <c r="Y74" s="33">
        <f t="shared" si="8"/>
        <v>0</v>
      </c>
      <c r="Z74" s="172"/>
      <c r="AA74" s="33">
        <f t="shared" si="9"/>
        <v>0</v>
      </c>
      <c r="AB74" s="172"/>
      <c r="AC74" s="33">
        <f t="shared" si="10"/>
        <v>0</v>
      </c>
      <c r="AD74" s="172"/>
      <c r="AE74" s="33">
        <f t="shared" si="11"/>
        <v>0</v>
      </c>
      <c r="AF74" s="172"/>
      <c r="AG74" s="33">
        <f t="shared" si="12"/>
        <v>0</v>
      </c>
      <c r="AH74" s="172"/>
      <c r="AI74" s="33">
        <f t="shared" si="13"/>
        <v>0</v>
      </c>
      <c r="AJ74" s="172"/>
      <c r="AK74" s="33">
        <f t="shared" si="14"/>
        <v>0</v>
      </c>
      <c r="AL74" s="172"/>
      <c r="AM74" s="33">
        <f t="shared" si="15"/>
        <v>0</v>
      </c>
      <c r="AN74" s="172"/>
      <c r="AO74" s="33">
        <f t="shared" si="16"/>
        <v>0</v>
      </c>
      <c r="AP74" s="172"/>
      <c r="AQ74" s="33">
        <f t="shared" si="17"/>
        <v>0</v>
      </c>
      <c r="AR74" s="172"/>
      <c r="AS74" s="33">
        <f t="shared" si="18"/>
        <v>0</v>
      </c>
      <c r="AT74" s="172"/>
      <c r="AU74" s="33">
        <f t="shared" si="19"/>
        <v>0</v>
      </c>
      <c r="AV74" s="172"/>
      <c r="AW74" s="33">
        <f t="shared" si="20"/>
        <v>0</v>
      </c>
      <c r="AX74" s="34">
        <f t="shared" si="25"/>
        <v>0</v>
      </c>
      <c r="AY74" s="41">
        <f t="shared" si="26"/>
        <v>0</v>
      </c>
      <c r="AZ74" s="5">
        <f t="shared" si="27"/>
        <v>0</v>
      </c>
      <c r="BA74" s="155">
        <f t="shared" si="28"/>
        <v>0</v>
      </c>
    </row>
    <row r="75" spans="1:53" s="2" customFormat="1" ht="13.2" hidden="1" thickTop="1" thickBot="1" x14ac:dyDescent="0.3">
      <c r="A75" s="89"/>
      <c r="B75" s="152">
        <v>5500000890</v>
      </c>
      <c r="C75" s="132" t="str">
        <f>IFERROR(IF(B75,VLOOKUP((AEO!$B$13&amp;AEO!$C$13&amp;B75&amp;E75),MSRV5!A:F,6,0),""),"N/A")</f>
        <v>630</v>
      </c>
      <c r="D75" s="137" t="s">
        <v>5040</v>
      </c>
      <c r="E75" s="142" t="str">
        <f>IF(B75,VLOOKUP(B75,MSRV5!B:D,3,0),"")</f>
        <v>MES</v>
      </c>
      <c r="F75" s="142"/>
      <c r="G75" s="86"/>
      <c r="H75" s="74">
        <f>IFERROR(IF(B75,VLOOKUP((AEO!$B$13&amp;AEO!$C$13&amp;B75&amp;E75),MSRV5!A:E,5,0),""),0)</f>
        <v>584.87</v>
      </c>
      <c r="I75" s="33">
        <f t="shared" si="0"/>
        <v>0</v>
      </c>
      <c r="J75" s="172"/>
      <c r="K75" s="33">
        <f t="shared" si="1"/>
        <v>0</v>
      </c>
      <c r="L75" s="172"/>
      <c r="M75" s="33">
        <f t="shared" si="2"/>
        <v>0</v>
      </c>
      <c r="N75" s="172"/>
      <c r="O75" s="33">
        <f t="shared" si="3"/>
        <v>0</v>
      </c>
      <c r="P75" s="172"/>
      <c r="Q75" s="33">
        <f t="shared" si="4"/>
        <v>0</v>
      </c>
      <c r="R75" s="172"/>
      <c r="S75" s="33">
        <f t="shared" si="5"/>
        <v>0</v>
      </c>
      <c r="T75" s="172"/>
      <c r="U75" s="33">
        <f t="shared" si="6"/>
        <v>0</v>
      </c>
      <c r="V75" s="172"/>
      <c r="W75" s="33">
        <f t="shared" si="7"/>
        <v>0</v>
      </c>
      <c r="X75" s="172"/>
      <c r="Y75" s="33">
        <f t="shared" si="8"/>
        <v>0</v>
      </c>
      <c r="Z75" s="172"/>
      <c r="AA75" s="33">
        <f t="shared" si="9"/>
        <v>0</v>
      </c>
      <c r="AB75" s="172"/>
      <c r="AC75" s="33">
        <f t="shared" si="10"/>
        <v>0</v>
      </c>
      <c r="AD75" s="172"/>
      <c r="AE75" s="33">
        <f t="shared" si="11"/>
        <v>0</v>
      </c>
      <c r="AF75" s="172"/>
      <c r="AG75" s="33">
        <f t="shared" si="12"/>
        <v>0</v>
      </c>
      <c r="AH75" s="172"/>
      <c r="AI75" s="33">
        <f t="shared" si="13"/>
        <v>0</v>
      </c>
      <c r="AJ75" s="172"/>
      <c r="AK75" s="33">
        <f t="shared" si="14"/>
        <v>0</v>
      </c>
      <c r="AL75" s="172"/>
      <c r="AM75" s="33">
        <f t="shared" si="15"/>
        <v>0</v>
      </c>
      <c r="AN75" s="172"/>
      <c r="AO75" s="33">
        <f t="shared" si="16"/>
        <v>0</v>
      </c>
      <c r="AP75" s="172"/>
      <c r="AQ75" s="33">
        <f t="shared" si="17"/>
        <v>0</v>
      </c>
      <c r="AR75" s="172"/>
      <c r="AS75" s="33">
        <f t="shared" si="18"/>
        <v>0</v>
      </c>
      <c r="AT75" s="172"/>
      <c r="AU75" s="33">
        <f t="shared" si="19"/>
        <v>0</v>
      </c>
      <c r="AV75" s="172"/>
      <c r="AW75" s="33">
        <f t="shared" si="20"/>
        <v>0</v>
      </c>
      <c r="AX75" s="34">
        <f t="shared" si="25"/>
        <v>0</v>
      </c>
      <c r="AY75" s="41">
        <f t="shared" si="26"/>
        <v>0</v>
      </c>
      <c r="AZ75" s="5">
        <f t="shared" si="27"/>
        <v>0</v>
      </c>
      <c r="BA75" s="155">
        <f t="shared" si="28"/>
        <v>0</v>
      </c>
    </row>
    <row r="76" spans="1:53" s="2" customFormat="1" ht="13.2" hidden="1" thickTop="1" thickBot="1" x14ac:dyDescent="0.3">
      <c r="A76" s="89"/>
      <c r="B76" s="152">
        <v>5500000954</v>
      </c>
      <c r="C76" s="132" t="str">
        <f>IFERROR(IF(B76,VLOOKUP((AEO!$B$13&amp;AEO!$C$13&amp;B76&amp;E76),MSRV5!A:F,6,0),""),"N/A")</f>
        <v>640</v>
      </c>
      <c r="D76" s="137" t="s">
        <v>5041</v>
      </c>
      <c r="E76" s="142" t="str">
        <f>IF(B76,VLOOKUP(B76,MSRV5!B:D,3,0),"")</f>
        <v>MES</v>
      </c>
      <c r="F76" s="142"/>
      <c r="G76" s="86"/>
      <c r="H76" s="74">
        <f>IFERROR(IF(B76,VLOOKUP((AEO!$B$13&amp;AEO!$C$13&amp;B76&amp;E76),MSRV5!A:E,5,0),""),0)</f>
        <v>2884.59</v>
      </c>
      <c r="I76" s="33">
        <f t="shared" si="0"/>
        <v>0</v>
      </c>
      <c r="J76" s="172"/>
      <c r="K76" s="33">
        <f t="shared" si="1"/>
        <v>0</v>
      </c>
      <c r="L76" s="172"/>
      <c r="M76" s="33">
        <f t="shared" si="2"/>
        <v>0</v>
      </c>
      <c r="N76" s="172"/>
      <c r="O76" s="33">
        <f t="shared" si="3"/>
        <v>0</v>
      </c>
      <c r="P76" s="172"/>
      <c r="Q76" s="33">
        <f t="shared" si="4"/>
        <v>0</v>
      </c>
      <c r="R76" s="172"/>
      <c r="S76" s="33">
        <f t="shared" si="5"/>
        <v>0</v>
      </c>
      <c r="T76" s="172"/>
      <c r="U76" s="33">
        <f t="shared" si="6"/>
        <v>0</v>
      </c>
      <c r="V76" s="172"/>
      <c r="W76" s="33">
        <f t="shared" si="7"/>
        <v>0</v>
      </c>
      <c r="X76" s="172"/>
      <c r="Y76" s="33">
        <f t="shared" si="8"/>
        <v>0</v>
      </c>
      <c r="Z76" s="172"/>
      <c r="AA76" s="33">
        <f t="shared" si="9"/>
        <v>0</v>
      </c>
      <c r="AB76" s="172"/>
      <c r="AC76" s="33">
        <f t="shared" si="10"/>
        <v>0</v>
      </c>
      <c r="AD76" s="172"/>
      <c r="AE76" s="33">
        <f t="shared" si="11"/>
        <v>0</v>
      </c>
      <c r="AF76" s="172"/>
      <c r="AG76" s="33">
        <f t="shared" si="12"/>
        <v>0</v>
      </c>
      <c r="AH76" s="172"/>
      <c r="AI76" s="33">
        <f t="shared" si="13"/>
        <v>0</v>
      </c>
      <c r="AJ76" s="172"/>
      <c r="AK76" s="33">
        <f t="shared" si="14"/>
        <v>0</v>
      </c>
      <c r="AL76" s="172"/>
      <c r="AM76" s="33">
        <f t="shared" si="15"/>
        <v>0</v>
      </c>
      <c r="AN76" s="172"/>
      <c r="AO76" s="33">
        <f t="shared" si="16"/>
        <v>0</v>
      </c>
      <c r="AP76" s="172"/>
      <c r="AQ76" s="33">
        <f t="shared" si="17"/>
        <v>0</v>
      </c>
      <c r="AR76" s="172"/>
      <c r="AS76" s="33">
        <f t="shared" si="18"/>
        <v>0</v>
      </c>
      <c r="AT76" s="172"/>
      <c r="AU76" s="33">
        <f t="shared" si="19"/>
        <v>0</v>
      </c>
      <c r="AV76" s="172"/>
      <c r="AW76" s="33">
        <f t="shared" si="20"/>
        <v>0</v>
      </c>
      <c r="AX76" s="34">
        <f t="shared" si="25"/>
        <v>0</v>
      </c>
      <c r="AY76" s="41">
        <f t="shared" si="26"/>
        <v>0</v>
      </c>
      <c r="AZ76" s="5">
        <f t="shared" si="27"/>
        <v>0</v>
      </c>
      <c r="BA76" s="155">
        <f t="shared" si="28"/>
        <v>0</v>
      </c>
    </row>
    <row r="77" spans="1:53" s="2" customFormat="1" ht="13.2" hidden="1" thickTop="1" thickBot="1" x14ac:dyDescent="0.3">
      <c r="A77" s="89"/>
      <c r="B77" s="152">
        <v>5500000888</v>
      </c>
      <c r="C77" s="132" t="str">
        <f>IFERROR(IF(B77,VLOOKUP((AEO!$B$13&amp;AEO!$C$13&amp;B77&amp;E77),MSRV5!A:F,6,0),""),"N/A")</f>
        <v>650</v>
      </c>
      <c r="D77" s="137" t="s">
        <v>5042</v>
      </c>
      <c r="E77" s="142" t="str">
        <f>IF(B77,VLOOKUP(B77,MSRV5!B:D,3,0),"")</f>
        <v>MES</v>
      </c>
      <c r="F77" s="142"/>
      <c r="G77" s="86"/>
      <c r="H77" s="74">
        <f>IFERROR(IF(B77,VLOOKUP((AEO!$B$13&amp;AEO!$C$13&amp;B77&amp;E77),MSRV5!A:E,5,0),""),0)</f>
        <v>991.59</v>
      </c>
      <c r="I77" s="33">
        <f t="shared" ref="I77:I86" si="29">(F77+G77)*H77</f>
        <v>0</v>
      </c>
      <c r="J77" s="172"/>
      <c r="K77" s="33">
        <f t="shared" ref="K77:K86" si="30">J77*$H77</f>
        <v>0</v>
      </c>
      <c r="L77" s="172"/>
      <c r="M77" s="33">
        <f t="shared" ref="M77:M86" si="31">L77*$H77</f>
        <v>0</v>
      </c>
      <c r="N77" s="172"/>
      <c r="O77" s="33">
        <f t="shared" ref="O77:O86" si="32">N77*$H77</f>
        <v>0</v>
      </c>
      <c r="P77" s="172"/>
      <c r="Q77" s="33">
        <f t="shared" ref="Q77:Q86" si="33">P77*$H77</f>
        <v>0</v>
      </c>
      <c r="R77" s="172"/>
      <c r="S77" s="33">
        <f t="shared" ref="S77:S86" si="34">R77*$H77</f>
        <v>0</v>
      </c>
      <c r="T77" s="172"/>
      <c r="U77" s="33">
        <f t="shared" ref="U77:U86" si="35">T77*$H77</f>
        <v>0</v>
      </c>
      <c r="V77" s="172"/>
      <c r="W77" s="33">
        <f t="shared" ref="W77:W86" si="36">V77*$H77</f>
        <v>0</v>
      </c>
      <c r="X77" s="172"/>
      <c r="Y77" s="33">
        <f t="shared" ref="Y77:Y86" si="37">X77*$H77</f>
        <v>0</v>
      </c>
      <c r="Z77" s="172"/>
      <c r="AA77" s="33">
        <f t="shared" ref="AA77:AA86" si="38">Z77*$H77</f>
        <v>0</v>
      </c>
      <c r="AB77" s="172"/>
      <c r="AC77" s="33">
        <f t="shared" ref="AC77:AC86" si="39">AB77*$H77</f>
        <v>0</v>
      </c>
      <c r="AD77" s="172"/>
      <c r="AE77" s="33">
        <f t="shared" ref="AE77:AE86" si="40">AD77*$H77</f>
        <v>0</v>
      </c>
      <c r="AF77" s="172"/>
      <c r="AG77" s="33">
        <f t="shared" ref="AG77:AG86" si="41">AF77*$H77</f>
        <v>0</v>
      </c>
      <c r="AH77" s="172"/>
      <c r="AI77" s="33">
        <f t="shared" ref="AI77:AI86" si="42">AH77*$H77</f>
        <v>0</v>
      </c>
      <c r="AJ77" s="172"/>
      <c r="AK77" s="33">
        <f t="shared" ref="AK77:AK86" si="43">AJ77*$H77</f>
        <v>0</v>
      </c>
      <c r="AL77" s="172"/>
      <c r="AM77" s="33">
        <f t="shared" ref="AM77:AM86" si="44">AL77*$H77</f>
        <v>0</v>
      </c>
      <c r="AN77" s="172"/>
      <c r="AO77" s="33">
        <f t="shared" ref="AO77:AO86" si="45">AN77*$H77</f>
        <v>0</v>
      </c>
      <c r="AP77" s="172"/>
      <c r="AQ77" s="33">
        <f t="shared" ref="AQ77:AQ86" si="46">AP77*$H77</f>
        <v>0</v>
      </c>
      <c r="AR77" s="172"/>
      <c r="AS77" s="33">
        <f t="shared" ref="AS77:AS86" si="47">AR77*$H77</f>
        <v>0</v>
      </c>
      <c r="AT77" s="172"/>
      <c r="AU77" s="33">
        <f t="shared" ref="AU77:AU86" si="48">AT77*$H77</f>
        <v>0</v>
      </c>
      <c r="AV77" s="172"/>
      <c r="AW77" s="33">
        <f t="shared" ref="AW77:AW86" si="49">AV77*$H77</f>
        <v>0</v>
      </c>
      <c r="AX77" s="34">
        <f t="shared" ref="AX77:AX86" si="50">SUM(AV77,AT77,AR77,AP77,AN77,AL77,AJ77,AH77,AF77,AD77,AB77,Z77,X77,V77,T77,R77,P77,N77,L77,J77)</f>
        <v>0</v>
      </c>
      <c r="AY77" s="41">
        <f t="shared" ref="AY77:AY86" si="51">SUM(AW77,AU77,AS77,AQ77,AO77,AM77,AK77,AI77,AG77,AE77,AC77,AA77,Y77,W77,U77,S77,Q77,O77,M77,K77)</f>
        <v>0</v>
      </c>
      <c r="AZ77" s="5">
        <f t="shared" ref="AZ77:AZ86" si="52">(F77+G77)-AX77</f>
        <v>0</v>
      </c>
      <c r="BA77" s="155">
        <f t="shared" ref="BA77:BA86" si="53">I77-AY77</f>
        <v>0</v>
      </c>
    </row>
    <row r="78" spans="1:53" s="2" customFormat="1" ht="13.2" hidden="1" thickTop="1" thickBot="1" x14ac:dyDescent="0.3">
      <c r="A78" s="89"/>
      <c r="B78" s="152">
        <v>5500000886</v>
      </c>
      <c r="C78" s="132" t="str">
        <f>IFERROR(IF(B78,VLOOKUP((AEO!$B$13&amp;AEO!$C$13&amp;B78&amp;E78),MSRV5!A:F,6,0),""),"N/A")</f>
        <v>660</v>
      </c>
      <c r="D78" s="137" t="s">
        <v>5043</v>
      </c>
      <c r="E78" s="142" t="str">
        <f>IF(B78,VLOOKUP(B78,MSRV5!B:D,3,0),"")</f>
        <v>MES</v>
      </c>
      <c r="F78" s="142"/>
      <c r="G78" s="86"/>
      <c r="H78" s="74">
        <f>IFERROR(IF(B78,VLOOKUP((AEO!$B$13&amp;AEO!$C$13&amp;B78&amp;E78),MSRV5!A:E,5,0),""),0)</f>
        <v>576.91</v>
      </c>
      <c r="I78" s="33">
        <f t="shared" si="29"/>
        <v>0</v>
      </c>
      <c r="J78" s="172"/>
      <c r="K78" s="33">
        <f t="shared" si="30"/>
        <v>0</v>
      </c>
      <c r="L78" s="172"/>
      <c r="M78" s="33">
        <f t="shared" si="31"/>
        <v>0</v>
      </c>
      <c r="N78" s="172"/>
      <c r="O78" s="33">
        <f t="shared" si="32"/>
        <v>0</v>
      </c>
      <c r="P78" s="172"/>
      <c r="Q78" s="33">
        <f t="shared" si="33"/>
        <v>0</v>
      </c>
      <c r="R78" s="172"/>
      <c r="S78" s="33">
        <f t="shared" si="34"/>
        <v>0</v>
      </c>
      <c r="T78" s="172"/>
      <c r="U78" s="33">
        <f t="shared" si="35"/>
        <v>0</v>
      </c>
      <c r="V78" s="172"/>
      <c r="W78" s="33">
        <f t="shared" si="36"/>
        <v>0</v>
      </c>
      <c r="X78" s="172"/>
      <c r="Y78" s="33">
        <f t="shared" si="37"/>
        <v>0</v>
      </c>
      <c r="Z78" s="172"/>
      <c r="AA78" s="33">
        <f t="shared" si="38"/>
        <v>0</v>
      </c>
      <c r="AB78" s="172"/>
      <c r="AC78" s="33">
        <f t="shared" si="39"/>
        <v>0</v>
      </c>
      <c r="AD78" s="172"/>
      <c r="AE78" s="33">
        <f t="shared" si="40"/>
        <v>0</v>
      </c>
      <c r="AF78" s="172"/>
      <c r="AG78" s="33">
        <f t="shared" si="41"/>
        <v>0</v>
      </c>
      <c r="AH78" s="172"/>
      <c r="AI78" s="33">
        <f t="shared" si="42"/>
        <v>0</v>
      </c>
      <c r="AJ78" s="172"/>
      <c r="AK78" s="33">
        <f t="shared" si="43"/>
        <v>0</v>
      </c>
      <c r="AL78" s="172"/>
      <c r="AM78" s="33">
        <f t="shared" si="44"/>
        <v>0</v>
      </c>
      <c r="AN78" s="172"/>
      <c r="AO78" s="33">
        <f t="shared" si="45"/>
        <v>0</v>
      </c>
      <c r="AP78" s="172"/>
      <c r="AQ78" s="33">
        <f t="shared" si="46"/>
        <v>0</v>
      </c>
      <c r="AR78" s="172"/>
      <c r="AS78" s="33">
        <f t="shared" si="47"/>
        <v>0</v>
      </c>
      <c r="AT78" s="172"/>
      <c r="AU78" s="33">
        <f t="shared" si="48"/>
        <v>0</v>
      </c>
      <c r="AV78" s="172"/>
      <c r="AW78" s="33">
        <f t="shared" si="49"/>
        <v>0</v>
      </c>
      <c r="AX78" s="34">
        <f t="shared" si="50"/>
        <v>0</v>
      </c>
      <c r="AY78" s="41">
        <f t="shared" si="51"/>
        <v>0</v>
      </c>
      <c r="AZ78" s="5">
        <f t="shared" si="52"/>
        <v>0</v>
      </c>
      <c r="BA78" s="155">
        <f t="shared" si="53"/>
        <v>0</v>
      </c>
    </row>
    <row r="79" spans="1:53" s="2" customFormat="1" ht="13.2" hidden="1" thickTop="1" thickBot="1" x14ac:dyDescent="0.3">
      <c r="A79" s="89"/>
      <c r="B79" s="152">
        <v>5500100824</v>
      </c>
      <c r="C79" s="132" t="str">
        <f>IFERROR(IF(B79,VLOOKUP((AEO!$B$13&amp;AEO!$C$13&amp;B79&amp;E79),MSRV5!A:F,6,0),""),"N/A")</f>
        <v>670</v>
      </c>
      <c r="D79" s="137" t="s">
        <v>5044</v>
      </c>
      <c r="E79" s="142" t="str">
        <f>IF(B79,VLOOKUP(B79,MSRV5!B:D,3,0),"")</f>
        <v>MES</v>
      </c>
      <c r="F79" s="142"/>
      <c r="G79" s="86"/>
      <c r="H79" s="74">
        <f>IFERROR(IF(B79,VLOOKUP((AEO!$B$13&amp;AEO!$C$13&amp;B79&amp;E79),MSRV5!A:E,5,0),""),0)</f>
        <v>320.25</v>
      </c>
      <c r="I79" s="33">
        <f t="shared" si="29"/>
        <v>0</v>
      </c>
      <c r="J79" s="172"/>
      <c r="K79" s="33">
        <f t="shared" si="30"/>
        <v>0</v>
      </c>
      <c r="L79" s="172"/>
      <c r="M79" s="33">
        <f t="shared" si="31"/>
        <v>0</v>
      </c>
      <c r="N79" s="172"/>
      <c r="O79" s="33">
        <f t="shared" si="32"/>
        <v>0</v>
      </c>
      <c r="P79" s="172"/>
      <c r="Q79" s="33">
        <f t="shared" si="33"/>
        <v>0</v>
      </c>
      <c r="R79" s="172"/>
      <c r="S79" s="33">
        <f t="shared" si="34"/>
        <v>0</v>
      </c>
      <c r="T79" s="172"/>
      <c r="U79" s="33">
        <f t="shared" si="35"/>
        <v>0</v>
      </c>
      <c r="V79" s="172"/>
      <c r="W79" s="33">
        <f t="shared" si="36"/>
        <v>0</v>
      </c>
      <c r="X79" s="172"/>
      <c r="Y79" s="33">
        <f t="shared" si="37"/>
        <v>0</v>
      </c>
      <c r="Z79" s="172"/>
      <c r="AA79" s="33">
        <f t="shared" si="38"/>
        <v>0</v>
      </c>
      <c r="AB79" s="172"/>
      <c r="AC79" s="33">
        <f t="shared" si="39"/>
        <v>0</v>
      </c>
      <c r="AD79" s="172"/>
      <c r="AE79" s="33">
        <f t="shared" si="40"/>
        <v>0</v>
      </c>
      <c r="AF79" s="172"/>
      <c r="AG79" s="33">
        <f t="shared" si="41"/>
        <v>0</v>
      </c>
      <c r="AH79" s="172"/>
      <c r="AI79" s="33">
        <f t="shared" si="42"/>
        <v>0</v>
      </c>
      <c r="AJ79" s="172"/>
      <c r="AK79" s="33">
        <f t="shared" si="43"/>
        <v>0</v>
      </c>
      <c r="AL79" s="172"/>
      <c r="AM79" s="33">
        <f t="shared" si="44"/>
        <v>0</v>
      </c>
      <c r="AN79" s="172"/>
      <c r="AO79" s="33">
        <f t="shared" si="45"/>
        <v>0</v>
      </c>
      <c r="AP79" s="172"/>
      <c r="AQ79" s="33">
        <f t="shared" si="46"/>
        <v>0</v>
      </c>
      <c r="AR79" s="172"/>
      <c r="AS79" s="33">
        <f t="shared" si="47"/>
        <v>0</v>
      </c>
      <c r="AT79" s="172"/>
      <c r="AU79" s="33">
        <f t="shared" si="48"/>
        <v>0</v>
      </c>
      <c r="AV79" s="172"/>
      <c r="AW79" s="33">
        <f t="shared" si="49"/>
        <v>0</v>
      </c>
      <c r="AX79" s="34">
        <f t="shared" si="50"/>
        <v>0</v>
      </c>
      <c r="AY79" s="41">
        <f t="shared" si="51"/>
        <v>0</v>
      </c>
      <c r="AZ79" s="5">
        <f t="shared" si="52"/>
        <v>0</v>
      </c>
      <c r="BA79" s="155">
        <f t="shared" si="53"/>
        <v>0</v>
      </c>
    </row>
    <row r="80" spans="1:53" s="2" customFormat="1" ht="13.2" hidden="1" thickTop="1" thickBot="1" x14ac:dyDescent="0.3">
      <c r="A80" s="89"/>
      <c r="B80" s="152">
        <v>5500100837</v>
      </c>
      <c r="C80" s="132" t="str">
        <f>IFERROR(IF(B80,VLOOKUP((AEO!$B$13&amp;AEO!$C$13&amp;B80&amp;E80),MSRV5!A:F,6,0),""),"N/A")</f>
        <v>680</v>
      </c>
      <c r="D80" s="137" t="s">
        <v>5045</v>
      </c>
      <c r="E80" s="142" t="str">
        <f>IF(B80,VLOOKUP(B80,MSRV5!B:D,3,0),"")</f>
        <v>MES</v>
      </c>
      <c r="F80" s="142"/>
      <c r="G80" s="86"/>
      <c r="H80" s="74">
        <f>IFERROR(IF(B80,VLOOKUP((AEO!$B$13&amp;AEO!$C$13&amp;B80&amp;E80),MSRV5!A:E,5,0),""),0)</f>
        <v>302.68</v>
      </c>
      <c r="I80" s="33">
        <f t="shared" si="29"/>
        <v>0</v>
      </c>
      <c r="J80" s="172"/>
      <c r="K80" s="33">
        <f t="shared" si="30"/>
        <v>0</v>
      </c>
      <c r="L80" s="172"/>
      <c r="M80" s="33">
        <f t="shared" si="31"/>
        <v>0</v>
      </c>
      <c r="N80" s="172"/>
      <c r="O80" s="33">
        <f t="shared" si="32"/>
        <v>0</v>
      </c>
      <c r="P80" s="172"/>
      <c r="Q80" s="33">
        <f t="shared" si="33"/>
        <v>0</v>
      </c>
      <c r="R80" s="172"/>
      <c r="S80" s="33">
        <f t="shared" si="34"/>
        <v>0</v>
      </c>
      <c r="T80" s="172"/>
      <c r="U80" s="33">
        <f t="shared" si="35"/>
        <v>0</v>
      </c>
      <c r="V80" s="172"/>
      <c r="W80" s="33">
        <f t="shared" si="36"/>
        <v>0</v>
      </c>
      <c r="X80" s="172"/>
      <c r="Y80" s="33">
        <f t="shared" si="37"/>
        <v>0</v>
      </c>
      <c r="Z80" s="172"/>
      <c r="AA80" s="33">
        <f t="shared" si="38"/>
        <v>0</v>
      </c>
      <c r="AB80" s="172"/>
      <c r="AC80" s="33">
        <f t="shared" si="39"/>
        <v>0</v>
      </c>
      <c r="AD80" s="172"/>
      <c r="AE80" s="33">
        <f t="shared" si="40"/>
        <v>0</v>
      </c>
      <c r="AF80" s="172"/>
      <c r="AG80" s="33">
        <f t="shared" si="41"/>
        <v>0</v>
      </c>
      <c r="AH80" s="172"/>
      <c r="AI80" s="33">
        <f t="shared" si="42"/>
        <v>0</v>
      </c>
      <c r="AJ80" s="172"/>
      <c r="AK80" s="33">
        <f t="shared" si="43"/>
        <v>0</v>
      </c>
      <c r="AL80" s="172"/>
      <c r="AM80" s="33">
        <f t="shared" si="44"/>
        <v>0</v>
      </c>
      <c r="AN80" s="172"/>
      <c r="AO80" s="33">
        <f t="shared" si="45"/>
        <v>0</v>
      </c>
      <c r="AP80" s="172"/>
      <c r="AQ80" s="33">
        <f t="shared" si="46"/>
        <v>0</v>
      </c>
      <c r="AR80" s="172"/>
      <c r="AS80" s="33">
        <f t="shared" si="47"/>
        <v>0</v>
      </c>
      <c r="AT80" s="172"/>
      <c r="AU80" s="33">
        <f t="shared" si="48"/>
        <v>0</v>
      </c>
      <c r="AV80" s="172"/>
      <c r="AW80" s="33">
        <f t="shared" si="49"/>
        <v>0</v>
      </c>
      <c r="AX80" s="34">
        <f t="shared" si="50"/>
        <v>0</v>
      </c>
      <c r="AY80" s="41">
        <f t="shared" si="51"/>
        <v>0</v>
      </c>
      <c r="AZ80" s="5">
        <f t="shared" si="52"/>
        <v>0</v>
      </c>
      <c r="BA80" s="155">
        <f t="shared" si="53"/>
        <v>0</v>
      </c>
    </row>
    <row r="81" spans="1:53" s="2" customFormat="1" ht="13.2" hidden="1" thickTop="1" thickBot="1" x14ac:dyDescent="0.3">
      <c r="A81" s="89"/>
      <c r="B81" s="152">
        <v>5500400603</v>
      </c>
      <c r="C81" s="132" t="str">
        <f>IFERROR(IF(B81,VLOOKUP((AEO!$B$13&amp;AEO!$C$13&amp;B81&amp;E81),MSRV5!A:F,6,0),""),"N/A")</f>
        <v>690</v>
      </c>
      <c r="D81" s="137" t="s">
        <v>5046</v>
      </c>
      <c r="E81" s="142" t="str">
        <f>IF(B81,VLOOKUP(B81,MSRV5!B:D,3,0),"")</f>
        <v>UN</v>
      </c>
      <c r="F81" s="142"/>
      <c r="G81" s="86"/>
      <c r="H81" s="74">
        <f>IFERROR(IF(B81,VLOOKUP((AEO!$B$13&amp;AEO!$C$13&amp;B81&amp;E81),MSRV5!A:E,5,0),""),0)</f>
        <v>3461.5</v>
      </c>
      <c r="I81" s="33">
        <f t="shared" si="29"/>
        <v>0</v>
      </c>
      <c r="J81" s="172"/>
      <c r="K81" s="33">
        <f t="shared" si="30"/>
        <v>0</v>
      </c>
      <c r="L81" s="172"/>
      <c r="M81" s="33">
        <f t="shared" si="31"/>
        <v>0</v>
      </c>
      <c r="N81" s="172"/>
      <c r="O81" s="33">
        <f t="shared" si="32"/>
        <v>0</v>
      </c>
      <c r="P81" s="172"/>
      <c r="Q81" s="33">
        <f t="shared" si="33"/>
        <v>0</v>
      </c>
      <c r="R81" s="172"/>
      <c r="S81" s="33">
        <f t="shared" si="34"/>
        <v>0</v>
      </c>
      <c r="T81" s="172"/>
      <c r="U81" s="33">
        <f t="shared" si="35"/>
        <v>0</v>
      </c>
      <c r="V81" s="172"/>
      <c r="W81" s="33">
        <f t="shared" si="36"/>
        <v>0</v>
      </c>
      <c r="X81" s="172"/>
      <c r="Y81" s="33">
        <f t="shared" si="37"/>
        <v>0</v>
      </c>
      <c r="Z81" s="172"/>
      <c r="AA81" s="33">
        <f t="shared" si="38"/>
        <v>0</v>
      </c>
      <c r="AB81" s="172"/>
      <c r="AC81" s="33">
        <f t="shared" si="39"/>
        <v>0</v>
      </c>
      <c r="AD81" s="172"/>
      <c r="AE81" s="33">
        <f t="shared" si="40"/>
        <v>0</v>
      </c>
      <c r="AF81" s="172"/>
      <c r="AG81" s="33">
        <f t="shared" si="41"/>
        <v>0</v>
      </c>
      <c r="AH81" s="172"/>
      <c r="AI81" s="33">
        <f t="shared" si="42"/>
        <v>0</v>
      </c>
      <c r="AJ81" s="172"/>
      <c r="AK81" s="33">
        <f t="shared" si="43"/>
        <v>0</v>
      </c>
      <c r="AL81" s="172"/>
      <c r="AM81" s="33">
        <f t="shared" si="44"/>
        <v>0</v>
      </c>
      <c r="AN81" s="172"/>
      <c r="AO81" s="33">
        <f t="shared" si="45"/>
        <v>0</v>
      </c>
      <c r="AP81" s="172"/>
      <c r="AQ81" s="33">
        <f t="shared" si="46"/>
        <v>0</v>
      </c>
      <c r="AR81" s="172"/>
      <c r="AS81" s="33">
        <f t="shared" si="47"/>
        <v>0</v>
      </c>
      <c r="AT81" s="172"/>
      <c r="AU81" s="33">
        <f t="shared" si="48"/>
        <v>0</v>
      </c>
      <c r="AV81" s="172"/>
      <c r="AW81" s="33">
        <f t="shared" si="49"/>
        <v>0</v>
      </c>
      <c r="AX81" s="34">
        <f t="shared" si="50"/>
        <v>0</v>
      </c>
      <c r="AY81" s="41">
        <f t="shared" si="51"/>
        <v>0</v>
      </c>
      <c r="AZ81" s="5">
        <f t="shared" si="52"/>
        <v>0</v>
      </c>
      <c r="BA81" s="155">
        <f t="shared" si="53"/>
        <v>0</v>
      </c>
    </row>
    <row r="82" spans="1:53" s="2" customFormat="1" ht="13.2" hidden="1" thickTop="1" thickBot="1" x14ac:dyDescent="0.3">
      <c r="A82" s="89"/>
      <c r="B82" s="152">
        <v>5500000461</v>
      </c>
      <c r="C82" s="132" t="str">
        <f>IFERROR(IF(B82,VLOOKUP((AEO!$B$13&amp;AEO!$C$13&amp;B82&amp;E82),MSRV5!A:F,6,0),""),"N/A")</f>
        <v>700</v>
      </c>
      <c r="D82" s="137" t="s">
        <v>5047</v>
      </c>
      <c r="E82" s="142" t="str">
        <f>IF(B82,VLOOKUP(B82,MSRV5!B:D,3,0),"")</f>
        <v>UN</v>
      </c>
      <c r="F82" s="142">
        <v>0</v>
      </c>
      <c r="G82" s="86"/>
      <c r="H82" s="185">
        <f>IFERROR(IF(B82,VLOOKUP((AEO!$B$13&amp;AEO!$C$13&amp;B82&amp;E82),MSRV5!A:E,5,0),""),0)</f>
        <v>8990.2900000000009</v>
      </c>
      <c r="I82" s="186">
        <f t="shared" si="29"/>
        <v>0</v>
      </c>
      <c r="J82" s="172"/>
      <c r="K82" s="33">
        <f t="shared" si="30"/>
        <v>0</v>
      </c>
      <c r="L82" s="172"/>
      <c r="M82" s="33">
        <f t="shared" si="31"/>
        <v>0</v>
      </c>
      <c r="N82" s="172"/>
      <c r="O82" s="33">
        <f t="shared" si="32"/>
        <v>0</v>
      </c>
      <c r="P82" s="172"/>
      <c r="Q82" s="33">
        <f t="shared" si="33"/>
        <v>0</v>
      </c>
      <c r="R82" s="172"/>
      <c r="S82" s="33">
        <f t="shared" si="34"/>
        <v>0</v>
      </c>
      <c r="T82" s="172"/>
      <c r="U82" s="33">
        <f t="shared" si="35"/>
        <v>0</v>
      </c>
      <c r="V82" s="172"/>
      <c r="W82" s="33">
        <f t="shared" si="36"/>
        <v>0</v>
      </c>
      <c r="X82" s="172"/>
      <c r="Y82" s="33">
        <f t="shared" si="37"/>
        <v>0</v>
      </c>
      <c r="Z82" s="172"/>
      <c r="AA82" s="33">
        <f t="shared" si="38"/>
        <v>0</v>
      </c>
      <c r="AB82" s="172"/>
      <c r="AC82" s="33">
        <f t="shared" si="39"/>
        <v>0</v>
      </c>
      <c r="AD82" s="172"/>
      <c r="AE82" s="33">
        <f t="shared" si="40"/>
        <v>0</v>
      </c>
      <c r="AF82" s="172"/>
      <c r="AG82" s="33">
        <f t="shared" si="41"/>
        <v>0</v>
      </c>
      <c r="AH82" s="172"/>
      <c r="AI82" s="33">
        <f t="shared" si="42"/>
        <v>0</v>
      </c>
      <c r="AJ82" s="172"/>
      <c r="AK82" s="33">
        <f t="shared" si="43"/>
        <v>0</v>
      </c>
      <c r="AL82" s="172"/>
      <c r="AM82" s="33">
        <f t="shared" si="44"/>
        <v>0</v>
      </c>
      <c r="AN82" s="172"/>
      <c r="AO82" s="33">
        <f t="shared" si="45"/>
        <v>0</v>
      </c>
      <c r="AP82" s="172"/>
      <c r="AQ82" s="33">
        <f t="shared" si="46"/>
        <v>0</v>
      </c>
      <c r="AR82" s="172"/>
      <c r="AS82" s="33">
        <f t="shared" si="47"/>
        <v>0</v>
      </c>
      <c r="AT82" s="172"/>
      <c r="AU82" s="33">
        <f t="shared" si="48"/>
        <v>0</v>
      </c>
      <c r="AV82" s="172"/>
      <c r="AW82" s="33">
        <f t="shared" si="49"/>
        <v>0</v>
      </c>
      <c r="AX82" s="34">
        <f t="shared" si="50"/>
        <v>0</v>
      </c>
      <c r="AY82" s="41">
        <f t="shared" si="51"/>
        <v>0</v>
      </c>
      <c r="AZ82" s="5">
        <f t="shared" si="52"/>
        <v>0</v>
      </c>
      <c r="BA82" s="155">
        <f t="shared" si="53"/>
        <v>0</v>
      </c>
    </row>
    <row r="83" spans="1:53" s="2" customFormat="1" ht="13.2" hidden="1" thickTop="1" thickBot="1" x14ac:dyDescent="0.3">
      <c r="A83" s="89"/>
      <c r="B83" s="152">
        <v>5261000001</v>
      </c>
      <c r="C83" s="132" t="str">
        <f>IFERROR(IF(B83,VLOOKUP((AEO!$B$13&amp;AEO!$C$13&amp;B83&amp;E83),MSRV5!A:F,6,0),""),"N/A")</f>
        <v>7130</v>
      </c>
      <c r="D83" s="137" t="s">
        <v>5048</v>
      </c>
      <c r="E83" s="142" t="str">
        <f>IF(B83,VLOOKUP(B83,MSRV5!B:D,3,0),"")</f>
        <v>UN</v>
      </c>
      <c r="F83" s="142"/>
      <c r="G83" s="86"/>
      <c r="H83" s="74">
        <f>IFERROR(IF(B83,VLOOKUP((AEO!$B$13&amp;AEO!$C$13&amp;B83&amp;E83),MSRV5!A:E,5,0),""),0)</f>
        <v>50693.91</v>
      </c>
      <c r="I83" s="33">
        <f t="shared" si="29"/>
        <v>0</v>
      </c>
      <c r="J83" s="172"/>
      <c r="K83" s="33">
        <f t="shared" si="30"/>
        <v>0</v>
      </c>
      <c r="L83" s="172"/>
      <c r="M83" s="33">
        <f t="shared" si="31"/>
        <v>0</v>
      </c>
      <c r="N83" s="172"/>
      <c r="O83" s="33">
        <f t="shared" si="32"/>
        <v>0</v>
      </c>
      <c r="P83" s="172"/>
      <c r="Q83" s="33">
        <f t="shared" si="33"/>
        <v>0</v>
      </c>
      <c r="R83" s="172"/>
      <c r="S83" s="33">
        <f t="shared" si="34"/>
        <v>0</v>
      </c>
      <c r="T83" s="172"/>
      <c r="U83" s="33">
        <f t="shared" si="35"/>
        <v>0</v>
      </c>
      <c r="V83" s="172"/>
      <c r="W83" s="33">
        <f t="shared" si="36"/>
        <v>0</v>
      </c>
      <c r="X83" s="172"/>
      <c r="Y83" s="33">
        <f t="shared" si="37"/>
        <v>0</v>
      </c>
      <c r="Z83" s="172"/>
      <c r="AA83" s="33">
        <f t="shared" si="38"/>
        <v>0</v>
      </c>
      <c r="AB83" s="172"/>
      <c r="AC83" s="33">
        <f t="shared" si="39"/>
        <v>0</v>
      </c>
      <c r="AD83" s="172"/>
      <c r="AE83" s="33">
        <f t="shared" si="40"/>
        <v>0</v>
      </c>
      <c r="AF83" s="172"/>
      <c r="AG83" s="33">
        <f t="shared" si="41"/>
        <v>0</v>
      </c>
      <c r="AH83" s="172"/>
      <c r="AI83" s="33">
        <f t="shared" si="42"/>
        <v>0</v>
      </c>
      <c r="AJ83" s="172"/>
      <c r="AK83" s="33">
        <f t="shared" si="43"/>
        <v>0</v>
      </c>
      <c r="AL83" s="172"/>
      <c r="AM83" s="33">
        <f t="shared" si="44"/>
        <v>0</v>
      </c>
      <c r="AN83" s="172"/>
      <c r="AO83" s="33">
        <f t="shared" si="45"/>
        <v>0</v>
      </c>
      <c r="AP83" s="172"/>
      <c r="AQ83" s="33">
        <f t="shared" si="46"/>
        <v>0</v>
      </c>
      <c r="AR83" s="172"/>
      <c r="AS83" s="33">
        <f t="shared" si="47"/>
        <v>0</v>
      </c>
      <c r="AT83" s="172"/>
      <c r="AU83" s="33">
        <f t="shared" si="48"/>
        <v>0</v>
      </c>
      <c r="AV83" s="172"/>
      <c r="AW83" s="33">
        <f t="shared" si="49"/>
        <v>0</v>
      </c>
      <c r="AX83" s="34">
        <f t="shared" si="50"/>
        <v>0</v>
      </c>
      <c r="AY83" s="41">
        <f t="shared" si="51"/>
        <v>0</v>
      </c>
      <c r="AZ83" s="5">
        <f t="shared" si="52"/>
        <v>0</v>
      </c>
      <c r="BA83" s="155">
        <f t="shared" si="53"/>
        <v>0</v>
      </c>
    </row>
    <row r="84" spans="1:53" s="2" customFormat="1" ht="13.2" hidden="1" thickTop="1" thickBot="1" x14ac:dyDescent="0.3">
      <c r="A84" s="89"/>
      <c r="B84" s="152">
        <v>5500000955</v>
      </c>
      <c r="C84" s="132" t="str">
        <f>IFERROR(IF(B84,VLOOKUP((AEO!$B$13&amp;AEO!$C$13&amp;B84&amp;E84),MSRV5!A:F,6,0),""),"N/A")</f>
        <v>720</v>
      </c>
      <c r="D84" s="137" t="s">
        <v>5049</v>
      </c>
      <c r="E84" s="142" t="str">
        <f>IF(B84,VLOOKUP(B84,MSRV5!B:D,3,0),"")</f>
        <v>UN</v>
      </c>
      <c r="F84" s="142"/>
      <c r="G84" s="86"/>
      <c r="H84" s="74">
        <f>IFERROR(IF(B84,VLOOKUP((AEO!$B$13&amp;AEO!$C$13&amp;B84&amp;E84),MSRV5!A:E,5,0),""),0)</f>
        <v>7212.04</v>
      </c>
      <c r="I84" s="33">
        <f t="shared" si="29"/>
        <v>0</v>
      </c>
      <c r="J84" s="172"/>
      <c r="K84" s="33">
        <f t="shared" si="30"/>
        <v>0</v>
      </c>
      <c r="L84" s="172"/>
      <c r="M84" s="33">
        <f t="shared" si="31"/>
        <v>0</v>
      </c>
      <c r="N84" s="172"/>
      <c r="O84" s="33">
        <f t="shared" si="32"/>
        <v>0</v>
      </c>
      <c r="P84" s="172"/>
      <c r="Q84" s="33">
        <f t="shared" si="33"/>
        <v>0</v>
      </c>
      <c r="R84" s="172"/>
      <c r="S84" s="33">
        <f t="shared" si="34"/>
        <v>0</v>
      </c>
      <c r="T84" s="172"/>
      <c r="U84" s="33">
        <f t="shared" si="35"/>
        <v>0</v>
      </c>
      <c r="V84" s="172"/>
      <c r="W84" s="33">
        <f t="shared" si="36"/>
        <v>0</v>
      </c>
      <c r="X84" s="172"/>
      <c r="Y84" s="33">
        <f t="shared" si="37"/>
        <v>0</v>
      </c>
      <c r="Z84" s="172"/>
      <c r="AA84" s="33">
        <f t="shared" si="38"/>
        <v>0</v>
      </c>
      <c r="AB84" s="172"/>
      <c r="AC84" s="33">
        <f t="shared" si="39"/>
        <v>0</v>
      </c>
      <c r="AD84" s="172"/>
      <c r="AE84" s="33">
        <f t="shared" si="40"/>
        <v>0</v>
      </c>
      <c r="AF84" s="172"/>
      <c r="AG84" s="33">
        <f t="shared" si="41"/>
        <v>0</v>
      </c>
      <c r="AH84" s="172"/>
      <c r="AI84" s="33">
        <f t="shared" si="42"/>
        <v>0</v>
      </c>
      <c r="AJ84" s="172"/>
      <c r="AK84" s="33">
        <f t="shared" si="43"/>
        <v>0</v>
      </c>
      <c r="AL84" s="172"/>
      <c r="AM84" s="33">
        <f t="shared" si="44"/>
        <v>0</v>
      </c>
      <c r="AN84" s="172"/>
      <c r="AO84" s="33">
        <f t="shared" si="45"/>
        <v>0</v>
      </c>
      <c r="AP84" s="172"/>
      <c r="AQ84" s="33">
        <f t="shared" si="46"/>
        <v>0</v>
      </c>
      <c r="AR84" s="172"/>
      <c r="AS84" s="33">
        <f t="shared" si="47"/>
        <v>0</v>
      </c>
      <c r="AT84" s="172"/>
      <c r="AU84" s="33">
        <f t="shared" si="48"/>
        <v>0</v>
      </c>
      <c r="AV84" s="172"/>
      <c r="AW84" s="33">
        <f t="shared" si="49"/>
        <v>0</v>
      </c>
      <c r="AX84" s="34">
        <f t="shared" si="50"/>
        <v>0</v>
      </c>
      <c r="AY84" s="41">
        <f t="shared" si="51"/>
        <v>0</v>
      </c>
      <c r="AZ84" s="5">
        <f t="shared" si="52"/>
        <v>0</v>
      </c>
      <c r="BA84" s="155">
        <f t="shared" si="53"/>
        <v>0</v>
      </c>
    </row>
    <row r="85" spans="1:53" s="2" customFormat="1" ht="13.2" hidden="1" thickTop="1" thickBot="1" x14ac:dyDescent="0.3">
      <c r="A85" s="89"/>
      <c r="B85" s="152">
        <v>5500300116</v>
      </c>
      <c r="C85" s="132" t="str">
        <f>IFERROR(IF(B85,VLOOKUP((AEO!$B$13&amp;AEO!$C$13&amp;B85&amp;E85),MSRV5!A:F,6,0),""),"N/A")</f>
        <v>730</v>
      </c>
      <c r="D85" s="137" t="s">
        <v>5050</v>
      </c>
      <c r="E85" s="142" t="str">
        <f>IF(B85,VLOOKUP(B85,MSRV5!B:D,3,0),"")</f>
        <v>MES</v>
      </c>
      <c r="F85" s="142"/>
      <c r="G85" s="86"/>
      <c r="H85" s="185">
        <f>IFERROR(IF(B85,VLOOKUP((AEO!$B$13&amp;AEO!$C$13&amp;B85&amp;E85),MSRV5!A:E,5,0),""),0)</f>
        <v>2454.59</v>
      </c>
      <c r="I85" s="186">
        <f t="shared" si="29"/>
        <v>0</v>
      </c>
      <c r="J85" s="172">
        <v>0</v>
      </c>
      <c r="K85" s="33">
        <f t="shared" si="30"/>
        <v>0</v>
      </c>
      <c r="L85" s="172"/>
      <c r="M85" s="33">
        <f t="shared" si="31"/>
        <v>0</v>
      </c>
      <c r="N85" s="172"/>
      <c r="O85" s="33">
        <f t="shared" si="32"/>
        <v>0</v>
      </c>
      <c r="P85" s="172"/>
      <c r="Q85" s="33">
        <f t="shared" si="33"/>
        <v>0</v>
      </c>
      <c r="R85" s="172"/>
      <c r="S85" s="33">
        <f t="shared" si="34"/>
        <v>0</v>
      </c>
      <c r="T85" s="172"/>
      <c r="U85" s="33">
        <f t="shared" si="35"/>
        <v>0</v>
      </c>
      <c r="V85" s="172"/>
      <c r="W85" s="33">
        <f t="shared" si="36"/>
        <v>0</v>
      </c>
      <c r="X85" s="172"/>
      <c r="Y85" s="33">
        <f t="shared" si="37"/>
        <v>0</v>
      </c>
      <c r="Z85" s="172"/>
      <c r="AA85" s="33">
        <f t="shared" si="38"/>
        <v>0</v>
      </c>
      <c r="AB85" s="172"/>
      <c r="AC85" s="33">
        <f t="shared" si="39"/>
        <v>0</v>
      </c>
      <c r="AD85" s="172"/>
      <c r="AE85" s="33">
        <f t="shared" si="40"/>
        <v>0</v>
      </c>
      <c r="AF85" s="172"/>
      <c r="AG85" s="33">
        <f t="shared" si="41"/>
        <v>0</v>
      </c>
      <c r="AH85" s="172"/>
      <c r="AI85" s="33">
        <f t="shared" si="42"/>
        <v>0</v>
      </c>
      <c r="AJ85" s="172"/>
      <c r="AK85" s="33">
        <f t="shared" si="43"/>
        <v>0</v>
      </c>
      <c r="AL85" s="172"/>
      <c r="AM85" s="33">
        <f t="shared" si="44"/>
        <v>0</v>
      </c>
      <c r="AN85" s="172"/>
      <c r="AO85" s="33">
        <f t="shared" si="45"/>
        <v>0</v>
      </c>
      <c r="AP85" s="172"/>
      <c r="AQ85" s="33">
        <f t="shared" si="46"/>
        <v>0</v>
      </c>
      <c r="AR85" s="172"/>
      <c r="AS85" s="33">
        <f t="shared" si="47"/>
        <v>0</v>
      </c>
      <c r="AT85" s="172"/>
      <c r="AU85" s="33">
        <f t="shared" si="48"/>
        <v>0</v>
      </c>
      <c r="AV85" s="172"/>
      <c r="AW85" s="33">
        <f t="shared" si="49"/>
        <v>0</v>
      </c>
      <c r="AX85" s="34">
        <f t="shared" si="50"/>
        <v>0</v>
      </c>
      <c r="AY85" s="41">
        <f t="shared" si="51"/>
        <v>0</v>
      </c>
      <c r="AZ85" s="5">
        <f t="shared" si="52"/>
        <v>0</v>
      </c>
      <c r="BA85" s="155">
        <f t="shared" si="53"/>
        <v>0</v>
      </c>
    </row>
    <row r="86" spans="1:53" s="2" customFormat="1" ht="13.2" hidden="1" thickTop="1" thickBot="1" x14ac:dyDescent="0.3">
      <c r="A86" s="89"/>
      <c r="B86" s="152">
        <v>5500300221</v>
      </c>
      <c r="C86" s="132" t="str">
        <f>IFERROR(IF(B86,VLOOKUP((AEO!$B$13&amp;AEO!$C$13&amp;B86&amp;E86),MSRV5!A:F,6,0),""),"N/A")</f>
        <v>740</v>
      </c>
      <c r="D86" s="137" t="s">
        <v>5051</v>
      </c>
      <c r="E86" s="142" t="str">
        <f>IF(B86,VLOOKUP(B86,MSRV5!B:D,3,0),"")</f>
        <v>UN</v>
      </c>
      <c r="F86" s="142"/>
      <c r="G86" s="86"/>
      <c r="H86" s="185">
        <f>IFERROR(IF(B86,VLOOKUP((AEO!$B$13&amp;AEO!$C$13&amp;B86&amp;E86),MSRV5!A:E,5,0),""),0)</f>
        <v>1</v>
      </c>
      <c r="I86" s="186">
        <f t="shared" si="29"/>
        <v>0</v>
      </c>
      <c r="J86" s="172"/>
      <c r="K86" s="33">
        <f t="shared" si="30"/>
        <v>0</v>
      </c>
      <c r="L86" s="172"/>
      <c r="M86" s="33">
        <f t="shared" si="31"/>
        <v>0</v>
      </c>
      <c r="N86" s="172"/>
      <c r="O86" s="33">
        <f t="shared" si="32"/>
        <v>0</v>
      </c>
      <c r="P86" s="172"/>
      <c r="Q86" s="33">
        <f t="shared" si="33"/>
        <v>0</v>
      </c>
      <c r="R86" s="172"/>
      <c r="S86" s="33">
        <f t="shared" si="34"/>
        <v>0</v>
      </c>
      <c r="T86" s="172"/>
      <c r="U86" s="33">
        <f t="shared" si="35"/>
        <v>0</v>
      </c>
      <c r="V86" s="172"/>
      <c r="W86" s="33">
        <f t="shared" si="36"/>
        <v>0</v>
      </c>
      <c r="X86" s="172"/>
      <c r="Y86" s="33">
        <f t="shared" si="37"/>
        <v>0</v>
      </c>
      <c r="Z86" s="172"/>
      <c r="AA86" s="33">
        <f t="shared" si="38"/>
        <v>0</v>
      </c>
      <c r="AB86" s="172"/>
      <c r="AC86" s="33">
        <f t="shared" si="39"/>
        <v>0</v>
      </c>
      <c r="AD86" s="172"/>
      <c r="AE86" s="33">
        <f t="shared" si="40"/>
        <v>0</v>
      </c>
      <c r="AF86" s="172"/>
      <c r="AG86" s="33">
        <f t="shared" si="41"/>
        <v>0</v>
      </c>
      <c r="AH86" s="172"/>
      <c r="AI86" s="33">
        <f t="shared" si="42"/>
        <v>0</v>
      </c>
      <c r="AJ86" s="172"/>
      <c r="AK86" s="33">
        <f t="shared" si="43"/>
        <v>0</v>
      </c>
      <c r="AL86" s="172"/>
      <c r="AM86" s="33">
        <f t="shared" si="44"/>
        <v>0</v>
      </c>
      <c r="AN86" s="172"/>
      <c r="AO86" s="33">
        <f t="shared" si="45"/>
        <v>0</v>
      </c>
      <c r="AP86" s="172"/>
      <c r="AQ86" s="33">
        <f t="shared" si="46"/>
        <v>0</v>
      </c>
      <c r="AR86" s="172"/>
      <c r="AS86" s="33">
        <f t="shared" si="47"/>
        <v>0</v>
      </c>
      <c r="AT86" s="172"/>
      <c r="AU86" s="33">
        <f t="shared" si="48"/>
        <v>0</v>
      </c>
      <c r="AV86" s="172"/>
      <c r="AW86" s="33">
        <f t="shared" si="49"/>
        <v>0</v>
      </c>
      <c r="AX86" s="34">
        <f t="shared" si="50"/>
        <v>0</v>
      </c>
      <c r="AY86" s="41">
        <f t="shared" si="51"/>
        <v>0</v>
      </c>
      <c r="AZ86" s="5">
        <f t="shared" si="52"/>
        <v>0</v>
      </c>
      <c r="BA86" s="155">
        <f t="shared" si="53"/>
        <v>0</v>
      </c>
    </row>
    <row r="87" spans="1:53" s="2" customFormat="1" ht="13.2" hidden="1" thickTop="1" thickBot="1" x14ac:dyDescent="0.3">
      <c r="A87" s="32"/>
      <c r="B87" s="150"/>
      <c r="C87" s="131" t="str">
        <f>IFERROR(IF(B87,VLOOKUP((AEO!$B$13&amp;AEO!$C$13&amp;B87&amp;E87),MSRV5!A:F,6,0),""),"N/A")</f>
        <v/>
      </c>
      <c r="D87" s="145" t="s">
        <v>21</v>
      </c>
      <c r="E87" s="141" t="str">
        <f>IF(B87,VLOOKUP(B87,MSRV5!B:D,3,0),"")</f>
        <v/>
      </c>
      <c r="F87" s="141"/>
      <c r="G87" s="94"/>
      <c r="H87" s="35" t="str">
        <f>IFERROR(IF(B87,VLOOKUP((AEO!$B$13&amp;AEO!$C$13&amp;B87&amp;E87),MSRV5!A:E,5,0),""),0)</f>
        <v/>
      </c>
      <c r="I87" s="36">
        <f>SUBTOTAL(9,I88:I100)</f>
        <v>0</v>
      </c>
      <c r="J87" s="171"/>
      <c r="K87" s="36">
        <f>SUBTOTAL(9,K88:K100)</f>
        <v>0</v>
      </c>
      <c r="L87" s="171"/>
      <c r="M87" s="36">
        <f>SUBTOTAL(9,M88:M100)</f>
        <v>0</v>
      </c>
      <c r="N87" s="171"/>
      <c r="O87" s="36">
        <f>SUBTOTAL(9,O88:O100)</f>
        <v>0</v>
      </c>
      <c r="P87" s="171"/>
      <c r="Q87" s="36">
        <f>SUBTOTAL(9,Q88:Q100)</f>
        <v>0</v>
      </c>
      <c r="R87" s="171"/>
      <c r="S87" s="36">
        <f>SUBTOTAL(9,S88:S100)</f>
        <v>0</v>
      </c>
      <c r="T87" s="171"/>
      <c r="U87" s="36">
        <f>SUBTOTAL(9,U88:U100)</f>
        <v>0</v>
      </c>
      <c r="V87" s="171"/>
      <c r="W87" s="36">
        <f>SUBTOTAL(9,W88:W100)</f>
        <v>0</v>
      </c>
      <c r="X87" s="171"/>
      <c r="Y87" s="36">
        <f>SUBTOTAL(9,Y88:Y100)</f>
        <v>0</v>
      </c>
      <c r="Z87" s="171"/>
      <c r="AA87" s="36">
        <f>SUBTOTAL(9,AA88:AA100)</f>
        <v>0</v>
      </c>
      <c r="AB87" s="171"/>
      <c r="AC87" s="36">
        <f>SUBTOTAL(9,AC88:AC100)</f>
        <v>0</v>
      </c>
      <c r="AD87" s="171"/>
      <c r="AE87" s="36">
        <f>SUBTOTAL(9,AE88:AE100)</f>
        <v>0</v>
      </c>
      <c r="AF87" s="171"/>
      <c r="AG87" s="36">
        <f>SUBTOTAL(9,AG88:AG100)</f>
        <v>0</v>
      </c>
      <c r="AH87" s="171"/>
      <c r="AI87" s="36">
        <f>SUBTOTAL(9,AI88:AI100)</f>
        <v>0</v>
      </c>
      <c r="AJ87" s="171"/>
      <c r="AK87" s="36">
        <f>SUBTOTAL(9,AK88:AK100)</f>
        <v>0</v>
      </c>
      <c r="AL87" s="171"/>
      <c r="AM87" s="36">
        <f>SUBTOTAL(9,AM88:AM100)</f>
        <v>0</v>
      </c>
      <c r="AN87" s="171"/>
      <c r="AO87" s="36">
        <f>SUBTOTAL(9,AO88:AO100)</f>
        <v>0</v>
      </c>
      <c r="AP87" s="171"/>
      <c r="AQ87" s="36">
        <f>SUBTOTAL(9,AQ88:AQ100)</f>
        <v>0</v>
      </c>
      <c r="AR87" s="171"/>
      <c r="AS87" s="36">
        <f>SUBTOTAL(9,AS88:AS100)</f>
        <v>0</v>
      </c>
      <c r="AT87" s="171"/>
      <c r="AU87" s="36">
        <f>SUBTOTAL(9,AU88:AU100)</f>
        <v>0</v>
      </c>
      <c r="AV87" s="171"/>
      <c r="AW87" s="36">
        <f>SUBTOTAL(9,AW88:AW100)</f>
        <v>0</v>
      </c>
      <c r="AX87" s="37"/>
      <c r="AY87" s="36">
        <f>SUBTOTAL(9,AY88:AY100)</f>
        <v>0</v>
      </c>
      <c r="AZ87" s="37"/>
      <c r="BA87" s="36">
        <f>SUBTOTAL(9,BA88:BA100)</f>
        <v>0</v>
      </c>
    </row>
    <row r="88" spans="1:53" s="2" customFormat="1" ht="13.2" hidden="1" thickTop="1" thickBot="1" x14ac:dyDescent="0.3">
      <c r="A88" s="32"/>
      <c r="B88" s="154">
        <v>5500400604</v>
      </c>
      <c r="C88" s="133" t="str">
        <f>IFERROR(IF(B88,VLOOKUP((AEO!$B$13&amp;AEO!$C$13&amp;B88&amp;E88),MSRV5!A:F,6,0),""),"N/A")</f>
        <v>N/A</v>
      </c>
      <c r="D88" s="138" t="s">
        <v>5052</v>
      </c>
      <c r="E88" s="143" t="e">
        <f>IF(B88,VLOOKUP(B88,MSRV5!B:D,3,0),"")</f>
        <v>#N/A</v>
      </c>
      <c r="F88" s="143"/>
      <c r="G88" s="75"/>
      <c r="H88" s="74">
        <f>IFERROR(IF(B88,VLOOKUP((AEO!$B$13&amp;AEO!$C$13&amp;B88&amp;E88),MSRV5!A:E,5,0),""),0)</f>
        <v>0</v>
      </c>
      <c r="I88" s="33">
        <f t="shared" ref="I88:I92" si="54">(F88+G88)*H88</f>
        <v>0</v>
      </c>
      <c r="J88" s="172"/>
      <c r="K88" s="33">
        <f t="shared" ref="K88:K92" si="55">J88*$H88</f>
        <v>0</v>
      </c>
      <c r="L88" s="172"/>
      <c r="M88" s="33">
        <f t="shared" ref="M88:M92" si="56">L88*$H88</f>
        <v>0</v>
      </c>
      <c r="N88" s="172"/>
      <c r="O88" s="33">
        <f t="shared" ref="O88:O92" si="57">N88*$H88</f>
        <v>0</v>
      </c>
      <c r="P88" s="172"/>
      <c r="Q88" s="33">
        <f t="shared" ref="Q88:Q92" si="58">P88*$H88</f>
        <v>0</v>
      </c>
      <c r="R88" s="172"/>
      <c r="S88" s="33">
        <f t="shared" ref="S88:S92" si="59">R88*$H88</f>
        <v>0</v>
      </c>
      <c r="T88" s="172"/>
      <c r="U88" s="33">
        <f t="shared" ref="U88:U92" si="60">T88*$H88</f>
        <v>0</v>
      </c>
      <c r="V88" s="172"/>
      <c r="W88" s="33">
        <f t="shared" ref="W88:W92" si="61">V88*$H88</f>
        <v>0</v>
      </c>
      <c r="X88" s="172"/>
      <c r="Y88" s="33">
        <f t="shared" ref="Y88:Y92" si="62">X88*$H88</f>
        <v>0</v>
      </c>
      <c r="Z88" s="172"/>
      <c r="AA88" s="33">
        <f t="shared" ref="AA88:AA92" si="63">Z88*$H88</f>
        <v>0</v>
      </c>
      <c r="AB88" s="172"/>
      <c r="AC88" s="33">
        <f t="shared" ref="AC88:AC92" si="64">AB88*$H88</f>
        <v>0</v>
      </c>
      <c r="AD88" s="172"/>
      <c r="AE88" s="33">
        <f t="shared" ref="AE88:AE92" si="65">AD88*$H88</f>
        <v>0</v>
      </c>
      <c r="AF88" s="172"/>
      <c r="AG88" s="33">
        <f t="shared" ref="AG88:AG92" si="66">AF88*$H88</f>
        <v>0</v>
      </c>
      <c r="AH88" s="172"/>
      <c r="AI88" s="33">
        <f t="shared" ref="AI88:AI92" si="67">AH88*$H88</f>
        <v>0</v>
      </c>
      <c r="AJ88" s="172"/>
      <c r="AK88" s="33">
        <f t="shared" ref="AK88:AK92" si="68">AJ88*$H88</f>
        <v>0</v>
      </c>
      <c r="AL88" s="172"/>
      <c r="AM88" s="33">
        <f t="shared" ref="AM88:AM92" si="69">AL88*$H88</f>
        <v>0</v>
      </c>
      <c r="AN88" s="172"/>
      <c r="AO88" s="33">
        <f t="shared" ref="AO88:AO92" si="70">AN88*$H88</f>
        <v>0</v>
      </c>
      <c r="AP88" s="172"/>
      <c r="AQ88" s="33">
        <f t="shared" ref="AQ88:AQ92" si="71">AP88*$H88</f>
        <v>0</v>
      </c>
      <c r="AR88" s="172"/>
      <c r="AS88" s="33">
        <f t="shared" ref="AS88:AS92" si="72">AR88*$H88</f>
        <v>0</v>
      </c>
      <c r="AT88" s="172"/>
      <c r="AU88" s="33">
        <f t="shared" ref="AU88:AU92" si="73">AT88*$H88</f>
        <v>0</v>
      </c>
      <c r="AV88" s="172"/>
      <c r="AW88" s="33">
        <f t="shared" ref="AW88:AW92" si="74">AV88*$H88</f>
        <v>0</v>
      </c>
      <c r="AX88" s="34">
        <f t="shared" ref="AX88:AX100" si="75">SUM(AV88,AT88,AR88,AP88,AN88,AL88,AJ88,AH88,AF88,AD88,AB88,Z88,X88,V88,T88,R88,P88,N88,L88,J88)</f>
        <v>0</v>
      </c>
      <c r="AY88" s="41">
        <f t="shared" ref="AY88:AY100" si="76">SUM(AW88,AU88,AS88,AQ88,AO88,AM88,AK88,AI88,AG88,AE88,AC88,AA88,Y88,W88,U88,S88,Q88,O88,M88,K88)</f>
        <v>0</v>
      </c>
      <c r="AZ88" s="5">
        <f t="shared" ref="AZ88:AZ100" si="77">(F88+G88)-AX88</f>
        <v>0</v>
      </c>
      <c r="BA88" s="155">
        <f t="shared" ref="BA88:BA100" si="78">I88-AY88</f>
        <v>0</v>
      </c>
    </row>
    <row r="89" spans="1:53" s="2" customFormat="1" ht="13.2" hidden="1" thickTop="1" thickBot="1" x14ac:dyDescent="0.3">
      <c r="A89" s="32"/>
      <c r="B89" s="154">
        <v>5500400605</v>
      </c>
      <c r="C89" s="133" t="str">
        <f>IFERROR(IF(B89,VLOOKUP((AEO!$B$13&amp;AEO!$C$13&amp;B89&amp;E89),MSRV5!A:F,6,0),""),"N/A")</f>
        <v>750</v>
      </c>
      <c r="D89" s="138" t="s">
        <v>5053</v>
      </c>
      <c r="E89" s="143" t="str">
        <f>IF(B89,VLOOKUP(B89,MSRV5!B:D,3,0),"")</f>
        <v>KM</v>
      </c>
      <c r="F89" s="143"/>
      <c r="G89" s="75"/>
      <c r="H89" s="74">
        <f>IFERROR(IF(B89,VLOOKUP((AEO!$B$13&amp;AEO!$C$13&amp;B89&amp;E89),MSRV5!A:E,5,0),""),0)</f>
        <v>42.3</v>
      </c>
      <c r="I89" s="33">
        <f t="shared" si="54"/>
        <v>0</v>
      </c>
      <c r="J89" s="172"/>
      <c r="K89" s="33">
        <f t="shared" si="55"/>
        <v>0</v>
      </c>
      <c r="L89" s="172"/>
      <c r="M89" s="33">
        <f t="shared" si="56"/>
        <v>0</v>
      </c>
      <c r="N89" s="172"/>
      <c r="O89" s="33">
        <f t="shared" si="57"/>
        <v>0</v>
      </c>
      <c r="P89" s="172"/>
      <c r="Q89" s="33">
        <f t="shared" si="58"/>
        <v>0</v>
      </c>
      <c r="R89" s="172"/>
      <c r="S89" s="33">
        <f t="shared" si="59"/>
        <v>0</v>
      </c>
      <c r="T89" s="172"/>
      <c r="U89" s="33">
        <f t="shared" si="60"/>
        <v>0</v>
      </c>
      <c r="V89" s="172"/>
      <c r="W89" s="33">
        <f t="shared" si="61"/>
        <v>0</v>
      </c>
      <c r="X89" s="172"/>
      <c r="Y89" s="33">
        <f t="shared" si="62"/>
        <v>0</v>
      </c>
      <c r="Z89" s="172"/>
      <c r="AA89" s="33">
        <f t="shared" si="63"/>
        <v>0</v>
      </c>
      <c r="AB89" s="172"/>
      <c r="AC89" s="33">
        <f t="shared" si="64"/>
        <v>0</v>
      </c>
      <c r="AD89" s="172"/>
      <c r="AE89" s="33">
        <f t="shared" si="65"/>
        <v>0</v>
      </c>
      <c r="AF89" s="172"/>
      <c r="AG89" s="33">
        <f t="shared" si="66"/>
        <v>0</v>
      </c>
      <c r="AH89" s="172"/>
      <c r="AI89" s="33">
        <f t="shared" si="67"/>
        <v>0</v>
      </c>
      <c r="AJ89" s="172"/>
      <c r="AK89" s="33">
        <f t="shared" si="68"/>
        <v>0</v>
      </c>
      <c r="AL89" s="172"/>
      <c r="AM89" s="33">
        <f t="shared" si="69"/>
        <v>0</v>
      </c>
      <c r="AN89" s="172"/>
      <c r="AO89" s="33">
        <f t="shared" si="70"/>
        <v>0</v>
      </c>
      <c r="AP89" s="172"/>
      <c r="AQ89" s="33">
        <f t="shared" si="71"/>
        <v>0</v>
      </c>
      <c r="AR89" s="172"/>
      <c r="AS89" s="33">
        <f t="shared" si="72"/>
        <v>0</v>
      </c>
      <c r="AT89" s="172"/>
      <c r="AU89" s="33">
        <f t="shared" si="73"/>
        <v>0</v>
      </c>
      <c r="AV89" s="172"/>
      <c r="AW89" s="33">
        <f t="shared" si="74"/>
        <v>0</v>
      </c>
      <c r="AX89" s="34">
        <f t="shared" si="75"/>
        <v>0</v>
      </c>
      <c r="AY89" s="41">
        <f t="shared" si="76"/>
        <v>0</v>
      </c>
      <c r="AZ89" s="5">
        <f t="shared" si="77"/>
        <v>0</v>
      </c>
      <c r="BA89" s="155">
        <f t="shared" si="78"/>
        <v>0</v>
      </c>
    </row>
    <row r="90" spans="1:53" s="2" customFormat="1" ht="24" hidden="1" thickTop="1" thickBot="1" x14ac:dyDescent="0.3">
      <c r="A90" s="32"/>
      <c r="B90" s="154">
        <v>5500400589</v>
      </c>
      <c r="C90" s="133" t="str">
        <f>IFERROR(IF(B90,VLOOKUP((AEO!$B$13&amp;AEO!$C$13&amp;B90&amp;E90),MSRV5!A:F,6,0),""),"N/A")</f>
        <v>760</v>
      </c>
      <c r="D90" s="138" t="s">
        <v>5054</v>
      </c>
      <c r="E90" s="143" t="str">
        <f>IF(B90,VLOOKUP(B90,MSRV5!B:D,3,0),"")</f>
        <v>M3</v>
      </c>
      <c r="F90" s="143"/>
      <c r="G90" s="75"/>
      <c r="H90" s="74">
        <f>IFERROR(IF(B90,VLOOKUP((AEO!$B$13&amp;AEO!$C$13&amp;B90&amp;E90),MSRV5!A:E,5,0),""),0)</f>
        <v>104.23</v>
      </c>
      <c r="I90" s="33">
        <f t="shared" si="54"/>
        <v>0</v>
      </c>
      <c r="J90" s="172"/>
      <c r="K90" s="33">
        <f t="shared" si="55"/>
        <v>0</v>
      </c>
      <c r="L90" s="172"/>
      <c r="M90" s="33">
        <f t="shared" si="56"/>
        <v>0</v>
      </c>
      <c r="N90" s="172"/>
      <c r="O90" s="33">
        <f t="shared" si="57"/>
        <v>0</v>
      </c>
      <c r="P90" s="172"/>
      <c r="Q90" s="33">
        <f t="shared" si="58"/>
        <v>0</v>
      </c>
      <c r="R90" s="172"/>
      <c r="S90" s="33">
        <f t="shared" si="59"/>
        <v>0</v>
      </c>
      <c r="T90" s="172"/>
      <c r="U90" s="33">
        <f t="shared" si="60"/>
        <v>0</v>
      </c>
      <c r="V90" s="172"/>
      <c r="W90" s="33">
        <f t="shared" si="61"/>
        <v>0</v>
      </c>
      <c r="X90" s="172"/>
      <c r="Y90" s="33">
        <f t="shared" si="62"/>
        <v>0</v>
      </c>
      <c r="Z90" s="172"/>
      <c r="AA90" s="33">
        <f t="shared" si="63"/>
        <v>0</v>
      </c>
      <c r="AB90" s="172"/>
      <c r="AC90" s="33">
        <f t="shared" si="64"/>
        <v>0</v>
      </c>
      <c r="AD90" s="172"/>
      <c r="AE90" s="33">
        <f t="shared" si="65"/>
        <v>0</v>
      </c>
      <c r="AF90" s="172"/>
      <c r="AG90" s="33">
        <f t="shared" si="66"/>
        <v>0</v>
      </c>
      <c r="AH90" s="172"/>
      <c r="AI90" s="33">
        <f t="shared" si="67"/>
        <v>0</v>
      </c>
      <c r="AJ90" s="172"/>
      <c r="AK90" s="33">
        <f t="shared" si="68"/>
        <v>0</v>
      </c>
      <c r="AL90" s="172"/>
      <c r="AM90" s="33">
        <f t="shared" si="69"/>
        <v>0</v>
      </c>
      <c r="AN90" s="172"/>
      <c r="AO90" s="33">
        <f t="shared" si="70"/>
        <v>0</v>
      </c>
      <c r="AP90" s="172"/>
      <c r="AQ90" s="33">
        <f t="shared" si="71"/>
        <v>0</v>
      </c>
      <c r="AR90" s="172"/>
      <c r="AS90" s="33">
        <f t="shared" si="72"/>
        <v>0</v>
      </c>
      <c r="AT90" s="172"/>
      <c r="AU90" s="33">
        <f t="shared" si="73"/>
        <v>0</v>
      </c>
      <c r="AV90" s="172"/>
      <c r="AW90" s="33">
        <f t="shared" si="74"/>
        <v>0</v>
      </c>
      <c r="AX90" s="34">
        <f t="shared" si="75"/>
        <v>0</v>
      </c>
      <c r="AY90" s="41">
        <f t="shared" si="76"/>
        <v>0</v>
      </c>
      <c r="AZ90" s="5">
        <f t="shared" si="77"/>
        <v>0</v>
      </c>
      <c r="BA90" s="155">
        <f t="shared" si="78"/>
        <v>0</v>
      </c>
    </row>
    <row r="91" spans="1:53" s="2" customFormat="1" ht="13.2" hidden="1" thickTop="1" thickBot="1" x14ac:dyDescent="0.3">
      <c r="A91" s="32"/>
      <c r="B91" s="154">
        <v>5500200419</v>
      </c>
      <c r="C91" s="133" t="str">
        <f>IFERROR(IF(B91,VLOOKUP((AEO!$B$13&amp;AEO!$C$13&amp;B91&amp;E91),MSRV5!A:F,6,0),""),"N/A")</f>
        <v>770</v>
      </c>
      <c r="D91" s="138" t="s">
        <v>5055</v>
      </c>
      <c r="E91" s="143" t="str">
        <f>IF(B91,VLOOKUP(B91,MSRV5!B:D,3,0),"")</f>
        <v>M3</v>
      </c>
      <c r="F91" s="143"/>
      <c r="G91" s="75"/>
      <c r="H91" s="74">
        <f>IFERROR(IF(B91,VLOOKUP((AEO!$B$13&amp;AEO!$C$13&amp;B91&amp;E91),MSRV5!A:E,5,0),""),0)</f>
        <v>3.22</v>
      </c>
      <c r="I91" s="33">
        <f t="shared" si="54"/>
        <v>0</v>
      </c>
      <c r="J91" s="172"/>
      <c r="K91" s="33">
        <f t="shared" si="55"/>
        <v>0</v>
      </c>
      <c r="L91" s="172"/>
      <c r="M91" s="33">
        <f t="shared" si="56"/>
        <v>0</v>
      </c>
      <c r="N91" s="172"/>
      <c r="O91" s="33">
        <f t="shared" si="57"/>
        <v>0</v>
      </c>
      <c r="P91" s="172"/>
      <c r="Q91" s="33">
        <f t="shared" si="58"/>
        <v>0</v>
      </c>
      <c r="R91" s="172"/>
      <c r="S91" s="33">
        <f t="shared" si="59"/>
        <v>0</v>
      </c>
      <c r="T91" s="172"/>
      <c r="U91" s="33">
        <f t="shared" si="60"/>
        <v>0</v>
      </c>
      <c r="V91" s="172"/>
      <c r="W91" s="33">
        <f t="shared" si="61"/>
        <v>0</v>
      </c>
      <c r="X91" s="172"/>
      <c r="Y91" s="33">
        <f t="shared" si="62"/>
        <v>0</v>
      </c>
      <c r="Z91" s="172"/>
      <c r="AA91" s="33">
        <f t="shared" si="63"/>
        <v>0</v>
      </c>
      <c r="AB91" s="172"/>
      <c r="AC91" s="33">
        <f t="shared" si="64"/>
        <v>0</v>
      </c>
      <c r="AD91" s="172"/>
      <c r="AE91" s="33">
        <f t="shared" si="65"/>
        <v>0</v>
      </c>
      <c r="AF91" s="172"/>
      <c r="AG91" s="33">
        <f t="shared" si="66"/>
        <v>0</v>
      </c>
      <c r="AH91" s="172"/>
      <c r="AI91" s="33">
        <f t="shared" si="67"/>
        <v>0</v>
      </c>
      <c r="AJ91" s="172"/>
      <c r="AK91" s="33">
        <f t="shared" si="68"/>
        <v>0</v>
      </c>
      <c r="AL91" s="172"/>
      <c r="AM91" s="33">
        <f t="shared" si="69"/>
        <v>0</v>
      </c>
      <c r="AN91" s="172"/>
      <c r="AO91" s="33">
        <f t="shared" si="70"/>
        <v>0</v>
      </c>
      <c r="AP91" s="172"/>
      <c r="AQ91" s="33">
        <f t="shared" si="71"/>
        <v>0</v>
      </c>
      <c r="AR91" s="172"/>
      <c r="AS91" s="33">
        <f t="shared" si="72"/>
        <v>0</v>
      </c>
      <c r="AT91" s="172"/>
      <c r="AU91" s="33">
        <f t="shared" si="73"/>
        <v>0</v>
      </c>
      <c r="AV91" s="172"/>
      <c r="AW91" s="33">
        <f t="shared" si="74"/>
        <v>0</v>
      </c>
      <c r="AX91" s="34">
        <f t="shared" si="75"/>
        <v>0</v>
      </c>
      <c r="AY91" s="41">
        <f t="shared" si="76"/>
        <v>0</v>
      </c>
      <c r="AZ91" s="5">
        <f t="shared" si="77"/>
        <v>0</v>
      </c>
      <c r="BA91" s="155">
        <f t="shared" si="78"/>
        <v>0</v>
      </c>
    </row>
    <row r="92" spans="1:53" s="2" customFormat="1" ht="13.2" hidden="1" thickTop="1" thickBot="1" x14ac:dyDescent="0.3">
      <c r="A92" s="32"/>
      <c r="B92" s="154">
        <v>5500400607</v>
      </c>
      <c r="C92" s="133" t="str">
        <f>IFERROR(IF(B92,VLOOKUP((AEO!$B$13&amp;AEO!$C$13&amp;B92&amp;E92),MSRV5!A:F,6,0),""),"N/A")</f>
        <v>780</v>
      </c>
      <c r="D92" s="138" t="s">
        <v>5056</v>
      </c>
      <c r="E92" s="143" t="str">
        <f>IF(B92,VLOOKUP(B92,MSRV5!B:D,3,0),"")</f>
        <v>UN</v>
      </c>
      <c r="F92" s="143"/>
      <c r="G92" s="75"/>
      <c r="H92" s="74">
        <f>IFERROR(IF(B92,VLOOKUP((AEO!$B$13&amp;AEO!$C$13&amp;B92&amp;E92),MSRV5!A:E,5,0),""),0)</f>
        <v>28.2</v>
      </c>
      <c r="I92" s="33">
        <f t="shared" si="54"/>
        <v>0</v>
      </c>
      <c r="J92" s="172"/>
      <c r="K92" s="33">
        <f t="shared" si="55"/>
        <v>0</v>
      </c>
      <c r="L92" s="172"/>
      <c r="M92" s="33">
        <f t="shared" si="56"/>
        <v>0</v>
      </c>
      <c r="N92" s="172"/>
      <c r="O92" s="33">
        <f t="shared" si="57"/>
        <v>0</v>
      </c>
      <c r="P92" s="172"/>
      <c r="Q92" s="33">
        <f t="shared" si="58"/>
        <v>0</v>
      </c>
      <c r="R92" s="172"/>
      <c r="S92" s="33">
        <f t="shared" si="59"/>
        <v>0</v>
      </c>
      <c r="T92" s="172"/>
      <c r="U92" s="33">
        <f t="shared" si="60"/>
        <v>0</v>
      </c>
      <c r="V92" s="172"/>
      <c r="W92" s="33">
        <f t="shared" si="61"/>
        <v>0</v>
      </c>
      <c r="X92" s="172"/>
      <c r="Y92" s="33">
        <f t="shared" si="62"/>
        <v>0</v>
      </c>
      <c r="Z92" s="172"/>
      <c r="AA92" s="33">
        <f t="shared" si="63"/>
        <v>0</v>
      </c>
      <c r="AB92" s="172"/>
      <c r="AC92" s="33">
        <f t="shared" si="64"/>
        <v>0</v>
      </c>
      <c r="AD92" s="172"/>
      <c r="AE92" s="33">
        <f t="shared" si="65"/>
        <v>0</v>
      </c>
      <c r="AF92" s="172"/>
      <c r="AG92" s="33">
        <f t="shared" si="66"/>
        <v>0</v>
      </c>
      <c r="AH92" s="172"/>
      <c r="AI92" s="33">
        <f t="shared" si="67"/>
        <v>0</v>
      </c>
      <c r="AJ92" s="172"/>
      <c r="AK92" s="33">
        <f t="shared" si="68"/>
        <v>0</v>
      </c>
      <c r="AL92" s="172"/>
      <c r="AM92" s="33">
        <f t="shared" si="69"/>
        <v>0</v>
      </c>
      <c r="AN92" s="172"/>
      <c r="AO92" s="33">
        <f t="shared" si="70"/>
        <v>0</v>
      </c>
      <c r="AP92" s="172"/>
      <c r="AQ92" s="33">
        <f t="shared" si="71"/>
        <v>0</v>
      </c>
      <c r="AR92" s="172"/>
      <c r="AS92" s="33">
        <f t="shared" si="72"/>
        <v>0</v>
      </c>
      <c r="AT92" s="172"/>
      <c r="AU92" s="33">
        <f t="shared" si="73"/>
        <v>0</v>
      </c>
      <c r="AV92" s="172"/>
      <c r="AW92" s="33">
        <f t="shared" si="74"/>
        <v>0</v>
      </c>
      <c r="AX92" s="34">
        <f t="shared" si="75"/>
        <v>0</v>
      </c>
      <c r="AY92" s="41">
        <f t="shared" si="76"/>
        <v>0</v>
      </c>
      <c r="AZ92" s="5">
        <f t="shared" si="77"/>
        <v>0</v>
      </c>
      <c r="BA92" s="155">
        <f t="shared" si="78"/>
        <v>0</v>
      </c>
    </row>
    <row r="93" spans="1:53" s="2" customFormat="1" ht="24" hidden="1" thickTop="1" thickBot="1" x14ac:dyDescent="0.3">
      <c r="A93" s="32"/>
      <c r="B93" s="154">
        <v>5500400606</v>
      </c>
      <c r="C93" s="133" t="str">
        <f>IFERROR(IF(B93,VLOOKUP((AEO!$B$13&amp;AEO!$C$13&amp;B93&amp;E93),MSRV5!A:F,6,0),""),"N/A")</f>
        <v>790</v>
      </c>
      <c r="D93" s="138" t="s">
        <v>5057</v>
      </c>
      <c r="E93" s="143" t="str">
        <f>IF(B93,VLOOKUP(B93,MSRV5!B:D,3,0),"")</f>
        <v>KM</v>
      </c>
      <c r="F93" s="143"/>
      <c r="G93" s="75"/>
      <c r="H93" s="74">
        <f>IFERROR(IF(B93,VLOOKUP((AEO!$B$13&amp;AEO!$C$13&amp;B93&amp;E93),MSRV5!A:E,5,0),""),0)</f>
        <v>20.37</v>
      </c>
      <c r="I93" s="33">
        <f t="shared" ref="I93:I96" si="79">(F93+G93)*H93</f>
        <v>0</v>
      </c>
      <c r="J93" s="172"/>
      <c r="K93" s="33">
        <f t="shared" ref="K93:K96" si="80">J93*$H93</f>
        <v>0</v>
      </c>
      <c r="L93" s="172"/>
      <c r="M93" s="33">
        <f t="shared" ref="M93:M96" si="81">L93*$H93</f>
        <v>0</v>
      </c>
      <c r="N93" s="172"/>
      <c r="O93" s="33">
        <f t="shared" ref="O93:O96" si="82">N93*$H93</f>
        <v>0</v>
      </c>
      <c r="P93" s="172"/>
      <c r="Q93" s="33">
        <f t="shared" ref="Q93:Q96" si="83">P93*$H93</f>
        <v>0</v>
      </c>
      <c r="R93" s="172"/>
      <c r="S93" s="33">
        <f t="shared" ref="S93:S96" si="84">R93*$H93</f>
        <v>0</v>
      </c>
      <c r="T93" s="172"/>
      <c r="U93" s="33">
        <f t="shared" ref="U93:U96" si="85">T93*$H93</f>
        <v>0</v>
      </c>
      <c r="V93" s="172"/>
      <c r="W93" s="33">
        <f t="shared" ref="W93:W96" si="86">V93*$H93</f>
        <v>0</v>
      </c>
      <c r="X93" s="172"/>
      <c r="Y93" s="33">
        <f t="shared" ref="Y93:Y96" si="87">X93*$H93</f>
        <v>0</v>
      </c>
      <c r="Z93" s="172"/>
      <c r="AA93" s="33">
        <f t="shared" ref="AA93:AA96" si="88">Z93*$H93</f>
        <v>0</v>
      </c>
      <c r="AB93" s="172"/>
      <c r="AC93" s="33">
        <f t="shared" ref="AC93:AC96" si="89">AB93*$H93</f>
        <v>0</v>
      </c>
      <c r="AD93" s="172"/>
      <c r="AE93" s="33">
        <f t="shared" ref="AE93:AE96" si="90">AD93*$H93</f>
        <v>0</v>
      </c>
      <c r="AF93" s="172"/>
      <c r="AG93" s="33">
        <f t="shared" ref="AG93:AG96" si="91">AF93*$H93</f>
        <v>0</v>
      </c>
      <c r="AH93" s="172"/>
      <c r="AI93" s="33">
        <f t="shared" ref="AI93:AI96" si="92">AH93*$H93</f>
        <v>0</v>
      </c>
      <c r="AJ93" s="172"/>
      <c r="AK93" s="33">
        <f t="shared" ref="AK93:AK96" si="93">AJ93*$H93</f>
        <v>0</v>
      </c>
      <c r="AL93" s="172"/>
      <c r="AM93" s="33">
        <f t="shared" ref="AM93:AM96" si="94">AL93*$H93</f>
        <v>0</v>
      </c>
      <c r="AN93" s="172"/>
      <c r="AO93" s="33">
        <f t="shared" ref="AO93:AO96" si="95">AN93*$H93</f>
        <v>0</v>
      </c>
      <c r="AP93" s="172"/>
      <c r="AQ93" s="33">
        <f t="shared" ref="AQ93:AQ96" si="96">AP93*$H93</f>
        <v>0</v>
      </c>
      <c r="AR93" s="172"/>
      <c r="AS93" s="33">
        <f t="shared" ref="AS93:AS96" si="97">AR93*$H93</f>
        <v>0</v>
      </c>
      <c r="AT93" s="172"/>
      <c r="AU93" s="33">
        <f t="shared" ref="AU93:AU96" si="98">AT93*$H93</f>
        <v>0</v>
      </c>
      <c r="AV93" s="172"/>
      <c r="AW93" s="33">
        <f t="shared" ref="AW93:AW96" si="99">AV93*$H93</f>
        <v>0</v>
      </c>
      <c r="AX93" s="34">
        <f t="shared" si="75"/>
        <v>0</v>
      </c>
      <c r="AY93" s="41">
        <f t="shared" si="76"/>
        <v>0</v>
      </c>
      <c r="AZ93" s="5">
        <f t="shared" si="77"/>
        <v>0</v>
      </c>
      <c r="BA93" s="155">
        <f t="shared" si="78"/>
        <v>0</v>
      </c>
    </row>
    <row r="94" spans="1:53" s="2" customFormat="1" ht="13.2" hidden="1" thickTop="1" thickBot="1" x14ac:dyDescent="0.3">
      <c r="A94" s="32"/>
      <c r="B94" s="154">
        <v>5500400600</v>
      </c>
      <c r="C94" s="133" t="str">
        <f>IFERROR(IF(B94,VLOOKUP((AEO!$B$13&amp;AEO!$C$13&amp;B94&amp;E94),MSRV5!A:F,6,0),""),"N/A")</f>
        <v>800</v>
      </c>
      <c r="D94" s="138" t="s">
        <v>5058</v>
      </c>
      <c r="E94" s="143" t="str">
        <f>IF(B94,VLOOKUP(B94,MSRV5!B:D,3,0),"")</f>
        <v>KM</v>
      </c>
      <c r="F94" s="143"/>
      <c r="G94" s="75"/>
      <c r="H94" s="74">
        <f>IFERROR(IF(B94,VLOOKUP((AEO!$B$13&amp;AEO!$C$13&amp;B94&amp;E94),MSRV5!A:E,5,0),""),0)</f>
        <v>3.13</v>
      </c>
      <c r="I94" s="33">
        <f t="shared" si="79"/>
        <v>0</v>
      </c>
      <c r="J94" s="172"/>
      <c r="K94" s="33">
        <f t="shared" si="80"/>
        <v>0</v>
      </c>
      <c r="L94" s="172"/>
      <c r="M94" s="33">
        <f t="shared" si="81"/>
        <v>0</v>
      </c>
      <c r="N94" s="172"/>
      <c r="O94" s="33">
        <f t="shared" si="82"/>
        <v>0</v>
      </c>
      <c r="P94" s="172"/>
      <c r="Q94" s="33">
        <f t="shared" si="83"/>
        <v>0</v>
      </c>
      <c r="R94" s="172"/>
      <c r="S94" s="33">
        <f t="shared" si="84"/>
        <v>0</v>
      </c>
      <c r="T94" s="172"/>
      <c r="U94" s="33">
        <f t="shared" si="85"/>
        <v>0</v>
      </c>
      <c r="V94" s="172"/>
      <c r="W94" s="33">
        <f t="shared" si="86"/>
        <v>0</v>
      </c>
      <c r="X94" s="172"/>
      <c r="Y94" s="33">
        <f t="shared" si="87"/>
        <v>0</v>
      </c>
      <c r="Z94" s="172"/>
      <c r="AA94" s="33">
        <f t="shared" si="88"/>
        <v>0</v>
      </c>
      <c r="AB94" s="172"/>
      <c r="AC94" s="33">
        <f t="shared" si="89"/>
        <v>0</v>
      </c>
      <c r="AD94" s="172"/>
      <c r="AE94" s="33">
        <f t="shared" si="90"/>
        <v>0</v>
      </c>
      <c r="AF94" s="172"/>
      <c r="AG94" s="33">
        <f t="shared" si="91"/>
        <v>0</v>
      </c>
      <c r="AH94" s="172"/>
      <c r="AI94" s="33">
        <f t="shared" si="92"/>
        <v>0</v>
      </c>
      <c r="AJ94" s="172"/>
      <c r="AK94" s="33">
        <f t="shared" si="93"/>
        <v>0</v>
      </c>
      <c r="AL94" s="172"/>
      <c r="AM94" s="33">
        <f t="shared" si="94"/>
        <v>0</v>
      </c>
      <c r="AN94" s="172"/>
      <c r="AO94" s="33">
        <f t="shared" si="95"/>
        <v>0</v>
      </c>
      <c r="AP94" s="172"/>
      <c r="AQ94" s="33">
        <f t="shared" si="96"/>
        <v>0</v>
      </c>
      <c r="AR94" s="172"/>
      <c r="AS94" s="33">
        <f t="shared" si="97"/>
        <v>0</v>
      </c>
      <c r="AT94" s="172"/>
      <c r="AU94" s="33">
        <f t="shared" si="98"/>
        <v>0</v>
      </c>
      <c r="AV94" s="172"/>
      <c r="AW94" s="33">
        <f t="shared" si="99"/>
        <v>0</v>
      </c>
      <c r="AX94" s="34">
        <f t="shared" si="75"/>
        <v>0</v>
      </c>
      <c r="AY94" s="41">
        <f t="shared" si="76"/>
        <v>0</v>
      </c>
      <c r="AZ94" s="5">
        <f t="shared" si="77"/>
        <v>0</v>
      </c>
      <c r="BA94" s="155">
        <f t="shared" si="78"/>
        <v>0</v>
      </c>
    </row>
    <row r="95" spans="1:53" s="2" customFormat="1" ht="13.2" hidden="1" thickTop="1" thickBot="1" x14ac:dyDescent="0.3">
      <c r="A95" s="32"/>
      <c r="B95" s="154">
        <v>5056000068</v>
      </c>
      <c r="C95" s="133" t="str">
        <f>IFERROR(IF(B95,VLOOKUP((AEO!$B$13&amp;AEO!$C$13&amp;B95&amp;E95),MSRV5!A:F,6,0),""),"N/A")</f>
        <v>810</v>
      </c>
      <c r="D95" s="138" t="s">
        <v>5059</v>
      </c>
      <c r="E95" s="143" t="str">
        <f>IF(B95,VLOOKUP(B95,MSRV5!B:D,3,0),"")</f>
        <v>KM</v>
      </c>
      <c r="F95" s="143"/>
      <c r="G95" s="75"/>
      <c r="H95" s="74">
        <f>IFERROR(IF(B95,VLOOKUP((AEO!$B$13&amp;AEO!$C$13&amp;B95&amp;E95),MSRV5!A:E,5,0),""),0)</f>
        <v>11.93</v>
      </c>
      <c r="I95" s="33">
        <f t="shared" si="79"/>
        <v>0</v>
      </c>
      <c r="J95" s="172"/>
      <c r="K95" s="33">
        <f t="shared" si="80"/>
        <v>0</v>
      </c>
      <c r="L95" s="172"/>
      <c r="M95" s="33">
        <f t="shared" si="81"/>
        <v>0</v>
      </c>
      <c r="N95" s="172"/>
      <c r="O95" s="33">
        <f t="shared" si="82"/>
        <v>0</v>
      </c>
      <c r="P95" s="172"/>
      <c r="Q95" s="33">
        <f t="shared" si="83"/>
        <v>0</v>
      </c>
      <c r="R95" s="172"/>
      <c r="S95" s="33">
        <f t="shared" si="84"/>
        <v>0</v>
      </c>
      <c r="T95" s="172"/>
      <c r="U95" s="33">
        <f t="shared" si="85"/>
        <v>0</v>
      </c>
      <c r="V95" s="172"/>
      <c r="W95" s="33">
        <f t="shared" si="86"/>
        <v>0</v>
      </c>
      <c r="X95" s="172"/>
      <c r="Y95" s="33">
        <f t="shared" si="87"/>
        <v>0</v>
      </c>
      <c r="Z95" s="172"/>
      <c r="AA95" s="33">
        <f t="shared" si="88"/>
        <v>0</v>
      </c>
      <c r="AB95" s="172"/>
      <c r="AC95" s="33">
        <f t="shared" si="89"/>
        <v>0</v>
      </c>
      <c r="AD95" s="172"/>
      <c r="AE95" s="33">
        <f t="shared" si="90"/>
        <v>0</v>
      </c>
      <c r="AF95" s="172"/>
      <c r="AG95" s="33">
        <f t="shared" si="91"/>
        <v>0</v>
      </c>
      <c r="AH95" s="172"/>
      <c r="AI95" s="33">
        <f t="shared" si="92"/>
        <v>0</v>
      </c>
      <c r="AJ95" s="172"/>
      <c r="AK95" s="33">
        <f t="shared" si="93"/>
        <v>0</v>
      </c>
      <c r="AL95" s="172"/>
      <c r="AM95" s="33">
        <f t="shared" si="94"/>
        <v>0</v>
      </c>
      <c r="AN95" s="172"/>
      <c r="AO95" s="33">
        <f t="shared" si="95"/>
        <v>0</v>
      </c>
      <c r="AP95" s="172"/>
      <c r="AQ95" s="33">
        <f t="shared" si="96"/>
        <v>0</v>
      </c>
      <c r="AR95" s="172"/>
      <c r="AS95" s="33">
        <f t="shared" si="97"/>
        <v>0</v>
      </c>
      <c r="AT95" s="172"/>
      <c r="AU95" s="33">
        <f t="shared" si="98"/>
        <v>0</v>
      </c>
      <c r="AV95" s="172"/>
      <c r="AW95" s="33">
        <f t="shared" si="99"/>
        <v>0</v>
      </c>
      <c r="AX95" s="34">
        <f t="shared" si="75"/>
        <v>0</v>
      </c>
      <c r="AY95" s="41">
        <f t="shared" si="76"/>
        <v>0</v>
      </c>
      <c r="AZ95" s="5">
        <f t="shared" si="77"/>
        <v>0</v>
      </c>
      <c r="BA95" s="155">
        <f t="shared" si="78"/>
        <v>0</v>
      </c>
    </row>
    <row r="96" spans="1:53" s="2" customFormat="1" ht="13.2" hidden="1" thickTop="1" thickBot="1" x14ac:dyDescent="0.3">
      <c r="A96" s="32"/>
      <c r="B96" s="154">
        <v>5056000069</v>
      </c>
      <c r="C96" s="133" t="str">
        <f>IFERROR(IF(B96,VLOOKUP((AEO!$B$13&amp;AEO!$C$13&amp;B96&amp;E96),MSRV5!A:F,6,0),""),"N/A")</f>
        <v>820</v>
      </c>
      <c r="D96" s="138" t="s">
        <v>5060</v>
      </c>
      <c r="E96" s="143" t="str">
        <f>IF(B96,VLOOKUP(B96,MSRV5!B:D,3,0),"")</f>
        <v>KM</v>
      </c>
      <c r="F96" s="143"/>
      <c r="G96" s="75"/>
      <c r="H96" s="74">
        <f>IFERROR(IF(B96,VLOOKUP((AEO!$B$13&amp;AEO!$C$13&amp;B96&amp;E96),MSRV5!A:E,5,0),""),0)</f>
        <v>15.63</v>
      </c>
      <c r="I96" s="33">
        <f t="shared" si="79"/>
        <v>0</v>
      </c>
      <c r="J96" s="172"/>
      <c r="K96" s="33">
        <f t="shared" si="80"/>
        <v>0</v>
      </c>
      <c r="L96" s="172"/>
      <c r="M96" s="33">
        <f t="shared" si="81"/>
        <v>0</v>
      </c>
      <c r="N96" s="172"/>
      <c r="O96" s="33">
        <f t="shared" si="82"/>
        <v>0</v>
      </c>
      <c r="P96" s="172"/>
      <c r="Q96" s="33">
        <f t="shared" si="83"/>
        <v>0</v>
      </c>
      <c r="R96" s="172"/>
      <c r="S96" s="33">
        <f t="shared" si="84"/>
        <v>0</v>
      </c>
      <c r="T96" s="172"/>
      <c r="U96" s="33">
        <f t="shared" si="85"/>
        <v>0</v>
      </c>
      <c r="V96" s="172"/>
      <c r="W96" s="33">
        <f t="shared" si="86"/>
        <v>0</v>
      </c>
      <c r="X96" s="172"/>
      <c r="Y96" s="33">
        <f t="shared" si="87"/>
        <v>0</v>
      </c>
      <c r="Z96" s="172"/>
      <c r="AA96" s="33">
        <f t="shared" si="88"/>
        <v>0</v>
      </c>
      <c r="AB96" s="172"/>
      <c r="AC96" s="33">
        <f t="shared" si="89"/>
        <v>0</v>
      </c>
      <c r="AD96" s="172"/>
      <c r="AE96" s="33">
        <f t="shared" si="90"/>
        <v>0</v>
      </c>
      <c r="AF96" s="172"/>
      <c r="AG96" s="33">
        <f t="shared" si="91"/>
        <v>0</v>
      </c>
      <c r="AH96" s="172"/>
      <c r="AI96" s="33">
        <f t="shared" si="92"/>
        <v>0</v>
      </c>
      <c r="AJ96" s="172"/>
      <c r="AK96" s="33">
        <f t="shared" si="93"/>
        <v>0</v>
      </c>
      <c r="AL96" s="172"/>
      <c r="AM96" s="33">
        <f t="shared" si="94"/>
        <v>0</v>
      </c>
      <c r="AN96" s="172"/>
      <c r="AO96" s="33">
        <f t="shared" si="95"/>
        <v>0</v>
      </c>
      <c r="AP96" s="172"/>
      <c r="AQ96" s="33">
        <f t="shared" si="96"/>
        <v>0</v>
      </c>
      <c r="AR96" s="172"/>
      <c r="AS96" s="33">
        <f t="shared" si="97"/>
        <v>0</v>
      </c>
      <c r="AT96" s="172"/>
      <c r="AU96" s="33">
        <f t="shared" si="98"/>
        <v>0</v>
      </c>
      <c r="AV96" s="172"/>
      <c r="AW96" s="33">
        <f t="shared" si="99"/>
        <v>0</v>
      </c>
      <c r="AX96" s="34">
        <f t="shared" si="75"/>
        <v>0</v>
      </c>
      <c r="AY96" s="41">
        <f t="shared" si="76"/>
        <v>0</v>
      </c>
      <c r="AZ96" s="5">
        <f t="shared" si="77"/>
        <v>0</v>
      </c>
      <c r="BA96" s="155">
        <f t="shared" si="78"/>
        <v>0</v>
      </c>
    </row>
    <row r="97" spans="1:53" s="2" customFormat="1" ht="13.2" hidden="1" thickTop="1" thickBot="1" x14ac:dyDescent="0.3">
      <c r="A97" s="32"/>
      <c r="B97" s="154">
        <v>5500300849</v>
      </c>
      <c r="C97" s="133" t="str">
        <f>IFERROR(IF(B97,VLOOKUP((AEO!$B$13&amp;AEO!$C$13&amp;B97&amp;E97),MSRV5!A:F,6,0),""),"N/A")</f>
        <v>830</v>
      </c>
      <c r="D97" s="138" t="s">
        <v>5061</v>
      </c>
      <c r="E97" s="143" t="str">
        <f>IF(B97,VLOOKUP(B97,MSRV5!B:D,3,0),"")</f>
        <v>KM</v>
      </c>
      <c r="F97" s="143">
        <v>0</v>
      </c>
      <c r="G97" s="75"/>
      <c r="H97" s="185">
        <f>IFERROR(IF(B97,VLOOKUP((AEO!$B$13&amp;AEO!$C$13&amp;B97&amp;E97),MSRV5!A:E,5,0),""),0)</f>
        <v>12.13</v>
      </c>
      <c r="I97" s="186">
        <f t="shared" ref="I97:I98" si="100">(F97+G97)*H97</f>
        <v>0</v>
      </c>
      <c r="J97" s="172">
        <v>0</v>
      </c>
      <c r="K97" s="33">
        <f t="shared" ref="K97:K98" si="101">J97*$H97</f>
        <v>0</v>
      </c>
      <c r="L97" s="172"/>
      <c r="M97" s="33">
        <f t="shared" ref="M97:M98" si="102">L97*$H97</f>
        <v>0</v>
      </c>
      <c r="N97" s="172"/>
      <c r="O97" s="33">
        <f t="shared" ref="O97:O98" si="103">N97*$H97</f>
        <v>0</v>
      </c>
      <c r="P97" s="172"/>
      <c r="Q97" s="33">
        <f t="shared" ref="Q97:Q98" si="104">P97*$H97</f>
        <v>0</v>
      </c>
      <c r="R97" s="172"/>
      <c r="S97" s="33">
        <f t="shared" ref="S97:S98" si="105">R97*$H97</f>
        <v>0</v>
      </c>
      <c r="T97" s="172"/>
      <c r="U97" s="33">
        <f t="shared" ref="U97:U98" si="106">T97*$H97</f>
        <v>0</v>
      </c>
      <c r="V97" s="172"/>
      <c r="W97" s="33">
        <f t="shared" ref="W97:W98" si="107">V97*$H97</f>
        <v>0</v>
      </c>
      <c r="X97" s="172"/>
      <c r="Y97" s="33">
        <f t="shared" ref="Y97:Y98" si="108">X97*$H97</f>
        <v>0</v>
      </c>
      <c r="Z97" s="172"/>
      <c r="AA97" s="33">
        <f t="shared" ref="AA97:AA98" si="109">Z97*$H97</f>
        <v>0</v>
      </c>
      <c r="AB97" s="172"/>
      <c r="AC97" s="33">
        <f t="shared" ref="AC97:AC98" si="110">AB97*$H97</f>
        <v>0</v>
      </c>
      <c r="AD97" s="172"/>
      <c r="AE97" s="33">
        <f t="shared" ref="AE97:AE98" si="111">AD97*$H97</f>
        <v>0</v>
      </c>
      <c r="AF97" s="172"/>
      <c r="AG97" s="33">
        <f t="shared" ref="AG97:AG98" si="112">AF97*$H97</f>
        <v>0</v>
      </c>
      <c r="AH97" s="172"/>
      <c r="AI97" s="33">
        <f t="shared" ref="AI97:AI98" si="113">AH97*$H97</f>
        <v>0</v>
      </c>
      <c r="AJ97" s="172"/>
      <c r="AK97" s="33">
        <f t="shared" ref="AK97:AK98" si="114">AJ97*$H97</f>
        <v>0</v>
      </c>
      <c r="AL97" s="172"/>
      <c r="AM97" s="33">
        <f t="shared" ref="AM97:AM98" si="115">AL97*$H97</f>
        <v>0</v>
      </c>
      <c r="AN97" s="172"/>
      <c r="AO97" s="33">
        <f t="shared" ref="AO97:AO98" si="116">AN97*$H97</f>
        <v>0</v>
      </c>
      <c r="AP97" s="172"/>
      <c r="AQ97" s="33">
        <f t="shared" ref="AQ97:AQ98" si="117">AP97*$H97</f>
        <v>0</v>
      </c>
      <c r="AR97" s="172"/>
      <c r="AS97" s="33">
        <f t="shared" ref="AS97:AS98" si="118">AR97*$H97</f>
        <v>0</v>
      </c>
      <c r="AT97" s="172"/>
      <c r="AU97" s="33">
        <f t="shared" ref="AU97:AU98" si="119">AT97*$H97</f>
        <v>0</v>
      </c>
      <c r="AV97" s="172"/>
      <c r="AW97" s="33">
        <f t="shared" ref="AW97:AW98" si="120">AV97*$H97</f>
        <v>0</v>
      </c>
      <c r="AX97" s="34">
        <f t="shared" si="75"/>
        <v>0</v>
      </c>
      <c r="AY97" s="41">
        <f t="shared" si="76"/>
        <v>0</v>
      </c>
      <c r="AZ97" s="5">
        <f t="shared" si="77"/>
        <v>0</v>
      </c>
      <c r="BA97" s="155">
        <f t="shared" si="78"/>
        <v>0</v>
      </c>
    </row>
    <row r="98" spans="1:53" s="2" customFormat="1" ht="13.2" hidden="1" thickTop="1" thickBot="1" x14ac:dyDescent="0.3">
      <c r="A98" s="32"/>
      <c r="B98" s="154">
        <v>5056000071</v>
      </c>
      <c r="C98" s="133" t="str">
        <f>IFERROR(IF(B98,VLOOKUP((AEO!$B$13&amp;AEO!$C$13&amp;B98&amp;E98),MSRV5!A:F,6,0),""),"N/A")</f>
        <v>840</v>
      </c>
      <c r="D98" s="138" t="s">
        <v>5062</v>
      </c>
      <c r="E98" s="143" t="str">
        <f>IF(B98,VLOOKUP(B98,MSRV5!B:D,3,0),"")</f>
        <v>UN</v>
      </c>
      <c r="F98" s="143"/>
      <c r="G98" s="75"/>
      <c r="H98" s="74">
        <f>IFERROR(IF(B98,VLOOKUP((AEO!$B$13&amp;AEO!$C$13&amp;B98&amp;E98),MSRV5!A:E,5,0),""),0)</f>
        <v>2366.35</v>
      </c>
      <c r="I98" s="33">
        <f t="shared" si="100"/>
        <v>0</v>
      </c>
      <c r="J98" s="172"/>
      <c r="K98" s="33">
        <f t="shared" si="101"/>
        <v>0</v>
      </c>
      <c r="L98" s="172"/>
      <c r="M98" s="33">
        <f t="shared" si="102"/>
        <v>0</v>
      </c>
      <c r="N98" s="172"/>
      <c r="O98" s="33">
        <f t="shared" si="103"/>
        <v>0</v>
      </c>
      <c r="P98" s="172"/>
      <c r="Q98" s="33">
        <f t="shared" si="104"/>
        <v>0</v>
      </c>
      <c r="R98" s="172"/>
      <c r="S98" s="33">
        <f t="shared" si="105"/>
        <v>0</v>
      </c>
      <c r="T98" s="172"/>
      <c r="U98" s="33">
        <f t="shared" si="106"/>
        <v>0</v>
      </c>
      <c r="V98" s="172"/>
      <c r="W98" s="33">
        <f t="shared" si="107"/>
        <v>0</v>
      </c>
      <c r="X98" s="172"/>
      <c r="Y98" s="33">
        <f t="shared" si="108"/>
        <v>0</v>
      </c>
      <c r="Z98" s="172"/>
      <c r="AA98" s="33">
        <f t="shared" si="109"/>
        <v>0</v>
      </c>
      <c r="AB98" s="172"/>
      <c r="AC98" s="33">
        <f t="shared" si="110"/>
        <v>0</v>
      </c>
      <c r="AD98" s="172"/>
      <c r="AE98" s="33">
        <f t="shared" si="111"/>
        <v>0</v>
      </c>
      <c r="AF98" s="172"/>
      <c r="AG98" s="33">
        <f t="shared" si="112"/>
        <v>0</v>
      </c>
      <c r="AH98" s="172"/>
      <c r="AI98" s="33">
        <f t="shared" si="113"/>
        <v>0</v>
      </c>
      <c r="AJ98" s="172"/>
      <c r="AK98" s="33">
        <f t="shared" si="114"/>
        <v>0</v>
      </c>
      <c r="AL98" s="172"/>
      <c r="AM98" s="33">
        <f t="shared" si="115"/>
        <v>0</v>
      </c>
      <c r="AN98" s="172"/>
      <c r="AO98" s="33">
        <f t="shared" si="116"/>
        <v>0</v>
      </c>
      <c r="AP98" s="172"/>
      <c r="AQ98" s="33">
        <f t="shared" si="117"/>
        <v>0</v>
      </c>
      <c r="AR98" s="172"/>
      <c r="AS98" s="33">
        <f t="shared" si="118"/>
        <v>0</v>
      </c>
      <c r="AT98" s="172"/>
      <c r="AU98" s="33">
        <f t="shared" si="119"/>
        <v>0</v>
      </c>
      <c r="AV98" s="172"/>
      <c r="AW98" s="33">
        <f t="shared" si="120"/>
        <v>0</v>
      </c>
      <c r="AX98" s="34">
        <f t="shared" si="75"/>
        <v>0</v>
      </c>
      <c r="AY98" s="41">
        <f t="shared" si="76"/>
        <v>0</v>
      </c>
      <c r="AZ98" s="5">
        <f t="shared" si="77"/>
        <v>0</v>
      </c>
      <c r="BA98" s="155">
        <f t="shared" si="78"/>
        <v>0</v>
      </c>
    </row>
    <row r="99" spans="1:53" s="2" customFormat="1" ht="13.2" hidden="1" thickTop="1" thickBot="1" x14ac:dyDescent="0.3">
      <c r="A99" s="32"/>
      <c r="B99" s="154">
        <v>5500300850</v>
      </c>
      <c r="C99" s="133" t="str">
        <f>IFERROR(IF(B99,VLOOKUP((AEO!$B$13&amp;AEO!$C$13&amp;B99&amp;E99),MSRV5!A:F,6,0),""),"N/A")</f>
        <v>850</v>
      </c>
      <c r="D99" s="138" t="s">
        <v>5063</v>
      </c>
      <c r="E99" s="143" t="str">
        <f>IF(B99,VLOOKUP(B99,MSRV5!B:D,3,0),"")</f>
        <v>UN</v>
      </c>
      <c r="F99" s="143"/>
      <c r="G99" s="75"/>
      <c r="H99" s="74">
        <f>IFERROR(IF(B99,VLOOKUP((AEO!$B$13&amp;AEO!$C$13&amp;B99&amp;E99),MSRV5!A:E,5,0),""),0)</f>
        <v>30.76</v>
      </c>
      <c r="I99" s="33">
        <f t="shared" ref="I99" si="121">(F99+G99)*H99</f>
        <v>0</v>
      </c>
      <c r="J99" s="172"/>
      <c r="K99" s="33">
        <f t="shared" ref="K99" si="122">J99*$H99</f>
        <v>0</v>
      </c>
      <c r="L99" s="172"/>
      <c r="M99" s="33">
        <f t="shared" ref="M99" si="123">L99*$H99</f>
        <v>0</v>
      </c>
      <c r="N99" s="172"/>
      <c r="O99" s="33">
        <f t="shared" ref="O99" si="124">N99*$H99</f>
        <v>0</v>
      </c>
      <c r="P99" s="172"/>
      <c r="Q99" s="33">
        <f t="shared" ref="Q99" si="125">P99*$H99</f>
        <v>0</v>
      </c>
      <c r="R99" s="172"/>
      <c r="S99" s="33">
        <f t="shared" ref="S99" si="126">R99*$H99</f>
        <v>0</v>
      </c>
      <c r="T99" s="172"/>
      <c r="U99" s="33">
        <f t="shared" ref="U99" si="127">T99*$H99</f>
        <v>0</v>
      </c>
      <c r="V99" s="172"/>
      <c r="W99" s="33">
        <f t="shared" ref="W99" si="128">V99*$H99</f>
        <v>0</v>
      </c>
      <c r="X99" s="172"/>
      <c r="Y99" s="33">
        <f t="shared" ref="Y99" si="129">X99*$H99</f>
        <v>0</v>
      </c>
      <c r="Z99" s="172"/>
      <c r="AA99" s="33">
        <f t="shared" ref="AA99" si="130">Z99*$H99</f>
        <v>0</v>
      </c>
      <c r="AB99" s="172"/>
      <c r="AC99" s="33">
        <f t="shared" ref="AC99" si="131">AB99*$H99</f>
        <v>0</v>
      </c>
      <c r="AD99" s="172"/>
      <c r="AE99" s="33">
        <f t="shared" ref="AE99" si="132">AD99*$H99</f>
        <v>0</v>
      </c>
      <c r="AF99" s="172"/>
      <c r="AG99" s="33">
        <f t="shared" ref="AG99" si="133">AF99*$H99</f>
        <v>0</v>
      </c>
      <c r="AH99" s="172"/>
      <c r="AI99" s="33">
        <f t="shared" ref="AI99" si="134">AH99*$H99</f>
        <v>0</v>
      </c>
      <c r="AJ99" s="172"/>
      <c r="AK99" s="33">
        <f t="shared" ref="AK99" si="135">AJ99*$H99</f>
        <v>0</v>
      </c>
      <c r="AL99" s="172"/>
      <c r="AM99" s="33">
        <f t="shared" ref="AM99" si="136">AL99*$H99</f>
        <v>0</v>
      </c>
      <c r="AN99" s="172"/>
      <c r="AO99" s="33">
        <f t="shared" ref="AO99" si="137">AN99*$H99</f>
        <v>0</v>
      </c>
      <c r="AP99" s="172"/>
      <c r="AQ99" s="33">
        <f t="shared" ref="AQ99" si="138">AP99*$H99</f>
        <v>0</v>
      </c>
      <c r="AR99" s="172"/>
      <c r="AS99" s="33">
        <f t="shared" ref="AS99" si="139">AR99*$H99</f>
        <v>0</v>
      </c>
      <c r="AT99" s="172"/>
      <c r="AU99" s="33">
        <f t="shared" ref="AU99" si="140">AT99*$H99</f>
        <v>0</v>
      </c>
      <c r="AV99" s="172"/>
      <c r="AW99" s="33">
        <f t="shared" ref="AW99" si="141">AV99*$H99</f>
        <v>0</v>
      </c>
      <c r="AX99" s="34">
        <f t="shared" si="75"/>
        <v>0</v>
      </c>
      <c r="AY99" s="41">
        <f t="shared" si="76"/>
        <v>0</v>
      </c>
      <c r="AZ99" s="5">
        <f t="shared" si="77"/>
        <v>0</v>
      </c>
      <c r="BA99" s="155">
        <f t="shared" si="78"/>
        <v>0</v>
      </c>
    </row>
    <row r="100" spans="1:53" s="2" customFormat="1" ht="13.2" hidden="1" thickTop="1" thickBot="1" x14ac:dyDescent="0.3">
      <c r="A100" s="32"/>
      <c r="B100" s="154">
        <v>5500400583</v>
      </c>
      <c r="C100" s="133" t="str">
        <f>IFERROR(IF(B100,VLOOKUP((AEO!$B$13&amp;AEO!$C$13&amp;B100&amp;E100),MSRV5!A:F,6,0),""),"N/A")</f>
        <v>860</v>
      </c>
      <c r="D100" s="138" t="s">
        <v>5064</v>
      </c>
      <c r="E100" s="143" t="str">
        <f>IF(B100,VLOOKUP(B100,MSRV5!B:D,3,0),"")</f>
        <v>KM</v>
      </c>
      <c r="F100" s="143"/>
      <c r="G100" s="75"/>
      <c r="H100" s="183">
        <f>IFERROR(IF(B100,VLOOKUP((AEO!$B$13&amp;AEO!$C$13&amp;B100&amp;E100),MSRV5!A:E,5,0),""),0)</f>
        <v>9.4600000000000009</v>
      </c>
      <c r="I100" s="184">
        <f t="shared" ref="I100:I470" si="142">(F100+G100)*H100</f>
        <v>0</v>
      </c>
      <c r="J100" s="172"/>
      <c r="K100" s="33">
        <f t="shared" ref="K100:M470" si="143">J100*$H100</f>
        <v>0</v>
      </c>
      <c r="L100" s="172"/>
      <c r="M100" s="33">
        <f t="shared" si="143"/>
        <v>0</v>
      </c>
      <c r="N100" s="172"/>
      <c r="O100" s="33">
        <f t="shared" ref="O100" si="144">N100*$H100</f>
        <v>0</v>
      </c>
      <c r="P100" s="172"/>
      <c r="Q100" s="33">
        <f t="shared" ref="Q100" si="145">P100*$H100</f>
        <v>0</v>
      </c>
      <c r="R100" s="172"/>
      <c r="S100" s="33">
        <f t="shared" ref="S100" si="146">R100*$H100</f>
        <v>0</v>
      </c>
      <c r="T100" s="172"/>
      <c r="U100" s="33">
        <f t="shared" ref="U100" si="147">T100*$H100</f>
        <v>0</v>
      </c>
      <c r="V100" s="172"/>
      <c r="W100" s="33">
        <f t="shared" ref="W100" si="148">V100*$H100</f>
        <v>0</v>
      </c>
      <c r="X100" s="172"/>
      <c r="Y100" s="33">
        <f t="shared" ref="Y100" si="149">X100*$H100</f>
        <v>0</v>
      </c>
      <c r="Z100" s="172"/>
      <c r="AA100" s="33">
        <f t="shared" ref="AA100" si="150">Z100*$H100</f>
        <v>0</v>
      </c>
      <c r="AB100" s="172"/>
      <c r="AC100" s="33">
        <f t="shared" ref="AC100" si="151">AB100*$H100</f>
        <v>0</v>
      </c>
      <c r="AD100" s="172"/>
      <c r="AE100" s="33">
        <f t="shared" ref="AE100" si="152">AD100*$H100</f>
        <v>0</v>
      </c>
      <c r="AF100" s="172"/>
      <c r="AG100" s="33">
        <f t="shared" ref="AG100" si="153">AF100*$H100</f>
        <v>0</v>
      </c>
      <c r="AH100" s="172"/>
      <c r="AI100" s="33">
        <f t="shared" ref="AI100" si="154">AH100*$H100</f>
        <v>0</v>
      </c>
      <c r="AJ100" s="172"/>
      <c r="AK100" s="33">
        <f t="shared" ref="AK100" si="155">AJ100*$H100</f>
        <v>0</v>
      </c>
      <c r="AL100" s="172"/>
      <c r="AM100" s="33">
        <f t="shared" ref="AM100" si="156">AL100*$H100</f>
        <v>0</v>
      </c>
      <c r="AN100" s="172"/>
      <c r="AO100" s="33">
        <f t="shared" ref="AO100" si="157">AN100*$H100</f>
        <v>0</v>
      </c>
      <c r="AP100" s="172"/>
      <c r="AQ100" s="33">
        <f t="shared" ref="AQ100" si="158">AP100*$H100</f>
        <v>0</v>
      </c>
      <c r="AR100" s="172"/>
      <c r="AS100" s="33">
        <f t="shared" ref="AS100" si="159">AR100*$H100</f>
        <v>0</v>
      </c>
      <c r="AT100" s="172"/>
      <c r="AU100" s="33">
        <f t="shared" ref="AU100" si="160">AT100*$H100</f>
        <v>0</v>
      </c>
      <c r="AV100" s="172"/>
      <c r="AW100" s="33">
        <f t="shared" ref="AW100" si="161">AV100*$H100</f>
        <v>0</v>
      </c>
      <c r="AX100" s="34">
        <f t="shared" si="75"/>
        <v>0</v>
      </c>
      <c r="AY100" s="41">
        <f t="shared" si="76"/>
        <v>0</v>
      </c>
      <c r="AZ100" s="5">
        <f t="shared" si="77"/>
        <v>0</v>
      </c>
      <c r="BA100" s="155">
        <f t="shared" si="78"/>
        <v>0</v>
      </c>
    </row>
    <row r="101" spans="1:53" s="2" customFormat="1" ht="13.2" hidden="1" thickTop="1" thickBot="1" x14ac:dyDescent="0.3">
      <c r="A101" s="32"/>
      <c r="B101" s="150"/>
      <c r="C101" s="131" t="str">
        <f>IFERROR(IF(B101,VLOOKUP((AEO!$B$13&amp;AEO!$C$13&amp;B101&amp;E101),MSRV5!A:F,6,0),""),"N/A")</f>
        <v/>
      </c>
      <c r="D101" s="145" t="s">
        <v>22</v>
      </c>
      <c r="E101" s="141" t="str">
        <f>IF(B101,VLOOKUP(B101,MSRV5!B:D,3,0),"")</f>
        <v/>
      </c>
      <c r="F101" s="141"/>
      <c r="G101" s="94"/>
      <c r="H101" s="35" t="str">
        <f>IFERROR(IF(B101,VLOOKUP((AEO!$B$13&amp;AEO!$C$13&amp;B101&amp;E101),MSRV5!A:E,5,0),""),0)</f>
        <v/>
      </c>
      <c r="I101" s="36">
        <f>SUBTOTAL(9,I102:I482)</f>
        <v>0</v>
      </c>
      <c r="J101" s="171"/>
      <c r="K101" s="36">
        <f>SUBTOTAL(9,K102:K482)</f>
        <v>0</v>
      </c>
      <c r="L101" s="171"/>
      <c r="M101" s="36">
        <f>SUBTOTAL(9,M102:M482)</f>
        <v>0</v>
      </c>
      <c r="N101" s="171"/>
      <c r="O101" s="36">
        <f>SUBTOTAL(9,O102:O482)</f>
        <v>0</v>
      </c>
      <c r="P101" s="171"/>
      <c r="Q101" s="36">
        <f>SUBTOTAL(9,Q102:Q482)</f>
        <v>0</v>
      </c>
      <c r="R101" s="171"/>
      <c r="S101" s="36">
        <f>SUBTOTAL(9,S102:S482)</f>
        <v>0</v>
      </c>
      <c r="T101" s="171"/>
      <c r="U101" s="36">
        <f>SUBTOTAL(9,U102:U482)</f>
        <v>0</v>
      </c>
      <c r="V101" s="171"/>
      <c r="W101" s="36">
        <f>SUBTOTAL(9,W102:W482)</f>
        <v>0</v>
      </c>
      <c r="X101" s="171"/>
      <c r="Y101" s="36">
        <f>SUBTOTAL(9,Y102:Y482)</f>
        <v>0</v>
      </c>
      <c r="Z101" s="171"/>
      <c r="AA101" s="36">
        <f>SUBTOTAL(9,AA102:AA482)</f>
        <v>0</v>
      </c>
      <c r="AB101" s="171"/>
      <c r="AC101" s="36">
        <f>SUBTOTAL(9,AC102:AC482)</f>
        <v>0</v>
      </c>
      <c r="AD101" s="171"/>
      <c r="AE101" s="36">
        <f>SUBTOTAL(9,AE102:AE482)</f>
        <v>0</v>
      </c>
      <c r="AF101" s="171"/>
      <c r="AG101" s="36">
        <f>SUBTOTAL(9,AG102:AG482)</f>
        <v>0</v>
      </c>
      <c r="AH101" s="171"/>
      <c r="AI101" s="36">
        <f>SUBTOTAL(9,AI102:AI482)</f>
        <v>0</v>
      </c>
      <c r="AJ101" s="171"/>
      <c r="AK101" s="36">
        <f>SUBTOTAL(9,AK102:AK482)</f>
        <v>0</v>
      </c>
      <c r="AL101" s="171"/>
      <c r="AM101" s="36">
        <f>SUBTOTAL(9,AM102:AM482)</f>
        <v>0</v>
      </c>
      <c r="AN101" s="171"/>
      <c r="AO101" s="36">
        <f>SUBTOTAL(9,AO102:AO482)</f>
        <v>0</v>
      </c>
      <c r="AP101" s="171"/>
      <c r="AQ101" s="36">
        <f>SUBTOTAL(9,AQ102:AQ482)</f>
        <v>0</v>
      </c>
      <c r="AR101" s="171"/>
      <c r="AS101" s="36">
        <f>SUBTOTAL(9,AS102:AS482)</f>
        <v>0</v>
      </c>
      <c r="AT101" s="171"/>
      <c r="AU101" s="36">
        <f>SUBTOTAL(9,AU102:AU482)</f>
        <v>0</v>
      </c>
      <c r="AV101" s="171"/>
      <c r="AW101" s="36">
        <f>SUBTOTAL(9,AW102:AW482)</f>
        <v>0</v>
      </c>
      <c r="AX101" s="37"/>
      <c r="AY101" s="36">
        <f>SUBTOTAL(9,AY102:AY482)</f>
        <v>0</v>
      </c>
      <c r="AZ101" s="37"/>
      <c r="BA101" s="36">
        <f>SUBTOTAL(9,BA102:BA482)</f>
        <v>0</v>
      </c>
    </row>
    <row r="102" spans="1:53" s="2" customFormat="1" ht="13.2" hidden="1" thickTop="1" thickBot="1" x14ac:dyDescent="0.3">
      <c r="A102" s="32"/>
      <c r="B102" s="154">
        <v>5057100003</v>
      </c>
      <c r="C102" s="133" t="str">
        <f>IFERROR(IF(B102,VLOOKUP((AEO!$B$13&amp;AEO!$C$13&amp;B102&amp;E102),MSRV5!A:F,6,0),""),"N/A")</f>
        <v>870</v>
      </c>
      <c r="D102" s="138" t="s">
        <v>5065</v>
      </c>
      <c r="E102" s="143" t="str">
        <f>IF(B102,VLOOKUP(B102,MSRV5!B:D,3,0),"")</f>
        <v>M2</v>
      </c>
      <c r="F102" s="143"/>
      <c r="G102" s="75"/>
      <c r="H102" s="74">
        <f>IFERROR(IF(B102,VLOOKUP((AEO!$B$13&amp;AEO!$C$13&amp;B102&amp;E102),MSRV5!A:E,5,0),""),0)</f>
        <v>3.15</v>
      </c>
      <c r="I102" s="33">
        <f t="shared" ref="I102:I176" si="162">(F102+G102)*H102</f>
        <v>0</v>
      </c>
      <c r="J102" s="172"/>
      <c r="K102" s="33">
        <f t="shared" ref="K102:K176" si="163">J102*$H102</f>
        <v>0</v>
      </c>
      <c r="L102" s="172"/>
      <c r="M102" s="33">
        <f t="shared" ref="M102:M176" si="164">L102*$H102</f>
        <v>0</v>
      </c>
      <c r="N102" s="172"/>
      <c r="O102" s="33">
        <f t="shared" ref="O102:O165" si="165">N102*$H102</f>
        <v>0</v>
      </c>
      <c r="P102" s="172"/>
      <c r="Q102" s="33">
        <f t="shared" ref="Q102:Q165" si="166">P102*$H102</f>
        <v>0</v>
      </c>
      <c r="R102" s="172"/>
      <c r="S102" s="33">
        <f t="shared" ref="S102:S165" si="167">R102*$H102</f>
        <v>0</v>
      </c>
      <c r="T102" s="172"/>
      <c r="U102" s="33">
        <f t="shared" ref="U102:U165" si="168">T102*$H102</f>
        <v>0</v>
      </c>
      <c r="V102" s="172"/>
      <c r="W102" s="33">
        <f t="shared" ref="W102:W165" si="169">V102*$H102</f>
        <v>0</v>
      </c>
      <c r="X102" s="172"/>
      <c r="Y102" s="33">
        <f t="shared" ref="Y102:Y165" si="170">X102*$H102</f>
        <v>0</v>
      </c>
      <c r="Z102" s="172"/>
      <c r="AA102" s="33">
        <f t="shared" ref="AA102:AA165" si="171">Z102*$H102</f>
        <v>0</v>
      </c>
      <c r="AB102" s="172"/>
      <c r="AC102" s="33">
        <f t="shared" ref="AC102:AC165" si="172">AB102*$H102</f>
        <v>0</v>
      </c>
      <c r="AD102" s="172"/>
      <c r="AE102" s="33">
        <f t="shared" ref="AE102:AE165" si="173">AD102*$H102</f>
        <v>0</v>
      </c>
      <c r="AF102" s="172"/>
      <c r="AG102" s="33">
        <f t="shared" ref="AG102:AG165" si="174">AF102*$H102</f>
        <v>0</v>
      </c>
      <c r="AH102" s="172"/>
      <c r="AI102" s="33">
        <f t="shared" ref="AI102:AI165" si="175">AH102*$H102</f>
        <v>0</v>
      </c>
      <c r="AJ102" s="172"/>
      <c r="AK102" s="33">
        <f t="shared" ref="AK102:AK165" si="176">AJ102*$H102</f>
        <v>0</v>
      </c>
      <c r="AL102" s="172"/>
      <c r="AM102" s="33">
        <f t="shared" ref="AM102:AM165" si="177">AL102*$H102</f>
        <v>0</v>
      </c>
      <c r="AN102" s="172"/>
      <c r="AO102" s="33">
        <f t="shared" ref="AO102:AO165" si="178">AN102*$H102</f>
        <v>0</v>
      </c>
      <c r="AP102" s="172"/>
      <c r="AQ102" s="33">
        <f t="shared" ref="AQ102:AQ165" si="179">AP102*$H102</f>
        <v>0</v>
      </c>
      <c r="AR102" s="172"/>
      <c r="AS102" s="33">
        <f t="shared" ref="AS102:AS165" si="180">AR102*$H102</f>
        <v>0</v>
      </c>
      <c r="AT102" s="172"/>
      <c r="AU102" s="33">
        <f t="shared" ref="AU102:AU165" si="181">AT102*$H102</f>
        <v>0</v>
      </c>
      <c r="AV102" s="172"/>
      <c r="AW102" s="33">
        <f t="shared" ref="AW102:AW165" si="182">AV102*$H102</f>
        <v>0</v>
      </c>
      <c r="AX102" s="34">
        <f t="shared" ref="AX102:AX165" si="183">SUM(AV102,AT102,AR102,AP102,AN102,AL102,AJ102,AH102,AF102,AD102,AB102,Z102,X102,V102,T102,R102,P102,N102,L102,J102)</f>
        <v>0</v>
      </c>
      <c r="AY102" s="41">
        <f t="shared" ref="AY102:AY165" si="184">SUM(AW102,AU102,AS102,AQ102,AO102,AM102,AK102,AI102,AG102,AE102,AC102,AA102,Y102,W102,U102,S102,Q102,O102,M102,K102)</f>
        <v>0</v>
      </c>
      <c r="AZ102" s="5">
        <f t="shared" ref="AZ102:AZ165" si="185">(F102+G102)-AX102</f>
        <v>0</v>
      </c>
      <c r="BA102" s="155">
        <f t="shared" ref="BA102:BA165" si="186">I102-AY102</f>
        <v>0</v>
      </c>
    </row>
    <row r="103" spans="1:53" s="2" customFormat="1" ht="13.2" hidden="1" thickTop="1" thickBot="1" x14ac:dyDescent="0.3">
      <c r="A103" s="32"/>
      <c r="B103" s="152">
        <v>5500300115</v>
      </c>
      <c r="C103" s="132" t="str">
        <f>IFERROR(IF(B103,VLOOKUP((AEO!$B$13&amp;AEO!$C$13&amp;B103&amp;E103),MSRV5!A:F,6,0),""),"N/A")</f>
        <v>880</v>
      </c>
      <c r="D103" s="137" t="s">
        <v>5066</v>
      </c>
      <c r="E103" s="142" t="str">
        <f>IF(B103,VLOOKUP(B103,MSRV5!B:D,3,0),"")</f>
        <v>M3</v>
      </c>
      <c r="F103" s="142"/>
      <c r="G103" s="86"/>
      <c r="H103" s="74">
        <f>IFERROR(IF(B103,VLOOKUP((AEO!$B$13&amp;AEO!$C$13&amp;B103&amp;E103),MSRV5!A:E,5,0),""),0)</f>
        <v>163.69</v>
      </c>
      <c r="I103" s="33">
        <f t="shared" si="162"/>
        <v>0</v>
      </c>
      <c r="J103" s="172"/>
      <c r="K103" s="33">
        <f t="shared" si="163"/>
        <v>0</v>
      </c>
      <c r="L103" s="172"/>
      <c r="M103" s="33">
        <f t="shared" si="164"/>
        <v>0</v>
      </c>
      <c r="N103" s="172"/>
      <c r="O103" s="33">
        <f t="shared" si="165"/>
        <v>0</v>
      </c>
      <c r="P103" s="172"/>
      <c r="Q103" s="33">
        <f t="shared" si="166"/>
        <v>0</v>
      </c>
      <c r="R103" s="172"/>
      <c r="S103" s="33">
        <f t="shared" si="167"/>
        <v>0</v>
      </c>
      <c r="T103" s="172"/>
      <c r="U103" s="33">
        <f t="shared" si="168"/>
        <v>0</v>
      </c>
      <c r="V103" s="172"/>
      <c r="W103" s="33">
        <f t="shared" si="169"/>
        <v>0</v>
      </c>
      <c r="X103" s="172"/>
      <c r="Y103" s="33">
        <f t="shared" si="170"/>
        <v>0</v>
      </c>
      <c r="Z103" s="172"/>
      <c r="AA103" s="33">
        <f t="shared" si="171"/>
        <v>0</v>
      </c>
      <c r="AB103" s="172"/>
      <c r="AC103" s="33">
        <f t="shared" si="172"/>
        <v>0</v>
      </c>
      <c r="AD103" s="172"/>
      <c r="AE103" s="33">
        <f t="shared" si="173"/>
        <v>0</v>
      </c>
      <c r="AF103" s="172"/>
      <c r="AG103" s="33">
        <f t="shared" si="174"/>
        <v>0</v>
      </c>
      <c r="AH103" s="172"/>
      <c r="AI103" s="33">
        <f t="shared" si="175"/>
        <v>0</v>
      </c>
      <c r="AJ103" s="172"/>
      <c r="AK103" s="33">
        <f t="shared" si="176"/>
        <v>0</v>
      </c>
      <c r="AL103" s="172"/>
      <c r="AM103" s="33">
        <f t="shared" si="177"/>
        <v>0</v>
      </c>
      <c r="AN103" s="172"/>
      <c r="AO103" s="33">
        <f t="shared" si="178"/>
        <v>0</v>
      </c>
      <c r="AP103" s="172"/>
      <c r="AQ103" s="33">
        <f t="shared" si="179"/>
        <v>0</v>
      </c>
      <c r="AR103" s="172"/>
      <c r="AS103" s="33">
        <f t="shared" si="180"/>
        <v>0</v>
      </c>
      <c r="AT103" s="172"/>
      <c r="AU103" s="33">
        <f t="shared" si="181"/>
        <v>0</v>
      </c>
      <c r="AV103" s="172"/>
      <c r="AW103" s="33">
        <f t="shared" si="182"/>
        <v>0</v>
      </c>
      <c r="AX103" s="34">
        <f t="shared" si="183"/>
        <v>0</v>
      </c>
      <c r="AY103" s="41">
        <f t="shared" si="184"/>
        <v>0</v>
      </c>
      <c r="AZ103" s="5">
        <f t="shared" si="185"/>
        <v>0</v>
      </c>
      <c r="BA103" s="155">
        <f t="shared" si="186"/>
        <v>0</v>
      </c>
    </row>
    <row r="104" spans="1:53" s="2" customFormat="1" ht="13.2" hidden="1" thickTop="1" thickBot="1" x14ac:dyDescent="0.3">
      <c r="A104" s="32"/>
      <c r="B104" s="152">
        <v>5050100016</v>
      </c>
      <c r="C104" s="132" t="str">
        <f>IFERROR(IF(B104,VLOOKUP((AEO!$B$13&amp;AEO!$C$13&amp;B104&amp;E104),MSRV5!A:F,6,0),""),"N/A")</f>
        <v>890</v>
      </c>
      <c r="D104" s="137" t="s">
        <v>5067</v>
      </c>
      <c r="E104" s="142" t="str">
        <f>IF(B104,VLOOKUP(B104,MSRV5!B:D,3,0),"")</f>
        <v>M2</v>
      </c>
      <c r="F104" s="142"/>
      <c r="G104" s="86"/>
      <c r="H104" s="74">
        <f>IFERROR(IF(B104,VLOOKUP((AEO!$B$13&amp;AEO!$C$13&amp;B104&amp;E104),MSRV5!A:E,5,0),""),0)</f>
        <v>6.43</v>
      </c>
      <c r="I104" s="33">
        <f t="shared" si="162"/>
        <v>0</v>
      </c>
      <c r="J104" s="172"/>
      <c r="K104" s="33">
        <f t="shared" si="163"/>
        <v>0</v>
      </c>
      <c r="L104" s="172"/>
      <c r="M104" s="33">
        <f t="shared" si="164"/>
        <v>0</v>
      </c>
      <c r="N104" s="172"/>
      <c r="O104" s="33">
        <f t="shared" si="165"/>
        <v>0</v>
      </c>
      <c r="P104" s="172"/>
      <c r="Q104" s="33">
        <f t="shared" si="166"/>
        <v>0</v>
      </c>
      <c r="R104" s="172"/>
      <c r="S104" s="33">
        <f t="shared" si="167"/>
        <v>0</v>
      </c>
      <c r="T104" s="172"/>
      <c r="U104" s="33">
        <f t="shared" si="168"/>
        <v>0</v>
      </c>
      <c r="V104" s="172"/>
      <c r="W104" s="33">
        <f t="shared" si="169"/>
        <v>0</v>
      </c>
      <c r="X104" s="172"/>
      <c r="Y104" s="33">
        <f t="shared" si="170"/>
        <v>0</v>
      </c>
      <c r="Z104" s="172"/>
      <c r="AA104" s="33">
        <f t="shared" si="171"/>
        <v>0</v>
      </c>
      <c r="AB104" s="172"/>
      <c r="AC104" s="33">
        <f t="shared" si="172"/>
        <v>0</v>
      </c>
      <c r="AD104" s="172"/>
      <c r="AE104" s="33">
        <f t="shared" si="173"/>
        <v>0</v>
      </c>
      <c r="AF104" s="172"/>
      <c r="AG104" s="33">
        <f t="shared" si="174"/>
        <v>0</v>
      </c>
      <c r="AH104" s="172"/>
      <c r="AI104" s="33">
        <f t="shared" si="175"/>
        <v>0</v>
      </c>
      <c r="AJ104" s="172"/>
      <c r="AK104" s="33">
        <f t="shared" si="176"/>
        <v>0</v>
      </c>
      <c r="AL104" s="172"/>
      <c r="AM104" s="33">
        <f t="shared" si="177"/>
        <v>0</v>
      </c>
      <c r="AN104" s="172"/>
      <c r="AO104" s="33">
        <f t="shared" si="178"/>
        <v>0</v>
      </c>
      <c r="AP104" s="172"/>
      <c r="AQ104" s="33">
        <f t="shared" si="179"/>
        <v>0</v>
      </c>
      <c r="AR104" s="172"/>
      <c r="AS104" s="33">
        <f t="shared" si="180"/>
        <v>0</v>
      </c>
      <c r="AT104" s="172"/>
      <c r="AU104" s="33">
        <f t="shared" si="181"/>
        <v>0</v>
      </c>
      <c r="AV104" s="172"/>
      <c r="AW104" s="33">
        <f t="shared" si="182"/>
        <v>0</v>
      </c>
      <c r="AX104" s="34">
        <f t="shared" si="183"/>
        <v>0</v>
      </c>
      <c r="AY104" s="41">
        <f t="shared" si="184"/>
        <v>0</v>
      </c>
      <c r="AZ104" s="5">
        <f t="shared" si="185"/>
        <v>0</v>
      </c>
      <c r="BA104" s="155">
        <f t="shared" si="186"/>
        <v>0</v>
      </c>
    </row>
    <row r="105" spans="1:53" s="2" customFormat="1" ht="13.2" hidden="1" thickTop="1" thickBot="1" x14ac:dyDescent="0.3">
      <c r="A105" s="32"/>
      <c r="B105" s="152">
        <v>5050100017</v>
      </c>
      <c r="C105" s="132" t="str">
        <f>IFERROR(IF(B105,VLOOKUP((AEO!$B$13&amp;AEO!$C$13&amp;B105&amp;E105),MSRV5!A:F,6,0),""),"N/A")</f>
        <v>900</v>
      </c>
      <c r="D105" s="137" t="s">
        <v>5068</v>
      </c>
      <c r="E105" s="142" t="str">
        <f>IF(B105,VLOOKUP(B105,MSRV5!B:D,3,0),"")</f>
        <v>M2</v>
      </c>
      <c r="F105" s="142"/>
      <c r="G105" s="86"/>
      <c r="H105" s="74">
        <f>IFERROR(IF(B105,VLOOKUP((AEO!$B$13&amp;AEO!$C$13&amp;B105&amp;E105),MSRV5!A:E,5,0),""),0)</f>
        <v>8.44</v>
      </c>
      <c r="I105" s="33">
        <f t="shared" si="162"/>
        <v>0</v>
      </c>
      <c r="J105" s="172"/>
      <c r="K105" s="33">
        <f t="shared" si="163"/>
        <v>0</v>
      </c>
      <c r="L105" s="172"/>
      <c r="M105" s="33">
        <f t="shared" si="164"/>
        <v>0</v>
      </c>
      <c r="N105" s="172"/>
      <c r="O105" s="33">
        <f t="shared" si="165"/>
        <v>0</v>
      </c>
      <c r="P105" s="172"/>
      <c r="Q105" s="33">
        <f t="shared" si="166"/>
        <v>0</v>
      </c>
      <c r="R105" s="172"/>
      <c r="S105" s="33">
        <f t="shared" si="167"/>
        <v>0</v>
      </c>
      <c r="T105" s="172"/>
      <c r="U105" s="33">
        <f t="shared" si="168"/>
        <v>0</v>
      </c>
      <c r="V105" s="172"/>
      <c r="W105" s="33">
        <f t="shared" si="169"/>
        <v>0</v>
      </c>
      <c r="X105" s="172"/>
      <c r="Y105" s="33">
        <f t="shared" si="170"/>
        <v>0</v>
      </c>
      <c r="Z105" s="172"/>
      <c r="AA105" s="33">
        <f t="shared" si="171"/>
        <v>0</v>
      </c>
      <c r="AB105" s="172"/>
      <c r="AC105" s="33">
        <f t="shared" si="172"/>
        <v>0</v>
      </c>
      <c r="AD105" s="172"/>
      <c r="AE105" s="33">
        <f t="shared" si="173"/>
        <v>0</v>
      </c>
      <c r="AF105" s="172"/>
      <c r="AG105" s="33">
        <f t="shared" si="174"/>
        <v>0</v>
      </c>
      <c r="AH105" s="172"/>
      <c r="AI105" s="33">
        <f t="shared" si="175"/>
        <v>0</v>
      </c>
      <c r="AJ105" s="172"/>
      <c r="AK105" s="33">
        <f t="shared" si="176"/>
        <v>0</v>
      </c>
      <c r="AL105" s="172"/>
      <c r="AM105" s="33">
        <f t="shared" si="177"/>
        <v>0</v>
      </c>
      <c r="AN105" s="172"/>
      <c r="AO105" s="33">
        <f t="shared" si="178"/>
        <v>0</v>
      </c>
      <c r="AP105" s="172"/>
      <c r="AQ105" s="33">
        <f t="shared" si="179"/>
        <v>0</v>
      </c>
      <c r="AR105" s="172"/>
      <c r="AS105" s="33">
        <f t="shared" si="180"/>
        <v>0</v>
      </c>
      <c r="AT105" s="172"/>
      <c r="AU105" s="33">
        <f t="shared" si="181"/>
        <v>0</v>
      </c>
      <c r="AV105" s="172"/>
      <c r="AW105" s="33">
        <f t="shared" si="182"/>
        <v>0</v>
      </c>
      <c r="AX105" s="34">
        <f t="shared" si="183"/>
        <v>0</v>
      </c>
      <c r="AY105" s="41">
        <f t="shared" si="184"/>
        <v>0</v>
      </c>
      <c r="AZ105" s="5">
        <f t="shared" si="185"/>
        <v>0</v>
      </c>
      <c r="BA105" s="155">
        <f t="shared" si="186"/>
        <v>0</v>
      </c>
    </row>
    <row r="106" spans="1:53" s="2" customFormat="1" ht="13.2" hidden="1" thickTop="1" thickBot="1" x14ac:dyDescent="0.3">
      <c r="A106" s="32"/>
      <c r="B106" s="152">
        <v>5050100018</v>
      </c>
      <c r="C106" s="132" t="str">
        <f>IFERROR(IF(B106,VLOOKUP((AEO!$B$13&amp;AEO!$C$13&amp;B106&amp;E106),MSRV5!A:F,6,0),""),"N/A")</f>
        <v>910</v>
      </c>
      <c r="D106" s="137" t="s">
        <v>5069</v>
      </c>
      <c r="E106" s="142" t="str">
        <f>IF(B106,VLOOKUP(B106,MSRV5!B:D,3,0),"")</f>
        <v>M2</v>
      </c>
      <c r="F106" s="142"/>
      <c r="G106" s="86"/>
      <c r="H106" s="74">
        <f>IFERROR(IF(B106,VLOOKUP((AEO!$B$13&amp;AEO!$C$13&amp;B106&amp;E106),MSRV5!A:E,5,0),""),0)</f>
        <v>22.4</v>
      </c>
      <c r="I106" s="33">
        <f t="shared" si="162"/>
        <v>0</v>
      </c>
      <c r="J106" s="172"/>
      <c r="K106" s="33">
        <f t="shared" si="163"/>
        <v>0</v>
      </c>
      <c r="L106" s="172"/>
      <c r="M106" s="33">
        <f t="shared" si="164"/>
        <v>0</v>
      </c>
      <c r="N106" s="172"/>
      <c r="O106" s="33">
        <f t="shared" si="165"/>
        <v>0</v>
      </c>
      <c r="P106" s="172"/>
      <c r="Q106" s="33">
        <f t="shared" si="166"/>
        <v>0</v>
      </c>
      <c r="R106" s="172"/>
      <c r="S106" s="33">
        <f t="shared" si="167"/>
        <v>0</v>
      </c>
      <c r="T106" s="172"/>
      <c r="U106" s="33">
        <f t="shared" si="168"/>
        <v>0</v>
      </c>
      <c r="V106" s="172"/>
      <c r="W106" s="33">
        <f t="shared" si="169"/>
        <v>0</v>
      </c>
      <c r="X106" s="172"/>
      <c r="Y106" s="33">
        <f t="shared" si="170"/>
        <v>0</v>
      </c>
      <c r="Z106" s="172"/>
      <c r="AA106" s="33">
        <f t="shared" si="171"/>
        <v>0</v>
      </c>
      <c r="AB106" s="172"/>
      <c r="AC106" s="33">
        <f t="shared" si="172"/>
        <v>0</v>
      </c>
      <c r="AD106" s="172"/>
      <c r="AE106" s="33">
        <f t="shared" si="173"/>
        <v>0</v>
      </c>
      <c r="AF106" s="172"/>
      <c r="AG106" s="33">
        <f t="shared" si="174"/>
        <v>0</v>
      </c>
      <c r="AH106" s="172"/>
      <c r="AI106" s="33">
        <f t="shared" si="175"/>
        <v>0</v>
      </c>
      <c r="AJ106" s="172"/>
      <c r="AK106" s="33">
        <f t="shared" si="176"/>
        <v>0</v>
      </c>
      <c r="AL106" s="172"/>
      <c r="AM106" s="33">
        <f t="shared" si="177"/>
        <v>0</v>
      </c>
      <c r="AN106" s="172"/>
      <c r="AO106" s="33">
        <f t="shared" si="178"/>
        <v>0</v>
      </c>
      <c r="AP106" s="172"/>
      <c r="AQ106" s="33">
        <f t="shared" si="179"/>
        <v>0</v>
      </c>
      <c r="AR106" s="172"/>
      <c r="AS106" s="33">
        <f t="shared" si="180"/>
        <v>0</v>
      </c>
      <c r="AT106" s="172"/>
      <c r="AU106" s="33">
        <f t="shared" si="181"/>
        <v>0</v>
      </c>
      <c r="AV106" s="172"/>
      <c r="AW106" s="33">
        <f t="shared" si="182"/>
        <v>0</v>
      </c>
      <c r="AX106" s="34">
        <f t="shared" si="183"/>
        <v>0</v>
      </c>
      <c r="AY106" s="41">
        <f t="shared" si="184"/>
        <v>0</v>
      </c>
      <c r="AZ106" s="5">
        <f t="shared" si="185"/>
        <v>0</v>
      </c>
      <c r="BA106" s="155">
        <f t="shared" si="186"/>
        <v>0</v>
      </c>
    </row>
    <row r="107" spans="1:53" s="2" customFormat="1" ht="13.2" hidden="1" thickTop="1" thickBot="1" x14ac:dyDescent="0.3">
      <c r="A107" s="32"/>
      <c r="B107" s="152">
        <v>5500200404</v>
      </c>
      <c r="C107" s="132" t="str">
        <f>IFERROR(IF(B107,VLOOKUP((AEO!$B$13&amp;AEO!$C$13&amp;B107&amp;E107),MSRV5!A:F,6,0),""),"N/A")</f>
        <v>920</v>
      </c>
      <c r="D107" s="137" t="s">
        <v>5070</v>
      </c>
      <c r="E107" s="142" t="str">
        <f>IF(B107,VLOOKUP(B107,MSRV5!B:D,3,0),"")</f>
        <v>M3</v>
      </c>
      <c r="F107" s="142"/>
      <c r="G107" s="86"/>
      <c r="H107" s="74">
        <f>IFERROR(IF(B107,VLOOKUP((AEO!$B$13&amp;AEO!$C$13&amp;B107&amp;E107),MSRV5!A:E,5,0),""),0)</f>
        <v>568.77</v>
      </c>
      <c r="I107" s="33">
        <f t="shared" si="162"/>
        <v>0</v>
      </c>
      <c r="J107" s="172"/>
      <c r="K107" s="33">
        <f t="shared" si="163"/>
        <v>0</v>
      </c>
      <c r="L107" s="172"/>
      <c r="M107" s="33">
        <f t="shared" si="164"/>
        <v>0</v>
      </c>
      <c r="N107" s="172"/>
      <c r="O107" s="33">
        <f t="shared" si="165"/>
        <v>0</v>
      </c>
      <c r="P107" s="172"/>
      <c r="Q107" s="33">
        <f t="shared" si="166"/>
        <v>0</v>
      </c>
      <c r="R107" s="172"/>
      <c r="S107" s="33">
        <f t="shared" si="167"/>
        <v>0</v>
      </c>
      <c r="T107" s="172"/>
      <c r="U107" s="33">
        <f t="shared" si="168"/>
        <v>0</v>
      </c>
      <c r="V107" s="172"/>
      <c r="W107" s="33">
        <f t="shared" si="169"/>
        <v>0</v>
      </c>
      <c r="X107" s="172"/>
      <c r="Y107" s="33">
        <f t="shared" si="170"/>
        <v>0</v>
      </c>
      <c r="Z107" s="172"/>
      <c r="AA107" s="33">
        <f t="shared" si="171"/>
        <v>0</v>
      </c>
      <c r="AB107" s="172"/>
      <c r="AC107" s="33">
        <f t="shared" si="172"/>
        <v>0</v>
      </c>
      <c r="AD107" s="172"/>
      <c r="AE107" s="33">
        <f t="shared" si="173"/>
        <v>0</v>
      </c>
      <c r="AF107" s="172"/>
      <c r="AG107" s="33">
        <f t="shared" si="174"/>
        <v>0</v>
      </c>
      <c r="AH107" s="172"/>
      <c r="AI107" s="33">
        <f t="shared" si="175"/>
        <v>0</v>
      </c>
      <c r="AJ107" s="172"/>
      <c r="AK107" s="33">
        <f t="shared" si="176"/>
        <v>0</v>
      </c>
      <c r="AL107" s="172"/>
      <c r="AM107" s="33">
        <f t="shared" si="177"/>
        <v>0</v>
      </c>
      <c r="AN107" s="172"/>
      <c r="AO107" s="33">
        <f t="shared" si="178"/>
        <v>0</v>
      </c>
      <c r="AP107" s="172"/>
      <c r="AQ107" s="33">
        <f t="shared" si="179"/>
        <v>0</v>
      </c>
      <c r="AR107" s="172"/>
      <c r="AS107" s="33">
        <f t="shared" si="180"/>
        <v>0</v>
      </c>
      <c r="AT107" s="172"/>
      <c r="AU107" s="33">
        <f t="shared" si="181"/>
        <v>0</v>
      </c>
      <c r="AV107" s="172"/>
      <c r="AW107" s="33">
        <f t="shared" si="182"/>
        <v>0</v>
      </c>
      <c r="AX107" s="34">
        <f t="shared" si="183"/>
        <v>0</v>
      </c>
      <c r="AY107" s="41">
        <f t="shared" si="184"/>
        <v>0</v>
      </c>
      <c r="AZ107" s="5">
        <f t="shared" si="185"/>
        <v>0</v>
      </c>
      <c r="BA107" s="155">
        <f t="shared" si="186"/>
        <v>0</v>
      </c>
    </row>
    <row r="108" spans="1:53" s="2" customFormat="1" ht="13.2" hidden="1" thickTop="1" thickBot="1" x14ac:dyDescent="0.3">
      <c r="A108" s="32"/>
      <c r="B108" s="152">
        <v>5500000903</v>
      </c>
      <c r="C108" s="132" t="str">
        <f>IFERROR(IF(B108,VLOOKUP((AEO!$B$13&amp;AEO!$C$13&amp;B108&amp;E108),MSRV5!A:F,6,0),""),"N/A")</f>
        <v>930</v>
      </c>
      <c r="D108" s="137" t="s">
        <v>5071</v>
      </c>
      <c r="E108" s="142" t="str">
        <f>IF(B108,VLOOKUP(B108,MSRV5!B:D,3,0),"")</f>
        <v>M3</v>
      </c>
      <c r="F108" s="142"/>
      <c r="G108" s="86"/>
      <c r="H108" s="74">
        <f>IFERROR(IF(B108,VLOOKUP((AEO!$B$13&amp;AEO!$C$13&amp;B108&amp;E108),MSRV5!A:E,5,0),""),0)</f>
        <v>213.72</v>
      </c>
      <c r="I108" s="33">
        <f t="shared" si="162"/>
        <v>0</v>
      </c>
      <c r="J108" s="172"/>
      <c r="K108" s="33">
        <f t="shared" si="163"/>
        <v>0</v>
      </c>
      <c r="L108" s="172"/>
      <c r="M108" s="33">
        <f t="shared" si="164"/>
        <v>0</v>
      </c>
      <c r="N108" s="172"/>
      <c r="O108" s="33">
        <f t="shared" si="165"/>
        <v>0</v>
      </c>
      <c r="P108" s="172"/>
      <c r="Q108" s="33">
        <f t="shared" si="166"/>
        <v>0</v>
      </c>
      <c r="R108" s="172"/>
      <c r="S108" s="33">
        <f t="shared" si="167"/>
        <v>0</v>
      </c>
      <c r="T108" s="172"/>
      <c r="U108" s="33">
        <f t="shared" si="168"/>
        <v>0</v>
      </c>
      <c r="V108" s="172"/>
      <c r="W108" s="33">
        <f t="shared" si="169"/>
        <v>0</v>
      </c>
      <c r="X108" s="172"/>
      <c r="Y108" s="33">
        <f t="shared" si="170"/>
        <v>0</v>
      </c>
      <c r="Z108" s="172"/>
      <c r="AA108" s="33">
        <f t="shared" si="171"/>
        <v>0</v>
      </c>
      <c r="AB108" s="172"/>
      <c r="AC108" s="33">
        <f t="shared" si="172"/>
        <v>0</v>
      </c>
      <c r="AD108" s="172"/>
      <c r="AE108" s="33">
        <f t="shared" si="173"/>
        <v>0</v>
      </c>
      <c r="AF108" s="172"/>
      <c r="AG108" s="33">
        <f t="shared" si="174"/>
        <v>0</v>
      </c>
      <c r="AH108" s="172"/>
      <c r="AI108" s="33">
        <f t="shared" si="175"/>
        <v>0</v>
      </c>
      <c r="AJ108" s="172"/>
      <c r="AK108" s="33">
        <f t="shared" si="176"/>
        <v>0</v>
      </c>
      <c r="AL108" s="172"/>
      <c r="AM108" s="33">
        <f t="shared" si="177"/>
        <v>0</v>
      </c>
      <c r="AN108" s="172"/>
      <c r="AO108" s="33">
        <f t="shared" si="178"/>
        <v>0</v>
      </c>
      <c r="AP108" s="172"/>
      <c r="AQ108" s="33">
        <f t="shared" si="179"/>
        <v>0</v>
      </c>
      <c r="AR108" s="172"/>
      <c r="AS108" s="33">
        <f t="shared" si="180"/>
        <v>0</v>
      </c>
      <c r="AT108" s="172"/>
      <c r="AU108" s="33">
        <f t="shared" si="181"/>
        <v>0</v>
      </c>
      <c r="AV108" s="172"/>
      <c r="AW108" s="33">
        <f t="shared" si="182"/>
        <v>0</v>
      </c>
      <c r="AX108" s="34">
        <f t="shared" si="183"/>
        <v>0</v>
      </c>
      <c r="AY108" s="41">
        <f t="shared" si="184"/>
        <v>0</v>
      </c>
      <c r="AZ108" s="5">
        <f t="shared" si="185"/>
        <v>0</v>
      </c>
      <c r="BA108" s="155">
        <f t="shared" si="186"/>
        <v>0</v>
      </c>
    </row>
    <row r="109" spans="1:53" s="2" customFormat="1" ht="13.2" hidden="1" thickTop="1" thickBot="1" x14ac:dyDescent="0.3">
      <c r="A109" s="32"/>
      <c r="B109" s="152">
        <v>5500200407</v>
      </c>
      <c r="C109" s="132" t="str">
        <f>IFERROR(IF(B109,VLOOKUP((AEO!$B$13&amp;AEO!$C$13&amp;B109&amp;E109),MSRV5!A:F,6,0),""),"N/A")</f>
        <v>940</v>
      </c>
      <c r="D109" s="137" t="s">
        <v>5072</v>
      </c>
      <c r="E109" s="142" t="str">
        <f>IF(B109,VLOOKUP(B109,MSRV5!B:D,3,0),"")</f>
        <v>M3</v>
      </c>
      <c r="F109" s="142"/>
      <c r="G109" s="86"/>
      <c r="H109" s="74">
        <f>IFERROR(IF(B109,VLOOKUP((AEO!$B$13&amp;AEO!$C$13&amp;B109&amp;E109),MSRV5!A:E,5,0),""),0)</f>
        <v>10.91</v>
      </c>
      <c r="I109" s="33">
        <f t="shared" si="162"/>
        <v>0</v>
      </c>
      <c r="J109" s="172"/>
      <c r="K109" s="33">
        <f t="shared" si="163"/>
        <v>0</v>
      </c>
      <c r="L109" s="172"/>
      <c r="M109" s="33">
        <f t="shared" si="164"/>
        <v>0</v>
      </c>
      <c r="N109" s="172"/>
      <c r="O109" s="33">
        <f t="shared" si="165"/>
        <v>0</v>
      </c>
      <c r="P109" s="172"/>
      <c r="Q109" s="33">
        <f t="shared" si="166"/>
        <v>0</v>
      </c>
      <c r="R109" s="172"/>
      <c r="S109" s="33">
        <f t="shared" si="167"/>
        <v>0</v>
      </c>
      <c r="T109" s="172"/>
      <c r="U109" s="33">
        <f t="shared" si="168"/>
        <v>0</v>
      </c>
      <c r="V109" s="172"/>
      <c r="W109" s="33">
        <f t="shared" si="169"/>
        <v>0</v>
      </c>
      <c r="X109" s="172"/>
      <c r="Y109" s="33">
        <f t="shared" si="170"/>
        <v>0</v>
      </c>
      <c r="Z109" s="172"/>
      <c r="AA109" s="33">
        <f t="shared" si="171"/>
        <v>0</v>
      </c>
      <c r="AB109" s="172"/>
      <c r="AC109" s="33">
        <f t="shared" si="172"/>
        <v>0</v>
      </c>
      <c r="AD109" s="172"/>
      <c r="AE109" s="33">
        <f t="shared" si="173"/>
        <v>0</v>
      </c>
      <c r="AF109" s="172"/>
      <c r="AG109" s="33">
        <f t="shared" si="174"/>
        <v>0</v>
      </c>
      <c r="AH109" s="172"/>
      <c r="AI109" s="33">
        <f t="shared" si="175"/>
        <v>0</v>
      </c>
      <c r="AJ109" s="172"/>
      <c r="AK109" s="33">
        <f t="shared" si="176"/>
        <v>0</v>
      </c>
      <c r="AL109" s="172"/>
      <c r="AM109" s="33">
        <f t="shared" si="177"/>
        <v>0</v>
      </c>
      <c r="AN109" s="172"/>
      <c r="AO109" s="33">
        <f t="shared" si="178"/>
        <v>0</v>
      </c>
      <c r="AP109" s="172"/>
      <c r="AQ109" s="33">
        <f t="shared" si="179"/>
        <v>0</v>
      </c>
      <c r="AR109" s="172"/>
      <c r="AS109" s="33">
        <f t="shared" si="180"/>
        <v>0</v>
      </c>
      <c r="AT109" s="172"/>
      <c r="AU109" s="33">
        <f t="shared" si="181"/>
        <v>0</v>
      </c>
      <c r="AV109" s="172"/>
      <c r="AW109" s="33">
        <f t="shared" si="182"/>
        <v>0</v>
      </c>
      <c r="AX109" s="34">
        <f t="shared" si="183"/>
        <v>0</v>
      </c>
      <c r="AY109" s="41">
        <f t="shared" si="184"/>
        <v>0</v>
      </c>
      <c r="AZ109" s="5">
        <f t="shared" si="185"/>
        <v>0</v>
      </c>
      <c r="BA109" s="155">
        <f t="shared" si="186"/>
        <v>0</v>
      </c>
    </row>
    <row r="110" spans="1:53" s="2" customFormat="1" ht="13.2" hidden="1" thickTop="1" thickBot="1" x14ac:dyDescent="0.3">
      <c r="A110" s="32"/>
      <c r="B110" s="152">
        <v>5050100013</v>
      </c>
      <c r="C110" s="132" t="str">
        <f>IFERROR(IF(B110,VLOOKUP((AEO!$B$13&amp;AEO!$C$13&amp;B110&amp;E110),MSRV5!A:F,6,0),""),"N/A")</f>
        <v>950</v>
      </c>
      <c r="D110" s="137" t="s">
        <v>5073</v>
      </c>
      <c r="E110" s="142" t="str">
        <f>IF(B110,VLOOKUP(B110,MSRV5!B:D,3,0),"")</f>
        <v>M3</v>
      </c>
      <c r="F110" s="142"/>
      <c r="G110" s="86"/>
      <c r="H110" s="74">
        <f>IFERROR(IF(B110,VLOOKUP((AEO!$B$13&amp;AEO!$C$13&amp;B110&amp;E110),MSRV5!A:E,5,0),""),0)</f>
        <v>141.79</v>
      </c>
      <c r="I110" s="33">
        <f t="shared" si="162"/>
        <v>0</v>
      </c>
      <c r="J110" s="172"/>
      <c r="K110" s="33">
        <f t="shared" si="163"/>
        <v>0</v>
      </c>
      <c r="L110" s="172"/>
      <c r="M110" s="33">
        <f t="shared" si="164"/>
        <v>0</v>
      </c>
      <c r="N110" s="172"/>
      <c r="O110" s="33">
        <f t="shared" si="165"/>
        <v>0</v>
      </c>
      <c r="P110" s="172"/>
      <c r="Q110" s="33">
        <f t="shared" si="166"/>
        <v>0</v>
      </c>
      <c r="R110" s="172"/>
      <c r="S110" s="33">
        <f t="shared" si="167"/>
        <v>0</v>
      </c>
      <c r="T110" s="172"/>
      <c r="U110" s="33">
        <f t="shared" si="168"/>
        <v>0</v>
      </c>
      <c r="V110" s="172"/>
      <c r="W110" s="33">
        <f t="shared" si="169"/>
        <v>0</v>
      </c>
      <c r="X110" s="172"/>
      <c r="Y110" s="33">
        <f t="shared" si="170"/>
        <v>0</v>
      </c>
      <c r="Z110" s="172"/>
      <c r="AA110" s="33">
        <f t="shared" si="171"/>
        <v>0</v>
      </c>
      <c r="AB110" s="172"/>
      <c r="AC110" s="33">
        <f t="shared" si="172"/>
        <v>0</v>
      </c>
      <c r="AD110" s="172"/>
      <c r="AE110" s="33">
        <f t="shared" si="173"/>
        <v>0</v>
      </c>
      <c r="AF110" s="172"/>
      <c r="AG110" s="33">
        <f t="shared" si="174"/>
        <v>0</v>
      </c>
      <c r="AH110" s="172"/>
      <c r="AI110" s="33">
        <f t="shared" si="175"/>
        <v>0</v>
      </c>
      <c r="AJ110" s="172"/>
      <c r="AK110" s="33">
        <f t="shared" si="176"/>
        <v>0</v>
      </c>
      <c r="AL110" s="172"/>
      <c r="AM110" s="33">
        <f t="shared" si="177"/>
        <v>0</v>
      </c>
      <c r="AN110" s="172"/>
      <c r="AO110" s="33">
        <f t="shared" si="178"/>
        <v>0</v>
      </c>
      <c r="AP110" s="172"/>
      <c r="AQ110" s="33">
        <f t="shared" si="179"/>
        <v>0</v>
      </c>
      <c r="AR110" s="172"/>
      <c r="AS110" s="33">
        <f t="shared" si="180"/>
        <v>0</v>
      </c>
      <c r="AT110" s="172"/>
      <c r="AU110" s="33">
        <f t="shared" si="181"/>
        <v>0</v>
      </c>
      <c r="AV110" s="172"/>
      <c r="AW110" s="33">
        <f t="shared" si="182"/>
        <v>0</v>
      </c>
      <c r="AX110" s="34">
        <f t="shared" si="183"/>
        <v>0</v>
      </c>
      <c r="AY110" s="41">
        <f t="shared" si="184"/>
        <v>0</v>
      </c>
      <c r="AZ110" s="5">
        <f t="shared" si="185"/>
        <v>0</v>
      </c>
      <c r="BA110" s="155">
        <f t="shared" si="186"/>
        <v>0</v>
      </c>
    </row>
    <row r="111" spans="1:53" s="2" customFormat="1" ht="13.2" hidden="1" thickTop="1" thickBot="1" x14ac:dyDescent="0.3">
      <c r="A111" s="32"/>
      <c r="B111" s="152">
        <v>5500200408</v>
      </c>
      <c r="C111" s="132" t="str">
        <f>IFERROR(IF(B111,VLOOKUP((AEO!$B$13&amp;AEO!$C$13&amp;B111&amp;E111),MSRV5!A:F,6,0),""),"N/A")</f>
        <v>960</v>
      </c>
      <c r="D111" s="137" t="s">
        <v>5074</v>
      </c>
      <c r="E111" s="142" t="str">
        <f>IF(B111,VLOOKUP(B111,MSRV5!B:D,3,0),"")</f>
        <v>M3</v>
      </c>
      <c r="F111" s="142"/>
      <c r="G111" s="86"/>
      <c r="H111" s="74">
        <f>IFERROR(IF(B111,VLOOKUP((AEO!$B$13&amp;AEO!$C$13&amp;B111&amp;E111),MSRV5!A:E,5,0),""),0)</f>
        <v>18.190000000000001</v>
      </c>
      <c r="I111" s="33">
        <f t="shared" si="162"/>
        <v>0</v>
      </c>
      <c r="J111" s="172"/>
      <c r="K111" s="33">
        <f t="shared" si="163"/>
        <v>0</v>
      </c>
      <c r="L111" s="172"/>
      <c r="M111" s="33">
        <f t="shared" si="164"/>
        <v>0</v>
      </c>
      <c r="N111" s="172"/>
      <c r="O111" s="33">
        <f t="shared" si="165"/>
        <v>0</v>
      </c>
      <c r="P111" s="172"/>
      <c r="Q111" s="33">
        <f t="shared" si="166"/>
        <v>0</v>
      </c>
      <c r="R111" s="172"/>
      <c r="S111" s="33">
        <f t="shared" si="167"/>
        <v>0</v>
      </c>
      <c r="T111" s="172"/>
      <c r="U111" s="33">
        <f t="shared" si="168"/>
        <v>0</v>
      </c>
      <c r="V111" s="172"/>
      <c r="W111" s="33">
        <f t="shared" si="169"/>
        <v>0</v>
      </c>
      <c r="X111" s="172"/>
      <c r="Y111" s="33">
        <f t="shared" si="170"/>
        <v>0</v>
      </c>
      <c r="Z111" s="172"/>
      <c r="AA111" s="33">
        <f t="shared" si="171"/>
        <v>0</v>
      </c>
      <c r="AB111" s="172"/>
      <c r="AC111" s="33">
        <f t="shared" si="172"/>
        <v>0</v>
      </c>
      <c r="AD111" s="172"/>
      <c r="AE111" s="33">
        <f t="shared" si="173"/>
        <v>0</v>
      </c>
      <c r="AF111" s="172"/>
      <c r="AG111" s="33">
        <f t="shared" si="174"/>
        <v>0</v>
      </c>
      <c r="AH111" s="172"/>
      <c r="AI111" s="33">
        <f t="shared" si="175"/>
        <v>0</v>
      </c>
      <c r="AJ111" s="172"/>
      <c r="AK111" s="33">
        <f t="shared" si="176"/>
        <v>0</v>
      </c>
      <c r="AL111" s="172"/>
      <c r="AM111" s="33">
        <f t="shared" si="177"/>
        <v>0</v>
      </c>
      <c r="AN111" s="172"/>
      <c r="AO111" s="33">
        <f t="shared" si="178"/>
        <v>0</v>
      </c>
      <c r="AP111" s="172"/>
      <c r="AQ111" s="33">
        <f t="shared" si="179"/>
        <v>0</v>
      </c>
      <c r="AR111" s="172"/>
      <c r="AS111" s="33">
        <f t="shared" si="180"/>
        <v>0</v>
      </c>
      <c r="AT111" s="172"/>
      <c r="AU111" s="33">
        <f t="shared" si="181"/>
        <v>0</v>
      </c>
      <c r="AV111" s="172"/>
      <c r="AW111" s="33">
        <f t="shared" si="182"/>
        <v>0</v>
      </c>
      <c r="AX111" s="34">
        <f t="shared" si="183"/>
        <v>0</v>
      </c>
      <c r="AY111" s="41">
        <f t="shared" si="184"/>
        <v>0</v>
      </c>
      <c r="AZ111" s="5">
        <f t="shared" si="185"/>
        <v>0</v>
      </c>
      <c r="BA111" s="155">
        <f t="shared" si="186"/>
        <v>0</v>
      </c>
    </row>
    <row r="112" spans="1:53" s="2" customFormat="1" ht="13.2" hidden="1" thickTop="1" thickBot="1" x14ac:dyDescent="0.3">
      <c r="A112" s="32"/>
      <c r="B112" s="152">
        <v>5050100014</v>
      </c>
      <c r="C112" s="132" t="str">
        <f>IFERROR(IF(B112,VLOOKUP((AEO!$B$13&amp;AEO!$C$13&amp;B112&amp;E112),MSRV5!A:F,6,0),""),"N/A")</f>
        <v>970</v>
      </c>
      <c r="D112" s="137" t="s">
        <v>5075</v>
      </c>
      <c r="E112" s="142" t="str">
        <f>IF(B112,VLOOKUP(B112,MSRV5!B:D,3,0),"")</f>
        <v>M3</v>
      </c>
      <c r="F112" s="142"/>
      <c r="G112" s="86"/>
      <c r="H112" s="74">
        <f>IFERROR(IF(B112,VLOOKUP((AEO!$B$13&amp;AEO!$C$13&amp;B112&amp;E112),MSRV5!A:E,5,0),""),0)</f>
        <v>77.61</v>
      </c>
      <c r="I112" s="33">
        <f t="shared" si="162"/>
        <v>0</v>
      </c>
      <c r="J112" s="172"/>
      <c r="K112" s="33">
        <f t="shared" si="163"/>
        <v>0</v>
      </c>
      <c r="L112" s="172"/>
      <c r="M112" s="33">
        <f t="shared" si="164"/>
        <v>0</v>
      </c>
      <c r="N112" s="172"/>
      <c r="O112" s="33">
        <f t="shared" si="165"/>
        <v>0</v>
      </c>
      <c r="P112" s="172"/>
      <c r="Q112" s="33">
        <f t="shared" si="166"/>
        <v>0</v>
      </c>
      <c r="R112" s="172"/>
      <c r="S112" s="33">
        <f t="shared" si="167"/>
        <v>0</v>
      </c>
      <c r="T112" s="172"/>
      <c r="U112" s="33">
        <f t="shared" si="168"/>
        <v>0</v>
      </c>
      <c r="V112" s="172"/>
      <c r="W112" s="33">
        <f t="shared" si="169"/>
        <v>0</v>
      </c>
      <c r="X112" s="172"/>
      <c r="Y112" s="33">
        <f t="shared" si="170"/>
        <v>0</v>
      </c>
      <c r="Z112" s="172"/>
      <c r="AA112" s="33">
        <f t="shared" si="171"/>
        <v>0</v>
      </c>
      <c r="AB112" s="172"/>
      <c r="AC112" s="33">
        <f t="shared" si="172"/>
        <v>0</v>
      </c>
      <c r="AD112" s="172"/>
      <c r="AE112" s="33">
        <f t="shared" si="173"/>
        <v>0</v>
      </c>
      <c r="AF112" s="172"/>
      <c r="AG112" s="33">
        <f t="shared" si="174"/>
        <v>0</v>
      </c>
      <c r="AH112" s="172"/>
      <c r="AI112" s="33">
        <f t="shared" si="175"/>
        <v>0</v>
      </c>
      <c r="AJ112" s="172"/>
      <c r="AK112" s="33">
        <f t="shared" si="176"/>
        <v>0</v>
      </c>
      <c r="AL112" s="172"/>
      <c r="AM112" s="33">
        <f t="shared" si="177"/>
        <v>0</v>
      </c>
      <c r="AN112" s="172"/>
      <c r="AO112" s="33">
        <f t="shared" si="178"/>
        <v>0</v>
      </c>
      <c r="AP112" s="172"/>
      <c r="AQ112" s="33">
        <f t="shared" si="179"/>
        <v>0</v>
      </c>
      <c r="AR112" s="172"/>
      <c r="AS112" s="33">
        <f t="shared" si="180"/>
        <v>0</v>
      </c>
      <c r="AT112" s="172"/>
      <c r="AU112" s="33">
        <f t="shared" si="181"/>
        <v>0</v>
      </c>
      <c r="AV112" s="172"/>
      <c r="AW112" s="33">
        <f t="shared" si="182"/>
        <v>0</v>
      </c>
      <c r="AX112" s="34">
        <f t="shared" si="183"/>
        <v>0</v>
      </c>
      <c r="AY112" s="41">
        <f t="shared" si="184"/>
        <v>0</v>
      </c>
      <c r="AZ112" s="5">
        <f t="shared" si="185"/>
        <v>0</v>
      </c>
      <c r="BA112" s="155">
        <f t="shared" si="186"/>
        <v>0</v>
      </c>
    </row>
    <row r="113" spans="1:53" s="2" customFormat="1" ht="13.2" hidden="1" thickTop="1" thickBot="1" x14ac:dyDescent="0.3">
      <c r="A113" s="32"/>
      <c r="B113" s="154">
        <v>5050100011</v>
      </c>
      <c r="C113" s="133" t="str">
        <f>IFERROR(IF(B113,VLOOKUP((AEO!$B$13&amp;AEO!$C$13&amp;B113&amp;E113),MSRV5!A:F,6,0),""),"N/A")</f>
        <v>980</v>
      </c>
      <c r="D113" s="138" t="s">
        <v>5076</v>
      </c>
      <c r="E113" s="143" t="str">
        <f>IF(B113,VLOOKUP(B113,MSRV5!B:D,3,0),"")</f>
        <v>M3</v>
      </c>
      <c r="F113" s="143"/>
      <c r="G113" s="75"/>
      <c r="H113" s="74">
        <f>IFERROR(IF(B113,VLOOKUP((AEO!$B$13&amp;AEO!$C$13&amp;B113&amp;E113),MSRV5!A:E,5,0),""),0)</f>
        <v>248.16</v>
      </c>
      <c r="I113" s="33">
        <f t="shared" si="162"/>
        <v>0</v>
      </c>
      <c r="J113" s="172"/>
      <c r="K113" s="33">
        <f t="shared" si="163"/>
        <v>0</v>
      </c>
      <c r="L113" s="172"/>
      <c r="M113" s="33">
        <f t="shared" si="164"/>
        <v>0</v>
      </c>
      <c r="N113" s="172"/>
      <c r="O113" s="33">
        <f t="shared" si="165"/>
        <v>0</v>
      </c>
      <c r="P113" s="172"/>
      <c r="Q113" s="33">
        <f t="shared" si="166"/>
        <v>0</v>
      </c>
      <c r="R113" s="172"/>
      <c r="S113" s="33">
        <f t="shared" si="167"/>
        <v>0</v>
      </c>
      <c r="T113" s="172"/>
      <c r="U113" s="33">
        <f t="shared" si="168"/>
        <v>0</v>
      </c>
      <c r="V113" s="172"/>
      <c r="W113" s="33">
        <f t="shared" si="169"/>
        <v>0</v>
      </c>
      <c r="X113" s="172"/>
      <c r="Y113" s="33">
        <f t="shared" si="170"/>
        <v>0</v>
      </c>
      <c r="Z113" s="172"/>
      <c r="AA113" s="33">
        <f t="shared" si="171"/>
        <v>0</v>
      </c>
      <c r="AB113" s="172"/>
      <c r="AC113" s="33">
        <f t="shared" si="172"/>
        <v>0</v>
      </c>
      <c r="AD113" s="172"/>
      <c r="AE113" s="33">
        <f t="shared" si="173"/>
        <v>0</v>
      </c>
      <c r="AF113" s="172"/>
      <c r="AG113" s="33">
        <f t="shared" si="174"/>
        <v>0</v>
      </c>
      <c r="AH113" s="172"/>
      <c r="AI113" s="33">
        <f t="shared" si="175"/>
        <v>0</v>
      </c>
      <c r="AJ113" s="172"/>
      <c r="AK113" s="33">
        <f t="shared" si="176"/>
        <v>0</v>
      </c>
      <c r="AL113" s="172"/>
      <c r="AM113" s="33">
        <f t="shared" si="177"/>
        <v>0</v>
      </c>
      <c r="AN113" s="172"/>
      <c r="AO113" s="33">
        <f t="shared" si="178"/>
        <v>0</v>
      </c>
      <c r="AP113" s="172"/>
      <c r="AQ113" s="33">
        <f t="shared" si="179"/>
        <v>0</v>
      </c>
      <c r="AR113" s="172"/>
      <c r="AS113" s="33">
        <f t="shared" si="180"/>
        <v>0</v>
      </c>
      <c r="AT113" s="172"/>
      <c r="AU113" s="33">
        <f t="shared" si="181"/>
        <v>0</v>
      </c>
      <c r="AV113" s="172"/>
      <c r="AW113" s="33">
        <f t="shared" si="182"/>
        <v>0</v>
      </c>
      <c r="AX113" s="34">
        <f t="shared" si="183"/>
        <v>0</v>
      </c>
      <c r="AY113" s="41">
        <f t="shared" si="184"/>
        <v>0</v>
      </c>
      <c r="AZ113" s="5">
        <f t="shared" si="185"/>
        <v>0</v>
      </c>
      <c r="BA113" s="155">
        <f t="shared" si="186"/>
        <v>0</v>
      </c>
    </row>
    <row r="114" spans="1:53" s="2" customFormat="1" ht="13.2" hidden="1" thickTop="1" thickBot="1" x14ac:dyDescent="0.3">
      <c r="A114" s="89"/>
      <c r="B114" s="152">
        <v>5050100012</v>
      </c>
      <c r="C114" s="132" t="str">
        <f>IFERROR(IF(B114,VLOOKUP((AEO!$B$13&amp;AEO!$C$13&amp;B114&amp;E114),MSRV5!A:F,6,0),""),"N/A")</f>
        <v>990</v>
      </c>
      <c r="D114" s="137" t="s">
        <v>5077</v>
      </c>
      <c r="E114" s="142" t="str">
        <f>IF(B114,VLOOKUP(B114,MSRV5!B:D,3,0),"")</f>
        <v>M3</v>
      </c>
      <c r="F114" s="142"/>
      <c r="G114" s="86"/>
      <c r="H114" s="88">
        <f>IFERROR(IF(B114,VLOOKUP((AEO!$B$13&amp;AEO!$C$13&amp;B114&amp;E114),MSRV5!A:E,5,0),""),0)</f>
        <v>107.71</v>
      </c>
      <c r="I114" s="90">
        <f t="shared" si="162"/>
        <v>0</v>
      </c>
      <c r="J114" s="172"/>
      <c r="K114" s="90">
        <f t="shared" si="163"/>
        <v>0</v>
      </c>
      <c r="L114" s="172"/>
      <c r="M114" s="90">
        <f t="shared" si="164"/>
        <v>0</v>
      </c>
      <c r="N114" s="172"/>
      <c r="O114" s="90">
        <f t="shared" si="165"/>
        <v>0</v>
      </c>
      <c r="P114" s="172"/>
      <c r="Q114" s="90">
        <f t="shared" si="166"/>
        <v>0</v>
      </c>
      <c r="R114" s="172"/>
      <c r="S114" s="90">
        <f t="shared" si="167"/>
        <v>0</v>
      </c>
      <c r="T114" s="172"/>
      <c r="U114" s="90">
        <f t="shared" si="168"/>
        <v>0</v>
      </c>
      <c r="V114" s="172"/>
      <c r="W114" s="90">
        <f t="shared" si="169"/>
        <v>0</v>
      </c>
      <c r="X114" s="172"/>
      <c r="Y114" s="90">
        <f t="shared" si="170"/>
        <v>0</v>
      </c>
      <c r="Z114" s="172"/>
      <c r="AA114" s="90">
        <f t="shared" si="171"/>
        <v>0</v>
      </c>
      <c r="AB114" s="172"/>
      <c r="AC114" s="90">
        <f t="shared" si="172"/>
        <v>0</v>
      </c>
      <c r="AD114" s="172"/>
      <c r="AE114" s="90">
        <f t="shared" si="173"/>
        <v>0</v>
      </c>
      <c r="AF114" s="172"/>
      <c r="AG114" s="90">
        <f t="shared" si="174"/>
        <v>0</v>
      </c>
      <c r="AH114" s="172"/>
      <c r="AI114" s="90">
        <f t="shared" si="175"/>
        <v>0</v>
      </c>
      <c r="AJ114" s="172"/>
      <c r="AK114" s="90">
        <f t="shared" si="176"/>
        <v>0</v>
      </c>
      <c r="AL114" s="172"/>
      <c r="AM114" s="90">
        <f t="shared" si="177"/>
        <v>0</v>
      </c>
      <c r="AN114" s="172"/>
      <c r="AO114" s="90">
        <f t="shared" si="178"/>
        <v>0</v>
      </c>
      <c r="AP114" s="172"/>
      <c r="AQ114" s="90">
        <f t="shared" si="179"/>
        <v>0</v>
      </c>
      <c r="AR114" s="172"/>
      <c r="AS114" s="90">
        <f t="shared" si="180"/>
        <v>0</v>
      </c>
      <c r="AT114" s="172"/>
      <c r="AU114" s="90">
        <f t="shared" si="181"/>
        <v>0</v>
      </c>
      <c r="AV114" s="172"/>
      <c r="AW114" s="90">
        <f t="shared" si="182"/>
        <v>0</v>
      </c>
      <c r="AX114" s="91">
        <f t="shared" si="183"/>
        <v>0</v>
      </c>
      <c r="AY114" s="92">
        <f t="shared" si="184"/>
        <v>0</v>
      </c>
      <c r="AZ114" s="87">
        <f t="shared" si="185"/>
        <v>0</v>
      </c>
      <c r="BA114" s="153">
        <f t="shared" si="186"/>
        <v>0</v>
      </c>
    </row>
    <row r="115" spans="1:53" s="2" customFormat="1" ht="24" hidden="1" thickTop="1" thickBot="1" x14ac:dyDescent="0.3">
      <c r="A115" s="89"/>
      <c r="B115" s="152">
        <v>5500100803</v>
      </c>
      <c r="C115" s="132" t="str">
        <f>IFERROR(IF(B115,VLOOKUP((AEO!$B$13&amp;AEO!$C$13&amp;B115&amp;E115),MSRV5!A:F,6,0),""),"N/A")</f>
        <v>1000</v>
      </c>
      <c r="D115" s="137" t="s">
        <v>5078</v>
      </c>
      <c r="E115" s="142" t="str">
        <f>IF(B115,VLOOKUP(B115,MSRV5!B:D,3,0),"")</f>
        <v>M3</v>
      </c>
      <c r="F115" s="142"/>
      <c r="G115" s="86"/>
      <c r="H115" s="88">
        <f>IFERROR(IF(B115,VLOOKUP((AEO!$B$13&amp;AEO!$C$13&amp;B115&amp;E115),MSRV5!A:E,5,0),""),0)</f>
        <v>22.36</v>
      </c>
      <c r="I115" s="90">
        <f t="shared" si="162"/>
        <v>0</v>
      </c>
      <c r="J115" s="172"/>
      <c r="K115" s="90">
        <f t="shared" si="163"/>
        <v>0</v>
      </c>
      <c r="L115" s="172"/>
      <c r="M115" s="90">
        <f t="shared" si="164"/>
        <v>0</v>
      </c>
      <c r="N115" s="172"/>
      <c r="O115" s="90">
        <f t="shared" si="165"/>
        <v>0</v>
      </c>
      <c r="P115" s="172"/>
      <c r="Q115" s="90">
        <f t="shared" si="166"/>
        <v>0</v>
      </c>
      <c r="R115" s="172"/>
      <c r="S115" s="90">
        <f t="shared" si="167"/>
        <v>0</v>
      </c>
      <c r="T115" s="172"/>
      <c r="U115" s="90">
        <f t="shared" si="168"/>
        <v>0</v>
      </c>
      <c r="V115" s="172"/>
      <c r="W115" s="90">
        <f t="shared" si="169"/>
        <v>0</v>
      </c>
      <c r="X115" s="172"/>
      <c r="Y115" s="90">
        <f t="shared" si="170"/>
        <v>0</v>
      </c>
      <c r="Z115" s="172"/>
      <c r="AA115" s="90">
        <f t="shared" si="171"/>
        <v>0</v>
      </c>
      <c r="AB115" s="172"/>
      <c r="AC115" s="90">
        <f t="shared" si="172"/>
        <v>0</v>
      </c>
      <c r="AD115" s="172"/>
      <c r="AE115" s="90">
        <f t="shared" si="173"/>
        <v>0</v>
      </c>
      <c r="AF115" s="172"/>
      <c r="AG115" s="90">
        <f t="shared" si="174"/>
        <v>0</v>
      </c>
      <c r="AH115" s="172"/>
      <c r="AI115" s="90">
        <f t="shared" si="175"/>
        <v>0</v>
      </c>
      <c r="AJ115" s="172"/>
      <c r="AK115" s="90">
        <f t="shared" si="176"/>
        <v>0</v>
      </c>
      <c r="AL115" s="172"/>
      <c r="AM115" s="90">
        <f t="shared" si="177"/>
        <v>0</v>
      </c>
      <c r="AN115" s="172"/>
      <c r="AO115" s="90">
        <f t="shared" si="178"/>
        <v>0</v>
      </c>
      <c r="AP115" s="172"/>
      <c r="AQ115" s="90">
        <f t="shared" si="179"/>
        <v>0</v>
      </c>
      <c r="AR115" s="172"/>
      <c r="AS115" s="90">
        <f t="shared" si="180"/>
        <v>0</v>
      </c>
      <c r="AT115" s="172"/>
      <c r="AU115" s="90">
        <f t="shared" si="181"/>
        <v>0</v>
      </c>
      <c r="AV115" s="172"/>
      <c r="AW115" s="90">
        <f t="shared" si="182"/>
        <v>0</v>
      </c>
      <c r="AX115" s="91">
        <f t="shared" si="183"/>
        <v>0</v>
      </c>
      <c r="AY115" s="92">
        <f t="shared" si="184"/>
        <v>0</v>
      </c>
      <c r="AZ115" s="87">
        <f t="shared" si="185"/>
        <v>0</v>
      </c>
      <c r="BA115" s="153">
        <f t="shared" si="186"/>
        <v>0</v>
      </c>
    </row>
    <row r="116" spans="1:53" s="2" customFormat="1" ht="13.2" hidden="1" thickTop="1" thickBot="1" x14ac:dyDescent="0.3">
      <c r="A116" s="32"/>
      <c r="B116" s="152">
        <v>5050100019</v>
      </c>
      <c r="C116" s="132" t="str">
        <f>IFERROR(IF(B116,VLOOKUP((AEO!$B$13&amp;AEO!$C$13&amp;B116&amp;E116),MSRV5!A:F,6,0),""),"N/A")</f>
        <v>1010</v>
      </c>
      <c r="D116" s="137" t="s">
        <v>5079</v>
      </c>
      <c r="E116" s="142" t="str">
        <f>IF(B116,VLOOKUP(B116,MSRV5!B:D,3,0),"")</f>
        <v>M2</v>
      </c>
      <c r="F116" s="142"/>
      <c r="G116" s="86"/>
      <c r="H116" s="74">
        <f>IFERROR(IF(B116,VLOOKUP((AEO!$B$13&amp;AEO!$C$13&amp;B116&amp;E116),MSRV5!A:E,5,0),""),0)</f>
        <v>65.88</v>
      </c>
      <c r="I116" s="33">
        <f t="shared" si="162"/>
        <v>0</v>
      </c>
      <c r="J116" s="172"/>
      <c r="K116" s="33">
        <f t="shared" si="163"/>
        <v>0</v>
      </c>
      <c r="L116" s="172"/>
      <c r="M116" s="33">
        <f t="shared" si="164"/>
        <v>0</v>
      </c>
      <c r="N116" s="172"/>
      <c r="O116" s="33">
        <f t="shared" si="165"/>
        <v>0</v>
      </c>
      <c r="P116" s="172"/>
      <c r="Q116" s="33">
        <f t="shared" si="166"/>
        <v>0</v>
      </c>
      <c r="R116" s="172"/>
      <c r="S116" s="33">
        <f t="shared" si="167"/>
        <v>0</v>
      </c>
      <c r="T116" s="172"/>
      <c r="U116" s="33">
        <f t="shared" si="168"/>
        <v>0</v>
      </c>
      <c r="V116" s="172"/>
      <c r="W116" s="33">
        <f t="shared" si="169"/>
        <v>0</v>
      </c>
      <c r="X116" s="172"/>
      <c r="Y116" s="33">
        <f t="shared" si="170"/>
        <v>0</v>
      </c>
      <c r="Z116" s="172"/>
      <c r="AA116" s="33">
        <f t="shared" si="171"/>
        <v>0</v>
      </c>
      <c r="AB116" s="172"/>
      <c r="AC116" s="33">
        <f t="shared" si="172"/>
        <v>0</v>
      </c>
      <c r="AD116" s="172"/>
      <c r="AE116" s="33">
        <f t="shared" si="173"/>
        <v>0</v>
      </c>
      <c r="AF116" s="172"/>
      <c r="AG116" s="33">
        <f t="shared" si="174"/>
        <v>0</v>
      </c>
      <c r="AH116" s="172"/>
      <c r="AI116" s="33">
        <f t="shared" si="175"/>
        <v>0</v>
      </c>
      <c r="AJ116" s="172"/>
      <c r="AK116" s="33">
        <f t="shared" si="176"/>
        <v>0</v>
      </c>
      <c r="AL116" s="172"/>
      <c r="AM116" s="33">
        <f t="shared" si="177"/>
        <v>0</v>
      </c>
      <c r="AN116" s="172"/>
      <c r="AO116" s="33">
        <f t="shared" si="178"/>
        <v>0</v>
      </c>
      <c r="AP116" s="172"/>
      <c r="AQ116" s="33">
        <f t="shared" si="179"/>
        <v>0</v>
      </c>
      <c r="AR116" s="172"/>
      <c r="AS116" s="33">
        <f t="shared" si="180"/>
        <v>0</v>
      </c>
      <c r="AT116" s="172"/>
      <c r="AU116" s="33">
        <f t="shared" si="181"/>
        <v>0</v>
      </c>
      <c r="AV116" s="172"/>
      <c r="AW116" s="33">
        <f t="shared" si="182"/>
        <v>0</v>
      </c>
      <c r="AX116" s="34">
        <f t="shared" si="183"/>
        <v>0</v>
      </c>
      <c r="AY116" s="41">
        <f t="shared" si="184"/>
        <v>0</v>
      </c>
      <c r="AZ116" s="5">
        <f t="shared" si="185"/>
        <v>0</v>
      </c>
      <c r="BA116" s="155">
        <f t="shared" si="186"/>
        <v>0</v>
      </c>
    </row>
    <row r="117" spans="1:53" s="2" customFormat="1" ht="13.2" hidden="1" thickTop="1" thickBot="1" x14ac:dyDescent="0.3">
      <c r="A117" s="32"/>
      <c r="B117" s="152">
        <v>5500000901</v>
      </c>
      <c r="C117" s="132" t="str">
        <f>IFERROR(IF(B117,VLOOKUP((AEO!$B$13&amp;AEO!$C$13&amp;B117&amp;E117),MSRV5!A:F,6,0),""),"N/A")</f>
        <v>1020</v>
      </c>
      <c r="D117" s="137" t="s">
        <v>5080</v>
      </c>
      <c r="E117" s="142" t="str">
        <f>IF(B117,VLOOKUP(B117,MSRV5!B:D,3,0),"")</f>
        <v>M3</v>
      </c>
      <c r="F117" s="142"/>
      <c r="G117" s="86"/>
      <c r="H117" s="74">
        <f>IFERROR(IF(B117,VLOOKUP((AEO!$B$13&amp;AEO!$C$13&amp;B117&amp;E117),MSRV5!A:E,5,0),""),0)</f>
        <v>101.44</v>
      </c>
      <c r="I117" s="33">
        <f t="shared" si="162"/>
        <v>0</v>
      </c>
      <c r="J117" s="172"/>
      <c r="K117" s="33">
        <f t="shared" si="163"/>
        <v>0</v>
      </c>
      <c r="L117" s="172"/>
      <c r="M117" s="33">
        <f t="shared" si="164"/>
        <v>0</v>
      </c>
      <c r="N117" s="172"/>
      <c r="O117" s="33">
        <f t="shared" si="165"/>
        <v>0</v>
      </c>
      <c r="P117" s="172"/>
      <c r="Q117" s="33">
        <f t="shared" si="166"/>
        <v>0</v>
      </c>
      <c r="R117" s="172"/>
      <c r="S117" s="33">
        <f t="shared" si="167"/>
        <v>0</v>
      </c>
      <c r="T117" s="172"/>
      <c r="U117" s="33">
        <f t="shared" si="168"/>
        <v>0</v>
      </c>
      <c r="V117" s="172"/>
      <c r="W117" s="33">
        <f t="shared" si="169"/>
        <v>0</v>
      </c>
      <c r="X117" s="172"/>
      <c r="Y117" s="33">
        <f t="shared" si="170"/>
        <v>0</v>
      </c>
      <c r="Z117" s="172"/>
      <c r="AA117" s="33">
        <f t="shared" si="171"/>
        <v>0</v>
      </c>
      <c r="AB117" s="172"/>
      <c r="AC117" s="33">
        <f t="shared" si="172"/>
        <v>0</v>
      </c>
      <c r="AD117" s="172"/>
      <c r="AE117" s="33">
        <f t="shared" si="173"/>
        <v>0</v>
      </c>
      <c r="AF117" s="172"/>
      <c r="AG117" s="33">
        <f t="shared" si="174"/>
        <v>0</v>
      </c>
      <c r="AH117" s="172"/>
      <c r="AI117" s="33">
        <f t="shared" si="175"/>
        <v>0</v>
      </c>
      <c r="AJ117" s="172"/>
      <c r="AK117" s="33">
        <f t="shared" si="176"/>
        <v>0</v>
      </c>
      <c r="AL117" s="172"/>
      <c r="AM117" s="33">
        <f t="shared" si="177"/>
        <v>0</v>
      </c>
      <c r="AN117" s="172"/>
      <c r="AO117" s="33">
        <f t="shared" si="178"/>
        <v>0</v>
      </c>
      <c r="AP117" s="172"/>
      <c r="AQ117" s="33">
        <f t="shared" si="179"/>
        <v>0</v>
      </c>
      <c r="AR117" s="172"/>
      <c r="AS117" s="33">
        <f t="shared" si="180"/>
        <v>0</v>
      </c>
      <c r="AT117" s="172"/>
      <c r="AU117" s="33">
        <f t="shared" si="181"/>
        <v>0</v>
      </c>
      <c r="AV117" s="172"/>
      <c r="AW117" s="33">
        <f t="shared" si="182"/>
        <v>0</v>
      </c>
      <c r="AX117" s="34">
        <f t="shared" si="183"/>
        <v>0</v>
      </c>
      <c r="AY117" s="41">
        <f t="shared" si="184"/>
        <v>0</v>
      </c>
      <c r="AZ117" s="5">
        <f t="shared" si="185"/>
        <v>0</v>
      </c>
      <c r="BA117" s="155">
        <f t="shared" si="186"/>
        <v>0</v>
      </c>
    </row>
    <row r="118" spans="1:53" s="2" customFormat="1" ht="13.2" hidden="1" thickTop="1" thickBot="1" x14ac:dyDescent="0.3">
      <c r="A118" s="89"/>
      <c r="B118" s="152">
        <v>5500000902</v>
      </c>
      <c r="C118" s="132" t="str">
        <f>IFERROR(IF(B118,VLOOKUP((AEO!$B$13&amp;AEO!$C$13&amp;B118&amp;E118),MSRV5!A:F,6,0),""),"N/A")</f>
        <v>1030</v>
      </c>
      <c r="D118" s="137" t="s">
        <v>5081</v>
      </c>
      <c r="E118" s="142" t="str">
        <f>IF(B118,VLOOKUP(B118,MSRV5!B:D,3,0),"")</f>
        <v>M3</v>
      </c>
      <c r="F118" s="142"/>
      <c r="G118" s="86"/>
      <c r="H118" s="88">
        <f>IFERROR(IF(B118,VLOOKUP((AEO!$B$13&amp;AEO!$C$13&amp;B118&amp;E118),MSRV5!A:E,5,0),""),0)</f>
        <v>72.45</v>
      </c>
      <c r="I118" s="90">
        <f t="shared" si="162"/>
        <v>0</v>
      </c>
      <c r="J118" s="172"/>
      <c r="K118" s="90">
        <f t="shared" si="163"/>
        <v>0</v>
      </c>
      <c r="L118" s="172"/>
      <c r="M118" s="90">
        <f t="shared" si="164"/>
        <v>0</v>
      </c>
      <c r="N118" s="172"/>
      <c r="O118" s="90">
        <f t="shared" si="165"/>
        <v>0</v>
      </c>
      <c r="P118" s="172"/>
      <c r="Q118" s="90">
        <f t="shared" si="166"/>
        <v>0</v>
      </c>
      <c r="R118" s="172"/>
      <c r="S118" s="90">
        <f t="shared" si="167"/>
        <v>0</v>
      </c>
      <c r="T118" s="172"/>
      <c r="U118" s="90">
        <f t="shared" si="168"/>
        <v>0</v>
      </c>
      <c r="V118" s="172"/>
      <c r="W118" s="90">
        <f t="shared" si="169"/>
        <v>0</v>
      </c>
      <c r="X118" s="172"/>
      <c r="Y118" s="90">
        <f t="shared" si="170"/>
        <v>0</v>
      </c>
      <c r="Z118" s="172"/>
      <c r="AA118" s="90">
        <f t="shared" si="171"/>
        <v>0</v>
      </c>
      <c r="AB118" s="172"/>
      <c r="AC118" s="90">
        <f t="shared" si="172"/>
        <v>0</v>
      </c>
      <c r="AD118" s="172"/>
      <c r="AE118" s="90">
        <f t="shared" si="173"/>
        <v>0</v>
      </c>
      <c r="AF118" s="172"/>
      <c r="AG118" s="90">
        <f t="shared" si="174"/>
        <v>0</v>
      </c>
      <c r="AH118" s="172"/>
      <c r="AI118" s="90">
        <f t="shared" si="175"/>
        <v>0</v>
      </c>
      <c r="AJ118" s="172"/>
      <c r="AK118" s="90">
        <f t="shared" si="176"/>
        <v>0</v>
      </c>
      <c r="AL118" s="172"/>
      <c r="AM118" s="90">
        <f t="shared" si="177"/>
        <v>0</v>
      </c>
      <c r="AN118" s="172"/>
      <c r="AO118" s="90">
        <f t="shared" si="178"/>
        <v>0</v>
      </c>
      <c r="AP118" s="172"/>
      <c r="AQ118" s="90">
        <f t="shared" si="179"/>
        <v>0</v>
      </c>
      <c r="AR118" s="172"/>
      <c r="AS118" s="90">
        <f t="shared" si="180"/>
        <v>0</v>
      </c>
      <c r="AT118" s="172"/>
      <c r="AU118" s="90">
        <f t="shared" si="181"/>
        <v>0</v>
      </c>
      <c r="AV118" s="172"/>
      <c r="AW118" s="90">
        <f t="shared" si="182"/>
        <v>0</v>
      </c>
      <c r="AX118" s="91">
        <f t="shared" si="183"/>
        <v>0</v>
      </c>
      <c r="AY118" s="92">
        <f t="shared" si="184"/>
        <v>0</v>
      </c>
      <c r="AZ118" s="87">
        <f t="shared" si="185"/>
        <v>0</v>
      </c>
      <c r="BA118" s="153">
        <f t="shared" si="186"/>
        <v>0</v>
      </c>
    </row>
    <row r="119" spans="1:53" s="2" customFormat="1" ht="13.2" hidden="1" thickTop="1" thickBot="1" x14ac:dyDescent="0.3">
      <c r="A119" s="32"/>
      <c r="B119" s="152">
        <v>5500000905</v>
      </c>
      <c r="C119" s="132" t="str">
        <f>IFERROR(IF(B119,VLOOKUP((AEO!$B$13&amp;AEO!$C$13&amp;B119&amp;E119),MSRV5!A:F,6,0),""),"N/A")</f>
        <v>1040</v>
      </c>
      <c r="D119" s="137" t="s">
        <v>5082</v>
      </c>
      <c r="E119" s="142" t="str">
        <f>IF(B119,VLOOKUP(B119,MSRV5!B:D,3,0),"")</f>
        <v>M3</v>
      </c>
      <c r="F119" s="142"/>
      <c r="G119" s="86"/>
      <c r="H119" s="74">
        <f>IFERROR(IF(B119,VLOOKUP((AEO!$B$13&amp;AEO!$C$13&amp;B119&amp;E119),MSRV5!A:E,5,0),""),0)</f>
        <v>14.9</v>
      </c>
      <c r="I119" s="33">
        <f t="shared" si="162"/>
        <v>0</v>
      </c>
      <c r="J119" s="172"/>
      <c r="K119" s="33">
        <f t="shared" si="163"/>
        <v>0</v>
      </c>
      <c r="L119" s="172"/>
      <c r="M119" s="33">
        <f t="shared" si="164"/>
        <v>0</v>
      </c>
      <c r="N119" s="172"/>
      <c r="O119" s="33">
        <f t="shared" si="165"/>
        <v>0</v>
      </c>
      <c r="P119" s="172"/>
      <c r="Q119" s="33">
        <f t="shared" si="166"/>
        <v>0</v>
      </c>
      <c r="R119" s="172"/>
      <c r="S119" s="33">
        <f t="shared" si="167"/>
        <v>0</v>
      </c>
      <c r="T119" s="172"/>
      <c r="U119" s="33">
        <f t="shared" si="168"/>
        <v>0</v>
      </c>
      <c r="V119" s="172"/>
      <c r="W119" s="33">
        <f t="shared" si="169"/>
        <v>0</v>
      </c>
      <c r="X119" s="172"/>
      <c r="Y119" s="33">
        <f t="shared" si="170"/>
        <v>0</v>
      </c>
      <c r="Z119" s="172"/>
      <c r="AA119" s="33">
        <f t="shared" si="171"/>
        <v>0</v>
      </c>
      <c r="AB119" s="172"/>
      <c r="AC119" s="33">
        <f t="shared" si="172"/>
        <v>0</v>
      </c>
      <c r="AD119" s="172"/>
      <c r="AE119" s="33">
        <f t="shared" si="173"/>
        <v>0</v>
      </c>
      <c r="AF119" s="172"/>
      <c r="AG119" s="33">
        <f t="shared" si="174"/>
        <v>0</v>
      </c>
      <c r="AH119" s="172"/>
      <c r="AI119" s="33">
        <f t="shared" si="175"/>
        <v>0</v>
      </c>
      <c r="AJ119" s="172"/>
      <c r="AK119" s="33">
        <f t="shared" si="176"/>
        <v>0</v>
      </c>
      <c r="AL119" s="172"/>
      <c r="AM119" s="33">
        <f t="shared" si="177"/>
        <v>0</v>
      </c>
      <c r="AN119" s="172"/>
      <c r="AO119" s="33">
        <f t="shared" si="178"/>
        <v>0</v>
      </c>
      <c r="AP119" s="172"/>
      <c r="AQ119" s="33">
        <f t="shared" si="179"/>
        <v>0</v>
      </c>
      <c r="AR119" s="172"/>
      <c r="AS119" s="33">
        <f t="shared" si="180"/>
        <v>0</v>
      </c>
      <c r="AT119" s="172"/>
      <c r="AU119" s="33">
        <f t="shared" si="181"/>
        <v>0</v>
      </c>
      <c r="AV119" s="172"/>
      <c r="AW119" s="33">
        <f t="shared" si="182"/>
        <v>0</v>
      </c>
      <c r="AX119" s="34">
        <f t="shared" si="183"/>
        <v>0</v>
      </c>
      <c r="AY119" s="41">
        <f t="shared" si="184"/>
        <v>0</v>
      </c>
      <c r="AZ119" s="5">
        <f t="shared" si="185"/>
        <v>0</v>
      </c>
      <c r="BA119" s="155">
        <f t="shared" si="186"/>
        <v>0</v>
      </c>
    </row>
    <row r="120" spans="1:53" s="2" customFormat="1" ht="13.2" hidden="1" thickTop="1" thickBot="1" x14ac:dyDescent="0.3">
      <c r="A120" s="32"/>
      <c r="B120" s="154">
        <v>5500300529</v>
      </c>
      <c r="C120" s="133" t="str">
        <f>IFERROR(IF(B120,VLOOKUP((AEO!$B$13&amp;AEO!$C$13&amp;B120&amp;E120),MSRV5!A:F,6,0),""),"N/A")</f>
        <v>1050</v>
      </c>
      <c r="D120" s="138" t="s">
        <v>5083</v>
      </c>
      <c r="E120" s="143" t="str">
        <f>IF(B120,VLOOKUP(B120,MSRV5!B:D,3,0),"")</f>
        <v>M2</v>
      </c>
      <c r="F120" s="143"/>
      <c r="G120" s="75"/>
      <c r="H120" s="74">
        <f>IFERROR(IF(B120,VLOOKUP((AEO!$B$13&amp;AEO!$C$13&amp;B120&amp;E120),MSRV5!A:E,5,0),""),0)</f>
        <v>4.9000000000000004</v>
      </c>
      <c r="I120" s="33">
        <f t="shared" si="162"/>
        <v>0</v>
      </c>
      <c r="J120" s="172"/>
      <c r="K120" s="33">
        <f t="shared" si="163"/>
        <v>0</v>
      </c>
      <c r="L120" s="172"/>
      <c r="M120" s="33">
        <f t="shared" si="164"/>
        <v>0</v>
      </c>
      <c r="N120" s="172"/>
      <c r="O120" s="33">
        <f t="shared" si="165"/>
        <v>0</v>
      </c>
      <c r="P120" s="172"/>
      <c r="Q120" s="33">
        <f t="shared" si="166"/>
        <v>0</v>
      </c>
      <c r="R120" s="172"/>
      <c r="S120" s="33">
        <f t="shared" si="167"/>
        <v>0</v>
      </c>
      <c r="T120" s="172"/>
      <c r="U120" s="33">
        <f t="shared" si="168"/>
        <v>0</v>
      </c>
      <c r="V120" s="172"/>
      <c r="W120" s="33">
        <f t="shared" si="169"/>
        <v>0</v>
      </c>
      <c r="X120" s="172"/>
      <c r="Y120" s="33">
        <f t="shared" si="170"/>
        <v>0</v>
      </c>
      <c r="Z120" s="172"/>
      <c r="AA120" s="33">
        <f t="shared" si="171"/>
        <v>0</v>
      </c>
      <c r="AB120" s="172"/>
      <c r="AC120" s="33">
        <f t="shared" si="172"/>
        <v>0</v>
      </c>
      <c r="AD120" s="172"/>
      <c r="AE120" s="33">
        <f t="shared" si="173"/>
        <v>0</v>
      </c>
      <c r="AF120" s="172"/>
      <c r="AG120" s="33">
        <f t="shared" si="174"/>
        <v>0</v>
      </c>
      <c r="AH120" s="172"/>
      <c r="AI120" s="33">
        <f t="shared" si="175"/>
        <v>0</v>
      </c>
      <c r="AJ120" s="172"/>
      <c r="AK120" s="33">
        <f t="shared" si="176"/>
        <v>0</v>
      </c>
      <c r="AL120" s="172"/>
      <c r="AM120" s="33">
        <f t="shared" si="177"/>
        <v>0</v>
      </c>
      <c r="AN120" s="172"/>
      <c r="AO120" s="33">
        <f t="shared" si="178"/>
        <v>0</v>
      </c>
      <c r="AP120" s="172"/>
      <c r="AQ120" s="33">
        <f t="shared" si="179"/>
        <v>0</v>
      </c>
      <c r="AR120" s="172"/>
      <c r="AS120" s="33">
        <f t="shared" si="180"/>
        <v>0</v>
      </c>
      <c r="AT120" s="172"/>
      <c r="AU120" s="33">
        <f t="shared" si="181"/>
        <v>0</v>
      </c>
      <c r="AV120" s="172"/>
      <c r="AW120" s="33">
        <f t="shared" si="182"/>
        <v>0</v>
      </c>
      <c r="AX120" s="34">
        <f t="shared" si="183"/>
        <v>0</v>
      </c>
      <c r="AY120" s="41">
        <f t="shared" si="184"/>
        <v>0</v>
      </c>
      <c r="AZ120" s="5">
        <f t="shared" si="185"/>
        <v>0</v>
      </c>
      <c r="BA120" s="155">
        <f t="shared" si="186"/>
        <v>0</v>
      </c>
    </row>
    <row r="121" spans="1:53" s="2" customFormat="1" ht="13.2" hidden="1" thickTop="1" thickBot="1" x14ac:dyDescent="0.3">
      <c r="A121" s="32"/>
      <c r="B121" s="154">
        <v>5500100830</v>
      </c>
      <c r="C121" s="133" t="str">
        <f>IFERROR(IF(B121,VLOOKUP((AEO!$B$13&amp;AEO!$C$13&amp;B121&amp;E121),MSRV5!A:F,6,0),""),"N/A")</f>
        <v>9050</v>
      </c>
      <c r="D121" s="138" t="s">
        <v>5084</v>
      </c>
      <c r="E121" s="143" t="str">
        <f>IF(B121,VLOOKUP(B121,MSRV5!B:D,3,0),"")</f>
        <v>M3</v>
      </c>
      <c r="F121" s="143"/>
      <c r="G121" s="75"/>
      <c r="H121" s="74">
        <f>IFERROR(IF(B121,VLOOKUP((AEO!$B$13&amp;AEO!$C$13&amp;B121&amp;E121),MSRV5!A:E,5,0),""),0)</f>
        <v>6018.74</v>
      </c>
      <c r="I121" s="33">
        <f t="shared" si="162"/>
        <v>0</v>
      </c>
      <c r="J121" s="172"/>
      <c r="K121" s="33">
        <f t="shared" si="163"/>
        <v>0</v>
      </c>
      <c r="L121" s="172"/>
      <c r="M121" s="33">
        <f t="shared" si="164"/>
        <v>0</v>
      </c>
      <c r="N121" s="172"/>
      <c r="O121" s="33">
        <f t="shared" si="165"/>
        <v>0</v>
      </c>
      <c r="P121" s="172"/>
      <c r="Q121" s="33">
        <f t="shared" si="166"/>
        <v>0</v>
      </c>
      <c r="R121" s="172"/>
      <c r="S121" s="33">
        <f t="shared" si="167"/>
        <v>0</v>
      </c>
      <c r="T121" s="172"/>
      <c r="U121" s="33">
        <f t="shared" si="168"/>
        <v>0</v>
      </c>
      <c r="V121" s="172"/>
      <c r="W121" s="33">
        <f t="shared" si="169"/>
        <v>0</v>
      </c>
      <c r="X121" s="172"/>
      <c r="Y121" s="33">
        <f t="shared" si="170"/>
        <v>0</v>
      </c>
      <c r="Z121" s="172"/>
      <c r="AA121" s="33">
        <f t="shared" si="171"/>
        <v>0</v>
      </c>
      <c r="AB121" s="172"/>
      <c r="AC121" s="33">
        <f t="shared" si="172"/>
        <v>0</v>
      </c>
      <c r="AD121" s="172"/>
      <c r="AE121" s="33">
        <f t="shared" si="173"/>
        <v>0</v>
      </c>
      <c r="AF121" s="172"/>
      <c r="AG121" s="33">
        <f t="shared" si="174"/>
        <v>0</v>
      </c>
      <c r="AH121" s="172"/>
      <c r="AI121" s="33">
        <f t="shared" si="175"/>
        <v>0</v>
      </c>
      <c r="AJ121" s="172"/>
      <c r="AK121" s="33">
        <f t="shared" si="176"/>
        <v>0</v>
      </c>
      <c r="AL121" s="172"/>
      <c r="AM121" s="33">
        <f t="shared" si="177"/>
        <v>0</v>
      </c>
      <c r="AN121" s="172"/>
      <c r="AO121" s="33">
        <f t="shared" si="178"/>
        <v>0</v>
      </c>
      <c r="AP121" s="172"/>
      <c r="AQ121" s="33">
        <f t="shared" si="179"/>
        <v>0</v>
      </c>
      <c r="AR121" s="172"/>
      <c r="AS121" s="33">
        <f t="shared" si="180"/>
        <v>0</v>
      </c>
      <c r="AT121" s="172"/>
      <c r="AU121" s="33">
        <f t="shared" si="181"/>
        <v>0</v>
      </c>
      <c r="AV121" s="172"/>
      <c r="AW121" s="33">
        <f t="shared" si="182"/>
        <v>0</v>
      </c>
      <c r="AX121" s="34">
        <f t="shared" si="183"/>
        <v>0</v>
      </c>
      <c r="AY121" s="41">
        <f t="shared" si="184"/>
        <v>0</v>
      </c>
      <c r="AZ121" s="5">
        <f t="shared" si="185"/>
        <v>0</v>
      </c>
      <c r="BA121" s="155">
        <f t="shared" si="186"/>
        <v>0</v>
      </c>
    </row>
    <row r="122" spans="1:53" s="2" customFormat="1" ht="13.2" hidden="1" thickTop="1" thickBot="1" x14ac:dyDescent="0.3">
      <c r="A122" s="32"/>
      <c r="B122" s="154">
        <v>5500100830</v>
      </c>
      <c r="C122" s="133" t="str">
        <f>IFERROR(IF(B122,VLOOKUP((AEO!$B$13&amp;AEO!$C$13&amp;B122&amp;E122),MSRV5!A:F,6,0),""),"N/A")</f>
        <v>9050</v>
      </c>
      <c r="D122" s="138" t="s">
        <v>5085</v>
      </c>
      <c r="E122" s="143" t="str">
        <f>IF(B122,VLOOKUP(B122,MSRV5!B:D,3,0),"")</f>
        <v>M3</v>
      </c>
      <c r="F122" s="143"/>
      <c r="G122" s="75"/>
      <c r="H122" s="74">
        <f>IFERROR(IF(B122,VLOOKUP((AEO!$B$13&amp;AEO!$C$13&amp;B122&amp;E122),MSRV5!A:E,5,0),""),0)</f>
        <v>6018.74</v>
      </c>
      <c r="I122" s="33">
        <f t="shared" si="162"/>
        <v>0</v>
      </c>
      <c r="J122" s="172"/>
      <c r="K122" s="33">
        <f t="shared" si="163"/>
        <v>0</v>
      </c>
      <c r="L122" s="172"/>
      <c r="M122" s="33">
        <f t="shared" si="164"/>
        <v>0</v>
      </c>
      <c r="N122" s="172"/>
      <c r="O122" s="33">
        <f t="shared" si="165"/>
        <v>0</v>
      </c>
      <c r="P122" s="172"/>
      <c r="Q122" s="33">
        <f t="shared" si="166"/>
        <v>0</v>
      </c>
      <c r="R122" s="172"/>
      <c r="S122" s="33">
        <f t="shared" si="167"/>
        <v>0</v>
      </c>
      <c r="T122" s="172"/>
      <c r="U122" s="33">
        <f t="shared" si="168"/>
        <v>0</v>
      </c>
      <c r="V122" s="172"/>
      <c r="W122" s="33">
        <f t="shared" si="169"/>
        <v>0</v>
      </c>
      <c r="X122" s="172"/>
      <c r="Y122" s="33">
        <f t="shared" si="170"/>
        <v>0</v>
      </c>
      <c r="Z122" s="172"/>
      <c r="AA122" s="33">
        <f t="shared" si="171"/>
        <v>0</v>
      </c>
      <c r="AB122" s="172"/>
      <c r="AC122" s="33">
        <f t="shared" si="172"/>
        <v>0</v>
      </c>
      <c r="AD122" s="172"/>
      <c r="AE122" s="33">
        <f t="shared" si="173"/>
        <v>0</v>
      </c>
      <c r="AF122" s="172"/>
      <c r="AG122" s="33">
        <f t="shared" si="174"/>
        <v>0</v>
      </c>
      <c r="AH122" s="172"/>
      <c r="AI122" s="33">
        <f t="shared" si="175"/>
        <v>0</v>
      </c>
      <c r="AJ122" s="172"/>
      <c r="AK122" s="33">
        <f t="shared" si="176"/>
        <v>0</v>
      </c>
      <c r="AL122" s="172"/>
      <c r="AM122" s="33">
        <f t="shared" si="177"/>
        <v>0</v>
      </c>
      <c r="AN122" s="172"/>
      <c r="AO122" s="33">
        <f t="shared" si="178"/>
        <v>0</v>
      </c>
      <c r="AP122" s="172"/>
      <c r="AQ122" s="33">
        <f t="shared" si="179"/>
        <v>0</v>
      </c>
      <c r="AR122" s="172"/>
      <c r="AS122" s="33">
        <f t="shared" si="180"/>
        <v>0</v>
      </c>
      <c r="AT122" s="172"/>
      <c r="AU122" s="33">
        <f t="shared" si="181"/>
        <v>0</v>
      </c>
      <c r="AV122" s="172"/>
      <c r="AW122" s="33">
        <f t="shared" si="182"/>
        <v>0</v>
      </c>
      <c r="AX122" s="34">
        <f t="shared" si="183"/>
        <v>0</v>
      </c>
      <c r="AY122" s="41">
        <f t="shared" si="184"/>
        <v>0</v>
      </c>
      <c r="AZ122" s="5">
        <f t="shared" si="185"/>
        <v>0</v>
      </c>
      <c r="BA122" s="155">
        <f t="shared" si="186"/>
        <v>0</v>
      </c>
    </row>
    <row r="123" spans="1:53" s="2" customFormat="1" ht="13.2" hidden="1" thickTop="1" thickBot="1" x14ac:dyDescent="0.3">
      <c r="A123" s="32"/>
      <c r="B123" s="154">
        <v>5500000977</v>
      </c>
      <c r="C123" s="133" t="str">
        <f>IFERROR(IF(B123,VLOOKUP((AEO!$B$13&amp;AEO!$C$13&amp;B123&amp;E123),MSRV5!A:F,6,0),""),"N/A")</f>
        <v>1060</v>
      </c>
      <c r="D123" s="138" t="s">
        <v>5086</v>
      </c>
      <c r="E123" s="143" t="str">
        <f>IF(B123,VLOOKUP(B123,MSRV5!B:D,3,0),"")</f>
        <v>CJ</v>
      </c>
      <c r="F123" s="143"/>
      <c r="G123" s="75"/>
      <c r="H123" s="74">
        <f>IFERROR(IF(B123,VLOOKUP((AEO!$B$13&amp;AEO!$C$13&amp;B123&amp;E123),MSRV5!A:E,5,0),""),0)</f>
        <v>99228.69</v>
      </c>
      <c r="I123" s="33">
        <f t="shared" si="162"/>
        <v>0</v>
      </c>
      <c r="J123" s="172"/>
      <c r="K123" s="33">
        <f t="shared" si="163"/>
        <v>0</v>
      </c>
      <c r="L123" s="172"/>
      <c r="M123" s="33">
        <f t="shared" si="164"/>
        <v>0</v>
      </c>
      <c r="N123" s="172"/>
      <c r="O123" s="33">
        <f t="shared" si="165"/>
        <v>0</v>
      </c>
      <c r="P123" s="172"/>
      <c r="Q123" s="33">
        <f t="shared" si="166"/>
        <v>0</v>
      </c>
      <c r="R123" s="172"/>
      <c r="S123" s="33">
        <f t="shared" si="167"/>
        <v>0</v>
      </c>
      <c r="T123" s="172"/>
      <c r="U123" s="33">
        <f t="shared" si="168"/>
        <v>0</v>
      </c>
      <c r="V123" s="172"/>
      <c r="W123" s="33">
        <f t="shared" si="169"/>
        <v>0</v>
      </c>
      <c r="X123" s="172"/>
      <c r="Y123" s="33">
        <f t="shared" si="170"/>
        <v>0</v>
      </c>
      <c r="Z123" s="172"/>
      <c r="AA123" s="33">
        <f t="shared" si="171"/>
        <v>0</v>
      </c>
      <c r="AB123" s="172"/>
      <c r="AC123" s="33">
        <f t="shared" si="172"/>
        <v>0</v>
      </c>
      <c r="AD123" s="172"/>
      <c r="AE123" s="33">
        <f t="shared" si="173"/>
        <v>0</v>
      </c>
      <c r="AF123" s="172"/>
      <c r="AG123" s="33">
        <f t="shared" si="174"/>
        <v>0</v>
      </c>
      <c r="AH123" s="172"/>
      <c r="AI123" s="33">
        <f t="shared" si="175"/>
        <v>0</v>
      </c>
      <c r="AJ123" s="172"/>
      <c r="AK123" s="33">
        <f t="shared" si="176"/>
        <v>0</v>
      </c>
      <c r="AL123" s="172"/>
      <c r="AM123" s="33">
        <f t="shared" si="177"/>
        <v>0</v>
      </c>
      <c r="AN123" s="172"/>
      <c r="AO123" s="33">
        <f t="shared" si="178"/>
        <v>0</v>
      </c>
      <c r="AP123" s="172"/>
      <c r="AQ123" s="33">
        <f t="shared" si="179"/>
        <v>0</v>
      </c>
      <c r="AR123" s="172"/>
      <c r="AS123" s="33">
        <f t="shared" si="180"/>
        <v>0</v>
      </c>
      <c r="AT123" s="172"/>
      <c r="AU123" s="33">
        <f t="shared" si="181"/>
        <v>0</v>
      </c>
      <c r="AV123" s="172"/>
      <c r="AW123" s="33">
        <f t="shared" si="182"/>
        <v>0</v>
      </c>
      <c r="AX123" s="34">
        <f t="shared" si="183"/>
        <v>0</v>
      </c>
      <c r="AY123" s="41">
        <f t="shared" si="184"/>
        <v>0</v>
      </c>
      <c r="AZ123" s="5">
        <f t="shared" si="185"/>
        <v>0</v>
      </c>
      <c r="BA123" s="155">
        <f t="shared" si="186"/>
        <v>0</v>
      </c>
    </row>
    <row r="124" spans="1:53" s="2" customFormat="1" ht="13.2" hidden="1" thickTop="1" thickBot="1" x14ac:dyDescent="0.3">
      <c r="A124" s="32"/>
      <c r="B124" s="154">
        <v>5500000979</v>
      </c>
      <c r="C124" s="133" t="str">
        <f>IFERROR(IF(B124,VLOOKUP((AEO!$B$13&amp;AEO!$C$13&amp;B124&amp;E124),MSRV5!A:F,6,0),""),"N/A")</f>
        <v>1070</v>
      </c>
      <c r="D124" s="138" t="s">
        <v>5088</v>
      </c>
      <c r="E124" s="143" t="str">
        <f>IF(B124,VLOOKUP(B124,MSRV5!B:D,3,0),"")</f>
        <v>CJ</v>
      </c>
      <c r="F124" s="143"/>
      <c r="G124" s="75"/>
      <c r="H124" s="74">
        <f>IFERROR(IF(B124,VLOOKUP((AEO!$B$13&amp;AEO!$C$13&amp;B124&amp;E124),MSRV5!A:E,5,0),""),0)</f>
        <v>71161.23</v>
      </c>
      <c r="I124" s="33">
        <f t="shared" si="162"/>
        <v>0</v>
      </c>
      <c r="J124" s="172"/>
      <c r="K124" s="33">
        <f t="shared" si="163"/>
        <v>0</v>
      </c>
      <c r="L124" s="172"/>
      <c r="M124" s="33">
        <f t="shared" si="164"/>
        <v>0</v>
      </c>
      <c r="N124" s="172"/>
      <c r="O124" s="33">
        <f t="shared" si="165"/>
        <v>0</v>
      </c>
      <c r="P124" s="172"/>
      <c r="Q124" s="33">
        <f t="shared" si="166"/>
        <v>0</v>
      </c>
      <c r="R124" s="172"/>
      <c r="S124" s="33">
        <f t="shared" si="167"/>
        <v>0</v>
      </c>
      <c r="T124" s="172"/>
      <c r="U124" s="33">
        <f t="shared" si="168"/>
        <v>0</v>
      </c>
      <c r="V124" s="172"/>
      <c r="W124" s="33">
        <f t="shared" si="169"/>
        <v>0</v>
      </c>
      <c r="X124" s="172"/>
      <c r="Y124" s="33">
        <f t="shared" si="170"/>
        <v>0</v>
      </c>
      <c r="Z124" s="172"/>
      <c r="AA124" s="33">
        <f t="shared" si="171"/>
        <v>0</v>
      </c>
      <c r="AB124" s="172"/>
      <c r="AC124" s="33">
        <f t="shared" si="172"/>
        <v>0</v>
      </c>
      <c r="AD124" s="172"/>
      <c r="AE124" s="33">
        <f t="shared" si="173"/>
        <v>0</v>
      </c>
      <c r="AF124" s="172"/>
      <c r="AG124" s="33">
        <f t="shared" si="174"/>
        <v>0</v>
      </c>
      <c r="AH124" s="172"/>
      <c r="AI124" s="33">
        <f t="shared" si="175"/>
        <v>0</v>
      </c>
      <c r="AJ124" s="172"/>
      <c r="AK124" s="33">
        <f t="shared" si="176"/>
        <v>0</v>
      </c>
      <c r="AL124" s="172"/>
      <c r="AM124" s="33">
        <f t="shared" si="177"/>
        <v>0</v>
      </c>
      <c r="AN124" s="172"/>
      <c r="AO124" s="33">
        <f t="shared" si="178"/>
        <v>0</v>
      </c>
      <c r="AP124" s="172"/>
      <c r="AQ124" s="33">
        <f t="shared" si="179"/>
        <v>0</v>
      </c>
      <c r="AR124" s="172"/>
      <c r="AS124" s="33">
        <f t="shared" si="180"/>
        <v>0</v>
      </c>
      <c r="AT124" s="172"/>
      <c r="AU124" s="33">
        <f t="shared" si="181"/>
        <v>0</v>
      </c>
      <c r="AV124" s="172"/>
      <c r="AW124" s="33">
        <f t="shared" si="182"/>
        <v>0</v>
      </c>
      <c r="AX124" s="34">
        <f t="shared" si="183"/>
        <v>0</v>
      </c>
      <c r="AY124" s="41">
        <f t="shared" si="184"/>
        <v>0</v>
      </c>
      <c r="AZ124" s="5">
        <f t="shared" si="185"/>
        <v>0</v>
      </c>
      <c r="BA124" s="155">
        <f t="shared" si="186"/>
        <v>0</v>
      </c>
    </row>
    <row r="125" spans="1:53" s="2" customFormat="1" ht="13.2" hidden="1" thickTop="1" thickBot="1" x14ac:dyDescent="0.3">
      <c r="A125" s="32"/>
      <c r="B125" s="152">
        <v>5500000987</v>
      </c>
      <c r="C125" s="132" t="str">
        <f>IFERROR(IF(B125,VLOOKUP((AEO!$B$13&amp;AEO!$C$13&amp;B125&amp;E125),MSRV5!A:F,6,0),""),"N/A")</f>
        <v>1080</v>
      </c>
      <c r="D125" s="137" t="s">
        <v>5089</v>
      </c>
      <c r="E125" s="142" t="str">
        <f>IF(B125,VLOOKUP(B125,MSRV5!B:D,3,0),"")</f>
        <v>UN</v>
      </c>
      <c r="F125" s="142"/>
      <c r="G125" s="86"/>
      <c r="H125" s="74">
        <f>IFERROR(IF(B125,VLOOKUP((AEO!$B$13&amp;AEO!$C$13&amp;B125&amp;E125),MSRV5!A:E,5,0),""),0)</f>
        <v>5707.73</v>
      </c>
      <c r="I125" s="33">
        <f t="shared" si="162"/>
        <v>0</v>
      </c>
      <c r="J125" s="172"/>
      <c r="K125" s="33">
        <f t="shared" si="163"/>
        <v>0</v>
      </c>
      <c r="L125" s="172"/>
      <c r="M125" s="33">
        <f t="shared" si="164"/>
        <v>0</v>
      </c>
      <c r="N125" s="172"/>
      <c r="O125" s="33">
        <f t="shared" si="165"/>
        <v>0</v>
      </c>
      <c r="P125" s="172"/>
      <c r="Q125" s="33">
        <f t="shared" si="166"/>
        <v>0</v>
      </c>
      <c r="R125" s="172"/>
      <c r="S125" s="33">
        <f t="shared" si="167"/>
        <v>0</v>
      </c>
      <c r="T125" s="172"/>
      <c r="U125" s="33">
        <f t="shared" si="168"/>
        <v>0</v>
      </c>
      <c r="V125" s="172"/>
      <c r="W125" s="33">
        <f t="shared" si="169"/>
        <v>0</v>
      </c>
      <c r="X125" s="172"/>
      <c r="Y125" s="33">
        <f t="shared" si="170"/>
        <v>0</v>
      </c>
      <c r="Z125" s="172"/>
      <c r="AA125" s="33">
        <f t="shared" si="171"/>
        <v>0</v>
      </c>
      <c r="AB125" s="172"/>
      <c r="AC125" s="33">
        <f t="shared" si="172"/>
        <v>0</v>
      </c>
      <c r="AD125" s="172"/>
      <c r="AE125" s="33">
        <f t="shared" si="173"/>
        <v>0</v>
      </c>
      <c r="AF125" s="172"/>
      <c r="AG125" s="33">
        <f t="shared" si="174"/>
        <v>0</v>
      </c>
      <c r="AH125" s="172"/>
      <c r="AI125" s="33">
        <f t="shared" si="175"/>
        <v>0</v>
      </c>
      <c r="AJ125" s="172"/>
      <c r="AK125" s="33">
        <f t="shared" si="176"/>
        <v>0</v>
      </c>
      <c r="AL125" s="172"/>
      <c r="AM125" s="33">
        <f t="shared" si="177"/>
        <v>0</v>
      </c>
      <c r="AN125" s="172"/>
      <c r="AO125" s="33">
        <f t="shared" si="178"/>
        <v>0</v>
      </c>
      <c r="AP125" s="172"/>
      <c r="AQ125" s="33">
        <f t="shared" si="179"/>
        <v>0</v>
      </c>
      <c r="AR125" s="172"/>
      <c r="AS125" s="33">
        <f t="shared" si="180"/>
        <v>0</v>
      </c>
      <c r="AT125" s="172"/>
      <c r="AU125" s="33">
        <f t="shared" si="181"/>
        <v>0</v>
      </c>
      <c r="AV125" s="172"/>
      <c r="AW125" s="33">
        <f t="shared" si="182"/>
        <v>0</v>
      </c>
      <c r="AX125" s="34">
        <f t="shared" si="183"/>
        <v>0</v>
      </c>
      <c r="AY125" s="41">
        <f t="shared" si="184"/>
        <v>0</v>
      </c>
      <c r="AZ125" s="5">
        <f t="shared" si="185"/>
        <v>0</v>
      </c>
      <c r="BA125" s="155">
        <f t="shared" si="186"/>
        <v>0</v>
      </c>
    </row>
    <row r="126" spans="1:53" s="2" customFormat="1" ht="13.2" hidden="1" thickTop="1" thickBot="1" x14ac:dyDescent="0.3">
      <c r="A126" s="32"/>
      <c r="B126" s="154">
        <v>5500000984</v>
      </c>
      <c r="C126" s="133" t="str">
        <f>IFERROR(IF(B126,VLOOKUP((AEO!$B$13&amp;AEO!$C$13&amp;B126&amp;E126),MSRV5!A:F,6,0),""),"N/A")</f>
        <v>1090</v>
      </c>
      <c r="D126" s="138" t="s">
        <v>5090</v>
      </c>
      <c r="E126" s="143" t="str">
        <f>IF(B126,VLOOKUP(B126,MSRV5!B:D,3,0),"")</f>
        <v>UN</v>
      </c>
      <c r="F126" s="143"/>
      <c r="G126" s="75"/>
      <c r="H126" s="74">
        <f>IFERROR(IF(B126,VLOOKUP((AEO!$B$13&amp;AEO!$C$13&amp;B126&amp;E126),MSRV5!A:E,5,0),""),0)</f>
        <v>5729.22</v>
      </c>
      <c r="I126" s="33">
        <f t="shared" si="162"/>
        <v>0</v>
      </c>
      <c r="J126" s="172"/>
      <c r="K126" s="33">
        <f t="shared" si="163"/>
        <v>0</v>
      </c>
      <c r="L126" s="172"/>
      <c r="M126" s="33">
        <f t="shared" si="164"/>
        <v>0</v>
      </c>
      <c r="N126" s="172"/>
      <c r="O126" s="33">
        <f t="shared" si="165"/>
        <v>0</v>
      </c>
      <c r="P126" s="172"/>
      <c r="Q126" s="33">
        <f t="shared" si="166"/>
        <v>0</v>
      </c>
      <c r="R126" s="172"/>
      <c r="S126" s="33">
        <f t="shared" si="167"/>
        <v>0</v>
      </c>
      <c r="T126" s="172"/>
      <c r="U126" s="33">
        <f t="shared" si="168"/>
        <v>0</v>
      </c>
      <c r="V126" s="172"/>
      <c r="W126" s="33">
        <f t="shared" si="169"/>
        <v>0</v>
      </c>
      <c r="X126" s="172"/>
      <c r="Y126" s="33">
        <f t="shared" si="170"/>
        <v>0</v>
      </c>
      <c r="Z126" s="172"/>
      <c r="AA126" s="33">
        <f t="shared" si="171"/>
        <v>0</v>
      </c>
      <c r="AB126" s="172"/>
      <c r="AC126" s="33">
        <f t="shared" si="172"/>
        <v>0</v>
      </c>
      <c r="AD126" s="172"/>
      <c r="AE126" s="33">
        <f t="shared" si="173"/>
        <v>0</v>
      </c>
      <c r="AF126" s="172"/>
      <c r="AG126" s="33">
        <f t="shared" si="174"/>
        <v>0</v>
      </c>
      <c r="AH126" s="172"/>
      <c r="AI126" s="33">
        <f t="shared" si="175"/>
        <v>0</v>
      </c>
      <c r="AJ126" s="172"/>
      <c r="AK126" s="33">
        <f t="shared" si="176"/>
        <v>0</v>
      </c>
      <c r="AL126" s="172"/>
      <c r="AM126" s="33">
        <f t="shared" si="177"/>
        <v>0</v>
      </c>
      <c r="AN126" s="172"/>
      <c r="AO126" s="33">
        <f t="shared" si="178"/>
        <v>0</v>
      </c>
      <c r="AP126" s="172"/>
      <c r="AQ126" s="33">
        <f t="shared" si="179"/>
        <v>0</v>
      </c>
      <c r="AR126" s="172"/>
      <c r="AS126" s="33">
        <f t="shared" si="180"/>
        <v>0</v>
      </c>
      <c r="AT126" s="172"/>
      <c r="AU126" s="33">
        <f t="shared" si="181"/>
        <v>0</v>
      </c>
      <c r="AV126" s="172"/>
      <c r="AW126" s="33">
        <f t="shared" si="182"/>
        <v>0</v>
      </c>
      <c r="AX126" s="34">
        <f t="shared" si="183"/>
        <v>0</v>
      </c>
      <c r="AY126" s="41">
        <f t="shared" si="184"/>
        <v>0</v>
      </c>
      <c r="AZ126" s="5">
        <f t="shared" si="185"/>
        <v>0</v>
      </c>
      <c r="BA126" s="155">
        <f t="shared" si="186"/>
        <v>0</v>
      </c>
    </row>
    <row r="127" spans="1:53" s="2" customFormat="1" ht="13.2" hidden="1" thickTop="1" thickBot="1" x14ac:dyDescent="0.3">
      <c r="A127" s="32"/>
      <c r="B127" s="154">
        <v>5500000985</v>
      </c>
      <c r="C127" s="133" t="str">
        <f>IFERROR(IF(B127,VLOOKUP((AEO!$B$13&amp;AEO!$C$13&amp;B127&amp;E127),MSRV5!A:F,6,0),""),"N/A")</f>
        <v>1100</v>
      </c>
      <c r="D127" s="138" t="s">
        <v>5091</v>
      </c>
      <c r="E127" s="143" t="str">
        <f>IF(B127,VLOOKUP(B127,MSRV5!B:D,3,0),"")</f>
        <v>UN</v>
      </c>
      <c r="F127" s="143"/>
      <c r="G127" s="75"/>
      <c r="H127" s="74">
        <f>IFERROR(IF(B127,VLOOKUP((AEO!$B$13&amp;AEO!$C$13&amp;B127&amp;E127),MSRV5!A:E,5,0),""),0)</f>
        <v>7322.71</v>
      </c>
      <c r="I127" s="33">
        <f t="shared" si="162"/>
        <v>0</v>
      </c>
      <c r="J127" s="172"/>
      <c r="K127" s="33">
        <f t="shared" si="163"/>
        <v>0</v>
      </c>
      <c r="L127" s="172"/>
      <c r="M127" s="33">
        <f t="shared" si="164"/>
        <v>0</v>
      </c>
      <c r="N127" s="172"/>
      <c r="O127" s="33">
        <f t="shared" si="165"/>
        <v>0</v>
      </c>
      <c r="P127" s="172"/>
      <c r="Q127" s="33">
        <f t="shared" si="166"/>
        <v>0</v>
      </c>
      <c r="R127" s="172"/>
      <c r="S127" s="33">
        <f t="shared" si="167"/>
        <v>0</v>
      </c>
      <c r="T127" s="172"/>
      <c r="U127" s="33">
        <f t="shared" si="168"/>
        <v>0</v>
      </c>
      <c r="V127" s="172"/>
      <c r="W127" s="33">
        <f t="shared" si="169"/>
        <v>0</v>
      </c>
      <c r="X127" s="172"/>
      <c r="Y127" s="33">
        <f t="shared" si="170"/>
        <v>0</v>
      </c>
      <c r="Z127" s="172"/>
      <c r="AA127" s="33">
        <f t="shared" si="171"/>
        <v>0</v>
      </c>
      <c r="AB127" s="172"/>
      <c r="AC127" s="33">
        <f t="shared" si="172"/>
        <v>0</v>
      </c>
      <c r="AD127" s="172"/>
      <c r="AE127" s="33">
        <f t="shared" si="173"/>
        <v>0</v>
      </c>
      <c r="AF127" s="172"/>
      <c r="AG127" s="33">
        <f t="shared" si="174"/>
        <v>0</v>
      </c>
      <c r="AH127" s="172"/>
      <c r="AI127" s="33">
        <f t="shared" si="175"/>
        <v>0</v>
      </c>
      <c r="AJ127" s="172"/>
      <c r="AK127" s="33">
        <f t="shared" si="176"/>
        <v>0</v>
      </c>
      <c r="AL127" s="172"/>
      <c r="AM127" s="33">
        <f t="shared" si="177"/>
        <v>0</v>
      </c>
      <c r="AN127" s="172"/>
      <c r="AO127" s="33">
        <f t="shared" si="178"/>
        <v>0</v>
      </c>
      <c r="AP127" s="172"/>
      <c r="AQ127" s="33">
        <f t="shared" si="179"/>
        <v>0</v>
      </c>
      <c r="AR127" s="172"/>
      <c r="AS127" s="33">
        <f t="shared" si="180"/>
        <v>0</v>
      </c>
      <c r="AT127" s="172"/>
      <c r="AU127" s="33">
        <f t="shared" si="181"/>
        <v>0</v>
      </c>
      <c r="AV127" s="172"/>
      <c r="AW127" s="33">
        <f t="shared" si="182"/>
        <v>0</v>
      </c>
      <c r="AX127" s="34">
        <f t="shared" si="183"/>
        <v>0</v>
      </c>
      <c r="AY127" s="41">
        <f t="shared" si="184"/>
        <v>0</v>
      </c>
      <c r="AZ127" s="5">
        <f t="shared" si="185"/>
        <v>0</v>
      </c>
      <c r="BA127" s="155">
        <f t="shared" si="186"/>
        <v>0</v>
      </c>
    </row>
    <row r="128" spans="1:53" s="2" customFormat="1" ht="13.2" hidden="1" thickTop="1" thickBot="1" x14ac:dyDescent="0.3">
      <c r="A128" s="32"/>
      <c r="B128" s="154">
        <v>5500000986</v>
      </c>
      <c r="C128" s="133" t="str">
        <f>IFERROR(IF(B128,VLOOKUP((AEO!$B$13&amp;AEO!$C$13&amp;B128&amp;E128),MSRV5!A:F,6,0),""),"N/A")</f>
        <v>1110</v>
      </c>
      <c r="D128" s="138" t="s">
        <v>5092</v>
      </c>
      <c r="E128" s="143" t="str">
        <f>IF(B128,VLOOKUP(B128,MSRV5!B:D,3,0),"")</f>
        <v>UN</v>
      </c>
      <c r="F128" s="143"/>
      <c r="G128" s="75"/>
      <c r="H128" s="74">
        <f>IFERROR(IF(B128,VLOOKUP((AEO!$B$13&amp;AEO!$C$13&amp;B128&amp;E128),MSRV5!A:E,5,0),""),0)</f>
        <v>1295.52</v>
      </c>
      <c r="I128" s="33">
        <f t="shared" si="162"/>
        <v>0</v>
      </c>
      <c r="J128" s="172"/>
      <c r="K128" s="33">
        <f t="shared" si="163"/>
        <v>0</v>
      </c>
      <c r="L128" s="172"/>
      <c r="M128" s="33">
        <f t="shared" si="164"/>
        <v>0</v>
      </c>
      <c r="N128" s="172"/>
      <c r="O128" s="33">
        <f t="shared" si="165"/>
        <v>0</v>
      </c>
      <c r="P128" s="172"/>
      <c r="Q128" s="33">
        <f t="shared" si="166"/>
        <v>0</v>
      </c>
      <c r="R128" s="172"/>
      <c r="S128" s="33">
        <f t="shared" si="167"/>
        <v>0</v>
      </c>
      <c r="T128" s="172"/>
      <c r="U128" s="33">
        <f t="shared" si="168"/>
        <v>0</v>
      </c>
      <c r="V128" s="172"/>
      <c r="W128" s="33">
        <f t="shared" si="169"/>
        <v>0</v>
      </c>
      <c r="X128" s="172"/>
      <c r="Y128" s="33">
        <f t="shared" si="170"/>
        <v>0</v>
      </c>
      <c r="Z128" s="172"/>
      <c r="AA128" s="33">
        <f t="shared" si="171"/>
        <v>0</v>
      </c>
      <c r="AB128" s="172"/>
      <c r="AC128" s="33">
        <f t="shared" si="172"/>
        <v>0</v>
      </c>
      <c r="AD128" s="172"/>
      <c r="AE128" s="33">
        <f t="shared" si="173"/>
        <v>0</v>
      </c>
      <c r="AF128" s="172"/>
      <c r="AG128" s="33">
        <f t="shared" si="174"/>
        <v>0</v>
      </c>
      <c r="AH128" s="172"/>
      <c r="AI128" s="33">
        <f t="shared" si="175"/>
        <v>0</v>
      </c>
      <c r="AJ128" s="172"/>
      <c r="AK128" s="33">
        <f t="shared" si="176"/>
        <v>0</v>
      </c>
      <c r="AL128" s="172"/>
      <c r="AM128" s="33">
        <f t="shared" si="177"/>
        <v>0</v>
      </c>
      <c r="AN128" s="172"/>
      <c r="AO128" s="33">
        <f t="shared" si="178"/>
        <v>0</v>
      </c>
      <c r="AP128" s="172"/>
      <c r="AQ128" s="33">
        <f t="shared" si="179"/>
        <v>0</v>
      </c>
      <c r="AR128" s="172"/>
      <c r="AS128" s="33">
        <f t="shared" si="180"/>
        <v>0</v>
      </c>
      <c r="AT128" s="172"/>
      <c r="AU128" s="33">
        <f t="shared" si="181"/>
        <v>0</v>
      </c>
      <c r="AV128" s="172"/>
      <c r="AW128" s="33">
        <f t="shared" si="182"/>
        <v>0</v>
      </c>
      <c r="AX128" s="34">
        <f t="shared" si="183"/>
        <v>0</v>
      </c>
      <c r="AY128" s="41">
        <f t="shared" si="184"/>
        <v>0</v>
      </c>
      <c r="AZ128" s="5">
        <f t="shared" si="185"/>
        <v>0</v>
      </c>
      <c r="BA128" s="155">
        <f t="shared" si="186"/>
        <v>0</v>
      </c>
    </row>
    <row r="129" spans="1:53" s="2" customFormat="1" ht="13.2" hidden="1" thickTop="1" thickBot="1" x14ac:dyDescent="0.3">
      <c r="A129" s="32"/>
      <c r="B129" s="154">
        <v>5500300770</v>
      </c>
      <c r="C129" s="133" t="str">
        <f>IFERROR(IF(B129,VLOOKUP((AEO!$B$13&amp;AEO!$C$13&amp;B129&amp;E129),MSRV5!A:F,6,0),""),"N/A")</f>
        <v>1120</v>
      </c>
      <c r="D129" s="138" t="s">
        <v>5093</v>
      </c>
      <c r="E129" s="143" t="str">
        <f>IF(B129,VLOOKUP(B129,MSRV5!B:D,3,0),"")</f>
        <v>UA</v>
      </c>
      <c r="F129" s="143"/>
      <c r="G129" s="75"/>
      <c r="H129" s="74">
        <f>IFERROR(IF(B129,VLOOKUP((AEO!$B$13&amp;AEO!$C$13&amp;B129&amp;E129),MSRV5!A:E,5,0),""),0)</f>
        <v>3311.84</v>
      </c>
      <c r="I129" s="33">
        <f t="shared" si="162"/>
        <v>0</v>
      </c>
      <c r="J129" s="172"/>
      <c r="K129" s="33">
        <f t="shared" si="163"/>
        <v>0</v>
      </c>
      <c r="L129" s="172"/>
      <c r="M129" s="33">
        <f t="shared" si="164"/>
        <v>0</v>
      </c>
      <c r="N129" s="172"/>
      <c r="O129" s="33">
        <f t="shared" si="165"/>
        <v>0</v>
      </c>
      <c r="P129" s="172"/>
      <c r="Q129" s="33">
        <f t="shared" si="166"/>
        <v>0</v>
      </c>
      <c r="R129" s="172"/>
      <c r="S129" s="33">
        <f t="shared" si="167"/>
        <v>0</v>
      </c>
      <c r="T129" s="172"/>
      <c r="U129" s="33">
        <f t="shared" si="168"/>
        <v>0</v>
      </c>
      <c r="V129" s="172"/>
      <c r="W129" s="33">
        <f t="shared" si="169"/>
        <v>0</v>
      </c>
      <c r="X129" s="172"/>
      <c r="Y129" s="33">
        <f t="shared" si="170"/>
        <v>0</v>
      </c>
      <c r="Z129" s="172"/>
      <c r="AA129" s="33">
        <f t="shared" si="171"/>
        <v>0</v>
      </c>
      <c r="AB129" s="172"/>
      <c r="AC129" s="33">
        <f t="shared" si="172"/>
        <v>0</v>
      </c>
      <c r="AD129" s="172"/>
      <c r="AE129" s="33">
        <f t="shared" si="173"/>
        <v>0</v>
      </c>
      <c r="AF129" s="172"/>
      <c r="AG129" s="33">
        <f t="shared" si="174"/>
        <v>0</v>
      </c>
      <c r="AH129" s="172"/>
      <c r="AI129" s="33">
        <f t="shared" si="175"/>
        <v>0</v>
      </c>
      <c r="AJ129" s="172"/>
      <c r="AK129" s="33">
        <f t="shared" si="176"/>
        <v>0</v>
      </c>
      <c r="AL129" s="172"/>
      <c r="AM129" s="33">
        <f t="shared" si="177"/>
        <v>0</v>
      </c>
      <c r="AN129" s="172"/>
      <c r="AO129" s="33">
        <f t="shared" si="178"/>
        <v>0</v>
      </c>
      <c r="AP129" s="172"/>
      <c r="AQ129" s="33">
        <f t="shared" si="179"/>
        <v>0</v>
      </c>
      <c r="AR129" s="172"/>
      <c r="AS129" s="33">
        <f t="shared" si="180"/>
        <v>0</v>
      </c>
      <c r="AT129" s="172"/>
      <c r="AU129" s="33">
        <f t="shared" si="181"/>
        <v>0</v>
      </c>
      <c r="AV129" s="172"/>
      <c r="AW129" s="33">
        <f t="shared" si="182"/>
        <v>0</v>
      </c>
      <c r="AX129" s="34">
        <f t="shared" si="183"/>
        <v>0</v>
      </c>
      <c r="AY129" s="41">
        <f t="shared" si="184"/>
        <v>0</v>
      </c>
      <c r="AZ129" s="5">
        <f t="shared" si="185"/>
        <v>0</v>
      </c>
      <c r="BA129" s="155">
        <f t="shared" si="186"/>
        <v>0</v>
      </c>
    </row>
    <row r="130" spans="1:53" s="2" customFormat="1" ht="13.2" hidden="1" thickTop="1" thickBot="1" x14ac:dyDescent="0.3">
      <c r="A130" s="32"/>
      <c r="B130" s="154">
        <v>5500100001</v>
      </c>
      <c r="C130" s="133" t="str">
        <f>IFERROR(IF(B130,VLOOKUP((AEO!$B$13&amp;AEO!$C$13&amp;B130&amp;E130),MSRV5!A:F,6,0),""),"N/A")</f>
        <v>1130</v>
      </c>
      <c r="D130" s="138" t="s">
        <v>5094</v>
      </c>
      <c r="E130" s="143" t="str">
        <f>IF(B130,VLOOKUP(B130,MSRV5!B:D,3,0),"")</f>
        <v>UN</v>
      </c>
      <c r="F130" s="143"/>
      <c r="G130" s="75"/>
      <c r="H130" s="74">
        <f>IFERROR(IF(B130,VLOOKUP((AEO!$B$13&amp;AEO!$C$13&amp;B130&amp;E130),MSRV5!A:E,5,0),""),0)</f>
        <v>9353.58</v>
      </c>
      <c r="I130" s="33">
        <f t="shared" si="162"/>
        <v>0</v>
      </c>
      <c r="J130" s="172"/>
      <c r="K130" s="33">
        <f t="shared" si="163"/>
        <v>0</v>
      </c>
      <c r="L130" s="172"/>
      <c r="M130" s="33">
        <f t="shared" si="164"/>
        <v>0</v>
      </c>
      <c r="N130" s="172"/>
      <c r="O130" s="33">
        <f t="shared" si="165"/>
        <v>0</v>
      </c>
      <c r="P130" s="172"/>
      <c r="Q130" s="33">
        <f t="shared" si="166"/>
        <v>0</v>
      </c>
      <c r="R130" s="172"/>
      <c r="S130" s="33">
        <f t="shared" si="167"/>
        <v>0</v>
      </c>
      <c r="T130" s="172"/>
      <c r="U130" s="33">
        <f t="shared" si="168"/>
        <v>0</v>
      </c>
      <c r="V130" s="172"/>
      <c r="W130" s="33">
        <f t="shared" si="169"/>
        <v>0</v>
      </c>
      <c r="X130" s="172"/>
      <c r="Y130" s="33">
        <f t="shared" si="170"/>
        <v>0</v>
      </c>
      <c r="Z130" s="172"/>
      <c r="AA130" s="33">
        <f t="shared" si="171"/>
        <v>0</v>
      </c>
      <c r="AB130" s="172"/>
      <c r="AC130" s="33">
        <f t="shared" si="172"/>
        <v>0</v>
      </c>
      <c r="AD130" s="172"/>
      <c r="AE130" s="33">
        <f t="shared" si="173"/>
        <v>0</v>
      </c>
      <c r="AF130" s="172"/>
      <c r="AG130" s="33">
        <f t="shared" si="174"/>
        <v>0</v>
      </c>
      <c r="AH130" s="172"/>
      <c r="AI130" s="33">
        <f t="shared" si="175"/>
        <v>0</v>
      </c>
      <c r="AJ130" s="172"/>
      <c r="AK130" s="33">
        <f t="shared" si="176"/>
        <v>0</v>
      </c>
      <c r="AL130" s="172"/>
      <c r="AM130" s="33">
        <f t="shared" si="177"/>
        <v>0</v>
      </c>
      <c r="AN130" s="172"/>
      <c r="AO130" s="33">
        <f t="shared" si="178"/>
        <v>0</v>
      </c>
      <c r="AP130" s="172"/>
      <c r="AQ130" s="33">
        <f t="shared" si="179"/>
        <v>0</v>
      </c>
      <c r="AR130" s="172"/>
      <c r="AS130" s="33">
        <f t="shared" si="180"/>
        <v>0</v>
      </c>
      <c r="AT130" s="172"/>
      <c r="AU130" s="33">
        <f t="shared" si="181"/>
        <v>0</v>
      </c>
      <c r="AV130" s="172"/>
      <c r="AW130" s="33">
        <f t="shared" si="182"/>
        <v>0</v>
      </c>
      <c r="AX130" s="34">
        <f t="shared" si="183"/>
        <v>0</v>
      </c>
      <c r="AY130" s="41">
        <f t="shared" si="184"/>
        <v>0</v>
      </c>
      <c r="AZ130" s="5">
        <f t="shared" si="185"/>
        <v>0</v>
      </c>
      <c r="BA130" s="155">
        <f t="shared" si="186"/>
        <v>0</v>
      </c>
    </row>
    <row r="131" spans="1:53" s="2" customFormat="1" ht="13.2" hidden="1" thickTop="1" thickBot="1" x14ac:dyDescent="0.3">
      <c r="A131" s="32"/>
      <c r="B131" s="154">
        <v>5500400629</v>
      </c>
      <c r="C131" s="133" t="str">
        <f>IFERROR(IF(B131,VLOOKUP((AEO!$B$13&amp;AEO!$C$13&amp;B131&amp;E131),MSRV5!A:F,6,0),""),"N/A")</f>
        <v>1140</v>
      </c>
      <c r="D131" s="138" t="s">
        <v>5095</v>
      </c>
      <c r="E131" s="143" t="str">
        <f>IF(B131,VLOOKUP(B131,MSRV5!B:D,3,0),"")</f>
        <v>UN</v>
      </c>
      <c r="F131" s="143"/>
      <c r="G131" s="75"/>
      <c r="H131" s="74">
        <f>IFERROR(IF(B131,VLOOKUP((AEO!$B$13&amp;AEO!$C$13&amp;B131&amp;E131),MSRV5!A:E,5,0),""),0)</f>
        <v>7346.87</v>
      </c>
      <c r="I131" s="33">
        <f t="shared" si="162"/>
        <v>0</v>
      </c>
      <c r="J131" s="172"/>
      <c r="K131" s="33">
        <f t="shared" si="163"/>
        <v>0</v>
      </c>
      <c r="L131" s="172"/>
      <c r="M131" s="33">
        <f t="shared" si="164"/>
        <v>0</v>
      </c>
      <c r="N131" s="172"/>
      <c r="O131" s="33">
        <f t="shared" si="165"/>
        <v>0</v>
      </c>
      <c r="P131" s="172"/>
      <c r="Q131" s="33">
        <f t="shared" si="166"/>
        <v>0</v>
      </c>
      <c r="R131" s="172"/>
      <c r="S131" s="33">
        <f t="shared" si="167"/>
        <v>0</v>
      </c>
      <c r="T131" s="172"/>
      <c r="U131" s="33">
        <f t="shared" si="168"/>
        <v>0</v>
      </c>
      <c r="V131" s="172"/>
      <c r="W131" s="33">
        <f t="shared" si="169"/>
        <v>0</v>
      </c>
      <c r="X131" s="172"/>
      <c r="Y131" s="33">
        <f t="shared" si="170"/>
        <v>0</v>
      </c>
      <c r="Z131" s="172"/>
      <c r="AA131" s="33">
        <f t="shared" si="171"/>
        <v>0</v>
      </c>
      <c r="AB131" s="172"/>
      <c r="AC131" s="33">
        <f t="shared" si="172"/>
        <v>0</v>
      </c>
      <c r="AD131" s="172"/>
      <c r="AE131" s="33">
        <f t="shared" si="173"/>
        <v>0</v>
      </c>
      <c r="AF131" s="172"/>
      <c r="AG131" s="33">
        <f t="shared" si="174"/>
        <v>0</v>
      </c>
      <c r="AH131" s="172"/>
      <c r="AI131" s="33">
        <f t="shared" si="175"/>
        <v>0</v>
      </c>
      <c r="AJ131" s="172"/>
      <c r="AK131" s="33">
        <f t="shared" si="176"/>
        <v>0</v>
      </c>
      <c r="AL131" s="172"/>
      <c r="AM131" s="33">
        <f t="shared" si="177"/>
        <v>0</v>
      </c>
      <c r="AN131" s="172"/>
      <c r="AO131" s="33">
        <f t="shared" si="178"/>
        <v>0</v>
      </c>
      <c r="AP131" s="172"/>
      <c r="AQ131" s="33">
        <f t="shared" si="179"/>
        <v>0</v>
      </c>
      <c r="AR131" s="172"/>
      <c r="AS131" s="33">
        <f t="shared" si="180"/>
        <v>0</v>
      </c>
      <c r="AT131" s="172"/>
      <c r="AU131" s="33">
        <f t="shared" si="181"/>
        <v>0</v>
      </c>
      <c r="AV131" s="172"/>
      <c r="AW131" s="33">
        <f t="shared" si="182"/>
        <v>0</v>
      </c>
      <c r="AX131" s="34">
        <f t="shared" si="183"/>
        <v>0</v>
      </c>
      <c r="AY131" s="41">
        <f t="shared" si="184"/>
        <v>0</v>
      </c>
      <c r="AZ131" s="5">
        <f t="shared" si="185"/>
        <v>0</v>
      </c>
      <c r="BA131" s="155">
        <f t="shared" si="186"/>
        <v>0</v>
      </c>
    </row>
    <row r="132" spans="1:53" s="2" customFormat="1" ht="13.2" hidden="1" thickTop="1" thickBot="1" x14ac:dyDescent="0.3">
      <c r="A132" s="32"/>
      <c r="B132" s="154">
        <v>5500000983</v>
      </c>
      <c r="C132" s="133" t="str">
        <f>IFERROR(IF(B132,VLOOKUP((AEO!$B$13&amp;AEO!$C$13&amp;B132&amp;E132),MSRV5!A:F,6,0),""),"N/A")</f>
        <v>1150</v>
      </c>
      <c r="D132" s="138" t="s">
        <v>5096</v>
      </c>
      <c r="E132" s="143" t="str">
        <f>IF(B132,VLOOKUP(B132,MSRV5!B:D,3,0),"")</f>
        <v>UN</v>
      </c>
      <c r="F132" s="143"/>
      <c r="G132" s="75"/>
      <c r="H132" s="74">
        <f>IFERROR(IF(B132,VLOOKUP((AEO!$B$13&amp;AEO!$C$13&amp;B132&amp;E132),MSRV5!A:E,5,0),""),0)</f>
        <v>9303.5</v>
      </c>
      <c r="I132" s="33">
        <f t="shared" si="162"/>
        <v>0</v>
      </c>
      <c r="J132" s="172"/>
      <c r="K132" s="33">
        <f t="shared" si="163"/>
        <v>0</v>
      </c>
      <c r="L132" s="172"/>
      <c r="M132" s="33">
        <f t="shared" si="164"/>
        <v>0</v>
      </c>
      <c r="N132" s="172"/>
      <c r="O132" s="33">
        <f t="shared" si="165"/>
        <v>0</v>
      </c>
      <c r="P132" s="172"/>
      <c r="Q132" s="33">
        <f t="shared" si="166"/>
        <v>0</v>
      </c>
      <c r="R132" s="172"/>
      <c r="S132" s="33">
        <f t="shared" si="167"/>
        <v>0</v>
      </c>
      <c r="T132" s="172"/>
      <c r="U132" s="33">
        <f t="shared" si="168"/>
        <v>0</v>
      </c>
      <c r="V132" s="172"/>
      <c r="W132" s="33">
        <f t="shared" si="169"/>
        <v>0</v>
      </c>
      <c r="X132" s="172"/>
      <c r="Y132" s="33">
        <f t="shared" si="170"/>
        <v>0</v>
      </c>
      <c r="Z132" s="172"/>
      <c r="AA132" s="33">
        <f t="shared" si="171"/>
        <v>0</v>
      </c>
      <c r="AB132" s="172"/>
      <c r="AC132" s="33">
        <f t="shared" si="172"/>
        <v>0</v>
      </c>
      <c r="AD132" s="172"/>
      <c r="AE132" s="33">
        <f t="shared" si="173"/>
        <v>0</v>
      </c>
      <c r="AF132" s="172"/>
      <c r="AG132" s="33">
        <f t="shared" si="174"/>
        <v>0</v>
      </c>
      <c r="AH132" s="172"/>
      <c r="AI132" s="33">
        <f t="shared" si="175"/>
        <v>0</v>
      </c>
      <c r="AJ132" s="172"/>
      <c r="AK132" s="33">
        <f t="shared" si="176"/>
        <v>0</v>
      </c>
      <c r="AL132" s="172"/>
      <c r="AM132" s="33">
        <f t="shared" si="177"/>
        <v>0</v>
      </c>
      <c r="AN132" s="172"/>
      <c r="AO132" s="33">
        <f t="shared" si="178"/>
        <v>0</v>
      </c>
      <c r="AP132" s="172"/>
      <c r="AQ132" s="33">
        <f t="shared" si="179"/>
        <v>0</v>
      </c>
      <c r="AR132" s="172"/>
      <c r="AS132" s="33">
        <f t="shared" si="180"/>
        <v>0</v>
      </c>
      <c r="AT132" s="172"/>
      <c r="AU132" s="33">
        <f t="shared" si="181"/>
        <v>0</v>
      </c>
      <c r="AV132" s="172"/>
      <c r="AW132" s="33">
        <f t="shared" si="182"/>
        <v>0</v>
      </c>
      <c r="AX132" s="34">
        <f t="shared" si="183"/>
        <v>0</v>
      </c>
      <c r="AY132" s="41">
        <f t="shared" si="184"/>
        <v>0</v>
      </c>
      <c r="AZ132" s="5">
        <f t="shared" si="185"/>
        <v>0</v>
      </c>
      <c r="BA132" s="155">
        <f t="shared" si="186"/>
        <v>0</v>
      </c>
    </row>
    <row r="133" spans="1:53" s="2" customFormat="1" ht="13.2" hidden="1" thickTop="1" thickBot="1" x14ac:dyDescent="0.3">
      <c r="A133" s="32"/>
      <c r="B133" s="154">
        <v>5500100002</v>
      </c>
      <c r="C133" s="133" t="str">
        <f>IFERROR(IF(B133,VLOOKUP((AEO!$B$13&amp;AEO!$C$13&amp;B133&amp;E133),MSRV5!A:F,6,0),""),"N/A")</f>
        <v>1160</v>
      </c>
      <c r="D133" s="138" t="s">
        <v>5097</v>
      </c>
      <c r="E133" s="143" t="str">
        <f>IF(B133,VLOOKUP(B133,MSRV5!B:D,3,0),"")</f>
        <v>UN</v>
      </c>
      <c r="F133" s="143"/>
      <c r="G133" s="75"/>
      <c r="H133" s="74">
        <f>IFERROR(IF(B133,VLOOKUP((AEO!$B$13&amp;AEO!$C$13&amp;B133&amp;E133),MSRV5!A:E,5,0),""),0)</f>
        <v>8180.63</v>
      </c>
      <c r="I133" s="33">
        <f t="shared" si="162"/>
        <v>0</v>
      </c>
      <c r="J133" s="172"/>
      <c r="K133" s="33">
        <f t="shared" si="163"/>
        <v>0</v>
      </c>
      <c r="L133" s="172"/>
      <c r="M133" s="33">
        <f t="shared" si="164"/>
        <v>0</v>
      </c>
      <c r="N133" s="172"/>
      <c r="O133" s="33">
        <f t="shared" si="165"/>
        <v>0</v>
      </c>
      <c r="P133" s="172"/>
      <c r="Q133" s="33">
        <f t="shared" si="166"/>
        <v>0</v>
      </c>
      <c r="R133" s="172"/>
      <c r="S133" s="33">
        <f t="shared" si="167"/>
        <v>0</v>
      </c>
      <c r="T133" s="172"/>
      <c r="U133" s="33">
        <f t="shared" si="168"/>
        <v>0</v>
      </c>
      <c r="V133" s="172"/>
      <c r="W133" s="33">
        <f t="shared" si="169"/>
        <v>0</v>
      </c>
      <c r="X133" s="172"/>
      <c r="Y133" s="33">
        <f t="shared" si="170"/>
        <v>0</v>
      </c>
      <c r="Z133" s="172"/>
      <c r="AA133" s="33">
        <f t="shared" si="171"/>
        <v>0</v>
      </c>
      <c r="AB133" s="172"/>
      <c r="AC133" s="33">
        <f t="shared" si="172"/>
        <v>0</v>
      </c>
      <c r="AD133" s="172"/>
      <c r="AE133" s="33">
        <f t="shared" si="173"/>
        <v>0</v>
      </c>
      <c r="AF133" s="172"/>
      <c r="AG133" s="33">
        <f t="shared" si="174"/>
        <v>0</v>
      </c>
      <c r="AH133" s="172"/>
      <c r="AI133" s="33">
        <f t="shared" si="175"/>
        <v>0</v>
      </c>
      <c r="AJ133" s="172"/>
      <c r="AK133" s="33">
        <f t="shared" si="176"/>
        <v>0</v>
      </c>
      <c r="AL133" s="172"/>
      <c r="AM133" s="33">
        <f t="shared" si="177"/>
        <v>0</v>
      </c>
      <c r="AN133" s="172"/>
      <c r="AO133" s="33">
        <f t="shared" si="178"/>
        <v>0</v>
      </c>
      <c r="AP133" s="172"/>
      <c r="AQ133" s="33">
        <f t="shared" si="179"/>
        <v>0</v>
      </c>
      <c r="AR133" s="172"/>
      <c r="AS133" s="33">
        <f t="shared" si="180"/>
        <v>0</v>
      </c>
      <c r="AT133" s="172"/>
      <c r="AU133" s="33">
        <f t="shared" si="181"/>
        <v>0</v>
      </c>
      <c r="AV133" s="172"/>
      <c r="AW133" s="33">
        <f t="shared" si="182"/>
        <v>0</v>
      </c>
      <c r="AX133" s="34">
        <f t="shared" si="183"/>
        <v>0</v>
      </c>
      <c r="AY133" s="41">
        <f t="shared" si="184"/>
        <v>0</v>
      </c>
      <c r="AZ133" s="5">
        <f t="shared" si="185"/>
        <v>0</v>
      </c>
      <c r="BA133" s="155">
        <f t="shared" si="186"/>
        <v>0</v>
      </c>
    </row>
    <row r="134" spans="1:53" s="2" customFormat="1" ht="13.2" hidden="1" thickTop="1" thickBot="1" x14ac:dyDescent="0.3">
      <c r="A134" s="89"/>
      <c r="B134" s="156">
        <v>5500100003</v>
      </c>
      <c r="C134" s="134" t="str">
        <f>IFERROR(IF(B134,VLOOKUP((AEO!$B$13&amp;AEO!$C$13&amp;B134&amp;E134),MSRV5!A:F,6,0),""),"N/A")</f>
        <v>1170</v>
      </c>
      <c r="D134" s="139" t="s">
        <v>5098</v>
      </c>
      <c r="E134" s="144" t="str">
        <f>IF(B134,VLOOKUP(B134,MSRV5!B:D,3,0),"")</f>
        <v>UN</v>
      </c>
      <c r="F134" s="144"/>
      <c r="G134" s="95"/>
      <c r="H134" s="88">
        <f>IFERROR(IF(B134,VLOOKUP((AEO!$B$13&amp;AEO!$C$13&amp;B134&amp;E134),MSRV5!A:E,5,0),""),0)</f>
        <v>13687.34</v>
      </c>
      <c r="I134" s="90">
        <f t="shared" si="162"/>
        <v>0</v>
      </c>
      <c r="J134" s="172"/>
      <c r="K134" s="90">
        <f t="shared" si="163"/>
        <v>0</v>
      </c>
      <c r="L134" s="172"/>
      <c r="M134" s="90">
        <f t="shared" si="164"/>
        <v>0</v>
      </c>
      <c r="N134" s="172"/>
      <c r="O134" s="90">
        <f t="shared" si="165"/>
        <v>0</v>
      </c>
      <c r="P134" s="172"/>
      <c r="Q134" s="90">
        <f t="shared" si="166"/>
        <v>0</v>
      </c>
      <c r="R134" s="172"/>
      <c r="S134" s="90">
        <f t="shared" si="167"/>
        <v>0</v>
      </c>
      <c r="T134" s="172"/>
      <c r="U134" s="90">
        <f t="shared" si="168"/>
        <v>0</v>
      </c>
      <c r="V134" s="172"/>
      <c r="W134" s="90">
        <f t="shared" si="169"/>
        <v>0</v>
      </c>
      <c r="X134" s="172"/>
      <c r="Y134" s="90">
        <f t="shared" si="170"/>
        <v>0</v>
      </c>
      <c r="Z134" s="172"/>
      <c r="AA134" s="90">
        <f t="shared" si="171"/>
        <v>0</v>
      </c>
      <c r="AB134" s="172"/>
      <c r="AC134" s="90">
        <f t="shared" si="172"/>
        <v>0</v>
      </c>
      <c r="AD134" s="172"/>
      <c r="AE134" s="90">
        <f t="shared" si="173"/>
        <v>0</v>
      </c>
      <c r="AF134" s="172"/>
      <c r="AG134" s="90">
        <f t="shared" si="174"/>
        <v>0</v>
      </c>
      <c r="AH134" s="172"/>
      <c r="AI134" s="90">
        <f t="shared" si="175"/>
        <v>0</v>
      </c>
      <c r="AJ134" s="172"/>
      <c r="AK134" s="90">
        <f t="shared" si="176"/>
        <v>0</v>
      </c>
      <c r="AL134" s="172"/>
      <c r="AM134" s="90">
        <f t="shared" si="177"/>
        <v>0</v>
      </c>
      <c r="AN134" s="172"/>
      <c r="AO134" s="90">
        <f t="shared" si="178"/>
        <v>0</v>
      </c>
      <c r="AP134" s="172"/>
      <c r="AQ134" s="90">
        <f t="shared" si="179"/>
        <v>0</v>
      </c>
      <c r="AR134" s="172"/>
      <c r="AS134" s="90">
        <f t="shared" si="180"/>
        <v>0</v>
      </c>
      <c r="AT134" s="172"/>
      <c r="AU134" s="90">
        <f t="shared" si="181"/>
        <v>0</v>
      </c>
      <c r="AV134" s="172"/>
      <c r="AW134" s="90">
        <f t="shared" si="182"/>
        <v>0</v>
      </c>
      <c r="AX134" s="91">
        <f t="shared" si="183"/>
        <v>0</v>
      </c>
      <c r="AY134" s="92">
        <f t="shared" si="184"/>
        <v>0</v>
      </c>
      <c r="AZ134" s="87">
        <f t="shared" si="185"/>
        <v>0</v>
      </c>
      <c r="BA134" s="153">
        <f t="shared" si="186"/>
        <v>0</v>
      </c>
    </row>
    <row r="135" spans="1:53" s="2" customFormat="1" ht="13.2" hidden="1" thickTop="1" thickBot="1" x14ac:dyDescent="0.3">
      <c r="A135" s="32"/>
      <c r="B135" s="154">
        <v>5050300080</v>
      </c>
      <c r="C135" s="133" t="str">
        <f>IFERROR(IF(B135,VLOOKUP((AEO!$B$13&amp;AEO!$C$13&amp;B135&amp;E135),MSRV5!A:F,6,0),""),"N/A")</f>
        <v>1180</v>
      </c>
      <c r="D135" s="138" t="s">
        <v>5099</v>
      </c>
      <c r="E135" s="143" t="str">
        <f>IF(B135,VLOOKUP(B135,MSRV5!B:D,3,0),"")</f>
        <v>UN</v>
      </c>
      <c r="F135" s="143"/>
      <c r="G135" s="75"/>
      <c r="H135" s="74">
        <f>IFERROR(IF(B135,VLOOKUP((AEO!$B$13&amp;AEO!$C$13&amp;B135&amp;E135),MSRV5!A:E,5,0),""),0)</f>
        <v>6957.87</v>
      </c>
      <c r="I135" s="33">
        <f t="shared" si="162"/>
        <v>0</v>
      </c>
      <c r="J135" s="172"/>
      <c r="K135" s="33">
        <f t="shared" si="163"/>
        <v>0</v>
      </c>
      <c r="L135" s="172"/>
      <c r="M135" s="33">
        <f t="shared" si="164"/>
        <v>0</v>
      </c>
      <c r="N135" s="172"/>
      <c r="O135" s="33">
        <f t="shared" si="165"/>
        <v>0</v>
      </c>
      <c r="P135" s="172"/>
      <c r="Q135" s="33">
        <f t="shared" si="166"/>
        <v>0</v>
      </c>
      <c r="R135" s="172"/>
      <c r="S135" s="33">
        <f t="shared" si="167"/>
        <v>0</v>
      </c>
      <c r="T135" s="172"/>
      <c r="U135" s="33">
        <f t="shared" si="168"/>
        <v>0</v>
      </c>
      <c r="V135" s="172"/>
      <c r="W135" s="33">
        <f t="shared" si="169"/>
        <v>0</v>
      </c>
      <c r="X135" s="172"/>
      <c r="Y135" s="33">
        <f t="shared" si="170"/>
        <v>0</v>
      </c>
      <c r="Z135" s="172"/>
      <c r="AA135" s="33">
        <f t="shared" si="171"/>
        <v>0</v>
      </c>
      <c r="AB135" s="172"/>
      <c r="AC135" s="33">
        <f t="shared" si="172"/>
        <v>0</v>
      </c>
      <c r="AD135" s="172"/>
      <c r="AE135" s="33">
        <f t="shared" si="173"/>
        <v>0</v>
      </c>
      <c r="AF135" s="172"/>
      <c r="AG135" s="33">
        <f t="shared" si="174"/>
        <v>0</v>
      </c>
      <c r="AH135" s="172"/>
      <c r="AI135" s="33">
        <f t="shared" si="175"/>
        <v>0</v>
      </c>
      <c r="AJ135" s="172"/>
      <c r="AK135" s="33">
        <f t="shared" si="176"/>
        <v>0</v>
      </c>
      <c r="AL135" s="172"/>
      <c r="AM135" s="33">
        <f t="shared" si="177"/>
        <v>0</v>
      </c>
      <c r="AN135" s="172"/>
      <c r="AO135" s="33">
        <f t="shared" si="178"/>
        <v>0</v>
      </c>
      <c r="AP135" s="172"/>
      <c r="AQ135" s="33">
        <f t="shared" si="179"/>
        <v>0</v>
      </c>
      <c r="AR135" s="172"/>
      <c r="AS135" s="33">
        <f t="shared" si="180"/>
        <v>0</v>
      </c>
      <c r="AT135" s="172"/>
      <c r="AU135" s="33">
        <f t="shared" si="181"/>
        <v>0</v>
      </c>
      <c r="AV135" s="172"/>
      <c r="AW135" s="33">
        <f t="shared" si="182"/>
        <v>0</v>
      </c>
      <c r="AX135" s="34">
        <f t="shared" si="183"/>
        <v>0</v>
      </c>
      <c r="AY135" s="41">
        <f t="shared" si="184"/>
        <v>0</v>
      </c>
      <c r="AZ135" s="5">
        <f t="shared" si="185"/>
        <v>0</v>
      </c>
      <c r="BA135" s="155">
        <f t="shared" si="186"/>
        <v>0</v>
      </c>
    </row>
    <row r="136" spans="1:53" s="2" customFormat="1" ht="13.2" hidden="1" thickTop="1" thickBot="1" x14ac:dyDescent="0.3">
      <c r="A136" s="32"/>
      <c r="B136" s="154">
        <v>5500400382</v>
      </c>
      <c r="C136" s="133" t="str">
        <f>IFERROR(IF(B136,VLOOKUP((AEO!$B$13&amp;AEO!$C$13&amp;B136&amp;E136),MSRV5!A:F,6,0),""),"N/A")</f>
        <v>1190</v>
      </c>
      <c r="D136" s="138" t="s">
        <v>5100</v>
      </c>
      <c r="E136" s="143" t="str">
        <f>IF(B136,VLOOKUP(B136,MSRV5!B:D,3,0),"")</f>
        <v>UN</v>
      </c>
      <c r="F136" s="143"/>
      <c r="G136" s="75"/>
      <c r="H136" s="74">
        <f>IFERROR(IF(B136,VLOOKUP((AEO!$B$13&amp;AEO!$C$13&amp;B136&amp;E136),MSRV5!A:E,5,0),""),0)</f>
        <v>525.86</v>
      </c>
      <c r="I136" s="33">
        <f t="shared" si="162"/>
        <v>0</v>
      </c>
      <c r="J136" s="172"/>
      <c r="K136" s="33">
        <f t="shared" si="163"/>
        <v>0</v>
      </c>
      <c r="L136" s="172"/>
      <c r="M136" s="33">
        <f t="shared" si="164"/>
        <v>0</v>
      </c>
      <c r="N136" s="172"/>
      <c r="O136" s="33">
        <f t="shared" si="165"/>
        <v>0</v>
      </c>
      <c r="P136" s="172"/>
      <c r="Q136" s="33">
        <f t="shared" si="166"/>
        <v>0</v>
      </c>
      <c r="R136" s="172"/>
      <c r="S136" s="33">
        <f t="shared" si="167"/>
        <v>0</v>
      </c>
      <c r="T136" s="172"/>
      <c r="U136" s="33">
        <f t="shared" si="168"/>
        <v>0</v>
      </c>
      <c r="V136" s="172"/>
      <c r="W136" s="33">
        <f t="shared" si="169"/>
        <v>0</v>
      </c>
      <c r="X136" s="172"/>
      <c r="Y136" s="33">
        <f t="shared" si="170"/>
        <v>0</v>
      </c>
      <c r="Z136" s="172"/>
      <c r="AA136" s="33">
        <f t="shared" si="171"/>
        <v>0</v>
      </c>
      <c r="AB136" s="172"/>
      <c r="AC136" s="33">
        <f t="shared" si="172"/>
        <v>0</v>
      </c>
      <c r="AD136" s="172"/>
      <c r="AE136" s="33">
        <f t="shared" si="173"/>
        <v>0</v>
      </c>
      <c r="AF136" s="172"/>
      <c r="AG136" s="33">
        <f t="shared" si="174"/>
        <v>0</v>
      </c>
      <c r="AH136" s="172"/>
      <c r="AI136" s="33">
        <f t="shared" si="175"/>
        <v>0</v>
      </c>
      <c r="AJ136" s="172"/>
      <c r="AK136" s="33">
        <f t="shared" si="176"/>
        <v>0</v>
      </c>
      <c r="AL136" s="172"/>
      <c r="AM136" s="33">
        <f t="shared" si="177"/>
        <v>0</v>
      </c>
      <c r="AN136" s="172"/>
      <c r="AO136" s="33">
        <f t="shared" si="178"/>
        <v>0</v>
      </c>
      <c r="AP136" s="172"/>
      <c r="AQ136" s="33">
        <f t="shared" si="179"/>
        <v>0</v>
      </c>
      <c r="AR136" s="172"/>
      <c r="AS136" s="33">
        <f t="shared" si="180"/>
        <v>0</v>
      </c>
      <c r="AT136" s="172"/>
      <c r="AU136" s="33">
        <f t="shared" si="181"/>
        <v>0</v>
      </c>
      <c r="AV136" s="172"/>
      <c r="AW136" s="33">
        <f t="shared" si="182"/>
        <v>0</v>
      </c>
      <c r="AX136" s="34">
        <f t="shared" si="183"/>
        <v>0</v>
      </c>
      <c r="AY136" s="41">
        <f t="shared" si="184"/>
        <v>0</v>
      </c>
      <c r="AZ136" s="5">
        <f t="shared" si="185"/>
        <v>0</v>
      </c>
      <c r="BA136" s="155">
        <f t="shared" si="186"/>
        <v>0</v>
      </c>
    </row>
    <row r="137" spans="1:53" s="2" customFormat="1" ht="13.2" hidden="1" thickTop="1" thickBot="1" x14ac:dyDescent="0.3">
      <c r="A137" s="32"/>
      <c r="B137" s="152">
        <v>5500000950</v>
      </c>
      <c r="C137" s="132" t="str">
        <f>IFERROR(IF(B137,VLOOKUP((AEO!$B$13&amp;AEO!$C$13&amp;B137&amp;E137),MSRV5!A:F,6,0),""),"N/A")</f>
        <v>N/A</v>
      </c>
      <c r="D137" s="137" t="s">
        <v>5101</v>
      </c>
      <c r="E137" s="142" t="e">
        <f>IF(B137,VLOOKUP(B137,MSRV5!B:D,3,0),"")</f>
        <v>#N/A</v>
      </c>
      <c r="F137" s="142"/>
      <c r="G137" s="86"/>
      <c r="H137" s="74">
        <f>IFERROR(IF(B137,VLOOKUP((AEO!$B$13&amp;AEO!$C$13&amp;B137&amp;E137),MSRV5!A:E,5,0),""),0)</f>
        <v>0</v>
      </c>
      <c r="I137" s="33">
        <f t="shared" si="162"/>
        <v>0</v>
      </c>
      <c r="J137" s="172"/>
      <c r="K137" s="33">
        <f t="shared" si="163"/>
        <v>0</v>
      </c>
      <c r="L137" s="172"/>
      <c r="M137" s="33">
        <f t="shared" si="164"/>
        <v>0</v>
      </c>
      <c r="N137" s="172"/>
      <c r="O137" s="33">
        <f t="shared" si="165"/>
        <v>0</v>
      </c>
      <c r="P137" s="172"/>
      <c r="Q137" s="33">
        <f t="shared" si="166"/>
        <v>0</v>
      </c>
      <c r="R137" s="172"/>
      <c r="S137" s="33">
        <f t="shared" si="167"/>
        <v>0</v>
      </c>
      <c r="T137" s="172"/>
      <c r="U137" s="33">
        <f t="shared" si="168"/>
        <v>0</v>
      </c>
      <c r="V137" s="172"/>
      <c r="W137" s="33">
        <f t="shared" si="169"/>
        <v>0</v>
      </c>
      <c r="X137" s="172"/>
      <c r="Y137" s="33">
        <f t="shared" si="170"/>
        <v>0</v>
      </c>
      <c r="Z137" s="172"/>
      <c r="AA137" s="33">
        <f t="shared" si="171"/>
        <v>0</v>
      </c>
      <c r="AB137" s="172"/>
      <c r="AC137" s="33">
        <f t="shared" si="172"/>
        <v>0</v>
      </c>
      <c r="AD137" s="172"/>
      <c r="AE137" s="33">
        <f t="shared" si="173"/>
        <v>0</v>
      </c>
      <c r="AF137" s="172"/>
      <c r="AG137" s="33">
        <f t="shared" si="174"/>
        <v>0</v>
      </c>
      <c r="AH137" s="172"/>
      <c r="AI137" s="33">
        <f t="shared" si="175"/>
        <v>0</v>
      </c>
      <c r="AJ137" s="172"/>
      <c r="AK137" s="33">
        <f t="shared" si="176"/>
        <v>0</v>
      </c>
      <c r="AL137" s="172"/>
      <c r="AM137" s="33">
        <f t="shared" si="177"/>
        <v>0</v>
      </c>
      <c r="AN137" s="172"/>
      <c r="AO137" s="33">
        <f t="shared" si="178"/>
        <v>0</v>
      </c>
      <c r="AP137" s="172"/>
      <c r="AQ137" s="33">
        <f t="shared" si="179"/>
        <v>0</v>
      </c>
      <c r="AR137" s="172"/>
      <c r="AS137" s="33">
        <f t="shared" si="180"/>
        <v>0</v>
      </c>
      <c r="AT137" s="172"/>
      <c r="AU137" s="33">
        <f t="shared" si="181"/>
        <v>0</v>
      </c>
      <c r="AV137" s="172"/>
      <c r="AW137" s="33">
        <f t="shared" si="182"/>
        <v>0</v>
      </c>
      <c r="AX137" s="34">
        <f t="shared" si="183"/>
        <v>0</v>
      </c>
      <c r="AY137" s="41">
        <f t="shared" si="184"/>
        <v>0</v>
      </c>
      <c r="AZ137" s="5">
        <f t="shared" si="185"/>
        <v>0</v>
      </c>
      <c r="BA137" s="155">
        <f t="shared" si="186"/>
        <v>0</v>
      </c>
    </row>
    <row r="138" spans="1:53" s="2" customFormat="1" ht="13.2" hidden="1" thickTop="1" thickBot="1" x14ac:dyDescent="0.3">
      <c r="A138" s="32"/>
      <c r="B138" s="154">
        <v>5500000949</v>
      </c>
      <c r="C138" s="133" t="str">
        <f>IFERROR(IF(B138,VLOOKUP((AEO!$B$13&amp;AEO!$C$13&amp;B138&amp;E138),MSRV5!A:F,6,0),""),"N/A")</f>
        <v>1210</v>
      </c>
      <c r="D138" s="138" t="s">
        <v>5102</v>
      </c>
      <c r="E138" s="143" t="str">
        <f>IF(B138,VLOOKUP(B138,MSRV5!B:D,3,0),"")</f>
        <v>UN</v>
      </c>
      <c r="F138" s="143"/>
      <c r="G138" s="75"/>
      <c r="H138" s="74">
        <f>IFERROR(IF(B138,VLOOKUP((AEO!$B$13&amp;AEO!$C$13&amp;B138&amp;E138),MSRV5!A:E,5,0),""),0)</f>
        <v>2921.99</v>
      </c>
      <c r="I138" s="33">
        <f t="shared" si="162"/>
        <v>0</v>
      </c>
      <c r="J138" s="172"/>
      <c r="K138" s="33">
        <f t="shared" si="163"/>
        <v>0</v>
      </c>
      <c r="L138" s="172"/>
      <c r="M138" s="33">
        <f t="shared" si="164"/>
        <v>0</v>
      </c>
      <c r="N138" s="172"/>
      <c r="O138" s="33">
        <f t="shared" si="165"/>
        <v>0</v>
      </c>
      <c r="P138" s="172"/>
      <c r="Q138" s="33">
        <f t="shared" si="166"/>
        <v>0</v>
      </c>
      <c r="R138" s="172"/>
      <c r="S138" s="33">
        <f t="shared" si="167"/>
        <v>0</v>
      </c>
      <c r="T138" s="172"/>
      <c r="U138" s="33">
        <f t="shared" si="168"/>
        <v>0</v>
      </c>
      <c r="V138" s="172"/>
      <c r="W138" s="33">
        <f t="shared" si="169"/>
        <v>0</v>
      </c>
      <c r="X138" s="172"/>
      <c r="Y138" s="33">
        <f t="shared" si="170"/>
        <v>0</v>
      </c>
      <c r="Z138" s="172"/>
      <c r="AA138" s="33">
        <f t="shared" si="171"/>
        <v>0</v>
      </c>
      <c r="AB138" s="172"/>
      <c r="AC138" s="33">
        <f t="shared" si="172"/>
        <v>0</v>
      </c>
      <c r="AD138" s="172"/>
      <c r="AE138" s="33">
        <f t="shared" si="173"/>
        <v>0</v>
      </c>
      <c r="AF138" s="172"/>
      <c r="AG138" s="33">
        <f t="shared" si="174"/>
        <v>0</v>
      </c>
      <c r="AH138" s="172"/>
      <c r="AI138" s="33">
        <f t="shared" si="175"/>
        <v>0</v>
      </c>
      <c r="AJ138" s="172"/>
      <c r="AK138" s="33">
        <f t="shared" si="176"/>
        <v>0</v>
      </c>
      <c r="AL138" s="172"/>
      <c r="AM138" s="33">
        <f t="shared" si="177"/>
        <v>0</v>
      </c>
      <c r="AN138" s="172"/>
      <c r="AO138" s="33">
        <f t="shared" si="178"/>
        <v>0</v>
      </c>
      <c r="AP138" s="172"/>
      <c r="AQ138" s="33">
        <f t="shared" si="179"/>
        <v>0</v>
      </c>
      <c r="AR138" s="172"/>
      <c r="AS138" s="33">
        <f t="shared" si="180"/>
        <v>0</v>
      </c>
      <c r="AT138" s="172"/>
      <c r="AU138" s="33">
        <f t="shared" si="181"/>
        <v>0</v>
      </c>
      <c r="AV138" s="172"/>
      <c r="AW138" s="33">
        <f t="shared" si="182"/>
        <v>0</v>
      </c>
      <c r="AX138" s="34">
        <f t="shared" si="183"/>
        <v>0</v>
      </c>
      <c r="AY138" s="41">
        <f t="shared" si="184"/>
        <v>0</v>
      </c>
      <c r="AZ138" s="5">
        <f t="shared" si="185"/>
        <v>0</v>
      </c>
      <c r="BA138" s="155">
        <f t="shared" si="186"/>
        <v>0</v>
      </c>
    </row>
    <row r="139" spans="1:53" s="2" customFormat="1" ht="13.2" hidden="1" thickTop="1" thickBot="1" x14ac:dyDescent="0.3">
      <c r="A139" s="32"/>
      <c r="B139" s="154">
        <v>5500000948</v>
      </c>
      <c r="C139" s="133" t="str">
        <f>IFERROR(IF(B139,VLOOKUP((AEO!$B$13&amp;AEO!$C$13&amp;B139&amp;E139),MSRV5!A:F,6,0),""),"N/A")</f>
        <v>1220</v>
      </c>
      <c r="D139" s="138" t="s">
        <v>5103</v>
      </c>
      <c r="E139" s="143" t="str">
        <f>IF(B139,VLOOKUP(B139,MSRV5!B:D,3,0),"")</f>
        <v>UN</v>
      </c>
      <c r="F139" s="143"/>
      <c r="G139" s="75"/>
      <c r="H139" s="74">
        <f>IFERROR(IF(B139,VLOOKUP((AEO!$B$13&amp;AEO!$C$13&amp;B139&amp;E139),MSRV5!A:E,5,0),""),0)</f>
        <v>5369.19</v>
      </c>
      <c r="I139" s="33">
        <f t="shared" si="162"/>
        <v>0</v>
      </c>
      <c r="J139" s="172"/>
      <c r="K139" s="33">
        <f t="shared" si="163"/>
        <v>0</v>
      </c>
      <c r="L139" s="172"/>
      <c r="M139" s="33">
        <f t="shared" si="164"/>
        <v>0</v>
      </c>
      <c r="N139" s="172"/>
      <c r="O139" s="33">
        <f t="shared" si="165"/>
        <v>0</v>
      </c>
      <c r="P139" s="172"/>
      <c r="Q139" s="33">
        <f t="shared" si="166"/>
        <v>0</v>
      </c>
      <c r="R139" s="172"/>
      <c r="S139" s="33">
        <f t="shared" si="167"/>
        <v>0</v>
      </c>
      <c r="T139" s="172"/>
      <c r="U139" s="33">
        <f t="shared" si="168"/>
        <v>0</v>
      </c>
      <c r="V139" s="172"/>
      <c r="W139" s="33">
        <f t="shared" si="169"/>
        <v>0</v>
      </c>
      <c r="X139" s="172"/>
      <c r="Y139" s="33">
        <f t="shared" si="170"/>
        <v>0</v>
      </c>
      <c r="Z139" s="172"/>
      <c r="AA139" s="33">
        <f t="shared" si="171"/>
        <v>0</v>
      </c>
      <c r="AB139" s="172"/>
      <c r="AC139" s="33">
        <f t="shared" si="172"/>
        <v>0</v>
      </c>
      <c r="AD139" s="172"/>
      <c r="AE139" s="33">
        <f t="shared" si="173"/>
        <v>0</v>
      </c>
      <c r="AF139" s="172"/>
      <c r="AG139" s="33">
        <f t="shared" si="174"/>
        <v>0</v>
      </c>
      <c r="AH139" s="172"/>
      <c r="AI139" s="33">
        <f t="shared" si="175"/>
        <v>0</v>
      </c>
      <c r="AJ139" s="172"/>
      <c r="AK139" s="33">
        <f t="shared" si="176"/>
        <v>0</v>
      </c>
      <c r="AL139" s="172"/>
      <c r="AM139" s="33">
        <f t="shared" si="177"/>
        <v>0</v>
      </c>
      <c r="AN139" s="172"/>
      <c r="AO139" s="33">
        <f t="shared" si="178"/>
        <v>0</v>
      </c>
      <c r="AP139" s="172"/>
      <c r="AQ139" s="33">
        <f t="shared" si="179"/>
        <v>0</v>
      </c>
      <c r="AR139" s="172"/>
      <c r="AS139" s="33">
        <f t="shared" si="180"/>
        <v>0</v>
      </c>
      <c r="AT139" s="172"/>
      <c r="AU139" s="33">
        <f t="shared" si="181"/>
        <v>0</v>
      </c>
      <c r="AV139" s="172"/>
      <c r="AW139" s="33">
        <f t="shared" si="182"/>
        <v>0</v>
      </c>
      <c r="AX139" s="34">
        <f t="shared" si="183"/>
        <v>0</v>
      </c>
      <c r="AY139" s="41">
        <f t="shared" si="184"/>
        <v>0</v>
      </c>
      <c r="AZ139" s="5">
        <f t="shared" si="185"/>
        <v>0</v>
      </c>
      <c r="BA139" s="155">
        <f t="shared" si="186"/>
        <v>0</v>
      </c>
    </row>
    <row r="140" spans="1:53" s="2" customFormat="1" ht="13.2" hidden="1" thickTop="1" thickBot="1" x14ac:dyDescent="0.3">
      <c r="A140" s="32"/>
      <c r="B140" s="154">
        <v>5500000993</v>
      </c>
      <c r="C140" s="133" t="str">
        <f>IFERROR(IF(B140,VLOOKUP((AEO!$B$13&amp;AEO!$C$13&amp;B140&amp;E140),MSRV5!A:F,6,0),""),"N/A")</f>
        <v>1230</v>
      </c>
      <c r="D140" s="138" t="s">
        <v>5104</v>
      </c>
      <c r="E140" s="143" t="str">
        <f>IF(B140,VLOOKUP(B140,MSRV5!B:D,3,0),"")</f>
        <v>UN</v>
      </c>
      <c r="F140" s="143"/>
      <c r="G140" s="75"/>
      <c r="H140" s="74">
        <f>IFERROR(IF(B140,VLOOKUP((AEO!$B$13&amp;AEO!$C$13&amp;B140&amp;E140),MSRV5!A:E,5,0),""),0)</f>
        <v>1647.54</v>
      </c>
      <c r="I140" s="33">
        <f t="shared" si="162"/>
        <v>0</v>
      </c>
      <c r="J140" s="172"/>
      <c r="K140" s="33">
        <f t="shared" si="163"/>
        <v>0</v>
      </c>
      <c r="L140" s="172"/>
      <c r="M140" s="33">
        <f t="shared" si="164"/>
        <v>0</v>
      </c>
      <c r="N140" s="172"/>
      <c r="O140" s="33">
        <f t="shared" si="165"/>
        <v>0</v>
      </c>
      <c r="P140" s="172"/>
      <c r="Q140" s="33">
        <f t="shared" si="166"/>
        <v>0</v>
      </c>
      <c r="R140" s="172"/>
      <c r="S140" s="33">
        <f t="shared" si="167"/>
        <v>0</v>
      </c>
      <c r="T140" s="172"/>
      <c r="U140" s="33">
        <f t="shared" si="168"/>
        <v>0</v>
      </c>
      <c r="V140" s="172"/>
      <c r="W140" s="33">
        <f t="shared" si="169"/>
        <v>0</v>
      </c>
      <c r="X140" s="172"/>
      <c r="Y140" s="33">
        <f t="shared" si="170"/>
        <v>0</v>
      </c>
      <c r="Z140" s="172"/>
      <c r="AA140" s="33">
        <f t="shared" si="171"/>
        <v>0</v>
      </c>
      <c r="AB140" s="172"/>
      <c r="AC140" s="33">
        <f t="shared" si="172"/>
        <v>0</v>
      </c>
      <c r="AD140" s="172"/>
      <c r="AE140" s="33">
        <f t="shared" si="173"/>
        <v>0</v>
      </c>
      <c r="AF140" s="172"/>
      <c r="AG140" s="33">
        <f t="shared" si="174"/>
        <v>0</v>
      </c>
      <c r="AH140" s="172"/>
      <c r="AI140" s="33">
        <f t="shared" si="175"/>
        <v>0</v>
      </c>
      <c r="AJ140" s="172"/>
      <c r="AK140" s="33">
        <f t="shared" si="176"/>
        <v>0</v>
      </c>
      <c r="AL140" s="172"/>
      <c r="AM140" s="33">
        <f t="shared" si="177"/>
        <v>0</v>
      </c>
      <c r="AN140" s="172"/>
      <c r="AO140" s="33">
        <f t="shared" si="178"/>
        <v>0</v>
      </c>
      <c r="AP140" s="172"/>
      <c r="AQ140" s="33">
        <f t="shared" si="179"/>
        <v>0</v>
      </c>
      <c r="AR140" s="172"/>
      <c r="AS140" s="33">
        <f t="shared" si="180"/>
        <v>0</v>
      </c>
      <c r="AT140" s="172"/>
      <c r="AU140" s="33">
        <f t="shared" si="181"/>
        <v>0</v>
      </c>
      <c r="AV140" s="172"/>
      <c r="AW140" s="33">
        <f t="shared" si="182"/>
        <v>0</v>
      </c>
      <c r="AX140" s="34">
        <f t="shared" si="183"/>
        <v>0</v>
      </c>
      <c r="AY140" s="41">
        <f t="shared" si="184"/>
        <v>0</v>
      </c>
      <c r="AZ140" s="5">
        <f t="shared" si="185"/>
        <v>0</v>
      </c>
      <c r="BA140" s="155">
        <f t="shared" si="186"/>
        <v>0</v>
      </c>
    </row>
    <row r="141" spans="1:53" s="2" customFormat="1" ht="13.2" hidden="1" thickTop="1" thickBot="1" x14ac:dyDescent="0.3">
      <c r="A141" s="32"/>
      <c r="B141" s="154">
        <v>5500000971</v>
      </c>
      <c r="C141" s="133" t="str">
        <f>IFERROR(IF(B141,VLOOKUP((AEO!$B$13&amp;AEO!$C$13&amp;B141&amp;E141),MSRV5!A:F,6,0),""),"N/A")</f>
        <v>9060</v>
      </c>
      <c r="D141" s="138" t="s">
        <v>5105</v>
      </c>
      <c r="E141" s="143" t="str">
        <f>IF(B141,VLOOKUP(B141,MSRV5!B:D,3,0),"")</f>
        <v>UN</v>
      </c>
      <c r="F141" s="143"/>
      <c r="G141" s="75"/>
      <c r="H141" s="74">
        <f>IFERROR(IF(B141,VLOOKUP((AEO!$B$13&amp;AEO!$C$13&amp;B141&amp;E141),MSRV5!A:E,5,0),""),0)</f>
        <v>3777.76</v>
      </c>
      <c r="I141" s="33">
        <f t="shared" si="162"/>
        <v>0</v>
      </c>
      <c r="J141" s="172"/>
      <c r="K141" s="33">
        <f t="shared" si="163"/>
        <v>0</v>
      </c>
      <c r="L141" s="172"/>
      <c r="M141" s="33">
        <f t="shared" si="164"/>
        <v>0</v>
      </c>
      <c r="N141" s="172"/>
      <c r="O141" s="33">
        <f t="shared" si="165"/>
        <v>0</v>
      </c>
      <c r="P141" s="172"/>
      <c r="Q141" s="33">
        <f t="shared" si="166"/>
        <v>0</v>
      </c>
      <c r="R141" s="172"/>
      <c r="S141" s="33">
        <f t="shared" si="167"/>
        <v>0</v>
      </c>
      <c r="T141" s="172"/>
      <c r="U141" s="33">
        <f t="shared" si="168"/>
        <v>0</v>
      </c>
      <c r="V141" s="172"/>
      <c r="W141" s="33">
        <f t="shared" si="169"/>
        <v>0</v>
      </c>
      <c r="X141" s="172"/>
      <c r="Y141" s="33">
        <f t="shared" si="170"/>
        <v>0</v>
      </c>
      <c r="Z141" s="172"/>
      <c r="AA141" s="33">
        <f t="shared" si="171"/>
        <v>0</v>
      </c>
      <c r="AB141" s="172"/>
      <c r="AC141" s="33">
        <f t="shared" si="172"/>
        <v>0</v>
      </c>
      <c r="AD141" s="172"/>
      <c r="AE141" s="33">
        <f t="shared" si="173"/>
        <v>0</v>
      </c>
      <c r="AF141" s="172"/>
      <c r="AG141" s="33">
        <f t="shared" si="174"/>
        <v>0</v>
      </c>
      <c r="AH141" s="172"/>
      <c r="AI141" s="33">
        <f t="shared" si="175"/>
        <v>0</v>
      </c>
      <c r="AJ141" s="172"/>
      <c r="AK141" s="33">
        <f t="shared" si="176"/>
        <v>0</v>
      </c>
      <c r="AL141" s="172"/>
      <c r="AM141" s="33">
        <f t="shared" si="177"/>
        <v>0</v>
      </c>
      <c r="AN141" s="172"/>
      <c r="AO141" s="33">
        <f t="shared" si="178"/>
        <v>0</v>
      </c>
      <c r="AP141" s="172"/>
      <c r="AQ141" s="33">
        <f t="shared" si="179"/>
        <v>0</v>
      </c>
      <c r="AR141" s="172"/>
      <c r="AS141" s="33">
        <f t="shared" si="180"/>
        <v>0</v>
      </c>
      <c r="AT141" s="172"/>
      <c r="AU141" s="33">
        <f t="shared" si="181"/>
        <v>0</v>
      </c>
      <c r="AV141" s="172"/>
      <c r="AW141" s="33">
        <f t="shared" si="182"/>
        <v>0</v>
      </c>
      <c r="AX141" s="34">
        <f t="shared" si="183"/>
        <v>0</v>
      </c>
      <c r="AY141" s="41">
        <f t="shared" si="184"/>
        <v>0</v>
      </c>
      <c r="AZ141" s="5">
        <f t="shared" si="185"/>
        <v>0</v>
      </c>
      <c r="BA141" s="155">
        <f t="shared" si="186"/>
        <v>0</v>
      </c>
    </row>
    <row r="142" spans="1:53" s="2" customFormat="1" ht="13.2" hidden="1" thickTop="1" thickBot="1" x14ac:dyDescent="0.3">
      <c r="A142" s="32"/>
      <c r="B142" s="154">
        <v>5500000974</v>
      </c>
      <c r="C142" s="133" t="str">
        <f>IFERROR(IF(B142,VLOOKUP((AEO!$B$13&amp;AEO!$C$13&amp;B142&amp;E142),MSRV5!A:F,6,0),""),"N/A")</f>
        <v>N/A</v>
      </c>
      <c r="D142" s="138" t="s">
        <v>5106</v>
      </c>
      <c r="E142" s="143" t="e">
        <f>IF(B142,VLOOKUP(B142,MSRV5!B:D,3,0),"")</f>
        <v>#N/A</v>
      </c>
      <c r="F142" s="143"/>
      <c r="G142" s="75"/>
      <c r="H142" s="74">
        <f>IFERROR(IF(B142,VLOOKUP((AEO!$B$13&amp;AEO!$C$13&amp;B142&amp;E142),MSRV5!A:E,5,0),""),0)</f>
        <v>0</v>
      </c>
      <c r="I142" s="33">
        <f t="shared" si="162"/>
        <v>0</v>
      </c>
      <c r="J142" s="172"/>
      <c r="K142" s="33">
        <f t="shared" si="163"/>
        <v>0</v>
      </c>
      <c r="L142" s="172"/>
      <c r="M142" s="33">
        <f t="shared" si="164"/>
        <v>0</v>
      </c>
      <c r="N142" s="172"/>
      <c r="O142" s="33">
        <f t="shared" si="165"/>
        <v>0</v>
      </c>
      <c r="P142" s="172"/>
      <c r="Q142" s="33">
        <f t="shared" si="166"/>
        <v>0</v>
      </c>
      <c r="R142" s="172"/>
      <c r="S142" s="33">
        <f t="shared" si="167"/>
        <v>0</v>
      </c>
      <c r="T142" s="172"/>
      <c r="U142" s="33">
        <f t="shared" si="168"/>
        <v>0</v>
      </c>
      <c r="V142" s="172"/>
      <c r="W142" s="33">
        <f t="shared" si="169"/>
        <v>0</v>
      </c>
      <c r="X142" s="172"/>
      <c r="Y142" s="33">
        <f t="shared" si="170"/>
        <v>0</v>
      </c>
      <c r="Z142" s="172"/>
      <c r="AA142" s="33">
        <f t="shared" si="171"/>
        <v>0</v>
      </c>
      <c r="AB142" s="172"/>
      <c r="AC142" s="33">
        <f t="shared" si="172"/>
        <v>0</v>
      </c>
      <c r="AD142" s="172"/>
      <c r="AE142" s="33">
        <f t="shared" si="173"/>
        <v>0</v>
      </c>
      <c r="AF142" s="172"/>
      <c r="AG142" s="33">
        <f t="shared" si="174"/>
        <v>0</v>
      </c>
      <c r="AH142" s="172"/>
      <c r="AI142" s="33">
        <f t="shared" si="175"/>
        <v>0</v>
      </c>
      <c r="AJ142" s="172"/>
      <c r="AK142" s="33">
        <f t="shared" si="176"/>
        <v>0</v>
      </c>
      <c r="AL142" s="172"/>
      <c r="AM142" s="33">
        <f t="shared" si="177"/>
        <v>0</v>
      </c>
      <c r="AN142" s="172"/>
      <c r="AO142" s="33">
        <f t="shared" si="178"/>
        <v>0</v>
      </c>
      <c r="AP142" s="172"/>
      <c r="AQ142" s="33">
        <f t="shared" si="179"/>
        <v>0</v>
      </c>
      <c r="AR142" s="172"/>
      <c r="AS142" s="33">
        <f t="shared" si="180"/>
        <v>0</v>
      </c>
      <c r="AT142" s="172"/>
      <c r="AU142" s="33">
        <f t="shared" si="181"/>
        <v>0</v>
      </c>
      <c r="AV142" s="172"/>
      <c r="AW142" s="33">
        <f t="shared" si="182"/>
        <v>0</v>
      </c>
      <c r="AX142" s="34">
        <f t="shared" si="183"/>
        <v>0</v>
      </c>
      <c r="AY142" s="41">
        <f t="shared" si="184"/>
        <v>0</v>
      </c>
      <c r="AZ142" s="5">
        <f t="shared" si="185"/>
        <v>0</v>
      </c>
      <c r="BA142" s="155">
        <f t="shared" si="186"/>
        <v>0</v>
      </c>
    </row>
    <row r="143" spans="1:53" s="2" customFormat="1" ht="13.2" hidden="1" thickTop="1" thickBot="1" x14ac:dyDescent="0.3">
      <c r="A143" s="32"/>
      <c r="B143" s="154">
        <v>5500000970</v>
      </c>
      <c r="C143" s="133" t="str">
        <f>IFERROR(IF(B143,VLOOKUP((AEO!$B$13&amp;AEO!$C$13&amp;B143&amp;E143),MSRV5!A:F,6,0),""),"N/A")</f>
        <v>9070</v>
      </c>
      <c r="D143" s="138" t="s">
        <v>5107</v>
      </c>
      <c r="E143" s="143" t="str">
        <f>IF(B143,VLOOKUP(B143,MSRV5!B:D,3,0),"")</f>
        <v>UN</v>
      </c>
      <c r="F143" s="143"/>
      <c r="G143" s="75"/>
      <c r="H143" s="74">
        <f>IFERROR(IF(B143,VLOOKUP((AEO!$B$13&amp;AEO!$C$13&amp;B143&amp;E143),MSRV5!A:E,5,0),""),0)</f>
        <v>7094.99</v>
      </c>
      <c r="I143" s="33">
        <f t="shared" si="162"/>
        <v>0</v>
      </c>
      <c r="J143" s="172"/>
      <c r="K143" s="33">
        <f t="shared" si="163"/>
        <v>0</v>
      </c>
      <c r="L143" s="172"/>
      <c r="M143" s="33">
        <f t="shared" si="164"/>
        <v>0</v>
      </c>
      <c r="N143" s="172"/>
      <c r="O143" s="33">
        <f t="shared" si="165"/>
        <v>0</v>
      </c>
      <c r="P143" s="172"/>
      <c r="Q143" s="33">
        <f t="shared" si="166"/>
        <v>0</v>
      </c>
      <c r="R143" s="172"/>
      <c r="S143" s="33">
        <f t="shared" si="167"/>
        <v>0</v>
      </c>
      <c r="T143" s="172"/>
      <c r="U143" s="33">
        <f t="shared" si="168"/>
        <v>0</v>
      </c>
      <c r="V143" s="172"/>
      <c r="W143" s="33">
        <f t="shared" si="169"/>
        <v>0</v>
      </c>
      <c r="X143" s="172"/>
      <c r="Y143" s="33">
        <f t="shared" si="170"/>
        <v>0</v>
      </c>
      <c r="Z143" s="172"/>
      <c r="AA143" s="33">
        <f t="shared" si="171"/>
        <v>0</v>
      </c>
      <c r="AB143" s="172"/>
      <c r="AC143" s="33">
        <f t="shared" si="172"/>
        <v>0</v>
      </c>
      <c r="AD143" s="172"/>
      <c r="AE143" s="33">
        <f t="shared" si="173"/>
        <v>0</v>
      </c>
      <c r="AF143" s="172"/>
      <c r="AG143" s="33">
        <f t="shared" si="174"/>
        <v>0</v>
      </c>
      <c r="AH143" s="172"/>
      <c r="AI143" s="33">
        <f t="shared" si="175"/>
        <v>0</v>
      </c>
      <c r="AJ143" s="172"/>
      <c r="AK143" s="33">
        <f t="shared" si="176"/>
        <v>0</v>
      </c>
      <c r="AL143" s="172"/>
      <c r="AM143" s="33">
        <f t="shared" si="177"/>
        <v>0</v>
      </c>
      <c r="AN143" s="172"/>
      <c r="AO143" s="33">
        <f t="shared" si="178"/>
        <v>0</v>
      </c>
      <c r="AP143" s="172"/>
      <c r="AQ143" s="33">
        <f t="shared" si="179"/>
        <v>0</v>
      </c>
      <c r="AR143" s="172"/>
      <c r="AS143" s="33">
        <f t="shared" si="180"/>
        <v>0</v>
      </c>
      <c r="AT143" s="172"/>
      <c r="AU143" s="33">
        <f t="shared" si="181"/>
        <v>0</v>
      </c>
      <c r="AV143" s="172"/>
      <c r="AW143" s="33">
        <f t="shared" si="182"/>
        <v>0</v>
      </c>
      <c r="AX143" s="34">
        <f t="shared" si="183"/>
        <v>0</v>
      </c>
      <c r="AY143" s="41">
        <f t="shared" si="184"/>
        <v>0</v>
      </c>
      <c r="AZ143" s="5">
        <f t="shared" si="185"/>
        <v>0</v>
      </c>
      <c r="BA143" s="155">
        <f t="shared" si="186"/>
        <v>0</v>
      </c>
    </row>
    <row r="144" spans="1:53" s="2" customFormat="1" ht="13.2" hidden="1" thickTop="1" thickBot="1" x14ac:dyDescent="0.3">
      <c r="A144" s="32"/>
      <c r="B144" s="154">
        <v>5500000968</v>
      </c>
      <c r="C144" s="133" t="str">
        <f>IFERROR(IF(B144,VLOOKUP((AEO!$B$13&amp;AEO!$C$13&amp;B144&amp;E144),MSRV5!A:F,6,0),""),"N/A")</f>
        <v>9080</v>
      </c>
      <c r="D144" s="138" t="s">
        <v>5108</v>
      </c>
      <c r="E144" s="143" t="str">
        <f>IF(B144,VLOOKUP(B144,MSRV5!B:D,3,0),"")</f>
        <v>UN</v>
      </c>
      <c r="F144" s="143"/>
      <c r="G144" s="75"/>
      <c r="H144" s="74">
        <f>IFERROR(IF(B144,VLOOKUP((AEO!$B$13&amp;AEO!$C$13&amp;B144&amp;E144),MSRV5!A:E,5,0),""),0)</f>
        <v>6272.65</v>
      </c>
      <c r="I144" s="33">
        <f t="shared" si="162"/>
        <v>0</v>
      </c>
      <c r="J144" s="172"/>
      <c r="K144" s="33">
        <f t="shared" si="163"/>
        <v>0</v>
      </c>
      <c r="L144" s="172"/>
      <c r="M144" s="33">
        <f t="shared" si="164"/>
        <v>0</v>
      </c>
      <c r="N144" s="172"/>
      <c r="O144" s="33">
        <f t="shared" si="165"/>
        <v>0</v>
      </c>
      <c r="P144" s="172"/>
      <c r="Q144" s="33">
        <f t="shared" si="166"/>
        <v>0</v>
      </c>
      <c r="R144" s="172"/>
      <c r="S144" s="33">
        <f t="shared" si="167"/>
        <v>0</v>
      </c>
      <c r="T144" s="172"/>
      <c r="U144" s="33">
        <f t="shared" si="168"/>
        <v>0</v>
      </c>
      <c r="V144" s="172"/>
      <c r="W144" s="33">
        <f t="shared" si="169"/>
        <v>0</v>
      </c>
      <c r="X144" s="172"/>
      <c r="Y144" s="33">
        <f t="shared" si="170"/>
        <v>0</v>
      </c>
      <c r="Z144" s="172"/>
      <c r="AA144" s="33">
        <f t="shared" si="171"/>
        <v>0</v>
      </c>
      <c r="AB144" s="172"/>
      <c r="AC144" s="33">
        <f t="shared" si="172"/>
        <v>0</v>
      </c>
      <c r="AD144" s="172"/>
      <c r="AE144" s="33">
        <f t="shared" si="173"/>
        <v>0</v>
      </c>
      <c r="AF144" s="172"/>
      <c r="AG144" s="33">
        <f t="shared" si="174"/>
        <v>0</v>
      </c>
      <c r="AH144" s="172"/>
      <c r="AI144" s="33">
        <f t="shared" si="175"/>
        <v>0</v>
      </c>
      <c r="AJ144" s="172"/>
      <c r="AK144" s="33">
        <f t="shared" si="176"/>
        <v>0</v>
      </c>
      <c r="AL144" s="172"/>
      <c r="AM144" s="33">
        <f t="shared" si="177"/>
        <v>0</v>
      </c>
      <c r="AN144" s="172"/>
      <c r="AO144" s="33">
        <f t="shared" si="178"/>
        <v>0</v>
      </c>
      <c r="AP144" s="172"/>
      <c r="AQ144" s="33">
        <f t="shared" si="179"/>
        <v>0</v>
      </c>
      <c r="AR144" s="172"/>
      <c r="AS144" s="33">
        <f t="shared" si="180"/>
        <v>0</v>
      </c>
      <c r="AT144" s="172"/>
      <c r="AU144" s="33">
        <f t="shared" si="181"/>
        <v>0</v>
      </c>
      <c r="AV144" s="172"/>
      <c r="AW144" s="33">
        <f t="shared" si="182"/>
        <v>0</v>
      </c>
      <c r="AX144" s="34">
        <f t="shared" si="183"/>
        <v>0</v>
      </c>
      <c r="AY144" s="41">
        <f t="shared" si="184"/>
        <v>0</v>
      </c>
      <c r="AZ144" s="5">
        <f t="shared" si="185"/>
        <v>0</v>
      </c>
      <c r="BA144" s="155">
        <f t="shared" si="186"/>
        <v>0</v>
      </c>
    </row>
    <row r="145" spans="1:53" s="2" customFormat="1" ht="13.2" hidden="1" thickTop="1" thickBot="1" x14ac:dyDescent="0.3">
      <c r="A145" s="32"/>
      <c r="B145" s="154">
        <v>5500000968</v>
      </c>
      <c r="C145" s="133" t="str">
        <f>IFERROR(IF(B145,VLOOKUP((AEO!$B$13&amp;AEO!$C$13&amp;B145&amp;E145),MSRV5!A:F,6,0),""),"N/A")</f>
        <v>9080</v>
      </c>
      <c r="D145" s="138" t="s">
        <v>5109</v>
      </c>
      <c r="E145" s="143" t="str">
        <f>IF(B145,VLOOKUP(B145,MSRV5!B:D,3,0),"")</f>
        <v>UN</v>
      </c>
      <c r="F145" s="143"/>
      <c r="G145" s="75"/>
      <c r="H145" s="74">
        <f>IFERROR(IF(B145,VLOOKUP((AEO!$B$13&amp;AEO!$C$13&amp;B145&amp;E145),MSRV5!A:E,5,0),""),0)</f>
        <v>6272.65</v>
      </c>
      <c r="I145" s="33">
        <f t="shared" si="162"/>
        <v>0</v>
      </c>
      <c r="J145" s="172"/>
      <c r="K145" s="33">
        <f t="shared" si="163"/>
        <v>0</v>
      </c>
      <c r="L145" s="172"/>
      <c r="M145" s="33">
        <f t="shared" si="164"/>
        <v>0</v>
      </c>
      <c r="N145" s="172"/>
      <c r="O145" s="33">
        <f t="shared" si="165"/>
        <v>0</v>
      </c>
      <c r="P145" s="172"/>
      <c r="Q145" s="33">
        <f t="shared" si="166"/>
        <v>0</v>
      </c>
      <c r="R145" s="172"/>
      <c r="S145" s="33">
        <f t="shared" si="167"/>
        <v>0</v>
      </c>
      <c r="T145" s="172"/>
      <c r="U145" s="33">
        <f t="shared" si="168"/>
        <v>0</v>
      </c>
      <c r="V145" s="172"/>
      <c r="W145" s="33">
        <f t="shared" si="169"/>
        <v>0</v>
      </c>
      <c r="X145" s="172"/>
      <c r="Y145" s="33">
        <f t="shared" si="170"/>
        <v>0</v>
      </c>
      <c r="Z145" s="172"/>
      <c r="AA145" s="33">
        <f t="shared" si="171"/>
        <v>0</v>
      </c>
      <c r="AB145" s="172"/>
      <c r="AC145" s="33">
        <f t="shared" si="172"/>
        <v>0</v>
      </c>
      <c r="AD145" s="172"/>
      <c r="AE145" s="33">
        <f t="shared" si="173"/>
        <v>0</v>
      </c>
      <c r="AF145" s="172"/>
      <c r="AG145" s="33">
        <f t="shared" si="174"/>
        <v>0</v>
      </c>
      <c r="AH145" s="172"/>
      <c r="AI145" s="33">
        <f t="shared" si="175"/>
        <v>0</v>
      </c>
      <c r="AJ145" s="172"/>
      <c r="AK145" s="33">
        <f t="shared" si="176"/>
        <v>0</v>
      </c>
      <c r="AL145" s="172"/>
      <c r="AM145" s="33">
        <f t="shared" si="177"/>
        <v>0</v>
      </c>
      <c r="AN145" s="172"/>
      <c r="AO145" s="33">
        <f t="shared" si="178"/>
        <v>0</v>
      </c>
      <c r="AP145" s="172"/>
      <c r="AQ145" s="33">
        <f t="shared" si="179"/>
        <v>0</v>
      </c>
      <c r="AR145" s="172"/>
      <c r="AS145" s="33">
        <f t="shared" si="180"/>
        <v>0</v>
      </c>
      <c r="AT145" s="172"/>
      <c r="AU145" s="33">
        <f t="shared" si="181"/>
        <v>0</v>
      </c>
      <c r="AV145" s="172"/>
      <c r="AW145" s="33">
        <f t="shared" si="182"/>
        <v>0</v>
      </c>
      <c r="AX145" s="34">
        <f t="shared" si="183"/>
        <v>0</v>
      </c>
      <c r="AY145" s="41">
        <f t="shared" si="184"/>
        <v>0</v>
      </c>
      <c r="AZ145" s="5">
        <f t="shared" si="185"/>
        <v>0</v>
      </c>
      <c r="BA145" s="155">
        <f t="shared" si="186"/>
        <v>0</v>
      </c>
    </row>
    <row r="146" spans="1:53" s="2" customFormat="1" ht="13.2" hidden="1" thickTop="1" thickBot="1" x14ac:dyDescent="0.3">
      <c r="A146" s="32"/>
      <c r="B146" s="152">
        <v>5500000968</v>
      </c>
      <c r="C146" s="132" t="str">
        <f>IFERROR(IF(B146,VLOOKUP((AEO!$B$13&amp;AEO!$C$13&amp;B146&amp;E146),MSRV5!A:F,6,0),""),"N/A")</f>
        <v>9080</v>
      </c>
      <c r="D146" s="137" t="s">
        <v>5110</v>
      </c>
      <c r="E146" s="142" t="str">
        <f>IF(B146,VLOOKUP(B146,MSRV5!B:D,3,0),"")</f>
        <v>UN</v>
      </c>
      <c r="F146" s="142"/>
      <c r="G146" s="86"/>
      <c r="H146" s="74">
        <f>IFERROR(IF(B146,VLOOKUP((AEO!$B$13&amp;AEO!$C$13&amp;B146&amp;E146),MSRV5!A:E,5,0),""),0)</f>
        <v>6272.65</v>
      </c>
      <c r="I146" s="33">
        <f t="shared" si="162"/>
        <v>0</v>
      </c>
      <c r="J146" s="172"/>
      <c r="K146" s="33">
        <f t="shared" si="163"/>
        <v>0</v>
      </c>
      <c r="L146" s="172"/>
      <c r="M146" s="33">
        <f t="shared" si="164"/>
        <v>0</v>
      </c>
      <c r="N146" s="172"/>
      <c r="O146" s="33">
        <f t="shared" si="165"/>
        <v>0</v>
      </c>
      <c r="P146" s="172"/>
      <c r="Q146" s="33">
        <f t="shared" si="166"/>
        <v>0</v>
      </c>
      <c r="R146" s="172"/>
      <c r="S146" s="33">
        <f t="shared" si="167"/>
        <v>0</v>
      </c>
      <c r="T146" s="172"/>
      <c r="U146" s="33">
        <f t="shared" si="168"/>
        <v>0</v>
      </c>
      <c r="V146" s="172"/>
      <c r="W146" s="33">
        <f t="shared" si="169"/>
        <v>0</v>
      </c>
      <c r="X146" s="172"/>
      <c r="Y146" s="33">
        <f t="shared" si="170"/>
        <v>0</v>
      </c>
      <c r="Z146" s="172"/>
      <c r="AA146" s="33">
        <f t="shared" si="171"/>
        <v>0</v>
      </c>
      <c r="AB146" s="172"/>
      <c r="AC146" s="33">
        <f t="shared" si="172"/>
        <v>0</v>
      </c>
      <c r="AD146" s="172"/>
      <c r="AE146" s="33">
        <f t="shared" si="173"/>
        <v>0</v>
      </c>
      <c r="AF146" s="172"/>
      <c r="AG146" s="33">
        <f t="shared" si="174"/>
        <v>0</v>
      </c>
      <c r="AH146" s="172"/>
      <c r="AI146" s="33">
        <f t="shared" si="175"/>
        <v>0</v>
      </c>
      <c r="AJ146" s="172"/>
      <c r="AK146" s="33">
        <f t="shared" si="176"/>
        <v>0</v>
      </c>
      <c r="AL146" s="172"/>
      <c r="AM146" s="33">
        <f t="shared" si="177"/>
        <v>0</v>
      </c>
      <c r="AN146" s="172"/>
      <c r="AO146" s="33">
        <f t="shared" si="178"/>
        <v>0</v>
      </c>
      <c r="AP146" s="172"/>
      <c r="AQ146" s="33">
        <f t="shared" si="179"/>
        <v>0</v>
      </c>
      <c r="AR146" s="172"/>
      <c r="AS146" s="33">
        <f t="shared" si="180"/>
        <v>0</v>
      </c>
      <c r="AT146" s="172"/>
      <c r="AU146" s="33">
        <f t="shared" si="181"/>
        <v>0</v>
      </c>
      <c r="AV146" s="172"/>
      <c r="AW146" s="33">
        <f t="shared" si="182"/>
        <v>0</v>
      </c>
      <c r="AX146" s="34">
        <f t="shared" si="183"/>
        <v>0</v>
      </c>
      <c r="AY146" s="41">
        <f t="shared" si="184"/>
        <v>0</v>
      </c>
      <c r="AZ146" s="5">
        <f t="shared" si="185"/>
        <v>0</v>
      </c>
      <c r="BA146" s="155">
        <f t="shared" si="186"/>
        <v>0</v>
      </c>
    </row>
    <row r="147" spans="1:53" s="2" customFormat="1" ht="13.2" hidden="1" thickTop="1" thickBot="1" x14ac:dyDescent="0.3">
      <c r="A147" s="32"/>
      <c r="B147" s="154">
        <v>5500000965</v>
      </c>
      <c r="C147" s="133" t="str">
        <f>IFERROR(IF(B147,VLOOKUP((AEO!$B$13&amp;AEO!$C$13&amp;B147&amp;E147),MSRV5!A:F,6,0),""),"N/A")</f>
        <v>9090</v>
      </c>
      <c r="D147" s="138" t="s">
        <v>5111</v>
      </c>
      <c r="E147" s="143" t="str">
        <f>IF(B147,VLOOKUP(B147,MSRV5!B:D,3,0),"")</f>
        <v>UN</v>
      </c>
      <c r="F147" s="143"/>
      <c r="G147" s="75"/>
      <c r="H147" s="74">
        <f>IFERROR(IF(B147,VLOOKUP((AEO!$B$13&amp;AEO!$C$13&amp;B147&amp;E147),MSRV5!A:E,5,0),""),0)</f>
        <v>8923.4500000000007</v>
      </c>
      <c r="I147" s="33">
        <f t="shared" si="162"/>
        <v>0</v>
      </c>
      <c r="J147" s="172"/>
      <c r="K147" s="33">
        <f t="shared" si="163"/>
        <v>0</v>
      </c>
      <c r="L147" s="172"/>
      <c r="M147" s="33">
        <f t="shared" si="164"/>
        <v>0</v>
      </c>
      <c r="N147" s="172"/>
      <c r="O147" s="33">
        <f t="shared" si="165"/>
        <v>0</v>
      </c>
      <c r="P147" s="172"/>
      <c r="Q147" s="33">
        <f t="shared" si="166"/>
        <v>0</v>
      </c>
      <c r="R147" s="172"/>
      <c r="S147" s="33">
        <f t="shared" si="167"/>
        <v>0</v>
      </c>
      <c r="T147" s="172"/>
      <c r="U147" s="33">
        <f t="shared" si="168"/>
        <v>0</v>
      </c>
      <c r="V147" s="172"/>
      <c r="W147" s="33">
        <f t="shared" si="169"/>
        <v>0</v>
      </c>
      <c r="X147" s="172"/>
      <c r="Y147" s="33">
        <f t="shared" si="170"/>
        <v>0</v>
      </c>
      <c r="Z147" s="172"/>
      <c r="AA147" s="33">
        <f t="shared" si="171"/>
        <v>0</v>
      </c>
      <c r="AB147" s="172"/>
      <c r="AC147" s="33">
        <f t="shared" si="172"/>
        <v>0</v>
      </c>
      <c r="AD147" s="172"/>
      <c r="AE147" s="33">
        <f t="shared" si="173"/>
        <v>0</v>
      </c>
      <c r="AF147" s="172"/>
      <c r="AG147" s="33">
        <f t="shared" si="174"/>
        <v>0</v>
      </c>
      <c r="AH147" s="172"/>
      <c r="AI147" s="33">
        <f t="shared" si="175"/>
        <v>0</v>
      </c>
      <c r="AJ147" s="172"/>
      <c r="AK147" s="33">
        <f t="shared" si="176"/>
        <v>0</v>
      </c>
      <c r="AL147" s="172"/>
      <c r="AM147" s="33">
        <f t="shared" si="177"/>
        <v>0</v>
      </c>
      <c r="AN147" s="172"/>
      <c r="AO147" s="33">
        <f t="shared" si="178"/>
        <v>0</v>
      </c>
      <c r="AP147" s="172"/>
      <c r="AQ147" s="33">
        <f t="shared" si="179"/>
        <v>0</v>
      </c>
      <c r="AR147" s="172"/>
      <c r="AS147" s="33">
        <f t="shared" si="180"/>
        <v>0</v>
      </c>
      <c r="AT147" s="172"/>
      <c r="AU147" s="33">
        <f t="shared" si="181"/>
        <v>0</v>
      </c>
      <c r="AV147" s="172"/>
      <c r="AW147" s="33">
        <f t="shared" si="182"/>
        <v>0</v>
      </c>
      <c r="AX147" s="34">
        <f t="shared" si="183"/>
        <v>0</v>
      </c>
      <c r="AY147" s="41">
        <f t="shared" si="184"/>
        <v>0</v>
      </c>
      <c r="AZ147" s="5">
        <f t="shared" si="185"/>
        <v>0</v>
      </c>
      <c r="BA147" s="155">
        <f t="shared" si="186"/>
        <v>0</v>
      </c>
    </row>
    <row r="148" spans="1:53" s="2" customFormat="1" ht="13.2" hidden="1" thickTop="1" thickBot="1" x14ac:dyDescent="0.3">
      <c r="A148" s="32"/>
      <c r="B148" s="154">
        <v>5500200400</v>
      </c>
      <c r="C148" s="133" t="str">
        <f>IFERROR(IF(B148,VLOOKUP((AEO!$B$13&amp;AEO!$C$13&amp;B148&amp;E148),MSRV5!A:F,6,0),""),"N/A")</f>
        <v>1260</v>
      </c>
      <c r="D148" s="138" t="s">
        <v>5112</v>
      </c>
      <c r="E148" s="143" t="str">
        <f>IF(B148,VLOOKUP(B148,MSRV5!B:D,3,0),"")</f>
        <v>UN</v>
      </c>
      <c r="F148" s="143"/>
      <c r="G148" s="75"/>
      <c r="H148" s="74">
        <f>IFERROR(IF(B148,VLOOKUP((AEO!$B$13&amp;AEO!$C$13&amp;B148&amp;E148),MSRV5!A:E,5,0),""),0)</f>
        <v>4429.32</v>
      </c>
      <c r="I148" s="33">
        <f t="shared" si="162"/>
        <v>0</v>
      </c>
      <c r="J148" s="172"/>
      <c r="K148" s="33">
        <f t="shared" si="163"/>
        <v>0</v>
      </c>
      <c r="L148" s="172"/>
      <c r="M148" s="33">
        <f t="shared" si="164"/>
        <v>0</v>
      </c>
      <c r="N148" s="172"/>
      <c r="O148" s="33">
        <f t="shared" si="165"/>
        <v>0</v>
      </c>
      <c r="P148" s="172"/>
      <c r="Q148" s="33">
        <f t="shared" si="166"/>
        <v>0</v>
      </c>
      <c r="R148" s="172"/>
      <c r="S148" s="33">
        <f t="shared" si="167"/>
        <v>0</v>
      </c>
      <c r="T148" s="172"/>
      <c r="U148" s="33">
        <f t="shared" si="168"/>
        <v>0</v>
      </c>
      <c r="V148" s="172"/>
      <c r="W148" s="33">
        <f t="shared" si="169"/>
        <v>0</v>
      </c>
      <c r="X148" s="172"/>
      <c r="Y148" s="33">
        <f t="shared" si="170"/>
        <v>0</v>
      </c>
      <c r="Z148" s="172"/>
      <c r="AA148" s="33">
        <f t="shared" si="171"/>
        <v>0</v>
      </c>
      <c r="AB148" s="172"/>
      <c r="AC148" s="33">
        <f t="shared" si="172"/>
        <v>0</v>
      </c>
      <c r="AD148" s="172"/>
      <c r="AE148" s="33">
        <f t="shared" si="173"/>
        <v>0</v>
      </c>
      <c r="AF148" s="172"/>
      <c r="AG148" s="33">
        <f t="shared" si="174"/>
        <v>0</v>
      </c>
      <c r="AH148" s="172"/>
      <c r="AI148" s="33">
        <f t="shared" si="175"/>
        <v>0</v>
      </c>
      <c r="AJ148" s="172"/>
      <c r="AK148" s="33">
        <f t="shared" si="176"/>
        <v>0</v>
      </c>
      <c r="AL148" s="172"/>
      <c r="AM148" s="33">
        <f t="shared" si="177"/>
        <v>0</v>
      </c>
      <c r="AN148" s="172"/>
      <c r="AO148" s="33">
        <f t="shared" si="178"/>
        <v>0</v>
      </c>
      <c r="AP148" s="172"/>
      <c r="AQ148" s="33">
        <f t="shared" si="179"/>
        <v>0</v>
      </c>
      <c r="AR148" s="172"/>
      <c r="AS148" s="33">
        <f t="shared" si="180"/>
        <v>0</v>
      </c>
      <c r="AT148" s="172"/>
      <c r="AU148" s="33">
        <f t="shared" si="181"/>
        <v>0</v>
      </c>
      <c r="AV148" s="172"/>
      <c r="AW148" s="33">
        <f t="shared" si="182"/>
        <v>0</v>
      </c>
      <c r="AX148" s="34">
        <f t="shared" si="183"/>
        <v>0</v>
      </c>
      <c r="AY148" s="41">
        <f t="shared" si="184"/>
        <v>0</v>
      </c>
      <c r="AZ148" s="5">
        <f t="shared" si="185"/>
        <v>0</v>
      </c>
      <c r="BA148" s="155">
        <f t="shared" si="186"/>
        <v>0</v>
      </c>
    </row>
    <row r="149" spans="1:53" s="2" customFormat="1" ht="13.2" hidden="1" thickTop="1" thickBot="1" x14ac:dyDescent="0.3">
      <c r="A149" s="32"/>
      <c r="B149" s="154">
        <v>5500000995</v>
      </c>
      <c r="C149" s="133" t="str">
        <f>IFERROR(IF(B149,VLOOKUP((AEO!$B$13&amp;AEO!$C$13&amp;B149&amp;E149),MSRV5!A:F,6,0),""),"N/A")</f>
        <v>1270</v>
      </c>
      <c r="D149" s="138" t="s">
        <v>5113</v>
      </c>
      <c r="E149" s="143" t="str">
        <f>IF(B149,VLOOKUP(B149,MSRV5!B:D,3,0),"")</f>
        <v>UN</v>
      </c>
      <c r="F149" s="143"/>
      <c r="G149" s="75"/>
      <c r="H149" s="74">
        <f>IFERROR(IF(B149,VLOOKUP((AEO!$B$13&amp;AEO!$C$13&amp;B149&amp;E149),MSRV5!A:E,5,0),""),0)</f>
        <v>6611.35</v>
      </c>
      <c r="I149" s="33">
        <f t="shared" si="162"/>
        <v>0</v>
      </c>
      <c r="J149" s="172"/>
      <c r="K149" s="33">
        <f t="shared" si="163"/>
        <v>0</v>
      </c>
      <c r="L149" s="172"/>
      <c r="M149" s="33">
        <f t="shared" si="164"/>
        <v>0</v>
      </c>
      <c r="N149" s="172"/>
      <c r="O149" s="33">
        <f t="shared" si="165"/>
        <v>0</v>
      </c>
      <c r="P149" s="172"/>
      <c r="Q149" s="33">
        <f t="shared" si="166"/>
        <v>0</v>
      </c>
      <c r="R149" s="172"/>
      <c r="S149" s="33">
        <f t="shared" si="167"/>
        <v>0</v>
      </c>
      <c r="T149" s="172"/>
      <c r="U149" s="33">
        <f t="shared" si="168"/>
        <v>0</v>
      </c>
      <c r="V149" s="172"/>
      <c r="W149" s="33">
        <f t="shared" si="169"/>
        <v>0</v>
      </c>
      <c r="X149" s="172"/>
      <c r="Y149" s="33">
        <f t="shared" si="170"/>
        <v>0</v>
      </c>
      <c r="Z149" s="172"/>
      <c r="AA149" s="33">
        <f t="shared" si="171"/>
        <v>0</v>
      </c>
      <c r="AB149" s="172"/>
      <c r="AC149" s="33">
        <f t="shared" si="172"/>
        <v>0</v>
      </c>
      <c r="AD149" s="172"/>
      <c r="AE149" s="33">
        <f t="shared" si="173"/>
        <v>0</v>
      </c>
      <c r="AF149" s="172"/>
      <c r="AG149" s="33">
        <f t="shared" si="174"/>
        <v>0</v>
      </c>
      <c r="AH149" s="172"/>
      <c r="AI149" s="33">
        <f t="shared" si="175"/>
        <v>0</v>
      </c>
      <c r="AJ149" s="172"/>
      <c r="AK149" s="33">
        <f t="shared" si="176"/>
        <v>0</v>
      </c>
      <c r="AL149" s="172"/>
      <c r="AM149" s="33">
        <f t="shared" si="177"/>
        <v>0</v>
      </c>
      <c r="AN149" s="172"/>
      <c r="AO149" s="33">
        <f t="shared" si="178"/>
        <v>0</v>
      </c>
      <c r="AP149" s="172"/>
      <c r="AQ149" s="33">
        <f t="shared" si="179"/>
        <v>0</v>
      </c>
      <c r="AR149" s="172"/>
      <c r="AS149" s="33">
        <f t="shared" si="180"/>
        <v>0</v>
      </c>
      <c r="AT149" s="172"/>
      <c r="AU149" s="33">
        <f t="shared" si="181"/>
        <v>0</v>
      </c>
      <c r="AV149" s="172"/>
      <c r="AW149" s="33">
        <f t="shared" si="182"/>
        <v>0</v>
      </c>
      <c r="AX149" s="34">
        <f t="shared" si="183"/>
        <v>0</v>
      </c>
      <c r="AY149" s="41">
        <f t="shared" si="184"/>
        <v>0</v>
      </c>
      <c r="AZ149" s="5">
        <f t="shared" si="185"/>
        <v>0</v>
      </c>
      <c r="BA149" s="155">
        <f t="shared" si="186"/>
        <v>0</v>
      </c>
    </row>
    <row r="150" spans="1:53" s="2" customFormat="1" ht="13.2" hidden="1" thickTop="1" thickBot="1" x14ac:dyDescent="0.3">
      <c r="A150" s="32"/>
      <c r="B150" s="154">
        <v>5500000996</v>
      </c>
      <c r="C150" s="133" t="str">
        <f>IFERROR(IF(B150,VLOOKUP((AEO!$B$13&amp;AEO!$C$13&amp;B150&amp;E150),MSRV5!A:F,6,0),""),"N/A")</f>
        <v>1280</v>
      </c>
      <c r="D150" s="138" t="s">
        <v>5114</v>
      </c>
      <c r="E150" s="143" t="str">
        <f>IF(B150,VLOOKUP(B150,MSRV5!B:D,3,0),"")</f>
        <v>UN</v>
      </c>
      <c r="F150" s="143"/>
      <c r="G150" s="75"/>
      <c r="H150" s="74">
        <f>IFERROR(IF(B150,VLOOKUP((AEO!$B$13&amp;AEO!$C$13&amp;B150&amp;E150),MSRV5!A:E,5,0),""),0)</f>
        <v>3968.33</v>
      </c>
      <c r="I150" s="33">
        <f t="shared" si="162"/>
        <v>0</v>
      </c>
      <c r="J150" s="172"/>
      <c r="K150" s="33">
        <f t="shared" si="163"/>
        <v>0</v>
      </c>
      <c r="L150" s="172"/>
      <c r="M150" s="33">
        <f t="shared" si="164"/>
        <v>0</v>
      </c>
      <c r="N150" s="172"/>
      <c r="O150" s="33">
        <f t="shared" si="165"/>
        <v>0</v>
      </c>
      <c r="P150" s="172"/>
      <c r="Q150" s="33">
        <f t="shared" si="166"/>
        <v>0</v>
      </c>
      <c r="R150" s="172"/>
      <c r="S150" s="33">
        <f t="shared" si="167"/>
        <v>0</v>
      </c>
      <c r="T150" s="172"/>
      <c r="U150" s="33">
        <f t="shared" si="168"/>
        <v>0</v>
      </c>
      <c r="V150" s="172"/>
      <c r="W150" s="33">
        <f t="shared" si="169"/>
        <v>0</v>
      </c>
      <c r="X150" s="172"/>
      <c r="Y150" s="33">
        <f t="shared" si="170"/>
        <v>0</v>
      </c>
      <c r="Z150" s="172"/>
      <c r="AA150" s="33">
        <f t="shared" si="171"/>
        <v>0</v>
      </c>
      <c r="AB150" s="172"/>
      <c r="AC150" s="33">
        <f t="shared" si="172"/>
        <v>0</v>
      </c>
      <c r="AD150" s="172"/>
      <c r="AE150" s="33">
        <f t="shared" si="173"/>
        <v>0</v>
      </c>
      <c r="AF150" s="172"/>
      <c r="AG150" s="33">
        <f t="shared" si="174"/>
        <v>0</v>
      </c>
      <c r="AH150" s="172"/>
      <c r="AI150" s="33">
        <f t="shared" si="175"/>
        <v>0</v>
      </c>
      <c r="AJ150" s="172"/>
      <c r="AK150" s="33">
        <f t="shared" si="176"/>
        <v>0</v>
      </c>
      <c r="AL150" s="172"/>
      <c r="AM150" s="33">
        <f t="shared" si="177"/>
        <v>0</v>
      </c>
      <c r="AN150" s="172"/>
      <c r="AO150" s="33">
        <f t="shared" si="178"/>
        <v>0</v>
      </c>
      <c r="AP150" s="172"/>
      <c r="AQ150" s="33">
        <f t="shared" si="179"/>
        <v>0</v>
      </c>
      <c r="AR150" s="172"/>
      <c r="AS150" s="33">
        <f t="shared" si="180"/>
        <v>0</v>
      </c>
      <c r="AT150" s="172"/>
      <c r="AU150" s="33">
        <f t="shared" si="181"/>
        <v>0</v>
      </c>
      <c r="AV150" s="172"/>
      <c r="AW150" s="33">
        <f t="shared" si="182"/>
        <v>0</v>
      </c>
      <c r="AX150" s="34">
        <f t="shared" si="183"/>
        <v>0</v>
      </c>
      <c r="AY150" s="41">
        <f t="shared" si="184"/>
        <v>0</v>
      </c>
      <c r="AZ150" s="5">
        <f t="shared" si="185"/>
        <v>0</v>
      </c>
      <c r="BA150" s="155">
        <f t="shared" si="186"/>
        <v>0</v>
      </c>
    </row>
    <row r="151" spans="1:53" s="2" customFormat="1" ht="13.2" hidden="1" thickTop="1" thickBot="1" x14ac:dyDescent="0.3">
      <c r="A151" s="32"/>
      <c r="B151" s="154">
        <v>5500100000</v>
      </c>
      <c r="C151" s="133" t="str">
        <f>IFERROR(IF(B151,VLOOKUP((AEO!$B$13&amp;AEO!$C$13&amp;B151&amp;E151),MSRV5!A:F,6,0),""),"N/A")</f>
        <v>1290</v>
      </c>
      <c r="D151" s="138" t="s">
        <v>5115</v>
      </c>
      <c r="E151" s="143" t="str">
        <f>IF(B151,VLOOKUP(B151,MSRV5!B:D,3,0),"")</f>
        <v>UN</v>
      </c>
      <c r="F151" s="143"/>
      <c r="G151" s="75"/>
      <c r="H151" s="74">
        <f>IFERROR(IF(B151,VLOOKUP((AEO!$B$13&amp;AEO!$C$13&amp;B151&amp;E151),MSRV5!A:E,5,0),""),0)</f>
        <v>4378.46</v>
      </c>
      <c r="I151" s="33">
        <f t="shared" si="162"/>
        <v>0</v>
      </c>
      <c r="J151" s="172"/>
      <c r="K151" s="33">
        <f t="shared" si="163"/>
        <v>0</v>
      </c>
      <c r="L151" s="172"/>
      <c r="M151" s="33">
        <f t="shared" si="164"/>
        <v>0</v>
      </c>
      <c r="N151" s="172"/>
      <c r="O151" s="33">
        <f t="shared" si="165"/>
        <v>0</v>
      </c>
      <c r="P151" s="172"/>
      <c r="Q151" s="33">
        <f t="shared" si="166"/>
        <v>0</v>
      </c>
      <c r="R151" s="172"/>
      <c r="S151" s="33">
        <f t="shared" si="167"/>
        <v>0</v>
      </c>
      <c r="T151" s="172"/>
      <c r="U151" s="33">
        <f t="shared" si="168"/>
        <v>0</v>
      </c>
      <c r="V151" s="172"/>
      <c r="W151" s="33">
        <f t="shared" si="169"/>
        <v>0</v>
      </c>
      <c r="X151" s="172"/>
      <c r="Y151" s="33">
        <f t="shared" si="170"/>
        <v>0</v>
      </c>
      <c r="Z151" s="172"/>
      <c r="AA151" s="33">
        <f t="shared" si="171"/>
        <v>0</v>
      </c>
      <c r="AB151" s="172"/>
      <c r="AC151" s="33">
        <f t="shared" si="172"/>
        <v>0</v>
      </c>
      <c r="AD151" s="172"/>
      <c r="AE151" s="33">
        <f t="shared" si="173"/>
        <v>0</v>
      </c>
      <c r="AF151" s="172"/>
      <c r="AG151" s="33">
        <f t="shared" si="174"/>
        <v>0</v>
      </c>
      <c r="AH151" s="172"/>
      <c r="AI151" s="33">
        <f t="shared" si="175"/>
        <v>0</v>
      </c>
      <c r="AJ151" s="172"/>
      <c r="AK151" s="33">
        <f t="shared" si="176"/>
        <v>0</v>
      </c>
      <c r="AL151" s="172"/>
      <c r="AM151" s="33">
        <f t="shared" si="177"/>
        <v>0</v>
      </c>
      <c r="AN151" s="172"/>
      <c r="AO151" s="33">
        <f t="shared" si="178"/>
        <v>0</v>
      </c>
      <c r="AP151" s="172"/>
      <c r="AQ151" s="33">
        <f t="shared" si="179"/>
        <v>0</v>
      </c>
      <c r="AR151" s="172"/>
      <c r="AS151" s="33">
        <f t="shared" si="180"/>
        <v>0</v>
      </c>
      <c r="AT151" s="172"/>
      <c r="AU151" s="33">
        <f t="shared" si="181"/>
        <v>0</v>
      </c>
      <c r="AV151" s="172"/>
      <c r="AW151" s="33">
        <f t="shared" si="182"/>
        <v>0</v>
      </c>
      <c r="AX151" s="34">
        <f t="shared" si="183"/>
        <v>0</v>
      </c>
      <c r="AY151" s="41">
        <f t="shared" si="184"/>
        <v>0</v>
      </c>
      <c r="AZ151" s="5">
        <f t="shared" si="185"/>
        <v>0</v>
      </c>
      <c r="BA151" s="155">
        <f t="shared" si="186"/>
        <v>0</v>
      </c>
    </row>
    <row r="152" spans="1:53" s="2" customFormat="1" ht="13.2" hidden="1" thickTop="1" thickBot="1" x14ac:dyDescent="0.3">
      <c r="A152" s="32"/>
      <c r="B152" s="154">
        <v>5050300069</v>
      </c>
      <c r="C152" s="133" t="str">
        <f>IFERROR(IF(B152,VLOOKUP((AEO!$B$13&amp;AEO!$C$13&amp;B152&amp;E152),MSRV5!A:F,6,0),""),"N/A")</f>
        <v>1300</v>
      </c>
      <c r="D152" s="138" t="s">
        <v>5116</v>
      </c>
      <c r="E152" s="143" t="str">
        <f>IF(B152,VLOOKUP(B152,MSRV5!B:D,3,0),"")</f>
        <v>M</v>
      </c>
      <c r="F152" s="143"/>
      <c r="G152" s="75"/>
      <c r="H152" s="74">
        <f>IFERROR(IF(B152,VLOOKUP((AEO!$B$13&amp;AEO!$C$13&amp;B152&amp;E152),MSRV5!A:E,5,0),""),0)</f>
        <v>5231.26</v>
      </c>
      <c r="I152" s="33">
        <f t="shared" si="162"/>
        <v>0</v>
      </c>
      <c r="J152" s="172"/>
      <c r="K152" s="33">
        <f t="shared" si="163"/>
        <v>0</v>
      </c>
      <c r="L152" s="172"/>
      <c r="M152" s="33">
        <f t="shared" si="164"/>
        <v>0</v>
      </c>
      <c r="N152" s="172"/>
      <c r="O152" s="33">
        <f t="shared" si="165"/>
        <v>0</v>
      </c>
      <c r="P152" s="172"/>
      <c r="Q152" s="33">
        <f t="shared" si="166"/>
        <v>0</v>
      </c>
      <c r="R152" s="172"/>
      <c r="S152" s="33">
        <f t="shared" si="167"/>
        <v>0</v>
      </c>
      <c r="T152" s="172"/>
      <c r="U152" s="33">
        <f t="shared" si="168"/>
        <v>0</v>
      </c>
      <c r="V152" s="172"/>
      <c r="W152" s="33">
        <f t="shared" si="169"/>
        <v>0</v>
      </c>
      <c r="X152" s="172"/>
      <c r="Y152" s="33">
        <f t="shared" si="170"/>
        <v>0</v>
      </c>
      <c r="Z152" s="172"/>
      <c r="AA152" s="33">
        <f t="shared" si="171"/>
        <v>0</v>
      </c>
      <c r="AB152" s="172"/>
      <c r="AC152" s="33">
        <f t="shared" si="172"/>
        <v>0</v>
      </c>
      <c r="AD152" s="172"/>
      <c r="AE152" s="33">
        <f t="shared" si="173"/>
        <v>0</v>
      </c>
      <c r="AF152" s="172"/>
      <c r="AG152" s="33">
        <f t="shared" si="174"/>
        <v>0</v>
      </c>
      <c r="AH152" s="172"/>
      <c r="AI152" s="33">
        <f t="shared" si="175"/>
        <v>0</v>
      </c>
      <c r="AJ152" s="172"/>
      <c r="AK152" s="33">
        <f t="shared" si="176"/>
        <v>0</v>
      </c>
      <c r="AL152" s="172"/>
      <c r="AM152" s="33">
        <f t="shared" si="177"/>
        <v>0</v>
      </c>
      <c r="AN152" s="172"/>
      <c r="AO152" s="33">
        <f t="shared" si="178"/>
        <v>0</v>
      </c>
      <c r="AP152" s="172"/>
      <c r="AQ152" s="33">
        <f t="shared" si="179"/>
        <v>0</v>
      </c>
      <c r="AR152" s="172"/>
      <c r="AS152" s="33">
        <f t="shared" si="180"/>
        <v>0</v>
      </c>
      <c r="AT152" s="172"/>
      <c r="AU152" s="33">
        <f t="shared" si="181"/>
        <v>0</v>
      </c>
      <c r="AV152" s="172"/>
      <c r="AW152" s="33">
        <f t="shared" si="182"/>
        <v>0</v>
      </c>
      <c r="AX152" s="34">
        <f t="shared" si="183"/>
        <v>0</v>
      </c>
      <c r="AY152" s="41">
        <f t="shared" si="184"/>
        <v>0</v>
      </c>
      <c r="AZ152" s="5">
        <f t="shared" si="185"/>
        <v>0</v>
      </c>
      <c r="BA152" s="155">
        <f t="shared" si="186"/>
        <v>0</v>
      </c>
    </row>
    <row r="153" spans="1:53" s="2" customFormat="1" ht="13.2" hidden="1" thickTop="1" thickBot="1" x14ac:dyDescent="0.3">
      <c r="A153" s="32"/>
      <c r="B153" s="154">
        <v>5500000944</v>
      </c>
      <c r="C153" s="133" t="str">
        <f>IFERROR(IF(B153,VLOOKUP((AEO!$B$13&amp;AEO!$C$13&amp;B153&amp;E153),MSRV5!A:F,6,0),""),"N/A")</f>
        <v>1310</v>
      </c>
      <c r="D153" s="138" t="s">
        <v>5117</v>
      </c>
      <c r="E153" s="143" t="str">
        <f>IF(B153,VLOOKUP(B153,MSRV5!B:D,3,0),"")</f>
        <v>UN</v>
      </c>
      <c r="F153" s="143"/>
      <c r="G153" s="75"/>
      <c r="H153" s="74">
        <f>IFERROR(IF(B153,VLOOKUP((AEO!$B$13&amp;AEO!$C$13&amp;B153&amp;E153),MSRV5!A:E,5,0),""),0)</f>
        <v>34904.519999999997</v>
      </c>
      <c r="I153" s="33">
        <f t="shared" si="162"/>
        <v>0</v>
      </c>
      <c r="J153" s="172"/>
      <c r="K153" s="33">
        <f t="shared" si="163"/>
        <v>0</v>
      </c>
      <c r="L153" s="172"/>
      <c r="M153" s="33">
        <f t="shared" si="164"/>
        <v>0</v>
      </c>
      <c r="N153" s="172"/>
      <c r="O153" s="33">
        <f t="shared" si="165"/>
        <v>0</v>
      </c>
      <c r="P153" s="172"/>
      <c r="Q153" s="33">
        <f t="shared" si="166"/>
        <v>0</v>
      </c>
      <c r="R153" s="172"/>
      <c r="S153" s="33">
        <f t="shared" si="167"/>
        <v>0</v>
      </c>
      <c r="T153" s="172"/>
      <c r="U153" s="33">
        <f t="shared" si="168"/>
        <v>0</v>
      </c>
      <c r="V153" s="172"/>
      <c r="W153" s="33">
        <f t="shared" si="169"/>
        <v>0</v>
      </c>
      <c r="X153" s="172"/>
      <c r="Y153" s="33">
        <f t="shared" si="170"/>
        <v>0</v>
      </c>
      <c r="Z153" s="172"/>
      <c r="AA153" s="33">
        <f t="shared" si="171"/>
        <v>0</v>
      </c>
      <c r="AB153" s="172"/>
      <c r="AC153" s="33">
        <f t="shared" si="172"/>
        <v>0</v>
      </c>
      <c r="AD153" s="172"/>
      <c r="AE153" s="33">
        <f t="shared" si="173"/>
        <v>0</v>
      </c>
      <c r="AF153" s="172"/>
      <c r="AG153" s="33">
        <f t="shared" si="174"/>
        <v>0</v>
      </c>
      <c r="AH153" s="172"/>
      <c r="AI153" s="33">
        <f t="shared" si="175"/>
        <v>0</v>
      </c>
      <c r="AJ153" s="172"/>
      <c r="AK153" s="33">
        <f t="shared" si="176"/>
        <v>0</v>
      </c>
      <c r="AL153" s="172"/>
      <c r="AM153" s="33">
        <f t="shared" si="177"/>
        <v>0</v>
      </c>
      <c r="AN153" s="172"/>
      <c r="AO153" s="33">
        <f t="shared" si="178"/>
        <v>0</v>
      </c>
      <c r="AP153" s="172"/>
      <c r="AQ153" s="33">
        <f t="shared" si="179"/>
        <v>0</v>
      </c>
      <c r="AR153" s="172"/>
      <c r="AS153" s="33">
        <f t="shared" si="180"/>
        <v>0</v>
      </c>
      <c r="AT153" s="172"/>
      <c r="AU153" s="33">
        <f t="shared" si="181"/>
        <v>0</v>
      </c>
      <c r="AV153" s="172"/>
      <c r="AW153" s="33">
        <f t="shared" si="182"/>
        <v>0</v>
      </c>
      <c r="AX153" s="34">
        <f t="shared" si="183"/>
        <v>0</v>
      </c>
      <c r="AY153" s="41">
        <f t="shared" si="184"/>
        <v>0</v>
      </c>
      <c r="AZ153" s="5">
        <f t="shared" si="185"/>
        <v>0</v>
      </c>
      <c r="BA153" s="155">
        <f t="shared" si="186"/>
        <v>0</v>
      </c>
    </row>
    <row r="154" spans="1:53" s="2" customFormat="1" ht="13.2" hidden="1" thickTop="1" thickBot="1" x14ac:dyDescent="0.3">
      <c r="A154" s="32"/>
      <c r="B154" s="154">
        <v>5053000011</v>
      </c>
      <c r="C154" s="133" t="str">
        <f>IFERROR(IF(B154,VLOOKUP((AEO!$B$13&amp;AEO!$C$13&amp;B154&amp;E154),MSRV5!A:F,6,0),""),"N/A")</f>
        <v>1320</v>
      </c>
      <c r="D154" s="138" t="s">
        <v>5118</v>
      </c>
      <c r="E154" s="143" t="str">
        <f>IF(B154,VLOOKUP(B154,MSRV5!B:D,3,0),"")</f>
        <v>UN</v>
      </c>
      <c r="F154" s="143"/>
      <c r="G154" s="75"/>
      <c r="H154" s="74">
        <f>IFERROR(IF(B154,VLOOKUP((AEO!$B$13&amp;AEO!$C$13&amp;B154&amp;E154),MSRV5!A:E,5,0),""),0)</f>
        <v>690.83</v>
      </c>
      <c r="I154" s="33">
        <f t="shared" si="162"/>
        <v>0</v>
      </c>
      <c r="J154" s="172"/>
      <c r="K154" s="33">
        <f t="shared" si="163"/>
        <v>0</v>
      </c>
      <c r="L154" s="172"/>
      <c r="M154" s="33">
        <f t="shared" si="164"/>
        <v>0</v>
      </c>
      <c r="N154" s="172"/>
      <c r="O154" s="33">
        <f t="shared" si="165"/>
        <v>0</v>
      </c>
      <c r="P154" s="172"/>
      <c r="Q154" s="33">
        <f t="shared" si="166"/>
        <v>0</v>
      </c>
      <c r="R154" s="172"/>
      <c r="S154" s="33">
        <f t="shared" si="167"/>
        <v>0</v>
      </c>
      <c r="T154" s="172"/>
      <c r="U154" s="33">
        <f t="shared" si="168"/>
        <v>0</v>
      </c>
      <c r="V154" s="172"/>
      <c r="W154" s="33">
        <f t="shared" si="169"/>
        <v>0</v>
      </c>
      <c r="X154" s="172"/>
      <c r="Y154" s="33">
        <f t="shared" si="170"/>
        <v>0</v>
      </c>
      <c r="Z154" s="172"/>
      <c r="AA154" s="33">
        <f t="shared" si="171"/>
        <v>0</v>
      </c>
      <c r="AB154" s="172"/>
      <c r="AC154" s="33">
        <f t="shared" si="172"/>
        <v>0</v>
      </c>
      <c r="AD154" s="172"/>
      <c r="AE154" s="33">
        <f t="shared" si="173"/>
        <v>0</v>
      </c>
      <c r="AF154" s="172"/>
      <c r="AG154" s="33">
        <f t="shared" si="174"/>
        <v>0</v>
      </c>
      <c r="AH154" s="172"/>
      <c r="AI154" s="33">
        <f t="shared" si="175"/>
        <v>0</v>
      </c>
      <c r="AJ154" s="172"/>
      <c r="AK154" s="33">
        <f t="shared" si="176"/>
        <v>0</v>
      </c>
      <c r="AL154" s="172"/>
      <c r="AM154" s="33">
        <f t="shared" si="177"/>
        <v>0</v>
      </c>
      <c r="AN154" s="172"/>
      <c r="AO154" s="33">
        <f t="shared" si="178"/>
        <v>0</v>
      </c>
      <c r="AP154" s="172"/>
      <c r="AQ154" s="33">
        <f t="shared" si="179"/>
        <v>0</v>
      </c>
      <c r="AR154" s="172"/>
      <c r="AS154" s="33">
        <f t="shared" si="180"/>
        <v>0</v>
      </c>
      <c r="AT154" s="172"/>
      <c r="AU154" s="33">
        <f t="shared" si="181"/>
        <v>0</v>
      </c>
      <c r="AV154" s="172"/>
      <c r="AW154" s="33">
        <f t="shared" si="182"/>
        <v>0</v>
      </c>
      <c r="AX154" s="34">
        <f t="shared" si="183"/>
        <v>0</v>
      </c>
      <c r="AY154" s="41">
        <f t="shared" si="184"/>
        <v>0</v>
      </c>
      <c r="AZ154" s="5">
        <f t="shared" si="185"/>
        <v>0</v>
      </c>
      <c r="BA154" s="155">
        <f t="shared" si="186"/>
        <v>0</v>
      </c>
    </row>
    <row r="155" spans="1:53" s="2" customFormat="1" ht="13.2" hidden="1" thickTop="1" thickBot="1" x14ac:dyDescent="0.3">
      <c r="A155" s="32"/>
      <c r="B155" s="154">
        <v>5500000987</v>
      </c>
      <c r="C155" s="133" t="str">
        <f>IFERROR(IF(B155,VLOOKUP((AEO!$B$13&amp;AEO!$C$13&amp;B155&amp;E155),MSRV5!A:F,6,0),""),"N/A")</f>
        <v>1080</v>
      </c>
      <c r="D155" s="138" t="s">
        <v>5089</v>
      </c>
      <c r="E155" s="143" t="str">
        <f>IF(B155,VLOOKUP(B155,MSRV5!B:D,3,0),"")</f>
        <v>UN</v>
      </c>
      <c r="F155" s="143"/>
      <c r="G155" s="75"/>
      <c r="H155" s="74">
        <f>IFERROR(IF(B155,VLOOKUP((AEO!$B$13&amp;AEO!$C$13&amp;B155&amp;E155),MSRV5!A:E,5,0),""),0)</f>
        <v>5707.73</v>
      </c>
      <c r="I155" s="33">
        <f t="shared" si="162"/>
        <v>0</v>
      </c>
      <c r="J155" s="172"/>
      <c r="K155" s="33">
        <f t="shared" si="163"/>
        <v>0</v>
      </c>
      <c r="L155" s="172"/>
      <c r="M155" s="33">
        <f t="shared" si="164"/>
        <v>0</v>
      </c>
      <c r="N155" s="172"/>
      <c r="O155" s="33">
        <f t="shared" si="165"/>
        <v>0</v>
      </c>
      <c r="P155" s="172"/>
      <c r="Q155" s="33">
        <f t="shared" si="166"/>
        <v>0</v>
      </c>
      <c r="R155" s="172"/>
      <c r="S155" s="33">
        <f t="shared" si="167"/>
        <v>0</v>
      </c>
      <c r="T155" s="172"/>
      <c r="U155" s="33">
        <f t="shared" si="168"/>
        <v>0</v>
      </c>
      <c r="V155" s="172"/>
      <c r="W155" s="33">
        <f t="shared" si="169"/>
        <v>0</v>
      </c>
      <c r="X155" s="172"/>
      <c r="Y155" s="33">
        <f t="shared" si="170"/>
        <v>0</v>
      </c>
      <c r="Z155" s="172"/>
      <c r="AA155" s="33">
        <f t="shared" si="171"/>
        <v>0</v>
      </c>
      <c r="AB155" s="172"/>
      <c r="AC155" s="33">
        <f t="shared" si="172"/>
        <v>0</v>
      </c>
      <c r="AD155" s="172"/>
      <c r="AE155" s="33">
        <f t="shared" si="173"/>
        <v>0</v>
      </c>
      <c r="AF155" s="172"/>
      <c r="AG155" s="33">
        <f t="shared" si="174"/>
        <v>0</v>
      </c>
      <c r="AH155" s="172"/>
      <c r="AI155" s="33">
        <f t="shared" si="175"/>
        <v>0</v>
      </c>
      <c r="AJ155" s="172"/>
      <c r="AK155" s="33">
        <f t="shared" si="176"/>
        <v>0</v>
      </c>
      <c r="AL155" s="172"/>
      <c r="AM155" s="33">
        <f t="shared" si="177"/>
        <v>0</v>
      </c>
      <c r="AN155" s="172"/>
      <c r="AO155" s="33">
        <f t="shared" si="178"/>
        <v>0</v>
      </c>
      <c r="AP155" s="172"/>
      <c r="AQ155" s="33">
        <f t="shared" si="179"/>
        <v>0</v>
      </c>
      <c r="AR155" s="172"/>
      <c r="AS155" s="33">
        <f t="shared" si="180"/>
        <v>0</v>
      </c>
      <c r="AT155" s="172"/>
      <c r="AU155" s="33">
        <f t="shared" si="181"/>
        <v>0</v>
      </c>
      <c r="AV155" s="172"/>
      <c r="AW155" s="33">
        <f t="shared" si="182"/>
        <v>0</v>
      </c>
      <c r="AX155" s="34">
        <f t="shared" si="183"/>
        <v>0</v>
      </c>
      <c r="AY155" s="41">
        <f t="shared" si="184"/>
        <v>0</v>
      </c>
      <c r="AZ155" s="5">
        <f t="shared" si="185"/>
        <v>0</v>
      </c>
      <c r="BA155" s="155">
        <f t="shared" si="186"/>
        <v>0</v>
      </c>
    </row>
    <row r="156" spans="1:53" s="2" customFormat="1" ht="13.2" hidden="1" thickTop="1" thickBot="1" x14ac:dyDescent="0.3">
      <c r="A156" s="32"/>
      <c r="B156" s="154">
        <v>5500000984</v>
      </c>
      <c r="C156" s="133" t="str">
        <f>IFERROR(IF(B156,VLOOKUP((AEO!$B$13&amp;AEO!$C$13&amp;B156&amp;E156),MSRV5!A:F,6,0),""),"N/A")</f>
        <v>1090</v>
      </c>
      <c r="D156" s="138" t="s">
        <v>5090</v>
      </c>
      <c r="E156" s="143" t="str">
        <f>IF(B156,VLOOKUP(B156,MSRV5!B:D,3,0),"")</f>
        <v>UN</v>
      </c>
      <c r="F156" s="143"/>
      <c r="G156" s="75"/>
      <c r="H156" s="74">
        <f>IFERROR(IF(B156,VLOOKUP((AEO!$B$13&amp;AEO!$C$13&amp;B156&amp;E156),MSRV5!A:E,5,0),""),0)</f>
        <v>5729.22</v>
      </c>
      <c r="I156" s="33">
        <f t="shared" si="162"/>
        <v>0</v>
      </c>
      <c r="J156" s="172"/>
      <c r="K156" s="33">
        <f t="shared" si="163"/>
        <v>0</v>
      </c>
      <c r="L156" s="172"/>
      <c r="M156" s="33">
        <f t="shared" si="164"/>
        <v>0</v>
      </c>
      <c r="N156" s="172"/>
      <c r="O156" s="33">
        <f t="shared" si="165"/>
        <v>0</v>
      </c>
      <c r="P156" s="172"/>
      <c r="Q156" s="33">
        <f t="shared" si="166"/>
        <v>0</v>
      </c>
      <c r="R156" s="172"/>
      <c r="S156" s="33">
        <f t="shared" si="167"/>
        <v>0</v>
      </c>
      <c r="T156" s="172"/>
      <c r="U156" s="33">
        <f t="shared" si="168"/>
        <v>0</v>
      </c>
      <c r="V156" s="172"/>
      <c r="W156" s="33">
        <f t="shared" si="169"/>
        <v>0</v>
      </c>
      <c r="X156" s="172"/>
      <c r="Y156" s="33">
        <f t="shared" si="170"/>
        <v>0</v>
      </c>
      <c r="Z156" s="172"/>
      <c r="AA156" s="33">
        <f t="shared" si="171"/>
        <v>0</v>
      </c>
      <c r="AB156" s="172"/>
      <c r="AC156" s="33">
        <f t="shared" si="172"/>
        <v>0</v>
      </c>
      <c r="AD156" s="172"/>
      <c r="AE156" s="33">
        <f t="shared" si="173"/>
        <v>0</v>
      </c>
      <c r="AF156" s="172"/>
      <c r="AG156" s="33">
        <f t="shared" si="174"/>
        <v>0</v>
      </c>
      <c r="AH156" s="172"/>
      <c r="AI156" s="33">
        <f t="shared" si="175"/>
        <v>0</v>
      </c>
      <c r="AJ156" s="172"/>
      <c r="AK156" s="33">
        <f t="shared" si="176"/>
        <v>0</v>
      </c>
      <c r="AL156" s="172"/>
      <c r="AM156" s="33">
        <f t="shared" si="177"/>
        <v>0</v>
      </c>
      <c r="AN156" s="172"/>
      <c r="AO156" s="33">
        <f t="shared" si="178"/>
        <v>0</v>
      </c>
      <c r="AP156" s="172"/>
      <c r="AQ156" s="33">
        <f t="shared" si="179"/>
        <v>0</v>
      </c>
      <c r="AR156" s="172"/>
      <c r="AS156" s="33">
        <f t="shared" si="180"/>
        <v>0</v>
      </c>
      <c r="AT156" s="172"/>
      <c r="AU156" s="33">
        <f t="shared" si="181"/>
        <v>0</v>
      </c>
      <c r="AV156" s="172"/>
      <c r="AW156" s="33">
        <f t="shared" si="182"/>
        <v>0</v>
      </c>
      <c r="AX156" s="34">
        <f t="shared" si="183"/>
        <v>0</v>
      </c>
      <c r="AY156" s="41">
        <f t="shared" si="184"/>
        <v>0</v>
      </c>
      <c r="AZ156" s="5">
        <f t="shared" si="185"/>
        <v>0</v>
      </c>
      <c r="BA156" s="155">
        <f t="shared" si="186"/>
        <v>0</v>
      </c>
    </row>
    <row r="157" spans="1:53" s="2" customFormat="1" ht="13.2" hidden="1" thickTop="1" thickBot="1" x14ac:dyDescent="0.3">
      <c r="A157" s="32"/>
      <c r="B157" s="154">
        <v>5500000985</v>
      </c>
      <c r="C157" s="133" t="str">
        <f>IFERROR(IF(B157,VLOOKUP((AEO!$B$13&amp;AEO!$C$13&amp;B157&amp;E157),MSRV5!A:F,6,0),""),"N/A")</f>
        <v>1100</v>
      </c>
      <c r="D157" s="138" t="s">
        <v>5091</v>
      </c>
      <c r="E157" s="143" t="str">
        <f>IF(B157,VLOOKUP(B157,MSRV5!B:D,3,0),"")</f>
        <v>UN</v>
      </c>
      <c r="F157" s="143"/>
      <c r="G157" s="75"/>
      <c r="H157" s="74">
        <f>IFERROR(IF(B157,VLOOKUP((AEO!$B$13&amp;AEO!$C$13&amp;B157&amp;E157),MSRV5!A:E,5,0),""),0)</f>
        <v>7322.71</v>
      </c>
      <c r="I157" s="33">
        <f t="shared" si="162"/>
        <v>0</v>
      </c>
      <c r="J157" s="172"/>
      <c r="K157" s="33">
        <f t="shared" si="163"/>
        <v>0</v>
      </c>
      <c r="L157" s="172"/>
      <c r="M157" s="33">
        <f t="shared" si="164"/>
        <v>0</v>
      </c>
      <c r="N157" s="172"/>
      <c r="O157" s="33">
        <f t="shared" si="165"/>
        <v>0</v>
      </c>
      <c r="P157" s="172"/>
      <c r="Q157" s="33">
        <f t="shared" si="166"/>
        <v>0</v>
      </c>
      <c r="R157" s="172"/>
      <c r="S157" s="33">
        <f t="shared" si="167"/>
        <v>0</v>
      </c>
      <c r="T157" s="172"/>
      <c r="U157" s="33">
        <f t="shared" si="168"/>
        <v>0</v>
      </c>
      <c r="V157" s="172"/>
      <c r="W157" s="33">
        <f t="shared" si="169"/>
        <v>0</v>
      </c>
      <c r="X157" s="172"/>
      <c r="Y157" s="33">
        <f t="shared" si="170"/>
        <v>0</v>
      </c>
      <c r="Z157" s="172"/>
      <c r="AA157" s="33">
        <f t="shared" si="171"/>
        <v>0</v>
      </c>
      <c r="AB157" s="172"/>
      <c r="AC157" s="33">
        <f t="shared" si="172"/>
        <v>0</v>
      </c>
      <c r="AD157" s="172"/>
      <c r="AE157" s="33">
        <f t="shared" si="173"/>
        <v>0</v>
      </c>
      <c r="AF157" s="172"/>
      <c r="AG157" s="33">
        <f t="shared" si="174"/>
        <v>0</v>
      </c>
      <c r="AH157" s="172"/>
      <c r="AI157" s="33">
        <f t="shared" si="175"/>
        <v>0</v>
      </c>
      <c r="AJ157" s="172"/>
      <c r="AK157" s="33">
        <f t="shared" si="176"/>
        <v>0</v>
      </c>
      <c r="AL157" s="172"/>
      <c r="AM157" s="33">
        <f t="shared" si="177"/>
        <v>0</v>
      </c>
      <c r="AN157" s="172"/>
      <c r="AO157" s="33">
        <f t="shared" si="178"/>
        <v>0</v>
      </c>
      <c r="AP157" s="172"/>
      <c r="AQ157" s="33">
        <f t="shared" si="179"/>
        <v>0</v>
      </c>
      <c r="AR157" s="172"/>
      <c r="AS157" s="33">
        <f t="shared" si="180"/>
        <v>0</v>
      </c>
      <c r="AT157" s="172"/>
      <c r="AU157" s="33">
        <f t="shared" si="181"/>
        <v>0</v>
      </c>
      <c r="AV157" s="172"/>
      <c r="AW157" s="33">
        <f t="shared" si="182"/>
        <v>0</v>
      </c>
      <c r="AX157" s="34">
        <f t="shared" si="183"/>
        <v>0</v>
      </c>
      <c r="AY157" s="41">
        <f t="shared" si="184"/>
        <v>0</v>
      </c>
      <c r="AZ157" s="5">
        <f t="shared" si="185"/>
        <v>0</v>
      </c>
      <c r="BA157" s="155">
        <f t="shared" si="186"/>
        <v>0</v>
      </c>
    </row>
    <row r="158" spans="1:53" s="2" customFormat="1" ht="13.2" hidden="1" thickTop="1" thickBot="1" x14ac:dyDescent="0.3">
      <c r="A158" s="32"/>
      <c r="B158" s="154">
        <v>5500000986</v>
      </c>
      <c r="C158" s="133" t="str">
        <f>IFERROR(IF(B158,VLOOKUP((AEO!$B$13&amp;AEO!$C$13&amp;B158&amp;E158),MSRV5!A:F,6,0),""),"N/A")</f>
        <v>1110</v>
      </c>
      <c r="D158" s="138" t="s">
        <v>5092</v>
      </c>
      <c r="E158" s="143" t="str">
        <f>IF(B158,VLOOKUP(B158,MSRV5!B:D,3,0),"")</f>
        <v>UN</v>
      </c>
      <c r="F158" s="143"/>
      <c r="G158" s="75"/>
      <c r="H158" s="74">
        <f>IFERROR(IF(B158,VLOOKUP((AEO!$B$13&amp;AEO!$C$13&amp;B158&amp;E158),MSRV5!A:E,5,0),""),0)</f>
        <v>1295.52</v>
      </c>
      <c r="I158" s="33">
        <f t="shared" si="162"/>
        <v>0</v>
      </c>
      <c r="J158" s="172"/>
      <c r="K158" s="33">
        <f t="shared" si="163"/>
        <v>0</v>
      </c>
      <c r="L158" s="172"/>
      <c r="M158" s="33">
        <f t="shared" si="164"/>
        <v>0</v>
      </c>
      <c r="N158" s="172"/>
      <c r="O158" s="33">
        <f t="shared" si="165"/>
        <v>0</v>
      </c>
      <c r="P158" s="172"/>
      <c r="Q158" s="33">
        <f t="shared" si="166"/>
        <v>0</v>
      </c>
      <c r="R158" s="172"/>
      <c r="S158" s="33">
        <f t="shared" si="167"/>
        <v>0</v>
      </c>
      <c r="T158" s="172"/>
      <c r="U158" s="33">
        <f t="shared" si="168"/>
        <v>0</v>
      </c>
      <c r="V158" s="172"/>
      <c r="W158" s="33">
        <f t="shared" si="169"/>
        <v>0</v>
      </c>
      <c r="X158" s="172"/>
      <c r="Y158" s="33">
        <f t="shared" si="170"/>
        <v>0</v>
      </c>
      <c r="Z158" s="172"/>
      <c r="AA158" s="33">
        <f t="shared" si="171"/>
        <v>0</v>
      </c>
      <c r="AB158" s="172"/>
      <c r="AC158" s="33">
        <f t="shared" si="172"/>
        <v>0</v>
      </c>
      <c r="AD158" s="172"/>
      <c r="AE158" s="33">
        <f t="shared" si="173"/>
        <v>0</v>
      </c>
      <c r="AF158" s="172"/>
      <c r="AG158" s="33">
        <f t="shared" si="174"/>
        <v>0</v>
      </c>
      <c r="AH158" s="172"/>
      <c r="AI158" s="33">
        <f t="shared" si="175"/>
        <v>0</v>
      </c>
      <c r="AJ158" s="172"/>
      <c r="AK158" s="33">
        <f t="shared" si="176"/>
        <v>0</v>
      </c>
      <c r="AL158" s="172"/>
      <c r="AM158" s="33">
        <f t="shared" si="177"/>
        <v>0</v>
      </c>
      <c r="AN158" s="172"/>
      <c r="AO158" s="33">
        <f t="shared" si="178"/>
        <v>0</v>
      </c>
      <c r="AP158" s="172"/>
      <c r="AQ158" s="33">
        <f t="shared" si="179"/>
        <v>0</v>
      </c>
      <c r="AR158" s="172"/>
      <c r="AS158" s="33">
        <f t="shared" si="180"/>
        <v>0</v>
      </c>
      <c r="AT158" s="172"/>
      <c r="AU158" s="33">
        <f t="shared" si="181"/>
        <v>0</v>
      </c>
      <c r="AV158" s="172"/>
      <c r="AW158" s="33">
        <f t="shared" si="182"/>
        <v>0</v>
      </c>
      <c r="AX158" s="34">
        <f t="shared" si="183"/>
        <v>0</v>
      </c>
      <c r="AY158" s="41">
        <f t="shared" si="184"/>
        <v>0</v>
      </c>
      <c r="AZ158" s="5">
        <f t="shared" si="185"/>
        <v>0</v>
      </c>
      <c r="BA158" s="155">
        <f t="shared" si="186"/>
        <v>0</v>
      </c>
    </row>
    <row r="159" spans="1:53" s="2" customFormat="1" ht="13.2" hidden="1" thickTop="1" thickBot="1" x14ac:dyDescent="0.3">
      <c r="A159" s="89"/>
      <c r="B159" s="156">
        <v>5500300770</v>
      </c>
      <c r="C159" s="134" t="str">
        <f>IFERROR(IF(B159,VLOOKUP((AEO!$B$13&amp;AEO!$C$13&amp;B159&amp;E159),MSRV5!A:F,6,0),""),"N/A")</f>
        <v>1120</v>
      </c>
      <c r="D159" s="139" t="s">
        <v>5093</v>
      </c>
      <c r="E159" s="144" t="str">
        <f>IF(B159,VLOOKUP(B159,MSRV5!B:D,3,0),"")</f>
        <v>UA</v>
      </c>
      <c r="F159" s="144"/>
      <c r="G159" s="95"/>
      <c r="H159" s="88">
        <f>IFERROR(IF(B159,VLOOKUP((AEO!$B$13&amp;AEO!$C$13&amp;B159&amp;E159),MSRV5!A:E,5,0),""),0)</f>
        <v>3311.84</v>
      </c>
      <c r="I159" s="90">
        <f t="shared" si="162"/>
        <v>0</v>
      </c>
      <c r="J159" s="172"/>
      <c r="K159" s="90">
        <f t="shared" si="163"/>
        <v>0</v>
      </c>
      <c r="L159" s="172"/>
      <c r="M159" s="90">
        <f t="shared" si="164"/>
        <v>0</v>
      </c>
      <c r="N159" s="172"/>
      <c r="O159" s="90">
        <f t="shared" si="165"/>
        <v>0</v>
      </c>
      <c r="P159" s="172"/>
      <c r="Q159" s="90">
        <f t="shared" si="166"/>
        <v>0</v>
      </c>
      <c r="R159" s="172"/>
      <c r="S159" s="90">
        <f t="shared" si="167"/>
        <v>0</v>
      </c>
      <c r="T159" s="172"/>
      <c r="U159" s="90">
        <f t="shared" si="168"/>
        <v>0</v>
      </c>
      <c r="V159" s="172"/>
      <c r="W159" s="90">
        <f t="shared" si="169"/>
        <v>0</v>
      </c>
      <c r="X159" s="172"/>
      <c r="Y159" s="90">
        <f t="shared" si="170"/>
        <v>0</v>
      </c>
      <c r="Z159" s="172"/>
      <c r="AA159" s="90">
        <f t="shared" si="171"/>
        <v>0</v>
      </c>
      <c r="AB159" s="172"/>
      <c r="AC159" s="90">
        <f t="shared" si="172"/>
        <v>0</v>
      </c>
      <c r="AD159" s="172"/>
      <c r="AE159" s="90">
        <f t="shared" si="173"/>
        <v>0</v>
      </c>
      <c r="AF159" s="172"/>
      <c r="AG159" s="90">
        <f t="shared" si="174"/>
        <v>0</v>
      </c>
      <c r="AH159" s="172"/>
      <c r="AI159" s="90">
        <f t="shared" si="175"/>
        <v>0</v>
      </c>
      <c r="AJ159" s="172"/>
      <c r="AK159" s="90">
        <f t="shared" si="176"/>
        <v>0</v>
      </c>
      <c r="AL159" s="172"/>
      <c r="AM159" s="90">
        <f t="shared" si="177"/>
        <v>0</v>
      </c>
      <c r="AN159" s="172"/>
      <c r="AO159" s="90">
        <f t="shared" si="178"/>
        <v>0</v>
      </c>
      <c r="AP159" s="172"/>
      <c r="AQ159" s="90">
        <f t="shared" si="179"/>
        <v>0</v>
      </c>
      <c r="AR159" s="172"/>
      <c r="AS159" s="90">
        <f t="shared" si="180"/>
        <v>0</v>
      </c>
      <c r="AT159" s="172"/>
      <c r="AU159" s="90">
        <f t="shared" si="181"/>
        <v>0</v>
      </c>
      <c r="AV159" s="172"/>
      <c r="AW159" s="90">
        <f t="shared" si="182"/>
        <v>0</v>
      </c>
      <c r="AX159" s="91">
        <f t="shared" si="183"/>
        <v>0</v>
      </c>
      <c r="AY159" s="92">
        <f t="shared" si="184"/>
        <v>0</v>
      </c>
      <c r="AZ159" s="87">
        <f t="shared" si="185"/>
        <v>0</v>
      </c>
      <c r="BA159" s="153">
        <f t="shared" si="186"/>
        <v>0</v>
      </c>
    </row>
    <row r="160" spans="1:53" s="2" customFormat="1" ht="13.2" hidden="1" thickTop="1" thickBot="1" x14ac:dyDescent="0.3">
      <c r="A160" s="32"/>
      <c r="B160" s="154">
        <v>5500100001</v>
      </c>
      <c r="C160" s="133" t="str">
        <f>IFERROR(IF(B160,VLOOKUP((AEO!$B$13&amp;AEO!$C$13&amp;B160&amp;E160),MSRV5!A:F,6,0),""),"N/A")</f>
        <v>1130</v>
      </c>
      <c r="D160" s="138" t="s">
        <v>5094</v>
      </c>
      <c r="E160" s="143" t="str">
        <f>IF(B160,VLOOKUP(B160,MSRV5!B:D,3,0),"")</f>
        <v>UN</v>
      </c>
      <c r="F160" s="143"/>
      <c r="G160" s="75"/>
      <c r="H160" s="74">
        <f>IFERROR(IF(B160,VLOOKUP((AEO!$B$13&amp;AEO!$C$13&amp;B160&amp;E160),MSRV5!A:E,5,0),""),0)</f>
        <v>9353.58</v>
      </c>
      <c r="I160" s="33">
        <f t="shared" si="162"/>
        <v>0</v>
      </c>
      <c r="J160" s="172"/>
      <c r="K160" s="33">
        <f t="shared" si="163"/>
        <v>0</v>
      </c>
      <c r="L160" s="172"/>
      <c r="M160" s="33">
        <f t="shared" si="164"/>
        <v>0</v>
      </c>
      <c r="N160" s="172"/>
      <c r="O160" s="33">
        <f t="shared" si="165"/>
        <v>0</v>
      </c>
      <c r="P160" s="172"/>
      <c r="Q160" s="33">
        <f t="shared" si="166"/>
        <v>0</v>
      </c>
      <c r="R160" s="172"/>
      <c r="S160" s="33">
        <f t="shared" si="167"/>
        <v>0</v>
      </c>
      <c r="T160" s="172"/>
      <c r="U160" s="33">
        <f t="shared" si="168"/>
        <v>0</v>
      </c>
      <c r="V160" s="172"/>
      <c r="W160" s="33">
        <f t="shared" si="169"/>
        <v>0</v>
      </c>
      <c r="X160" s="172"/>
      <c r="Y160" s="33">
        <f t="shared" si="170"/>
        <v>0</v>
      </c>
      <c r="Z160" s="172"/>
      <c r="AA160" s="33">
        <f t="shared" si="171"/>
        <v>0</v>
      </c>
      <c r="AB160" s="172"/>
      <c r="AC160" s="33">
        <f t="shared" si="172"/>
        <v>0</v>
      </c>
      <c r="AD160" s="172"/>
      <c r="AE160" s="33">
        <f t="shared" si="173"/>
        <v>0</v>
      </c>
      <c r="AF160" s="172"/>
      <c r="AG160" s="33">
        <f t="shared" si="174"/>
        <v>0</v>
      </c>
      <c r="AH160" s="172"/>
      <c r="AI160" s="33">
        <f t="shared" si="175"/>
        <v>0</v>
      </c>
      <c r="AJ160" s="172"/>
      <c r="AK160" s="33">
        <f t="shared" si="176"/>
        <v>0</v>
      </c>
      <c r="AL160" s="172"/>
      <c r="AM160" s="33">
        <f t="shared" si="177"/>
        <v>0</v>
      </c>
      <c r="AN160" s="172"/>
      <c r="AO160" s="33">
        <f t="shared" si="178"/>
        <v>0</v>
      </c>
      <c r="AP160" s="172"/>
      <c r="AQ160" s="33">
        <f t="shared" si="179"/>
        <v>0</v>
      </c>
      <c r="AR160" s="172"/>
      <c r="AS160" s="33">
        <f t="shared" si="180"/>
        <v>0</v>
      </c>
      <c r="AT160" s="172"/>
      <c r="AU160" s="33">
        <f t="shared" si="181"/>
        <v>0</v>
      </c>
      <c r="AV160" s="172"/>
      <c r="AW160" s="33">
        <f t="shared" si="182"/>
        <v>0</v>
      </c>
      <c r="AX160" s="34">
        <f t="shared" si="183"/>
        <v>0</v>
      </c>
      <c r="AY160" s="41">
        <f t="shared" si="184"/>
        <v>0</v>
      </c>
      <c r="AZ160" s="5">
        <f t="shared" si="185"/>
        <v>0</v>
      </c>
      <c r="BA160" s="155">
        <f t="shared" si="186"/>
        <v>0</v>
      </c>
    </row>
    <row r="161" spans="1:53" s="2" customFormat="1" ht="13.2" hidden="1" thickTop="1" thickBot="1" x14ac:dyDescent="0.3">
      <c r="A161" s="32"/>
      <c r="B161" s="154">
        <v>5500400629</v>
      </c>
      <c r="C161" s="133" t="str">
        <f>IFERROR(IF(B161,VLOOKUP((AEO!$B$13&amp;AEO!$C$13&amp;B161&amp;E161),MSRV5!A:F,6,0),""),"N/A")</f>
        <v>1140</v>
      </c>
      <c r="D161" s="138" t="s">
        <v>5095</v>
      </c>
      <c r="E161" s="143" t="str">
        <f>IF(B161,VLOOKUP(B161,MSRV5!B:D,3,0),"")</f>
        <v>UN</v>
      </c>
      <c r="F161" s="143"/>
      <c r="G161" s="75"/>
      <c r="H161" s="74">
        <f>IFERROR(IF(B161,VLOOKUP((AEO!$B$13&amp;AEO!$C$13&amp;B161&amp;E161),MSRV5!A:E,5,0),""),0)</f>
        <v>7346.87</v>
      </c>
      <c r="I161" s="33">
        <f t="shared" si="162"/>
        <v>0</v>
      </c>
      <c r="J161" s="172"/>
      <c r="K161" s="33">
        <f t="shared" si="163"/>
        <v>0</v>
      </c>
      <c r="L161" s="172"/>
      <c r="M161" s="33">
        <f t="shared" si="164"/>
        <v>0</v>
      </c>
      <c r="N161" s="172"/>
      <c r="O161" s="33">
        <f t="shared" si="165"/>
        <v>0</v>
      </c>
      <c r="P161" s="172"/>
      <c r="Q161" s="33">
        <f t="shared" si="166"/>
        <v>0</v>
      </c>
      <c r="R161" s="172"/>
      <c r="S161" s="33">
        <f t="shared" si="167"/>
        <v>0</v>
      </c>
      <c r="T161" s="172"/>
      <c r="U161" s="33">
        <f t="shared" si="168"/>
        <v>0</v>
      </c>
      <c r="V161" s="172"/>
      <c r="W161" s="33">
        <f t="shared" si="169"/>
        <v>0</v>
      </c>
      <c r="X161" s="172"/>
      <c r="Y161" s="33">
        <f t="shared" si="170"/>
        <v>0</v>
      </c>
      <c r="Z161" s="172"/>
      <c r="AA161" s="33">
        <f t="shared" si="171"/>
        <v>0</v>
      </c>
      <c r="AB161" s="172"/>
      <c r="AC161" s="33">
        <f t="shared" si="172"/>
        <v>0</v>
      </c>
      <c r="AD161" s="172"/>
      <c r="AE161" s="33">
        <f t="shared" si="173"/>
        <v>0</v>
      </c>
      <c r="AF161" s="172"/>
      <c r="AG161" s="33">
        <f t="shared" si="174"/>
        <v>0</v>
      </c>
      <c r="AH161" s="172"/>
      <c r="AI161" s="33">
        <f t="shared" si="175"/>
        <v>0</v>
      </c>
      <c r="AJ161" s="172"/>
      <c r="AK161" s="33">
        <f t="shared" si="176"/>
        <v>0</v>
      </c>
      <c r="AL161" s="172"/>
      <c r="AM161" s="33">
        <f t="shared" si="177"/>
        <v>0</v>
      </c>
      <c r="AN161" s="172"/>
      <c r="AO161" s="33">
        <f t="shared" si="178"/>
        <v>0</v>
      </c>
      <c r="AP161" s="172"/>
      <c r="AQ161" s="33">
        <f t="shared" si="179"/>
        <v>0</v>
      </c>
      <c r="AR161" s="172"/>
      <c r="AS161" s="33">
        <f t="shared" si="180"/>
        <v>0</v>
      </c>
      <c r="AT161" s="172"/>
      <c r="AU161" s="33">
        <f t="shared" si="181"/>
        <v>0</v>
      </c>
      <c r="AV161" s="172"/>
      <c r="AW161" s="33">
        <f t="shared" si="182"/>
        <v>0</v>
      </c>
      <c r="AX161" s="34">
        <f t="shared" si="183"/>
        <v>0</v>
      </c>
      <c r="AY161" s="41">
        <f t="shared" si="184"/>
        <v>0</v>
      </c>
      <c r="AZ161" s="5">
        <f t="shared" si="185"/>
        <v>0</v>
      </c>
      <c r="BA161" s="155">
        <f t="shared" si="186"/>
        <v>0</v>
      </c>
    </row>
    <row r="162" spans="1:53" s="2" customFormat="1" ht="13.2" hidden="1" thickTop="1" thickBot="1" x14ac:dyDescent="0.3">
      <c r="A162" s="32"/>
      <c r="B162" s="154">
        <v>5500000983</v>
      </c>
      <c r="C162" s="133" t="str">
        <f>IFERROR(IF(B162,VLOOKUP((AEO!$B$13&amp;AEO!$C$13&amp;B162&amp;E162),MSRV5!A:F,6,0),""),"N/A")</f>
        <v>1150</v>
      </c>
      <c r="D162" s="138" t="s">
        <v>5096</v>
      </c>
      <c r="E162" s="143" t="str">
        <f>IF(B162,VLOOKUP(B162,MSRV5!B:D,3,0),"")</f>
        <v>UN</v>
      </c>
      <c r="F162" s="143"/>
      <c r="G162" s="75"/>
      <c r="H162" s="74">
        <f>IFERROR(IF(B162,VLOOKUP((AEO!$B$13&amp;AEO!$C$13&amp;B162&amp;E162),MSRV5!A:E,5,0),""),0)</f>
        <v>9303.5</v>
      </c>
      <c r="I162" s="33">
        <f t="shared" si="162"/>
        <v>0</v>
      </c>
      <c r="J162" s="172"/>
      <c r="K162" s="33">
        <f t="shared" si="163"/>
        <v>0</v>
      </c>
      <c r="L162" s="172"/>
      <c r="M162" s="33">
        <f t="shared" si="164"/>
        <v>0</v>
      </c>
      <c r="N162" s="172"/>
      <c r="O162" s="33">
        <f t="shared" si="165"/>
        <v>0</v>
      </c>
      <c r="P162" s="172"/>
      <c r="Q162" s="33">
        <f t="shared" si="166"/>
        <v>0</v>
      </c>
      <c r="R162" s="172"/>
      <c r="S162" s="33">
        <f t="shared" si="167"/>
        <v>0</v>
      </c>
      <c r="T162" s="172"/>
      <c r="U162" s="33">
        <f t="shared" si="168"/>
        <v>0</v>
      </c>
      <c r="V162" s="172"/>
      <c r="W162" s="33">
        <f t="shared" si="169"/>
        <v>0</v>
      </c>
      <c r="X162" s="172"/>
      <c r="Y162" s="33">
        <f t="shared" si="170"/>
        <v>0</v>
      </c>
      <c r="Z162" s="172"/>
      <c r="AA162" s="33">
        <f t="shared" si="171"/>
        <v>0</v>
      </c>
      <c r="AB162" s="172"/>
      <c r="AC162" s="33">
        <f t="shared" si="172"/>
        <v>0</v>
      </c>
      <c r="AD162" s="172"/>
      <c r="AE162" s="33">
        <f t="shared" si="173"/>
        <v>0</v>
      </c>
      <c r="AF162" s="172"/>
      <c r="AG162" s="33">
        <f t="shared" si="174"/>
        <v>0</v>
      </c>
      <c r="AH162" s="172"/>
      <c r="AI162" s="33">
        <f t="shared" si="175"/>
        <v>0</v>
      </c>
      <c r="AJ162" s="172"/>
      <c r="AK162" s="33">
        <f t="shared" si="176"/>
        <v>0</v>
      </c>
      <c r="AL162" s="172"/>
      <c r="AM162" s="33">
        <f t="shared" si="177"/>
        <v>0</v>
      </c>
      <c r="AN162" s="172"/>
      <c r="AO162" s="33">
        <f t="shared" si="178"/>
        <v>0</v>
      </c>
      <c r="AP162" s="172"/>
      <c r="AQ162" s="33">
        <f t="shared" si="179"/>
        <v>0</v>
      </c>
      <c r="AR162" s="172"/>
      <c r="AS162" s="33">
        <f t="shared" si="180"/>
        <v>0</v>
      </c>
      <c r="AT162" s="172"/>
      <c r="AU162" s="33">
        <f t="shared" si="181"/>
        <v>0</v>
      </c>
      <c r="AV162" s="172"/>
      <c r="AW162" s="33">
        <f t="shared" si="182"/>
        <v>0</v>
      </c>
      <c r="AX162" s="34">
        <f t="shared" si="183"/>
        <v>0</v>
      </c>
      <c r="AY162" s="41">
        <f t="shared" si="184"/>
        <v>0</v>
      </c>
      <c r="AZ162" s="5">
        <f t="shared" si="185"/>
        <v>0</v>
      </c>
      <c r="BA162" s="155">
        <f t="shared" si="186"/>
        <v>0</v>
      </c>
    </row>
    <row r="163" spans="1:53" s="2" customFormat="1" ht="13.2" hidden="1" thickTop="1" thickBot="1" x14ac:dyDescent="0.3">
      <c r="A163" s="32"/>
      <c r="B163" s="154">
        <v>5500100002</v>
      </c>
      <c r="C163" s="133" t="str">
        <f>IFERROR(IF(B163,VLOOKUP((AEO!$B$13&amp;AEO!$C$13&amp;B163&amp;E163),MSRV5!A:F,6,0),""),"N/A")</f>
        <v>1160</v>
      </c>
      <c r="D163" s="138" t="s">
        <v>5097</v>
      </c>
      <c r="E163" s="143" t="str">
        <f>IF(B163,VLOOKUP(B163,MSRV5!B:D,3,0),"")</f>
        <v>UN</v>
      </c>
      <c r="F163" s="143"/>
      <c r="G163" s="75"/>
      <c r="H163" s="74">
        <f>IFERROR(IF(B163,VLOOKUP((AEO!$B$13&amp;AEO!$C$13&amp;B163&amp;E163),MSRV5!A:E,5,0),""),0)</f>
        <v>8180.63</v>
      </c>
      <c r="I163" s="33">
        <f t="shared" si="162"/>
        <v>0</v>
      </c>
      <c r="J163" s="172"/>
      <c r="K163" s="33">
        <f t="shared" si="163"/>
        <v>0</v>
      </c>
      <c r="L163" s="172"/>
      <c r="M163" s="33">
        <f t="shared" si="164"/>
        <v>0</v>
      </c>
      <c r="N163" s="172"/>
      <c r="O163" s="33">
        <f t="shared" si="165"/>
        <v>0</v>
      </c>
      <c r="P163" s="172"/>
      <c r="Q163" s="33">
        <f t="shared" si="166"/>
        <v>0</v>
      </c>
      <c r="R163" s="172"/>
      <c r="S163" s="33">
        <f t="shared" si="167"/>
        <v>0</v>
      </c>
      <c r="T163" s="172"/>
      <c r="U163" s="33">
        <f t="shared" si="168"/>
        <v>0</v>
      </c>
      <c r="V163" s="172"/>
      <c r="W163" s="33">
        <f t="shared" si="169"/>
        <v>0</v>
      </c>
      <c r="X163" s="172"/>
      <c r="Y163" s="33">
        <f t="shared" si="170"/>
        <v>0</v>
      </c>
      <c r="Z163" s="172"/>
      <c r="AA163" s="33">
        <f t="shared" si="171"/>
        <v>0</v>
      </c>
      <c r="AB163" s="172"/>
      <c r="AC163" s="33">
        <f t="shared" si="172"/>
        <v>0</v>
      </c>
      <c r="AD163" s="172"/>
      <c r="AE163" s="33">
        <f t="shared" si="173"/>
        <v>0</v>
      </c>
      <c r="AF163" s="172"/>
      <c r="AG163" s="33">
        <f t="shared" si="174"/>
        <v>0</v>
      </c>
      <c r="AH163" s="172"/>
      <c r="AI163" s="33">
        <f t="shared" si="175"/>
        <v>0</v>
      </c>
      <c r="AJ163" s="172"/>
      <c r="AK163" s="33">
        <f t="shared" si="176"/>
        <v>0</v>
      </c>
      <c r="AL163" s="172"/>
      <c r="AM163" s="33">
        <f t="shared" si="177"/>
        <v>0</v>
      </c>
      <c r="AN163" s="172"/>
      <c r="AO163" s="33">
        <f t="shared" si="178"/>
        <v>0</v>
      </c>
      <c r="AP163" s="172"/>
      <c r="AQ163" s="33">
        <f t="shared" si="179"/>
        <v>0</v>
      </c>
      <c r="AR163" s="172"/>
      <c r="AS163" s="33">
        <f t="shared" si="180"/>
        <v>0</v>
      </c>
      <c r="AT163" s="172"/>
      <c r="AU163" s="33">
        <f t="shared" si="181"/>
        <v>0</v>
      </c>
      <c r="AV163" s="172"/>
      <c r="AW163" s="33">
        <f t="shared" si="182"/>
        <v>0</v>
      </c>
      <c r="AX163" s="34">
        <f t="shared" si="183"/>
        <v>0</v>
      </c>
      <c r="AY163" s="41">
        <f t="shared" si="184"/>
        <v>0</v>
      </c>
      <c r="AZ163" s="5">
        <f t="shared" si="185"/>
        <v>0</v>
      </c>
      <c r="BA163" s="155">
        <f t="shared" si="186"/>
        <v>0</v>
      </c>
    </row>
    <row r="164" spans="1:53" s="2" customFormat="1" ht="13.2" hidden="1" thickTop="1" thickBot="1" x14ac:dyDescent="0.3">
      <c r="A164" s="89"/>
      <c r="B164" s="156">
        <v>5500100003</v>
      </c>
      <c r="C164" s="134" t="str">
        <f>IFERROR(IF(B164,VLOOKUP((AEO!$B$13&amp;AEO!$C$13&amp;B164&amp;E164),MSRV5!A:F,6,0),""),"N/A")</f>
        <v>1170</v>
      </c>
      <c r="D164" s="139" t="s">
        <v>5098</v>
      </c>
      <c r="E164" s="144" t="str">
        <f>IF(B164,VLOOKUP(B164,MSRV5!B:D,3,0),"")</f>
        <v>UN</v>
      </c>
      <c r="F164" s="144"/>
      <c r="G164" s="95"/>
      <c r="H164" s="88">
        <f>IFERROR(IF(B164,VLOOKUP((AEO!$B$13&amp;AEO!$C$13&amp;B164&amp;E164),MSRV5!A:E,5,0),""),0)</f>
        <v>13687.34</v>
      </c>
      <c r="I164" s="90">
        <f t="shared" si="162"/>
        <v>0</v>
      </c>
      <c r="J164" s="172"/>
      <c r="K164" s="90">
        <f t="shared" si="163"/>
        <v>0</v>
      </c>
      <c r="L164" s="172"/>
      <c r="M164" s="90">
        <f t="shared" si="164"/>
        <v>0</v>
      </c>
      <c r="N164" s="172"/>
      <c r="O164" s="90">
        <f t="shared" si="165"/>
        <v>0</v>
      </c>
      <c r="P164" s="172"/>
      <c r="Q164" s="90">
        <f t="shared" si="166"/>
        <v>0</v>
      </c>
      <c r="R164" s="172"/>
      <c r="S164" s="90">
        <f t="shared" si="167"/>
        <v>0</v>
      </c>
      <c r="T164" s="172"/>
      <c r="U164" s="90">
        <f t="shared" si="168"/>
        <v>0</v>
      </c>
      <c r="V164" s="172"/>
      <c r="W164" s="90">
        <f t="shared" si="169"/>
        <v>0</v>
      </c>
      <c r="X164" s="172"/>
      <c r="Y164" s="90">
        <f t="shared" si="170"/>
        <v>0</v>
      </c>
      <c r="Z164" s="172"/>
      <c r="AA164" s="90">
        <f t="shared" si="171"/>
        <v>0</v>
      </c>
      <c r="AB164" s="172"/>
      <c r="AC164" s="90">
        <f t="shared" si="172"/>
        <v>0</v>
      </c>
      <c r="AD164" s="172"/>
      <c r="AE164" s="90">
        <f t="shared" si="173"/>
        <v>0</v>
      </c>
      <c r="AF164" s="172"/>
      <c r="AG164" s="90">
        <f t="shared" si="174"/>
        <v>0</v>
      </c>
      <c r="AH164" s="172"/>
      <c r="AI164" s="90">
        <f t="shared" si="175"/>
        <v>0</v>
      </c>
      <c r="AJ164" s="172"/>
      <c r="AK164" s="90">
        <f t="shared" si="176"/>
        <v>0</v>
      </c>
      <c r="AL164" s="172"/>
      <c r="AM164" s="90">
        <f t="shared" si="177"/>
        <v>0</v>
      </c>
      <c r="AN164" s="172"/>
      <c r="AO164" s="90">
        <f t="shared" si="178"/>
        <v>0</v>
      </c>
      <c r="AP164" s="172"/>
      <c r="AQ164" s="90">
        <f t="shared" si="179"/>
        <v>0</v>
      </c>
      <c r="AR164" s="172"/>
      <c r="AS164" s="90">
        <f t="shared" si="180"/>
        <v>0</v>
      </c>
      <c r="AT164" s="172"/>
      <c r="AU164" s="90">
        <f t="shared" si="181"/>
        <v>0</v>
      </c>
      <c r="AV164" s="172"/>
      <c r="AW164" s="90">
        <f t="shared" si="182"/>
        <v>0</v>
      </c>
      <c r="AX164" s="91">
        <f t="shared" si="183"/>
        <v>0</v>
      </c>
      <c r="AY164" s="92">
        <f t="shared" si="184"/>
        <v>0</v>
      </c>
      <c r="AZ164" s="87">
        <f t="shared" si="185"/>
        <v>0</v>
      </c>
      <c r="BA164" s="153">
        <f t="shared" si="186"/>
        <v>0</v>
      </c>
    </row>
    <row r="165" spans="1:53" s="2" customFormat="1" ht="13.2" hidden="1" thickTop="1" thickBot="1" x14ac:dyDescent="0.3">
      <c r="A165" s="32"/>
      <c r="B165" s="154">
        <v>5050300066</v>
      </c>
      <c r="C165" s="133" t="str">
        <f>IFERROR(IF(B165,VLOOKUP((AEO!$B$13&amp;AEO!$C$13&amp;B165&amp;E165),MSRV5!A:F,6,0),""),"N/A")</f>
        <v>1430</v>
      </c>
      <c r="D165" s="138" t="s">
        <v>5119</v>
      </c>
      <c r="E165" s="143" t="str">
        <f>IF(B165,VLOOKUP(B165,MSRV5!B:D,3,0),"")</f>
        <v>UN</v>
      </c>
      <c r="F165" s="143"/>
      <c r="G165" s="75"/>
      <c r="H165" s="74">
        <f>IFERROR(IF(B165,VLOOKUP((AEO!$B$13&amp;AEO!$C$13&amp;B165&amp;E165),MSRV5!A:E,5,0),""),0)</f>
        <v>5729.22</v>
      </c>
      <c r="I165" s="33">
        <f t="shared" si="162"/>
        <v>0</v>
      </c>
      <c r="J165" s="172"/>
      <c r="K165" s="33">
        <f t="shared" si="163"/>
        <v>0</v>
      </c>
      <c r="L165" s="172"/>
      <c r="M165" s="33">
        <f t="shared" si="164"/>
        <v>0</v>
      </c>
      <c r="N165" s="172"/>
      <c r="O165" s="33">
        <f t="shared" si="165"/>
        <v>0</v>
      </c>
      <c r="P165" s="172"/>
      <c r="Q165" s="33">
        <f t="shared" si="166"/>
        <v>0</v>
      </c>
      <c r="R165" s="172"/>
      <c r="S165" s="33">
        <f t="shared" si="167"/>
        <v>0</v>
      </c>
      <c r="T165" s="172"/>
      <c r="U165" s="33">
        <f t="shared" si="168"/>
        <v>0</v>
      </c>
      <c r="V165" s="172"/>
      <c r="W165" s="33">
        <f t="shared" si="169"/>
        <v>0</v>
      </c>
      <c r="X165" s="172"/>
      <c r="Y165" s="33">
        <f t="shared" si="170"/>
        <v>0</v>
      </c>
      <c r="Z165" s="172"/>
      <c r="AA165" s="33">
        <f t="shared" si="171"/>
        <v>0</v>
      </c>
      <c r="AB165" s="172"/>
      <c r="AC165" s="33">
        <f t="shared" si="172"/>
        <v>0</v>
      </c>
      <c r="AD165" s="172"/>
      <c r="AE165" s="33">
        <f t="shared" si="173"/>
        <v>0</v>
      </c>
      <c r="AF165" s="172"/>
      <c r="AG165" s="33">
        <f t="shared" si="174"/>
        <v>0</v>
      </c>
      <c r="AH165" s="172"/>
      <c r="AI165" s="33">
        <f t="shared" si="175"/>
        <v>0</v>
      </c>
      <c r="AJ165" s="172"/>
      <c r="AK165" s="33">
        <f t="shared" si="176"/>
        <v>0</v>
      </c>
      <c r="AL165" s="172"/>
      <c r="AM165" s="33">
        <f t="shared" si="177"/>
        <v>0</v>
      </c>
      <c r="AN165" s="172"/>
      <c r="AO165" s="33">
        <f t="shared" si="178"/>
        <v>0</v>
      </c>
      <c r="AP165" s="172"/>
      <c r="AQ165" s="33">
        <f t="shared" si="179"/>
        <v>0</v>
      </c>
      <c r="AR165" s="172"/>
      <c r="AS165" s="33">
        <f t="shared" si="180"/>
        <v>0</v>
      </c>
      <c r="AT165" s="172"/>
      <c r="AU165" s="33">
        <f t="shared" si="181"/>
        <v>0</v>
      </c>
      <c r="AV165" s="172"/>
      <c r="AW165" s="33">
        <f t="shared" si="182"/>
        <v>0</v>
      </c>
      <c r="AX165" s="34">
        <f t="shared" si="183"/>
        <v>0</v>
      </c>
      <c r="AY165" s="41">
        <f t="shared" si="184"/>
        <v>0</v>
      </c>
      <c r="AZ165" s="5">
        <f t="shared" si="185"/>
        <v>0</v>
      </c>
      <c r="BA165" s="155">
        <f t="shared" si="186"/>
        <v>0</v>
      </c>
    </row>
    <row r="166" spans="1:53" s="2" customFormat="1" ht="13.2" hidden="1" thickTop="1" thickBot="1" x14ac:dyDescent="0.3">
      <c r="A166" s="89"/>
      <c r="B166" s="152">
        <v>5050300067</v>
      </c>
      <c r="C166" s="132" t="str">
        <f>IFERROR(IF(B166,VLOOKUP((AEO!$B$13&amp;AEO!$C$13&amp;B166&amp;E166),MSRV5!A:F,6,0),""),"N/A")</f>
        <v>1440</v>
      </c>
      <c r="D166" s="137" t="s">
        <v>5120</v>
      </c>
      <c r="E166" s="142" t="str">
        <f>IF(B166,VLOOKUP(B166,MSRV5!B:D,3,0),"")</f>
        <v>UN</v>
      </c>
      <c r="F166" s="142"/>
      <c r="G166" s="86"/>
      <c r="H166" s="88">
        <f>IFERROR(IF(B166,VLOOKUP((AEO!$B$13&amp;AEO!$C$13&amp;B166&amp;E166),MSRV5!A:E,5,0),""),0)</f>
        <v>2362.4499999999998</v>
      </c>
      <c r="I166" s="90">
        <f t="shared" si="162"/>
        <v>0</v>
      </c>
      <c r="J166" s="172"/>
      <c r="K166" s="90">
        <f t="shared" si="163"/>
        <v>0</v>
      </c>
      <c r="L166" s="172"/>
      <c r="M166" s="90">
        <f t="shared" si="164"/>
        <v>0</v>
      </c>
      <c r="N166" s="172"/>
      <c r="O166" s="90">
        <f t="shared" ref="O166:O229" si="187">N166*$H166</f>
        <v>0</v>
      </c>
      <c r="P166" s="172"/>
      <c r="Q166" s="90">
        <f t="shared" ref="Q166:Q229" si="188">P166*$H166</f>
        <v>0</v>
      </c>
      <c r="R166" s="172"/>
      <c r="S166" s="90">
        <f t="shared" ref="S166:S229" si="189">R166*$H166</f>
        <v>0</v>
      </c>
      <c r="T166" s="172"/>
      <c r="U166" s="90">
        <f t="shared" ref="U166:U229" si="190">T166*$H166</f>
        <v>0</v>
      </c>
      <c r="V166" s="172"/>
      <c r="W166" s="90">
        <f t="shared" ref="W166:W229" si="191">V166*$H166</f>
        <v>0</v>
      </c>
      <c r="X166" s="172"/>
      <c r="Y166" s="90">
        <f t="shared" ref="Y166:Y229" si="192">X166*$H166</f>
        <v>0</v>
      </c>
      <c r="Z166" s="172"/>
      <c r="AA166" s="90">
        <f t="shared" ref="AA166:AA229" si="193">Z166*$H166</f>
        <v>0</v>
      </c>
      <c r="AB166" s="172"/>
      <c r="AC166" s="90">
        <f t="shared" ref="AC166:AC229" si="194">AB166*$H166</f>
        <v>0</v>
      </c>
      <c r="AD166" s="172"/>
      <c r="AE166" s="90">
        <f t="shared" ref="AE166:AE229" si="195">AD166*$H166</f>
        <v>0</v>
      </c>
      <c r="AF166" s="172"/>
      <c r="AG166" s="90">
        <f t="shared" ref="AG166:AG229" si="196">AF166*$H166</f>
        <v>0</v>
      </c>
      <c r="AH166" s="172"/>
      <c r="AI166" s="90">
        <f t="shared" ref="AI166:AI229" si="197">AH166*$H166</f>
        <v>0</v>
      </c>
      <c r="AJ166" s="172"/>
      <c r="AK166" s="90">
        <f t="shared" ref="AK166:AK229" si="198">AJ166*$H166</f>
        <v>0</v>
      </c>
      <c r="AL166" s="172"/>
      <c r="AM166" s="90">
        <f t="shared" ref="AM166:AM229" si="199">AL166*$H166</f>
        <v>0</v>
      </c>
      <c r="AN166" s="172"/>
      <c r="AO166" s="90">
        <f t="shared" ref="AO166:AO229" si="200">AN166*$H166</f>
        <v>0</v>
      </c>
      <c r="AP166" s="172"/>
      <c r="AQ166" s="90">
        <f t="shared" ref="AQ166:AQ229" si="201">AP166*$H166</f>
        <v>0</v>
      </c>
      <c r="AR166" s="172"/>
      <c r="AS166" s="90">
        <f t="shared" ref="AS166:AS229" si="202">AR166*$H166</f>
        <v>0</v>
      </c>
      <c r="AT166" s="172"/>
      <c r="AU166" s="90">
        <f t="shared" ref="AU166:AU229" si="203">AT166*$H166</f>
        <v>0</v>
      </c>
      <c r="AV166" s="172"/>
      <c r="AW166" s="90">
        <f t="shared" ref="AW166:AW229" si="204">AV166*$H166</f>
        <v>0</v>
      </c>
      <c r="AX166" s="91">
        <f t="shared" ref="AX166:AX229" si="205">SUM(AV166,AT166,AR166,AP166,AN166,AL166,AJ166,AH166,AF166,AD166,AB166,Z166,X166,V166,T166,R166,P166,N166,L166,J166)</f>
        <v>0</v>
      </c>
      <c r="AY166" s="92">
        <f t="shared" ref="AY166:AY229" si="206">SUM(AW166,AU166,AS166,AQ166,AO166,AM166,AK166,AI166,AG166,AE166,AC166,AA166,Y166,W166,U166,S166,Q166,O166,M166,K166)</f>
        <v>0</v>
      </c>
      <c r="AZ166" s="87">
        <f t="shared" ref="AZ166:AZ229" si="207">(F166+G166)-AX166</f>
        <v>0</v>
      </c>
      <c r="BA166" s="153">
        <f t="shared" ref="BA166:BA229" si="208">I166-AY166</f>
        <v>0</v>
      </c>
    </row>
    <row r="167" spans="1:53" s="2" customFormat="1" ht="13.2" hidden="1" thickTop="1" thickBot="1" x14ac:dyDescent="0.3">
      <c r="A167" s="32"/>
      <c r="B167" s="152">
        <v>5050300068</v>
      </c>
      <c r="C167" s="132" t="str">
        <f>IFERROR(IF(B167,VLOOKUP((AEO!$B$13&amp;AEO!$C$13&amp;B167&amp;E167),MSRV5!A:F,6,0),""),"N/A")</f>
        <v>1450</v>
      </c>
      <c r="D167" s="137" t="s">
        <v>5121</v>
      </c>
      <c r="E167" s="142" t="str">
        <f>IF(B167,VLOOKUP(B167,MSRV5!B:D,3,0),"")</f>
        <v>UN</v>
      </c>
      <c r="F167" s="142"/>
      <c r="G167" s="86"/>
      <c r="H167" s="74">
        <f>IFERROR(IF(B167,VLOOKUP((AEO!$B$13&amp;AEO!$C$13&amp;B167&amp;E167),MSRV5!A:E,5,0),""),0)</f>
        <v>3230.88</v>
      </c>
      <c r="I167" s="33">
        <f t="shared" si="162"/>
        <v>0</v>
      </c>
      <c r="J167" s="172"/>
      <c r="K167" s="33">
        <f t="shared" si="163"/>
        <v>0</v>
      </c>
      <c r="L167" s="172"/>
      <c r="M167" s="33">
        <f t="shared" si="164"/>
        <v>0</v>
      </c>
      <c r="N167" s="172"/>
      <c r="O167" s="33">
        <f t="shared" si="187"/>
        <v>0</v>
      </c>
      <c r="P167" s="172"/>
      <c r="Q167" s="33">
        <f t="shared" si="188"/>
        <v>0</v>
      </c>
      <c r="R167" s="172"/>
      <c r="S167" s="33">
        <f t="shared" si="189"/>
        <v>0</v>
      </c>
      <c r="T167" s="172"/>
      <c r="U167" s="33">
        <f t="shared" si="190"/>
        <v>0</v>
      </c>
      <c r="V167" s="172"/>
      <c r="W167" s="33">
        <f t="shared" si="191"/>
        <v>0</v>
      </c>
      <c r="X167" s="172"/>
      <c r="Y167" s="33">
        <f t="shared" si="192"/>
        <v>0</v>
      </c>
      <c r="Z167" s="172"/>
      <c r="AA167" s="33">
        <f t="shared" si="193"/>
        <v>0</v>
      </c>
      <c r="AB167" s="172"/>
      <c r="AC167" s="33">
        <f t="shared" si="194"/>
        <v>0</v>
      </c>
      <c r="AD167" s="172"/>
      <c r="AE167" s="33">
        <f t="shared" si="195"/>
        <v>0</v>
      </c>
      <c r="AF167" s="172"/>
      <c r="AG167" s="33">
        <f t="shared" si="196"/>
        <v>0</v>
      </c>
      <c r="AH167" s="172"/>
      <c r="AI167" s="33">
        <f t="shared" si="197"/>
        <v>0</v>
      </c>
      <c r="AJ167" s="172"/>
      <c r="AK167" s="33">
        <f t="shared" si="198"/>
        <v>0</v>
      </c>
      <c r="AL167" s="172"/>
      <c r="AM167" s="33">
        <f t="shared" si="199"/>
        <v>0</v>
      </c>
      <c r="AN167" s="172"/>
      <c r="AO167" s="33">
        <f t="shared" si="200"/>
        <v>0</v>
      </c>
      <c r="AP167" s="172"/>
      <c r="AQ167" s="33">
        <f t="shared" si="201"/>
        <v>0</v>
      </c>
      <c r="AR167" s="172"/>
      <c r="AS167" s="33">
        <f t="shared" si="202"/>
        <v>0</v>
      </c>
      <c r="AT167" s="172"/>
      <c r="AU167" s="33">
        <f t="shared" si="203"/>
        <v>0</v>
      </c>
      <c r="AV167" s="172"/>
      <c r="AW167" s="33">
        <f t="shared" si="204"/>
        <v>0</v>
      </c>
      <c r="AX167" s="34">
        <f t="shared" si="205"/>
        <v>0</v>
      </c>
      <c r="AY167" s="41">
        <f t="shared" si="206"/>
        <v>0</v>
      </c>
      <c r="AZ167" s="5">
        <f t="shared" si="207"/>
        <v>0</v>
      </c>
      <c r="BA167" s="155">
        <f t="shared" si="208"/>
        <v>0</v>
      </c>
    </row>
    <row r="168" spans="1:53" s="2" customFormat="1" ht="13.2" hidden="1" thickTop="1" thickBot="1" x14ac:dyDescent="0.3">
      <c r="A168" s="32"/>
      <c r="B168" s="154">
        <v>5500400382</v>
      </c>
      <c r="C168" s="133" t="str">
        <f>IFERROR(IF(B168,VLOOKUP((AEO!$B$13&amp;AEO!$C$13&amp;B168&amp;E168),MSRV5!A:F,6,0),""),"N/A")</f>
        <v>1190</v>
      </c>
      <c r="D168" s="138" t="s">
        <v>5100</v>
      </c>
      <c r="E168" s="143" t="str">
        <f>IF(B168,VLOOKUP(B168,MSRV5!B:D,3,0),"")</f>
        <v>UN</v>
      </c>
      <c r="F168" s="143"/>
      <c r="G168" s="75"/>
      <c r="H168" s="74">
        <f>IFERROR(IF(B168,VLOOKUP((AEO!$B$13&amp;AEO!$C$13&amp;B168&amp;E168),MSRV5!A:E,5,0),""),0)</f>
        <v>525.86</v>
      </c>
      <c r="I168" s="33">
        <f t="shared" si="162"/>
        <v>0</v>
      </c>
      <c r="J168" s="172"/>
      <c r="K168" s="33">
        <f t="shared" si="163"/>
        <v>0</v>
      </c>
      <c r="L168" s="172"/>
      <c r="M168" s="33">
        <f t="shared" si="164"/>
        <v>0</v>
      </c>
      <c r="N168" s="172"/>
      <c r="O168" s="33">
        <f t="shared" si="187"/>
        <v>0</v>
      </c>
      <c r="P168" s="172"/>
      <c r="Q168" s="33">
        <f t="shared" si="188"/>
        <v>0</v>
      </c>
      <c r="R168" s="172"/>
      <c r="S168" s="33">
        <f t="shared" si="189"/>
        <v>0</v>
      </c>
      <c r="T168" s="172"/>
      <c r="U168" s="33">
        <f t="shared" si="190"/>
        <v>0</v>
      </c>
      <c r="V168" s="172"/>
      <c r="W168" s="33">
        <f t="shared" si="191"/>
        <v>0</v>
      </c>
      <c r="X168" s="172"/>
      <c r="Y168" s="33">
        <f t="shared" si="192"/>
        <v>0</v>
      </c>
      <c r="Z168" s="172"/>
      <c r="AA168" s="33">
        <f t="shared" si="193"/>
        <v>0</v>
      </c>
      <c r="AB168" s="172"/>
      <c r="AC168" s="33">
        <f t="shared" si="194"/>
        <v>0</v>
      </c>
      <c r="AD168" s="172"/>
      <c r="AE168" s="33">
        <f t="shared" si="195"/>
        <v>0</v>
      </c>
      <c r="AF168" s="172"/>
      <c r="AG168" s="33">
        <f t="shared" si="196"/>
        <v>0</v>
      </c>
      <c r="AH168" s="172"/>
      <c r="AI168" s="33">
        <f t="shared" si="197"/>
        <v>0</v>
      </c>
      <c r="AJ168" s="172"/>
      <c r="AK168" s="33">
        <f t="shared" si="198"/>
        <v>0</v>
      </c>
      <c r="AL168" s="172"/>
      <c r="AM168" s="33">
        <f t="shared" si="199"/>
        <v>0</v>
      </c>
      <c r="AN168" s="172"/>
      <c r="AO168" s="33">
        <f t="shared" si="200"/>
        <v>0</v>
      </c>
      <c r="AP168" s="172"/>
      <c r="AQ168" s="33">
        <f t="shared" si="201"/>
        <v>0</v>
      </c>
      <c r="AR168" s="172"/>
      <c r="AS168" s="33">
        <f t="shared" si="202"/>
        <v>0</v>
      </c>
      <c r="AT168" s="172"/>
      <c r="AU168" s="33">
        <f t="shared" si="203"/>
        <v>0</v>
      </c>
      <c r="AV168" s="172"/>
      <c r="AW168" s="33">
        <f t="shared" si="204"/>
        <v>0</v>
      </c>
      <c r="AX168" s="34">
        <f t="shared" si="205"/>
        <v>0</v>
      </c>
      <c r="AY168" s="41">
        <f t="shared" si="206"/>
        <v>0</v>
      </c>
      <c r="AZ168" s="5">
        <f t="shared" si="207"/>
        <v>0</v>
      </c>
      <c r="BA168" s="155">
        <f t="shared" si="208"/>
        <v>0</v>
      </c>
    </row>
    <row r="169" spans="1:53" s="2" customFormat="1" ht="13.2" hidden="1" thickTop="1" thickBot="1" x14ac:dyDescent="0.3">
      <c r="A169" s="32"/>
      <c r="B169" s="154">
        <v>5500000950</v>
      </c>
      <c r="C169" s="133" t="str">
        <f>IFERROR(IF(B169,VLOOKUP((AEO!$B$13&amp;AEO!$C$13&amp;B169&amp;E169),MSRV5!A:F,6,0),""),"N/A")</f>
        <v>N/A</v>
      </c>
      <c r="D169" s="138" t="s">
        <v>5101</v>
      </c>
      <c r="E169" s="143" t="e">
        <f>IF(B169,VLOOKUP(B169,MSRV5!B:D,3,0),"")</f>
        <v>#N/A</v>
      </c>
      <c r="F169" s="143"/>
      <c r="G169" s="75"/>
      <c r="H169" s="74">
        <f>IFERROR(IF(B169,VLOOKUP((AEO!$B$13&amp;AEO!$C$13&amp;B169&amp;E169),MSRV5!A:E,5,0),""),0)</f>
        <v>0</v>
      </c>
      <c r="I169" s="33">
        <f t="shared" si="162"/>
        <v>0</v>
      </c>
      <c r="J169" s="172"/>
      <c r="K169" s="33">
        <f t="shared" si="163"/>
        <v>0</v>
      </c>
      <c r="L169" s="172"/>
      <c r="M169" s="33">
        <f t="shared" si="164"/>
        <v>0</v>
      </c>
      <c r="N169" s="172"/>
      <c r="O169" s="33">
        <f t="shared" si="187"/>
        <v>0</v>
      </c>
      <c r="P169" s="172"/>
      <c r="Q169" s="33">
        <f t="shared" si="188"/>
        <v>0</v>
      </c>
      <c r="R169" s="172"/>
      <c r="S169" s="33">
        <f t="shared" si="189"/>
        <v>0</v>
      </c>
      <c r="T169" s="172"/>
      <c r="U169" s="33">
        <f t="shared" si="190"/>
        <v>0</v>
      </c>
      <c r="V169" s="172"/>
      <c r="W169" s="33">
        <f t="shared" si="191"/>
        <v>0</v>
      </c>
      <c r="X169" s="172"/>
      <c r="Y169" s="33">
        <f t="shared" si="192"/>
        <v>0</v>
      </c>
      <c r="Z169" s="172"/>
      <c r="AA169" s="33">
        <f t="shared" si="193"/>
        <v>0</v>
      </c>
      <c r="AB169" s="172"/>
      <c r="AC169" s="33">
        <f t="shared" si="194"/>
        <v>0</v>
      </c>
      <c r="AD169" s="172"/>
      <c r="AE169" s="33">
        <f t="shared" si="195"/>
        <v>0</v>
      </c>
      <c r="AF169" s="172"/>
      <c r="AG169" s="33">
        <f t="shared" si="196"/>
        <v>0</v>
      </c>
      <c r="AH169" s="172"/>
      <c r="AI169" s="33">
        <f t="shared" si="197"/>
        <v>0</v>
      </c>
      <c r="AJ169" s="172"/>
      <c r="AK169" s="33">
        <f t="shared" si="198"/>
        <v>0</v>
      </c>
      <c r="AL169" s="172"/>
      <c r="AM169" s="33">
        <f t="shared" si="199"/>
        <v>0</v>
      </c>
      <c r="AN169" s="172"/>
      <c r="AO169" s="33">
        <f t="shared" si="200"/>
        <v>0</v>
      </c>
      <c r="AP169" s="172"/>
      <c r="AQ169" s="33">
        <f t="shared" si="201"/>
        <v>0</v>
      </c>
      <c r="AR169" s="172"/>
      <c r="AS169" s="33">
        <f t="shared" si="202"/>
        <v>0</v>
      </c>
      <c r="AT169" s="172"/>
      <c r="AU169" s="33">
        <f t="shared" si="203"/>
        <v>0</v>
      </c>
      <c r="AV169" s="172"/>
      <c r="AW169" s="33">
        <f t="shared" si="204"/>
        <v>0</v>
      </c>
      <c r="AX169" s="34">
        <f t="shared" si="205"/>
        <v>0</v>
      </c>
      <c r="AY169" s="41">
        <f t="shared" si="206"/>
        <v>0</v>
      </c>
      <c r="AZ169" s="5">
        <f t="shared" si="207"/>
        <v>0</v>
      </c>
      <c r="BA169" s="155">
        <f t="shared" si="208"/>
        <v>0</v>
      </c>
    </row>
    <row r="170" spans="1:53" s="2" customFormat="1" ht="13.2" hidden="1" thickTop="1" thickBot="1" x14ac:dyDescent="0.3">
      <c r="A170" s="32"/>
      <c r="B170" s="154">
        <v>5500000949</v>
      </c>
      <c r="C170" s="133" t="str">
        <f>IFERROR(IF(B170,VLOOKUP((AEO!$B$13&amp;AEO!$C$13&amp;B170&amp;E170),MSRV5!A:F,6,0),""),"N/A")</f>
        <v>1210</v>
      </c>
      <c r="D170" s="138" t="s">
        <v>5102</v>
      </c>
      <c r="E170" s="143" t="str">
        <f>IF(B170,VLOOKUP(B170,MSRV5!B:D,3,0),"")</f>
        <v>UN</v>
      </c>
      <c r="F170" s="143"/>
      <c r="G170" s="75"/>
      <c r="H170" s="74">
        <f>IFERROR(IF(B170,VLOOKUP((AEO!$B$13&amp;AEO!$C$13&amp;B170&amp;E170),MSRV5!A:E,5,0),""),0)</f>
        <v>2921.99</v>
      </c>
      <c r="I170" s="33">
        <f t="shared" si="162"/>
        <v>0</v>
      </c>
      <c r="J170" s="172"/>
      <c r="K170" s="33">
        <f t="shared" si="163"/>
        <v>0</v>
      </c>
      <c r="L170" s="172"/>
      <c r="M170" s="33">
        <f t="shared" si="164"/>
        <v>0</v>
      </c>
      <c r="N170" s="172"/>
      <c r="O170" s="33">
        <f t="shared" si="187"/>
        <v>0</v>
      </c>
      <c r="P170" s="172"/>
      <c r="Q170" s="33">
        <f t="shared" si="188"/>
        <v>0</v>
      </c>
      <c r="R170" s="172"/>
      <c r="S170" s="33">
        <f t="shared" si="189"/>
        <v>0</v>
      </c>
      <c r="T170" s="172"/>
      <c r="U170" s="33">
        <f t="shared" si="190"/>
        <v>0</v>
      </c>
      <c r="V170" s="172"/>
      <c r="W170" s="33">
        <f t="shared" si="191"/>
        <v>0</v>
      </c>
      <c r="X170" s="172"/>
      <c r="Y170" s="33">
        <f t="shared" si="192"/>
        <v>0</v>
      </c>
      <c r="Z170" s="172"/>
      <c r="AA170" s="33">
        <f t="shared" si="193"/>
        <v>0</v>
      </c>
      <c r="AB170" s="172"/>
      <c r="AC170" s="33">
        <f t="shared" si="194"/>
        <v>0</v>
      </c>
      <c r="AD170" s="172"/>
      <c r="AE170" s="33">
        <f t="shared" si="195"/>
        <v>0</v>
      </c>
      <c r="AF170" s="172"/>
      <c r="AG170" s="33">
        <f t="shared" si="196"/>
        <v>0</v>
      </c>
      <c r="AH170" s="172"/>
      <c r="AI170" s="33">
        <f t="shared" si="197"/>
        <v>0</v>
      </c>
      <c r="AJ170" s="172"/>
      <c r="AK170" s="33">
        <f t="shared" si="198"/>
        <v>0</v>
      </c>
      <c r="AL170" s="172"/>
      <c r="AM170" s="33">
        <f t="shared" si="199"/>
        <v>0</v>
      </c>
      <c r="AN170" s="172"/>
      <c r="AO170" s="33">
        <f t="shared" si="200"/>
        <v>0</v>
      </c>
      <c r="AP170" s="172"/>
      <c r="AQ170" s="33">
        <f t="shared" si="201"/>
        <v>0</v>
      </c>
      <c r="AR170" s="172"/>
      <c r="AS170" s="33">
        <f t="shared" si="202"/>
        <v>0</v>
      </c>
      <c r="AT170" s="172"/>
      <c r="AU170" s="33">
        <f t="shared" si="203"/>
        <v>0</v>
      </c>
      <c r="AV170" s="172"/>
      <c r="AW170" s="33">
        <f t="shared" si="204"/>
        <v>0</v>
      </c>
      <c r="AX170" s="34">
        <f t="shared" si="205"/>
        <v>0</v>
      </c>
      <c r="AY170" s="41">
        <f t="shared" si="206"/>
        <v>0</v>
      </c>
      <c r="AZ170" s="5">
        <f t="shared" si="207"/>
        <v>0</v>
      </c>
      <c r="BA170" s="155">
        <f t="shared" si="208"/>
        <v>0</v>
      </c>
    </row>
    <row r="171" spans="1:53" s="2" customFormat="1" ht="13.2" hidden="1" thickTop="1" thickBot="1" x14ac:dyDescent="0.3">
      <c r="A171" s="32"/>
      <c r="B171" s="154">
        <v>5500000948</v>
      </c>
      <c r="C171" s="133" t="str">
        <f>IFERROR(IF(B171,VLOOKUP((AEO!$B$13&amp;AEO!$C$13&amp;B171&amp;E171),MSRV5!A:F,6,0),""),"N/A")</f>
        <v>1220</v>
      </c>
      <c r="D171" s="138" t="s">
        <v>5103</v>
      </c>
      <c r="E171" s="143" t="str">
        <f>IF(B171,VLOOKUP(B171,MSRV5!B:D,3,0),"")</f>
        <v>UN</v>
      </c>
      <c r="F171" s="143"/>
      <c r="G171" s="75"/>
      <c r="H171" s="74">
        <f>IFERROR(IF(B171,VLOOKUP((AEO!$B$13&amp;AEO!$C$13&amp;B171&amp;E171),MSRV5!A:E,5,0),""),0)</f>
        <v>5369.19</v>
      </c>
      <c r="I171" s="33">
        <f t="shared" si="162"/>
        <v>0</v>
      </c>
      <c r="J171" s="172"/>
      <c r="K171" s="33">
        <f t="shared" si="163"/>
        <v>0</v>
      </c>
      <c r="L171" s="172"/>
      <c r="M171" s="33">
        <f t="shared" si="164"/>
        <v>0</v>
      </c>
      <c r="N171" s="172"/>
      <c r="O171" s="33">
        <f t="shared" si="187"/>
        <v>0</v>
      </c>
      <c r="P171" s="172"/>
      <c r="Q171" s="33">
        <f t="shared" si="188"/>
        <v>0</v>
      </c>
      <c r="R171" s="172"/>
      <c r="S171" s="33">
        <f t="shared" si="189"/>
        <v>0</v>
      </c>
      <c r="T171" s="172"/>
      <c r="U171" s="33">
        <f t="shared" si="190"/>
        <v>0</v>
      </c>
      <c r="V171" s="172"/>
      <c r="W171" s="33">
        <f t="shared" si="191"/>
        <v>0</v>
      </c>
      <c r="X171" s="172"/>
      <c r="Y171" s="33">
        <f t="shared" si="192"/>
        <v>0</v>
      </c>
      <c r="Z171" s="172"/>
      <c r="AA171" s="33">
        <f t="shared" si="193"/>
        <v>0</v>
      </c>
      <c r="AB171" s="172"/>
      <c r="AC171" s="33">
        <f t="shared" si="194"/>
        <v>0</v>
      </c>
      <c r="AD171" s="172"/>
      <c r="AE171" s="33">
        <f t="shared" si="195"/>
        <v>0</v>
      </c>
      <c r="AF171" s="172"/>
      <c r="AG171" s="33">
        <f t="shared" si="196"/>
        <v>0</v>
      </c>
      <c r="AH171" s="172"/>
      <c r="AI171" s="33">
        <f t="shared" si="197"/>
        <v>0</v>
      </c>
      <c r="AJ171" s="172"/>
      <c r="AK171" s="33">
        <f t="shared" si="198"/>
        <v>0</v>
      </c>
      <c r="AL171" s="172"/>
      <c r="AM171" s="33">
        <f t="shared" si="199"/>
        <v>0</v>
      </c>
      <c r="AN171" s="172"/>
      <c r="AO171" s="33">
        <f t="shared" si="200"/>
        <v>0</v>
      </c>
      <c r="AP171" s="172"/>
      <c r="AQ171" s="33">
        <f t="shared" si="201"/>
        <v>0</v>
      </c>
      <c r="AR171" s="172"/>
      <c r="AS171" s="33">
        <f t="shared" si="202"/>
        <v>0</v>
      </c>
      <c r="AT171" s="172"/>
      <c r="AU171" s="33">
        <f t="shared" si="203"/>
        <v>0</v>
      </c>
      <c r="AV171" s="172"/>
      <c r="AW171" s="33">
        <f t="shared" si="204"/>
        <v>0</v>
      </c>
      <c r="AX171" s="34">
        <f t="shared" si="205"/>
        <v>0</v>
      </c>
      <c r="AY171" s="41">
        <f t="shared" si="206"/>
        <v>0</v>
      </c>
      <c r="AZ171" s="5">
        <f t="shared" si="207"/>
        <v>0</v>
      </c>
      <c r="BA171" s="155">
        <f t="shared" si="208"/>
        <v>0</v>
      </c>
    </row>
    <row r="172" spans="1:53" s="2" customFormat="1" ht="13.2" hidden="1" thickTop="1" thickBot="1" x14ac:dyDescent="0.3">
      <c r="A172" s="32"/>
      <c r="B172" s="154">
        <v>5500000993</v>
      </c>
      <c r="C172" s="133" t="str">
        <f>IFERROR(IF(B172,VLOOKUP((AEO!$B$13&amp;AEO!$C$13&amp;B172&amp;E172),MSRV5!A:F,6,0),""),"N/A")</f>
        <v>1230</v>
      </c>
      <c r="D172" s="138" t="s">
        <v>5104</v>
      </c>
      <c r="E172" s="143" t="str">
        <f>IF(B172,VLOOKUP(B172,MSRV5!B:D,3,0),"")</f>
        <v>UN</v>
      </c>
      <c r="F172" s="143"/>
      <c r="G172" s="75"/>
      <c r="H172" s="74">
        <f>IFERROR(IF(B172,VLOOKUP((AEO!$B$13&amp;AEO!$C$13&amp;B172&amp;E172),MSRV5!A:E,5,0),""),0)</f>
        <v>1647.54</v>
      </c>
      <c r="I172" s="33">
        <f t="shared" si="162"/>
        <v>0</v>
      </c>
      <c r="J172" s="172"/>
      <c r="K172" s="33">
        <f t="shared" si="163"/>
        <v>0</v>
      </c>
      <c r="L172" s="172"/>
      <c r="M172" s="33">
        <f t="shared" si="164"/>
        <v>0</v>
      </c>
      <c r="N172" s="172"/>
      <c r="O172" s="33">
        <f t="shared" si="187"/>
        <v>0</v>
      </c>
      <c r="P172" s="172"/>
      <c r="Q172" s="33">
        <f t="shared" si="188"/>
        <v>0</v>
      </c>
      <c r="R172" s="172"/>
      <c r="S172" s="33">
        <f t="shared" si="189"/>
        <v>0</v>
      </c>
      <c r="T172" s="172"/>
      <c r="U172" s="33">
        <f t="shared" si="190"/>
        <v>0</v>
      </c>
      <c r="V172" s="172"/>
      <c r="W172" s="33">
        <f t="shared" si="191"/>
        <v>0</v>
      </c>
      <c r="X172" s="172"/>
      <c r="Y172" s="33">
        <f t="shared" si="192"/>
        <v>0</v>
      </c>
      <c r="Z172" s="172"/>
      <c r="AA172" s="33">
        <f t="shared" si="193"/>
        <v>0</v>
      </c>
      <c r="AB172" s="172"/>
      <c r="AC172" s="33">
        <f t="shared" si="194"/>
        <v>0</v>
      </c>
      <c r="AD172" s="172"/>
      <c r="AE172" s="33">
        <f t="shared" si="195"/>
        <v>0</v>
      </c>
      <c r="AF172" s="172"/>
      <c r="AG172" s="33">
        <f t="shared" si="196"/>
        <v>0</v>
      </c>
      <c r="AH172" s="172"/>
      <c r="AI172" s="33">
        <f t="shared" si="197"/>
        <v>0</v>
      </c>
      <c r="AJ172" s="172"/>
      <c r="AK172" s="33">
        <f t="shared" si="198"/>
        <v>0</v>
      </c>
      <c r="AL172" s="172"/>
      <c r="AM172" s="33">
        <f t="shared" si="199"/>
        <v>0</v>
      </c>
      <c r="AN172" s="172"/>
      <c r="AO172" s="33">
        <f t="shared" si="200"/>
        <v>0</v>
      </c>
      <c r="AP172" s="172"/>
      <c r="AQ172" s="33">
        <f t="shared" si="201"/>
        <v>0</v>
      </c>
      <c r="AR172" s="172"/>
      <c r="AS172" s="33">
        <f t="shared" si="202"/>
        <v>0</v>
      </c>
      <c r="AT172" s="172"/>
      <c r="AU172" s="33">
        <f t="shared" si="203"/>
        <v>0</v>
      </c>
      <c r="AV172" s="172"/>
      <c r="AW172" s="33">
        <f t="shared" si="204"/>
        <v>0</v>
      </c>
      <c r="AX172" s="34">
        <f t="shared" si="205"/>
        <v>0</v>
      </c>
      <c r="AY172" s="41">
        <f t="shared" si="206"/>
        <v>0</v>
      </c>
      <c r="AZ172" s="5">
        <f t="shared" si="207"/>
        <v>0</v>
      </c>
      <c r="BA172" s="155">
        <f t="shared" si="208"/>
        <v>0</v>
      </c>
    </row>
    <row r="173" spans="1:53" s="2" customFormat="1" ht="13.2" hidden="1" thickTop="1" thickBot="1" x14ac:dyDescent="0.3">
      <c r="A173" s="32"/>
      <c r="B173" s="154">
        <v>5500000971</v>
      </c>
      <c r="C173" s="133" t="str">
        <f>IFERROR(IF(B173,VLOOKUP((AEO!$B$13&amp;AEO!$C$13&amp;B173&amp;E173),MSRV5!A:F,6,0),""),"N/A")</f>
        <v>9060</v>
      </c>
      <c r="D173" s="138" t="s">
        <v>5105</v>
      </c>
      <c r="E173" s="143" t="str">
        <f>IF(B173,VLOOKUP(B173,MSRV5!B:D,3,0),"")</f>
        <v>UN</v>
      </c>
      <c r="F173" s="143"/>
      <c r="G173" s="75"/>
      <c r="H173" s="74">
        <f>IFERROR(IF(B173,VLOOKUP((AEO!$B$13&amp;AEO!$C$13&amp;B173&amp;E173),MSRV5!A:E,5,0),""),0)</f>
        <v>3777.76</v>
      </c>
      <c r="I173" s="33">
        <f t="shared" si="162"/>
        <v>0</v>
      </c>
      <c r="J173" s="172"/>
      <c r="K173" s="33">
        <f t="shared" si="163"/>
        <v>0</v>
      </c>
      <c r="L173" s="172"/>
      <c r="M173" s="33">
        <f t="shared" si="164"/>
        <v>0</v>
      </c>
      <c r="N173" s="172"/>
      <c r="O173" s="33">
        <f t="shared" si="187"/>
        <v>0</v>
      </c>
      <c r="P173" s="172"/>
      <c r="Q173" s="33">
        <f t="shared" si="188"/>
        <v>0</v>
      </c>
      <c r="R173" s="172"/>
      <c r="S173" s="33">
        <f t="shared" si="189"/>
        <v>0</v>
      </c>
      <c r="T173" s="172"/>
      <c r="U173" s="33">
        <f t="shared" si="190"/>
        <v>0</v>
      </c>
      <c r="V173" s="172"/>
      <c r="W173" s="33">
        <f t="shared" si="191"/>
        <v>0</v>
      </c>
      <c r="X173" s="172"/>
      <c r="Y173" s="33">
        <f t="shared" si="192"/>
        <v>0</v>
      </c>
      <c r="Z173" s="172"/>
      <c r="AA173" s="33">
        <f t="shared" si="193"/>
        <v>0</v>
      </c>
      <c r="AB173" s="172"/>
      <c r="AC173" s="33">
        <f t="shared" si="194"/>
        <v>0</v>
      </c>
      <c r="AD173" s="172"/>
      <c r="AE173" s="33">
        <f t="shared" si="195"/>
        <v>0</v>
      </c>
      <c r="AF173" s="172"/>
      <c r="AG173" s="33">
        <f t="shared" si="196"/>
        <v>0</v>
      </c>
      <c r="AH173" s="172"/>
      <c r="AI173" s="33">
        <f t="shared" si="197"/>
        <v>0</v>
      </c>
      <c r="AJ173" s="172"/>
      <c r="AK173" s="33">
        <f t="shared" si="198"/>
        <v>0</v>
      </c>
      <c r="AL173" s="172"/>
      <c r="AM173" s="33">
        <f t="shared" si="199"/>
        <v>0</v>
      </c>
      <c r="AN173" s="172"/>
      <c r="AO173" s="33">
        <f t="shared" si="200"/>
        <v>0</v>
      </c>
      <c r="AP173" s="172"/>
      <c r="AQ173" s="33">
        <f t="shared" si="201"/>
        <v>0</v>
      </c>
      <c r="AR173" s="172"/>
      <c r="AS173" s="33">
        <f t="shared" si="202"/>
        <v>0</v>
      </c>
      <c r="AT173" s="172"/>
      <c r="AU173" s="33">
        <f t="shared" si="203"/>
        <v>0</v>
      </c>
      <c r="AV173" s="172"/>
      <c r="AW173" s="33">
        <f t="shared" si="204"/>
        <v>0</v>
      </c>
      <c r="AX173" s="34">
        <f t="shared" si="205"/>
        <v>0</v>
      </c>
      <c r="AY173" s="41">
        <f t="shared" si="206"/>
        <v>0</v>
      </c>
      <c r="AZ173" s="5">
        <f t="shared" si="207"/>
        <v>0</v>
      </c>
      <c r="BA173" s="155">
        <f t="shared" si="208"/>
        <v>0</v>
      </c>
    </row>
    <row r="174" spans="1:53" s="2" customFormat="1" ht="13.2" hidden="1" thickTop="1" thickBot="1" x14ac:dyDescent="0.3">
      <c r="A174" s="32"/>
      <c r="B174" s="154">
        <v>5500000972</v>
      </c>
      <c r="C174" s="133" t="str">
        <f>IFERROR(IF(B174,VLOOKUP((AEO!$B$13&amp;AEO!$C$13&amp;B174&amp;E174),MSRV5!A:F,6,0),""),"N/A")</f>
        <v>1510</v>
      </c>
      <c r="D174" s="138" t="s">
        <v>5106</v>
      </c>
      <c r="E174" s="143" t="str">
        <f>IF(B174,VLOOKUP(B174,MSRV5!B:D,3,0),"")</f>
        <v>UN</v>
      </c>
      <c r="F174" s="143"/>
      <c r="G174" s="75"/>
      <c r="H174" s="74">
        <f>IFERROR(IF(B174,VLOOKUP((AEO!$B$13&amp;AEO!$C$13&amp;B174&amp;E174),MSRV5!A:E,5,0),""),0)</f>
        <v>4081.59</v>
      </c>
      <c r="I174" s="33">
        <f t="shared" si="162"/>
        <v>0</v>
      </c>
      <c r="J174" s="172"/>
      <c r="K174" s="33">
        <f t="shared" si="163"/>
        <v>0</v>
      </c>
      <c r="L174" s="172"/>
      <c r="M174" s="33">
        <f t="shared" si="164"/>
        <v>0</v>
      </c>
      <c r="N174" s="172"/>
      <c r="O174" s="33">
        <f t="shared" si="187"/>
        <v>0</v>
      </c>
      <c r="P174" s="172"/>
      <c r="Q174" s="33">
        <f t="shared" si="188"/>
        <v>0</v>
      </c>
      <c r="R174" s="172"/>
      <c r="S174" s="33">
        <f t="shared" si="189"/>
        <v>0</v>
      </c>
      <c r="T174" s="172"/>
      <c r="U174" s="33">
        <f t="shared" si="190"/>
        <v>0</v>
      </c>
      <c r="V174" s="172"/>
      <c r="W174" s="33">
        <f t="shared" si="191"/>
        <v>0</v>
      </c>
      <c r="X174" s="172"/>
      <c r="Y174" s="33">
        <f t="shared" si="192"/>
        <v>0</v>
      </c>
      <c r="Z174" s="172"/>
      <c r="AA174" s="33">
        <f t="shared" si="193"/>
        <v>0</v>
      </c>
      <c r="AB174" s="172"/>
      <c r="AC174" s="33">
        <f t="shared" si="194"/>
        <v>0</v>
      </c>
      <c r="AD174" s="172"/>
      <c r="AE174" s="33">
        <f t="shared" si="195"/>
        <v>0</v>
      </c>
      <c r="AF174" s="172"/>
      <c r="AG174" s="33">
        <f t="shared" si="196"/>
        <v>0</v>
      </c>
      <c r="AH174" s="172"/>
      <c r="AI174" s="33">
        <f t="shared" si="197"/>
        <v>0</v>
      </c>
      <c r="AJ174" s="172"/>
      <c r="AK174" s="33">
        <f t="shared" si="198"/>
        <v>0</v>
      </c>
      <c r="AL174" s="172"/>
      <c r="AM174" s="33">
        <f t="shared" si="199"/>
        <v>0</v>
      </c>
      <c r="AN174" s="172"/>
      <c r="AO174" s="33">
        <f t="shared" si="200"/>
        <v>0</v>
      </c>
      <c r="AP174" s="172"/>
      <c r="AQ174" s="33">
        <f t="shared" si="201"/>
        <v>0</v>
      </c>
      <c r="AR174" s="172"/>
      <c r="AS174" s="33">
        <f t="shared" si="202"/>
        <v>0</v>
      </c>
      <c r="AT174" s="172"/>
      <c r="AU174" s="33">
        <f t="shared" si="203"/>
        <v>0</v>
      </c>
      <c r="AV174" s="172"/>
      <c r="AW174" s="33">
        <f t="shared" si="204"/>
        <v>0</v>
      </c>
      <c r="AX174" s="34">
        <f t="shared" si="205"/>
        <v>0</v>
      </c>
      <c r="AY174" s="41">
        <f t="shared" si="206"/>
        <v>0</v>
      </c>
      <c r="AZ174" s="5">
        <f t="shared" si="207"/>
        <v>0</v>
      </c>
      <c r="BA174" s="155">
        <f t="shared" si="208"/>
        <v>0</v>
      </c>
    </row>
    <row r="175" spans="1:53" s="2" customFormat="1" ht="13.2" hidden="1" thickTop="1" thickBot="1" x14ac:dyDescent="0.3">
      <c r="A175" s="32"/>
      <c r="B175" s="154">
        <v>5500000970</v>
      </c>
      <c r="C175" s="133" t="str">
        <f>IFERROR(IF(B175,VLOOKUP((AEO!$B$13&amp;AEO!$C$13&amp;B175&amp;E175),MSRV5!A:F,6,0),""),"N/A")</f>
        <v>9070</v>
      </c>
      <c r="D175" s="138" t="s">
        <v>5107</v>
      </c>
      <c r="E175" s="143" t="str">
        <f>IF(B175,VLOOKUP(B175,MSRV5!B:D,3,0),"")</f>
        <v>UN</v>
      </c>
      <c r="F175" s="143"/>
      <c r="G175" s="75"/>
      <c r="H175" s="74">
        <f>IFERROR(IF(B175,VLOOKUP((AEO!$B$13&amp;AEO!$C$13&amp;B175&amp;E175),MSRV5!A:E,5,0),""),0)</f>
        <v>7094.99</v>
      </c>
      <c r="I175" s="33">
        <f t="shared" si="162"/>
        <v>0</v>
      </c>
      <c r="J175" s="172"/>
      <c r="K175" s="33">
        <f t="shared" si="163"/>
        <v>0</v>
      </c>
      <c r="L175" s="172"/>
      <c r="M175" s="33">
        <f t="shared" si="164"/>
        <v>0</v>
      </c>
      <c r="N175" s="172"/>
      <c r="O175" s="33">
        <f t="shared" si="187"/>
        <v>0</v>
      </c>
      <c r="P175" s="172"/>
      <c r="Q175" s="33">
        <f t="shared" si="188"/>
        <v>0</v>
      </c>
      <c r="R175" s="172"/>
      <c r="S175" s="33">
        <f t="shared" si="189"/>
        <v>0</v>
      </c>
      <c r="T175" s="172"/>
      <c r="U175" s="33">
        <f t="shared" si="190"/>
        <v>0</v>
      </c>
      <c r="V175" s="172"/>
      <c r="W175" s="33">
        <f t="shared" si="191"/>
        <v>0</v>
      </c>
      <c r="X175" s="172"/>
      <c r="Y175" s="33">
        <f t="shared" si="192"/>
        <v>0</v>
      </c>
      <c r="Z175" s="172"/>
      <c r="AA175" s="33">
        <f t="shared" si="193"/>
        <v>0</v>
      </c>
      <c r="AB175" s="172"/>
      <c r="AC175" s="33">
        <f t="shared" si="194"/>
        <v>0</v>
      </c>
      <c r="AD175" s="172"/>
      <c r="AE175" s="33">
        <f t="shared" si="195"/>
        <v>0</v>
      </c>
      <c r="AF175" s="172"/>
      <c r="AG175" s="33">
        <f t="shared" si="196"/>
        <v>0</v>
      </c>
      <c r="AH175" s="172"/>
      <c r="AI175" s="33">
        <f t="shared" si="197"/>
        <v>0</v>
      </c>
      <c r="AJ175" s="172"/>
      <c r="AK175" s="33">
        <f t="shared" si="198"/>
        <v>0</v>
      </c>
      <c r="AL175" s="172"/>
      <c r="AM175" s="33">
        <f t="shared" si="199"/>
        <v>0</v>
      </c>
      <c r="AN175" s="172"/>
      <c r="AO175" s="33">
        <f t="shared" si="200"/>
        <v>0</v>
      </c>
      <c r="AP175" s="172"/>
      <c r="AQ175" s="33">
        <f t="shared" si="201"/>
        <v>0</v>
      </c>
      <c r="AR175" s="172"/>
      <c r="AS175" s="33">
        <f t="shared" si="202"/>
        <v>0</v>
      </c>
      <c r="AT175" s="172"/>
      <c r="AU175" s="33">
        <f t="shared" si="203"/>
        <v>0</v>
      </c>
      <c r="AV175" s="172"/>
      <c r="AW175" s="33">
        <f t="shared" si="204"/>
        <v>0</v>
      </c>
      <c r="AX175" s="34">
        <f t="shared" si="205"/>
        <v>0</v>
      </c>
      <c r="AY175" s="41">
        <f t="shared" si="206"/>
        <v>0</v>
      </c>
      <c r="AZ175" s="5">
        <f t="shared" si="207"/>
        <v>0</v>
      </c>
      <c r="BA175" s="155">
        <f t="shared" si="208"/>
        <v>0</v>
      </c>
    </row>
    <row r="176" spans="1:53" s="2" customFormat="1" ht="13.2" hidden="1" thickTop="1" thickBot="1" x14ac:dyDescent="0.3">
      <c r="A176" s="32"/>
      <c r="B176" s="154">
        <v>5500000962</v>
      </c>
      <c r="C176" s="133" t="str">
        <f>IFERROR(IF(B176,VLOOKUP((AEO!$B$13&amp;AEO!$C$13&amp;B176&amp;E176),MSRV5!A:F,6,0),""),"N/A")</f>
        <v>1530</v>
      </c>
      <c r="D176" s="138" t="s">
        <v>5122</v>
      </c>
      <c r="E176" s="143" t="str">
        <f>IF(B176,VLOOKUP(B176,MSRV5!B:D,3,0),"")</f>
        <v>UN</v>
      </c>
      <c r="F176" s="143"/>
      <c r="G176" s="75"/>
      <c r="H176" s="74">
        <f>IFERROR(IF(B176,VLOOKUP((AEO!$B$13&amp;AEO!$C$13&amp;B176&amp;E176),MSRV5!A:E,5,0),""),0)</f>
        <v>8040.11</v>
      </c>
      <c r="I176" s="33">
        <f t="shared" si="162"/>
        <v>0</v>
      </c>
      <c r="J176" s="172"/>
      <c r="K176" s="33">
        <f t="shared" si="163"/>
        <v>0</v>
      </c>
      <c r="L176" s="172"/>
      <c r="M176" s="33">
        <f t="shared" si="164"/>
        <v>0</v>
      </c>
      <c r="N176" s="172"/>
      <c r="O176" s="33">
        <f t="shared" si="187"/>
        <v>0</v>
      </c>
      <c r="P176" s="172"/>
      <c r="Q176" s="33">
        <f t="shared" si="188"/>
        <v>0</v>
      </c>
      <c r="R176" s="172"/>
      <c r="S176" s="33">
        <f t="shared" si="189"/>
        <v>0</v>
      </c>
      <c r="T176" s="172"/>
      <c r="U176" s="33">
        <f t="shared" si="190"/>
        <v>0</v>
      </c>
      <c r="V176" s="172"/>
      <c r="W176" s="33">
        <f t="shared" si="191"/>
        <v>0</v>
      </c>
      <c r="X176" s="172"/>
      <c r="Y176" s="33">
        <f t="shared" si="192"/>
        <v>0</v>
      </c>
      <c r="Z176" s="172"/>
      <c r="AA176" s="33">
        <f t="shared" si="193"/>
        <v>0</v>
      </c>
      <c r="AB176" s="172"/>
      <c r="AC176" s="33">
        <f t="shared" si="194"/>
        <v>0</v>
      </c>
      <c r="AD176" s="172"/>
      <c r="AE176" s="33">
        <f t="shared" si="195"/>
        <v>0</v>
      </c>
      <c r="AF176" s="172"/>
      <c r="AG176" s="33">
        <f t="shared" si="196"/>
        <v>0</v>
      </c>
      <c r="AH176" s="172"/>
      <c r="AI176" s="33">
        <f t="shared" si="197"/>
        <v>0</v>
      </c>
      <c r="AJ176" s="172"/>
      <c r="AK176" s="33">
        <f t="shared" si="198"/>
        <v>0</v>
      </c>
      <c r="AL176" s="172"/>
      <c r="AM176" s="33">
        <f t="shared" si="199"/>
        <v>0</v>
      </c>
      <c r="AN176" s="172"/>
      <c r="AO176" s="33">
        <f t="shared" si="200"/>
        <v>0</v>
      </c>
      <c r="AP176" s="172"/>
      <c r="AQ176" s="33">
        <f t="shared" si="201"/>
        <v>0</v>
      </c>
      <c r="AR176" s="172"/>
      <c r="AS176" s="33">
        <f t="shared" si="202"/>
        <v>0</v>
      </c>
      <c r="AT176" s="172"/>
      <c r="AU176" s="33">
        <f t="shared" si="203"/>
        <v>0</v>
      </c>
      <c r="AV176" s="172"/>
      <c r="AW176" s="33">
        <f t="shared" si="204"/>
        <v>0</v>
      </c>
      <c r="AX176" s="34">
        <f t="shared" si="205"/>
        <v>0</v>
      </c>
      <c r="AY176" s="41">
        <f t="shared" si="206"/>
        <v>0</v>
      </c>
      <c r="AZ176" s="5">
        <f t="shared" si="207"/>
        <v>0</v>
      </c>
      <c r="BA176" s="155">
        <f t="shared" si="208"/>
        <v>0</v>
      </c>
    </row>
    <row r="177" spans="1:53" s="2" customFormat="1" ht="13.2" hidden="1" thickTop="1" thickBot="1" x14ac:dyDescent="0.3">
      <c r="A177" s="32"/>
      <c r="B177" s="154">
        <v>5500000962</v>
      </c>
      <c r="C177" s="133" t="str">
        <f>IFERROR(IF(B177,VLOOKUP((AEO!$B$13&amp;AEO!$C$13&amp;B177&amp;E177),MSRV5!A:F,6,0),""),"N/A")</f>
        <v>1530</v>
      </c>
      <c r="D177" s="138" t="s">
        <v>5123</v>
      </c>
      <c r="E177" s="143" t="str">
        <f>IF(B177,VLOOKUP(B177,MSRV5!B:D,3,0),"")</f>
        <v>UN</v>
      </c>
      <c r="F177" s="143"/>
      <c r="G177" s="75"/>
      <c r="H177" s="74">
        <f>IFERROR(IF(B177,VLOOKUP((AEO!$B$13&amp;AEO!$C$13&amp;B177&amp;E177),MSRV5!A:E,5,0),""),0)</f>
        <v>8040.11</v>
      </c>
      <c r="I177" s="33">
        <f t="shared" ref="I177:I392" si="209">(F177+G177)*H177</f>
        <v>0</v>
      </c>
      <c r="J177" s="172"/>
      <c r="K177" s="33">
        <f t="shared" ref="K177:K392" si="210">J177*$H177</f>
        <v>0</v>
      </c>
      <c r="L177" s="172"/>
      <c r="M177" s="33">
        <f t="shared" ref="M177:M392" si="211">L177*$H177</f>
        <v>0</v>
      </c>
      <c r="N177" s="172"/>
      <c r="O177" s="33">
        <f t="shared" si="187"/>
        <v>0</v>
      </c>
      <c r="P177" s="172"/>
      <c r="Q177" s="33">
        <f t="shared" si="188"/>
        <v>0</v>
      </c>
      <c r="R177" s="172"/>
      <c r="S177" s="33">
        <f t="shared" si="189"/>
        <v>0</v>
      </c>
      <c r="T177" s="172"/>
      <c r="U177" s="33">
        <f t="shared" si="190"/>
        <v>0</v>
      </c>
      <c r="V177" s="172"/>
      <c r="W177" s="33">
        <f t="shared" si="191"/>
        <v>0</v>
      </c>
      <c r="X177" s="172"/>
      <c r="Y177" s="33">
        <f t="shared" si="192"/>
        <v>0</v>
      </c>
      <c r="Z177" s="172"/>
      <c r="AA177" s="33">
        <f t="shared" si="193"/>
        <v>0</v>
      </c>
      <c r="AB177" s="172"/>
      <c r="AC177" s="33">
        <f t="shared" si="194"/>
        <v>0</v>
      </c>
      <c r="AD177" s="172"/>
      <c r="AE177" s="33">
        <f t="shared" si="195"/>
        <v>0</v>
      </c>
      <c r="AF177" s="172"/>
      <c r="AG177" s="33">
        <f t="shared" si="196"/>
        <v>0</v>
      </c>
      <c r="AH177" s="172"/>
      <c r="AI177" s="33">
        <f t="shared" si="197"/>
        <v>0</v>
      </c>
      <c r="AJ177" s="172"/>
      <c r="AK177" s="33">
        <f t="shared" si="198"/>
        <v>0</v>
      </c>
      <c r="AL177" s="172"/>
      <c r="AM177" s="33">
        <f t="shared" si="199"/>
        <v>0</v>
      </c>
      <c r="AN177" s="172"/>
      <c r="AO177" s="33">
        <f t="shared" si="200"/>
        <v>0</v>
      </c>
      <c r="AP177" s="172"/>
      <c r="AQ177" s="33">
        <f t="shared" si="201"/>
        <v>0</v>
      </c>
      <c r="AR177" s="172"/>
      <c r="AS177" s="33">
        <f t="shared" si="202"/>
        <v>0</v>
      </c>
      <c r="AT177" s="172"/>
      <c r="AU177" s="33">
        <f t="shared" si="203"/>
        <v>0</v>
      </c>
      <c r="AV177" s="172"/>
      <c r="AW177" s="33">
        <f t="shared" si="204"/>
        <v>0</v>
      </c>
      <c r="AX177" s="34">
        <f t="shared" si="205"/>
        <v>0</v>
      </c>
      <c r="AY177" s="41">
        <f t="shared" si="206"/>
        <v>0</v>
      </c>
      <c r="AZ177" s="5">
        <f t="shared" si="207"/>
        <v>0</v>
      </c>
      <c r="BA177" s="155">
        <f t="shared" si="208"/>
        <v>0</v>
      </c>
    </row>
    <row r="178" spans="1:53" s="2" customFormat="1" ht="13.2" hidden="1" thickTop="1" thickBot="1" x14ac:dyDescent="0.3">
      <c r="A178" s="32"/>
      <c r="B178" s="152">
        <v>5500000965</v>
      </c>
      <c r="C178" s="132" t="str">
        <f>IFERROR(IF(B178,VLOOKUP((AEO!$B$13&amp;AEO!$C$13&amp;B178&amp;E178),MSRV5!A:F,6,0),""),"N/A")</f>
        <v>9090</v>
      </c>
      <c r="D178" s="137" t="s">
        <v>5111</v>
      </c>
      <c r="E178" s="142" t="str">
        <f>IF(B178,VLOOKUP(B178,MSRV5!B:D,3,0),"")</f>
        <v>UN</v>
      </c>
      <c r="F178" s="142"/>
      <c r="G178" s="86"/>
      <c r="H178" s="74">
        <f>IFERROR(IF(B178,VLOOKUP((AEO!$B$13&amp;AEO!$C$13&amp;B178&amp;E178),MSRV5!A:E,5,0),""),0)</f>
        <v>8923.4500000000007</v>
      </c>
      <c r="I178" s="33">
        <f t="shared" si="209"/>
        <v>0</v>
      </c>
      <c r="J178" s="172"/>
      <c r="K178" s="33">
        <f t="shared" si="210"/>
        <v>0</v>
      </c>
      <c r="L178" s="172"/>
      <c r="M178" s="33">
        <f t="shared" si="211"/>
        <v>0</v>
      </c>
      <c r="N178" s="172"/>
      <c r="O178" s="33">
        <f t="shared" si="187"/>
        <v>0</v>
      </c>
      <c r="P178" s="172"/>
      <c r="Q178" s="33">
        <f t="shared" si="188"/>
        <v>0</v>
      </c>
      <c r="R178" s="172"/>
      <c r="S178" s="33">
        <f t="shared" si="189"/>
        <v>0</v>
      </c>
      <c r="T178" s="172"/>
      <c r="U178" s="33">
        <f t="shared" si="190"/>
        <v>0</v>
      </c>
      <c r="V178" s="172"/>
      <c r="W178" s="33">
        <f t="shared" si="191"/>
        <v>0</v>
      </c>
      <c r="X178" s="172"/>
      <c r="Y178" s="33">
        <f t="shared" si="192"/>
        <v>0</v>
      </c>
      <c r="Z178" s="172"/>
      <c r="AA178" s="33">
        <f t="shared" si="193"/>
        <v>0</v>
      </c>
      <c r="AB178" s="172"/>
      <c r="AC178" s="33">
        <f t="shared" si="194"/>
        <v>0</v>
      </c>
      <c r="AD178" s="172"/>
      <c r="AE178" s="33">
        <f t="shared" si="195"/>
        <v>0</v>
      </c>
      <c r="AF178" s="172"/>
      <c r="AG178" s="33">
        <f t="shared" si="196"/>
        <v>0</v>
      </c>
      <c r="AH178" s="172"/>
      <c r="AI178" s="33">
        <f t="shared" si="197"/>
        <v>0</v>
      </c>
      <c r="AJ178" s="172"/>
      <c r="AK178" s="33">
        <f t="shared" si="198"/>
        <v>0</v>
      </c>
      <c r="AL178" s="172"/>
      <c r="AM178" s="33">
        <f t="shared" si="199"/>
        <v>0</v>
      </c>
      <c r="AN178" s="172"/>
      <c r="AO178" s="33">
        <f t="shared" si="200"/>
        <v>0</v>
      </c>
      <c r="AP178" s="172"/>
      <c r="AQ178" s="33">
        <f t="shared" si="201"/>
        <v>0</v>
      </c>
      <c r="AR178" s="172"/>
      <c r="AS178" s="33">
        <f t="shared" si="202"/>
        <v>0</v>
      </c>
      <c r="AT178" s="172"/>
      <c r="AU178" s="33">
        <f t="shared" si="203"/>
        <v>0</v>
      </c>
      <c r="AV178" s="172"/>
      <c r="AW178" s="33">
        <f t="shared" si="204"/>
        <v>0</v>
      </c>
      <c r="AX178" s="34">
        <f t="shared" si="205"/>
        <v>0</v>
      </c>
      <c r="AY178" s="41">
        <f t="shared" si="206"/>
        <v>0</v>
      </c>
      <c r="AZ178" s="5">
        <f t="shared" si="207"/>
        <v>0</v>
      </c>
      <c r="BA178" s="155">
        <f t="shared" si="208"/>
        <v>0</v>
      </c>
    </row>
    <row r="179" spans="1:53" s="2" customFormat="1" ht="13.2" hidden="1" thickTop="1" thickBot="1" x14ac:dyDescent="0.3">
      <c r="A179" s="32"/>
      <c r="B179" s="152">
        <v>5500000959</v>
      </c>
      <c r="C179" s="132" t="str">
        <f>IFERROR(IF(B179,VLOOKUP((AEO!$B$13&amp;AEO!$C$13&amp;B179&amp;E179),MSRV5!A:F,6,0),""),"N/A")</f>
        <v>1540</v>
      </c>
      <c r="D179" s="137" t="s">
        <v>5124</v>
      </c>
      <c r="E179" s="142" t="str">
        <f>IF(B179,VLOOKUP(B179,MSRV5!B:D,3,0),"")</f>
        <v>UN</v>
      </c>
      <c r="F179" s="142"/>
      <c r="G179" s="86"/>
      <c r="H179" s="74">
        <f>IFERROR(IF(B179,VLOOKUP((AEO!$B$13&amp;AEO!$C$13&amp;B179&amp;E179),MSRV5!A:E,5,0),""),0)</f>
        <v>5147.3999999999996</v>
      </c>
      <c r="I179" s="33">
        <f t="shared" si="209"/>
        <v>0</v>
      </c>
      <c r="J179" s="172"/>
      <c r="K179" s="33">
        <f t="shared" si="210"/>
        <v>0</v>
      </c>
      <c r="L179" s="172"/>
      <c r="M179" s="33">
        <f t="shared" si="211"/>
        <v>0</v>
      </c>
      <c r="N179" s="172"/>
      <c r="O179" s="33">
        <f t="shared" si="187"/>
        <v>0</v>
      </c>
      <c r="P179" s="172"/>
      <c r="Q179" s="33">
        <f t="shared" si="188"/>
        <v>0</v>
      </c>
      <c r="R179" s="172"/>
      <c r="S179" s="33">
        <f t="shared" si="189"/>
        <v>0</v>
      </c>
      <c r="T179" s="172"/>
      <c r="U179" s="33">
        <f t="shared" si="190"/>
        <v>0</v>
      </c>
      <c r="V179" s="172"/>
      <c r="W179" s="33">
        <f t="shared" si="191"/>
        <v>0</v>
      </c>
      <c r="X179" s="172"/>
      <c r="Y179" s="33">
        <f t="shared" si="192"/>
        <v>0</v>
      </c>
      <c r="Z179" s="172"/>
      <c r="AA179" s="33">
        <f t="shared" si="193"/>
        <v>0</v>
      </c>
      <c r="AB179" s="172"/>
      <c r="AC179" s="33">
        <f t="shared" si="194"/>
        <v>0</v>
      </c>
      <c r="AD179" s="172"/>
      <c r="AE179" s="33">
        <f t="shared" si="195"/>
        <v>0</v>
      </c>
      <c r="AF179" s="172"/>
      <c r="AG179" s="33">
        <f t="shared" si="196"/>
        <v>0</v>
      </c>
      <c r="AH179" s="172"/>
      <c r="AI179" s="33">
        <f t="shared" si="197"/>
        <v>0</v>
      </c>
      <c r="AJ179" s="172"/>
      <c r="AK179" s="33">
        <f t="shared" si="198"/>
        <v>0</v>
      </c>
      <c r="AL179" s="172"/>
      <c r="AM179" s="33">
        <f t="shared" si="199"/>
        <v>0</v>
      </c>
      <c r="AN179" s="172"/>
      <c r="AO179" s="33">
        <f t="shared" si="200"/>
        <v>0</v>
      </c>
      <c r="AP179" s="172"/>
      <c r="AQ179" s="33">
        <f t="shared" si="201"/>
        <v>0</v>
      </c>
      <c r="AR179" s="172"/>
      <c r="AS179" s="33">
        <f t="shared" si="202"/>
        <v>0</v>
      </c>
      <c r="AT179" s="172"/>
      <c r="AU179" s="33">
        <f t="shared" si="203"/>
        <v>0</v>
      </c>
      <c r="AV179" s="172"/>
      <c r="AW179" s="33">
        <f t="shared" si="204"/>
        <v>0</v>
      </c>
      <c r="AX179" s="34">
        <f t="shared" si="205"/>
        <v>0</v>
      </c>
      <c r="AY179" s="41">
        <f t="shared" si="206"/>
        <v>0</v>
      </c>
      <c r="AZ179" s="5">
        <f t="shared" si="207"/>
        <v>0</v>
      </c>
      <c r="BA179" s="155">
        <f t="shared" si="208"/>
        <v>0</v>
      </c>
    </row>
    <row r="180" spans="1:53" s="2" customFormat="1" ht="13.2" hidden="1" thickTop="1" thickBot="1" x14ac:dyDescent="0.3">
      <c r="A180" s="32"/>
      <c r="B180" s="152">
        <v>5500200400</v>
      </c>
      <c r="C180" s="132" t="str">
        <f>IFERROR(IF(B180,VLOOKUP((AEO!$B$13&amp;AEO!$C$13&amp;B180&amp;E180),MSRV5!A:F,6,0),""),"N/A")</f>
        <v>1260</v>
      </c>
      <c r="D180" s="137" t="s">
        <v>5112</v>
      </c>
      <c r="E180" s="142" t="str">
        <f>IF(B180,VLOOKUP(B180,MSRV5!B:D,3,0),"")</f>
        <v>UN</v>
      </c>
      <c r="F180" s="142"/>
      <c r="G180" s="86"/>
      <c r="H180" s="74">
        <f>IFERROR(IF(B180,VLOOKUP((AEO!$B$13&amp;AEO!$C$13&amp;B180&amp;E180),MSRV5!A:E,5,0),""),0)</f>
        <v>4429.32</v>
      </c>
      <c r="I180" s="33">
        <f t="shared" si="209"/>
        <v>0</v>
      </c>
      <c r="J180" s="172"/>
      <c r="K180" s="33">
        <f t="shared" si="210"/>
        <v>0</v>
      </c>
      <c r="L180" s="172"/>
      <c r="M180" s="33">
        <f t="shared" si="211"/>
        <v>0</v>
      </c>
      <c r="N180" s="172"/>
      <c r="O180" s="33">
        <f t="shared" si="187"/>
        <v>0</v>
      </c>
      <c r="P180" s="172"/>
      <c r="Q180" s="33">
        <f t="shared" si="188"/>
        <v>0</v>
      </c>
      <c r="R180" s="172"/>
      <c r="S180" s="33">
        <f t="shared" si="189"/>
        <v>0</v>
      </c>
      <c r="T180" s="172"/>
      <c r="U180" s="33">
        <f t="shared" si="190"/>
        <v>0</v>
      </c>
      <c r="V180" s="172"/>
      <c r="W180" s="33">
        <f t="shared" si="191"/>
        <v>0</v>
      </c>
      <c r="X180" s="172"/>
      <c r="Y180" s="33">
        <f t="shared" si="192"/>
        <v>0</v>
      </c>
      <c r="Z180" s="172"/>
      <c r="AA180" s="33">
        <f t="shared" si="193"/>
        <v>0</v>
      </c>
      <c r="AB180" s="172"/>
      <c r="AC180" s="33">
        <f t="shared" si="194"/>
        <v>0</v>
      </c>
      <c r="AD180" s="172"/>
      <c r="AE180" s="33">
        <f t="shared" si="195"/>
        <v>0</v>
      </c>
      <c r="AF180" s="172"/>
      <c r="AG180" s="33">
        <f t="shared" si="196"/>
        <v>0</v>
      </c>
      <c r="AH180" s="172"/>
      <c r="AI180" s="33">
        <f t="shared" si="197"/>
        <v>0</v>
      </c>
      <c r="AJ180" s="172"/>
      <c r="AK180" s="33">
        <f t="shared" si="198"/>
        <v>0</v>
      </c>
      <c r="AL180" s="172"/>
      <c r="AM180" s="33">
        <f t="shared" si="199"/>
        <v>0</v>
      </c>
      <c r="AN180" s="172"/>
      <c r="AO180" s="33">
        <f t="shared" si="200"/>
        <v>0</v>
      </c>
      <c r="AP180" s="172"/>
      <c r="AQ180" s="33">
        <f t="shared" si="201"/>
        <v>0</v>
      </c>
      <c r="AR180" s="172"/>
      <c r="AS180" s="33">
        <f t="shared" si="202"/>
        <v>0</v>
      </c>
      <c r="AT180" s="172"/>
      <c r="AU180" s="33">
        <f t="shared" si="203"/>
        <v>0</v>
      </c>
      <c r="AV180" s="172"/>
      <c r="AW180" s="33">
        <f t="shared" si="204"/>
        <v>0</v>
      </c>
      <c r="AX180" s="34">
        <f t="shared" si="205"/>
        <v>0</v>
      </c>
      <c r="AY180" s="41">
        <f t="shared" si="206"/>
        <v>0</v>
      </c>
      <c r="AZ180" s="5">
        <f t="shared" si="207"/>
        <v>0</v>
      </c>
      <c r="BA180" s="155">
        <f t="shared" si="208"/>
        <v>0</v>
      </c>
    </row>
    <row r="181" spans="1:53" s="2" customFormat="1" ht="13.2" hidden="1" thickTop="1" thickBot="1" x14ac:dyDescent="0.3">
      <c r="A181" s="32"/>
      <c r="B181" s="152">
        <v>5500000995</v>
      </c>
      <c r="C181" s="132" t="str">
        <f>IFERROR(IF(B181,VLOOKUP((AEO!$B$13&amp;AEO!$C$13&amp;B181&amp;E181),MSRV5!A:F,6,0),""),"N/A")</f>
        <v>1270</v>
      </c>
      <c r="D181" s="137" t="s">
        <v>5113</v>
      </c>
      <c r="E181" s="142" t="str">
        <f>IF(B181,VLOOKUP(B181,MSRV5!B:D,3,0),"")</f>
        <v>UN</v>
      </c>
      <c r="F181" s="142"/>
      <c r="G181" s="86"/>
      <c r="H181" s="74">
        <f>IFERROR(IF(B181,VLOOKUP((AEO!$B$13&amp;AEO!$C$13&amp;B181&amp;E181),MSRV5!A:E,5,0),""),0)</f>
        <v>6611.35</v>
      </c>
      <c r="I181" s="33">
        <f t="shared" si="209"/>
        <v>0</v>
      </c>
      <c r="J181" s="172"/>
      <c r="K181" s="33">
        <f t="shared" si="210"/>
        <v>0</v>
      </c>
      <c r="L181" s="172"/>
      <c r="M181" s="33">
        <f t="shared" si="211"/>
        <v>0</v>
      </c>
      <c r="N181" s="172"/>
      <c r="O181" s="33">
        <f t="shared" si="187"/>
        <v>0</v>
      </c>
      <c r="P181" s="172"/>
      <c r="Q181" s="33">
        <f t="shared" si="188"/>
        <v>0</v>
      </c>
      <c r="R181" s="172"/>
      <c r="S181" s="33">
        <f t="shared" si="189"/>
        <v>0</v>
      </c>
      <c r="T181" s="172"/>
      <c r="U181" s="33">
        <f t="shared" si="190"/>
        <v>0</v>
      </c>
      <c r="V181" s="172"/>
      <c r="W181" s="33">
        <f t="shared" si="191"/>
        <v>0</v>
      </c>
      <c r="X181" s="172"/>
      <c r="Y181" s="33">
        <f t="shared" si="192"/>
        <v>0</v>
      </c>
      <c r="Z181" s="172"/>
      <c r="AA181" s="33">
        <f t="shared" si="193"/>
        <v>0</v>
      </c>
      <c r="AB181" s="172"/>
      <c r="AC181" s="33">
        <f t="shared" si="194"/>
        <v>0</v>
      </c>
      <c r="AD181" s="172"/>
      <c r="AE181" s="33">
        <f t="shared" si="195"/>
        <v>0</v>
      </c>
      <c r="AF181" s="172"/>
      <c r="AG181" s="33">
        <f t="shared" si="196"/>
        <v>0</v>
      </c>
      <c r="AH181" s="172"/>
      <c r="AI181" s="33">
        <f t="shared" si="197"/>
        <v>0</v>
      </c>
      <c r="AJ181" s="172"/>
      <c r="AK181" s="33">
        <f t="shared" si="198"/>
        <v>0</v>
      </c>
      <c r="AL181" s="172"/>
      <c r="AM181" s="33">
        <f t="shared" si="199"/>
        <v>0</v>
      </c>
      <c r="AN181" s="172"/>
      <c r="AO181" s="33">
        <f t="shared" si="200"/>
        <v>0</v>
      </c>
      <c r="AP181" s="172"/>
      <c r="AQ181" s="33">
        <f t="shared" si="201"/>
        <v>0</v>
      </c>
      <c r="AR181" s="172"/>
      <c r="AS181" s="33">
        <f t="shared" si="202"/>
        <v>0</v>
      </c>
      <c r="AT181" s="172"/>
      <c r="AU181" s="33">
        <f t="shared" si="203"/>
        <v>0</v>
      </c>
      <c r="AV181" s="172"/>
      <c r="AW181" s="33">
        <f t="shared" si="204"/>
        <v>0</v>
      </c>
      <c r="AX181" s="34">
        <f t="shared" si="205"/>
        <v>0</v>
      </c>
      <c r="AY181" s="41">
        <f t="shared" si="206"/>
        <v>0</v>
      </c>
      <c r="AZ181" s="5">
        <f t="shared" si="207"/>
        <v>0</v>
      </c>
      <c r="BA181" s="155">
        <f t="shared" si="208"/>
        <v>0</v>
      </c>
    </row>
    <row r="182" spans="1:53" s="2" customFormat="1" ht="13.2" hidden="1" thickTop="1" thickBot="1" x14ac:dyDescent="0.3">
      <c r="A182" s="32"/>
      <c r="B182" s="152">
        <v>5500000975</v>
      </c>
      <c r="C182" s="132" t="str">
        <f>IFERROR(IF(B182,VLOOKUP((AEO!$B$13&amp;AEO!$C$13&amp;B182&amp;E182),MSRV5!A:F,6,0),""),"N/A")</f>
        <v>1570</v>
      </c>
      <c r="D182" s="137" t="s">
        <v>5125</v>
      </c>
      <c r="E182" s="142" t="str">
        <f>IF(B182,VLOOKUP(B182,MSRV5!B:D,3,0),"")</f>
        <v>UN</v>
      </c>
      <c r="F182" s="142"/>
      <c r="G182" s="86"/>
      <c r="H182" s="74">
        <f>IFERROR(IF(B182,VLOOKUP((AEO!$B$13&amp;AEO!$C$13&amp;B182&amp;E182),MSRV5!A:E,5,0),""),0)</f>
        <v>104599.33</v>
      </c>
      <c r="I182" s="33">
        <f t="shared" si="209"/>
        <v>0</v>
      </c>
      <c r="J182" s="172"/>
      <c r="K182" s="33">
        <f t="shared" si="210"/>
        <v>0</v>
      </c>
      <c r="L182" s="172"/>
      <c r="M182" s="33">
        <f t="shared" si="211"/>
        <v>0</v>
      </c>
      <c r="N182" s="172"/>
      <c r="O182" s="33">
        <f t="shared" si="187"/>
        <v>0</v>
      </c>
      <c r="P182" s="172"/>
      <c r="Q182" s="33">
        <f t="shared" si="188"/>
        <v>0</v>
      </c>
      <c r="R182" s="172"/>
      <c r="S182" s="33">
        <f t="shared" si="189"/>
        <v>0</v>
      </c>
      <c r="T182" s="172"/>
      <c r="U182" s="33">
        <f t="shared" si="190"/>
        <v>0</v>
      </c>
      <c r="V182" s="172"/>
      <c r="W182" s="33">
        <f t="shared" si="191"/>
        <v>0</v>
      </c>
      <c r="X182" s="172"/>
      <c r="Y182" s="33">
        <f t="shared" si="192"/>
        <v>0</v>
      </c>
      <c r="Z182" s="172"/>
      <c r="AA182" s="33">
        <f t="shared" si="193"/>
        <v>0</v>
      </c>
      <c r="AB182" s="172"/>
      <c r="AC182" s="33">
        <f t="shared" si="194"/>
        <v>0</v>
      </c>
      <c r="AD182" s="172"/>
      <c r="AE182" s="33">
        <f t="shared" si="195"/>
        <v>0</v>
      </c>
      <c r="AF182" s="172"/>
      <c r="AG182" s="33">
        <f t="shared" si="196"/>
        <v>0</v>
      </c>
      <c r="AH182" s="172"/>
      <c r="AI182" s="33">
        <f t="shared" si="197"/>
        <v>0</v>
      </c>
      <c r="AJ182" s="172"/>
      <c r="AK182" s="33">
        <f t="shared" si="198"/>
        <v>0</v>
      </c>
      <c r="AL182" s="172"/>
      <c r="AM182" s="33">
        <f t="shared" si="199"/>
        <v>0</v>
      </c>
      <c r="AN182" s="172"/>
      <c r="AO182" s="33">
        <f t="shared" si="200"/>
        <v>0</v>
      </c>
      <c r="AP182" s="172"/>
      <c r="AQ182" s="33">
        <f t="shared" si="201"/>
        <v>0</v>
      </c>
      <c r="AR182" s="172"/>
      <c r="AS182" s="33">
        <f t="shared" si="202"/>
        <v>0</v>
      </c>
      <c r="AT182" s="172"/>
      <c r="AU182" s="33">
        <f t="shared" si="203"/>
        <v>0</v>
      </c>
      <c r="AV182" s="172"/>
      <c r="AW182" s="33">
        <f t="shared" si="204"/>
        <v>0</v>
      </c>
      <c r="AX182" s="34">
        <f t="shared" si="205"/>
        <v>0</v>
      </c>
      <c r="AY182" s="41">
        <f t="shared" si="206"/>
        <v>0</v>
      </c>
      <c r="AZ182" s="5">
        <f t="shared" si="207"/>
        <v>0</v>
      </c>
      <c r="BA182" s="155">
        <f t="shared" si="208"/>
        <v>0</v>
      </c>
    </row>
    <row r="183" spans="1:53" s="2" customFormat="1" ht="24" hidden="1" thickTop="1" thickBot="1" x14ac:dyDescent="0.3">
      <c r="A183" s="32"/>
      <c r="B183" s="152">
        <v>5500000972</v>
      </c>
      <c r="C183" s="132" t="str">
        <f>IFERROR(IF(B183,VLOOKUP((AEO!$B$13&amp;AEO!$C$13&amp;B183&amp;E183),MSRV5!A:F,6,0),""),"N/A")</f>
        <v>1510</v>
      </c>
      <c r="D183" s="137" t="s">
        <v>5126</v>
      </c>
      <c r="E183" s="142" t="str">
        <f>IF(B183,VLOOKUP(B183,MSRV5!B:D,3,0),"")</f>
        <v>UN</v>
      </c>
      <c r="F183" s="142"/>
      <c r="G183" s="86"/>
      <c r="H183" s="74">
        <f>IFERROR(IF(B183,VLOOKUP((AEO!$B$13&amp;AEO!$C$13&amp;B183&amp;E183),MSRV5!A:E,5,0),""),0)</f>
        <v>4081.59</v>
      </c>
      <c r="I183" s="33">
        <f t="shared" si="209"/>
        <v>0</v>
      </c>
      <c r="J183" s="172"/>
      <c r="K183" s="33">
        <f t="shared" si="210"/>
        <v>0</v>
      </c>
      <c r="L183" s="172"/>
      <c r="M183" s="33">
        <f t="shared" si="211"/>
        <v>0</v>
      </c>
      <c r="N183" s="172"/>
      <c r="O183" s="33">
        <f t="shared" si="187"/>
        <v>0</v>
      </c>
      <c r="P183" s="172"/>
      <c r="Q183" s="33">
        <f t="shared" si="188"/>
        <v>0</v>
      </c>
      <c r="R183" s="172"/>
      <c r="S183" s="33">
        <f t="shared" si="189"/>
        <v>0</v>
      </c>
      <c r="T183" s="172"/>
      <c r="U183" s="33">
        <f t="shared" si="190"/>
        <v>0</v>
      </c>
      <c r="V183" s="172"/>
      <c r="W183" s="33">
        <f t="shared" si="191"/>
        <v>0</v>
      </c>
      <c r="X183" s="172"/>
      <c r="Y183" s="33">
        <f t="shared" si="192"/>
        <v>0</v>
      </c>
      <c r="Z183" s="172"/>
      <c r="AA183" s="33">
        <f t="shared" si="193"/>
        <v>0</v>
      </c>
      <c r="AB183" s="172"/>
      <c r="AC183" s="33">
        <f t="shared" si="194"/>
        <v>0</v>
      </c>
      <c r="AD183" s="172"/>
      <c r="AE183" s="33">
        <f t="shared" si="195"/>
        <v>0</v>
      </c>
      <c r="AF183" s="172"/>
      <c r="AG183" s="33">
        <f t="shared" si="196"/>
        <v>0</v>
      </c>
      <c r="AH183" s="172"/>
      <c r="AI183" s="33">
        <f t="shared" si="197"/>
        <v>0</v>
      </c>
      <c r="AJ183" s="172"/>
      <c r="AK183" s="33">
        <f t="shared" si="198"/>
        <v>0</v>
      </c>
      <c r="AL183" s="172"/>
      <c r="AM183" s="33">
        <f t="shared" si="199"/>
        <v>0</v>
      </c>
      <c r="AN183" s="172"/>
      <c r="AO183" s="33">
        <f t="shared" si="200"/>
        <v>0</v>
      </c>
      <c r="AP183" s="172"/>
      <c r="AQ183" s="33">
        <f t="shared" si="201"/>
        <v>0</v>
      </c>
      <c r="AR183" s="172"/>
      <c r="AS183" s="33">
        <f t="shared" si="202"/>
        <v>0</v>
      </c>
      <c r="AT183" s="172"/>
      <c r="AU183" s="33">
        <f t="shared" si="203"/>
        <v>0</v>
      </c>
      <c r="AV183" s="172"/>
      <c r="AW183" s="33">
        <f t="shared" si="204"/>
        <v>0</v>
      </c>
      <c r="AX183" s="34">
        <f t="shared" si="205"/>
        <v>0</v>
      </c>
      <c r="AY183" s="41">
        <f t="shared" si="206"/>
        <v>0</v>
      </c>
      <c r="AZ183" s="5">
        <f t="shared" si="207"/>
        <v>0</v>
      </c>
      <c r="BA183" s="155">
        <f t="shared" si="208"/>
        <v>0</v>
      </c>
    </row>
    <row r="184" spans="1:53" s="2" customFormat="1" ht="24" hidden="1" thickTop="1" thickBot="1" x14ac:dyDescent="0.3">
      <c r="A184" s="32"/>
      <c r="B184" s="152">
        <v>5500000969</v>
      </c>
      <c r="C184" s="132" t="str">
        <f>IFERROR(IF(B184,VLOOKUP((AEO!$B$13&amp;AEO!$C$13&amp;B184&amp;E184),MSRV5!A:F,6,0),""),"N/A")</f>
        <v>9100</v>
      </c>
      <c r="D184" s="137" t="s">
        <v>5127</v>
      </c>
      <c r="E184" s="142" t="str">
        <f>IF(B184,VLOOKUP(B184,MSRV5!B:D,3,0),"")</f>
        <v>UN</v>
      </c>
      <c r="F184" s="142"/>
      <c r="G184" s="86"/>
      <c r="H184" s="74">
        <f>IFERROR(IF(B184,VLOOKUP((AEO!$B$13&amp;AEO!$C$13&amp;B184&amp;E184),MSRV5!A:E,5,0),""),0)</f>
        <v>5251.65</v>
      </c>
      <c r="I184" s="33">
        <f t="shared" si="209"/>
        <v>0</v>
      </c>
      <c r="J184" s="172"/>
      <c r="K184" s="33">
        <f t="shared" si="210"/>
        <v>0</v>
      </c>
      <c r="L184" s="172"/>
      <c r="M184" s="33">
        <f t="shared" si="211"/>
        <v>0</v>
      </c>
      <c r="N184" s="172"/>
      <c r="O184" s="33">
        <f t="shared" si="187"/>
        <v>0</v>
      </c>
      <c r="P184" s="172"/>
      <c r="Q184" s="33">
        <f t="shared" si="188"/>
        <v>0</v>
      </c>
      <c r="R184" s="172"/>
      <c r="S184" s="33">
        <f t="shared" si="189"/>
        <v>0</v>
      </c>
      <c r="T184" s="172"/>
      <c r="U184" s="33">
        <f t="shared" si="190"/>
        <v>0</v>
      </c>
      <c r="V184" s="172"/>
      <c r="W184" s="33">
        <f t="shared" si="191"/>
        <v>0</v>
      </c>
      <c r="X184" s="172"/>
      <c r="Y184" s="33">
        <f t="shared" si="192"/>
        <v>0</v>
      </c>
      <c r="Z184" s="172"/>
      <c r="AA184" s="33">
        <f t="shared" si="193"/>
        <v>0</v>
      </c>
      <c r="AB184" s="172"/>
      <c r="AC184" s="33">
        <f t="shared" si="194"/>
        <v>0</v>
      </c>
      <c r="AD184" s="172"/>
      <c r="AE184" s="33">
        <f t="shared" si="195"/>
        <v>0</v>
      </c>
      <c r="AF184" s="172"/>
      <c r="AG184" s="33">
        <f t="shared" si="196"/>
        <v>0</v>
      </c>
      <c r="AH184" s="172"/>
      <c r="AI184" s="33">
        <f t="shared" si="197"/>
        <v>0</v>
      </c>
      <c r="AJ184" s="172"/>
      <c r="AK184" s="33">
        <f t="shared" si="198"/>
        <v>0</v>
      </c>
      <c r="AL184" s="172"/>
      <c r="AM184" s="33">
        <f t="shared" si="199"/>
        <v>0</v>
      </c>
      <c r="AN184" s="172"/>
      <c r="AO184" s="33">
        <f t="shared" si="200"/>
        <v>0</v>
      </c>
      <c r="AP184" s="172"/>
      <c r="AQ184" s="33">
        <f t="shared" si="201"/>
        <v>0</v>
      </c>
      <c r="AR184" s="172"/>
      <c r="AS184" s="33">
        <f t="shared" si="202"/>
        <v>0</v>
      </c>
      <c r="AT184" s="172"/>
      <c r="AU184" s="33">
        <f t="shared" si="203"/>
        <v>0</v>
      </c>
      <c r="AV184" s="172"/>
      <c r="AW184" s="33">
        <f t="shared" si="204"/>
        <v>0</v>
      </c>
      <c r="AX184" s="34">
        <f t="shared" si="205"/>
        <v>0</v>
      </c>
      <c r="AY184" s="41">
        <f t="shared" si="206"/>
        <v>0</v>
      </c>
      <c r="AZ184" s="5">
        <f t="shared" si="207"/>
        <v>0</v>
      </c>
      <c r="BA184" s="155">
        <f t="shared" si="208"/>
        <v>0</v>
      </c>
    </row>
    <row r="185" spans="1:53" s="2" customFormat="1" ht="24" hidden="1" thickTop="1" thickBot="1" x14ac:dyDescent="0.3">
      <c r="A185" s="32"/>
      <c r="B185" s="152">
        <v>5500000974</v>
      </c>
      <c r="C185" s="132" t="str">
        <f>IFERROR(IF(B185,VLOOKUP((AEO!$B$13&amp;AEO!$C$13&amp;B185&amp;E185),MSRV5!A:F,6,0),""),"N/A")</f>
        <v>N/A</v>
      </c>
      <c r="D185" s="137" t="s">
        <v>5128</v>
      </c>
      <c r="E185" s="142" t="e">
        <f>IF(B185,VLOOKUP(B185,MSRV5!B:D,3,0),"")</f>
        <v>#N/A</v>
      </c>
      <c r="F185" s="142"/>
      <c r="G185" s="86"/>
      <c r="H185" s="74">
        <f>IFERROR(IF(B185,VLOOKUP((AEO!$B$13&amp;AEO!$C$13&amp;B185&amp;E185),MSRV5!A:E,5,0),""),0)</f>
        <v>0</v>
      </c>
      <c r="I185" s="33">
        <f t="shared" si="209"/>
        <v>0</v>
      </c>
      <c r="J185" s="172"/>
      <c r="K185" s="33">
        <f t="shared" si="210"/>
        <v>0</v>
      </c>
      <c r="L185" s="172"/>
      <c r="M185" s="33">
        <f t="shared" si="211"/>
        <v>0</v>
      </c>
      <c r="N185" s="172"/>
      <c r="O185" s="33">
        <f t="shared" si="187"/>
        <v>0</v>
      </c>
      <c r="P185" s="172"/>
      <c r="Q185" s="33">
        <f t="shared" si="188"/>
        <v>0</v>
      </c>
      <c r="R185" s="172"/>
      <c r="S185" s="33">
        <f t="shared" si="189"/>
        <v>0</v>
      </c>
      <c r="T185" s="172"/>
      <c r="U185" s="33">
        <f t="shared" si="190"/>
        <v>0</v>
      </c>
      <c r="V185" s="172"/>
      <c r="W185" s="33">
        <f t="shared" si="191"/>
        <v>0</v>
      </c>
      <c r="X185" s="172"/>
      <c r="Y185" s="33">
        <f t="shared" si="192"/>
        <v>0</v>
      </c>
      <c r="Z185" s="172"/>
      <c r="AA185" s="33">
        <f t="shared" si="193"/>
        <v>0</v>
      </c>
      <c r="AB185" s="172"/>
      <c r="AC185" s="33">
        <f t="shared" si="194"/>
        <v>0</v>
      </c>
      <c r="AD185" s="172"/>
      <c r="AE185" s="33">
        <f t="shared" si="195"/>
        <v>0</v>
      </c>
      <c r="AF185" s="172"/>
      <c r="AG185" s="33">
        <f t="shared" si="196"/>
        <v>0</v>
      </c>
      <c r="AH185" s="172"/>
      <c r="AI185" s="33">
        <f t="shared" si="197"/>
        <v>0</v>
      </c>
      <c r="AJ185" s="172"/>
      <c r="AK185" s="33">
        <f t="shared" si="198"/>
        <v>0</v>
      </c>
      <c r="AL185" s="172"/>
      <c r="AM185" s="33">
        <f t="shared" si="199"/>
        <v>0</v>
      </c>
      <c r="AN185" s="172"/>
      <c r="AO185" s="33">
        <f t="shared" si="200"/>
        <v>0</v>
      </c>
      <c r="AP185" s="172"/>
      <c r="AQ185" s="33">
        <f t="shared" si="201"/>
        <v>0</v>
      </c>
      <c r="AR185" s="172"/>
      <c r="AS185" s="33">
        <f t="shared" si="202"/>
        <v>0</v>
      </c>
      <c r="AT185" s="172"/>
      <c r="AU185" s="33">
        <f t="shared" si="203"/>
        <v>0</v>
      </c>
      <c r="AV185" s="172"/>
      <c r="AW185" s="33">
        <f t="shared" si="204"/>
        <v>0</v>
      </c>
      <c r="AX185" s="34">
        <f t="shared" si="205"/>
        <v>0</v>
      </c>
      <c r="AY185" s="41">
        <f t="shared" si="206"/>
        <v>0</v>
      </c>
      <c r="AZ185" s="5">
        <f t="shared" si="207"/>
        <v>0</v>
      </c>
      <c r="BA185" s="155">
        <f t="shared" si="208"/>
        <v>0</v>
      </c>
    </row>
    <row r="186" spans="1:53" s="2" customFormat="1" ht="24" hidden="1" thickTop="1" thickBot="1" x14ac:dyDescent="0.3">
      <c r="A186" s="32"/>
      <c r="B186" s="152">
        <v>5500000969</v>
      </c>
      <c r="C186" s="132" t="str">
        <f>IFERROR(IF(B186,VLOOKUP((AEO!$B$13&amp;AEO!$C$13&amp;B186&amp;E186),MSRV5!A:F,6,0),""),"N/A")</f>
        <v>9100</v>
      </c>
      <c r="D186" s="137" t="s">
        <v>5129</v>
      </c>
      <c r="E186" s="142" t="str">
        <f>IF(B186,VLOOKUP(B186,MSRV5!B:D,3,0),"")</f>
        <v>UN</v>
      </c>
      <c r="F186" s="142"/>
      <c r="G186" s="86"/>
      <c r="H186" s="74">
        <f>IFERROR(IF(B186,VLOOKUP((AEO!$B$13&amp;AEO!$C$13&amp;B186&amp;E186),MSRV5!A:E,5,0),""),0)</f>
        <v>5251.65</v>
      </c>
      <c r="I186" s="33">
        <f t="shared" si="209"/>
        <v>0</v>
      </c>
      <c r="J186" s="172"/>
      <c r="K186" s="33">
        <f t="shared" si="210"/>
        <v>0</v>
      </c>
      <c r="L186" s="172"/>
      <c r="M186" s="33">
        <f t="shared" si="211"/>
        <v>0</v>
      </c>
      <c r="N186" s="172"/>
      <c r="O186" s="33">
        <f t="shared" si="187"/>
        <v>0</v>
      </c>
      <c r="P186" s="172"/>
      <c r="Q186" s="33">
        <f t="shared" si="188"/>
        <v>0</v>
      </c>
      <c r="R186" s="172"/>
      <c r="S186" s="33">
        <f t="shared" si="189"/>
        <v>0</v>
      </c>
      <c r="T186" s="172"/>
      <c r="U186" s="33">
        <f t="shared" si="190"/>
        <v>0</v>
      </c>
      <c r="V186" s="172"/>
      <c r="W186" s="33">
        <f t="shared" si="191"/>
        <v>0</v>
      </c>
      <c r="X186" s="172"/>
      <c r="Y186" s="33">
        <f t="shared" si="192"/>
        <v>0</v>
      </c>
      <c r="Z186" s="172"/>
      <c r="AA186" s="33">
        <f t="shared" si="193"/>
        <v>0</v>
      </c>
      <c r="AB186" s="172"/>
      <c r="AC186" s="33">
        <f t="shared" si="194"/>
        <v>0</v>
      </c>
      <c r="AD186" s="172"/>
      <c r="AE186" s="33">
        <f t="shared" si="195"/>
        <v>0</v>
      </c>
      <c r="AF186" s="172"/>
      <c r="AG186" s="33">
        <f t="shared" si="196"/>
        <v>0</v>
      </c>
      <c r="AH186" s="172"/>
      <c r="AI186" s="33">
        <f t="shared" si="197"/>
        <v>0</v>
      </c>
      <c r="AJ186" s="172"/>
      <c r="AK186" s="33">
        <f t="shared" si="198"/>
        <v>0</v>
      </c>
      <c r="AL186" s="172"/>
      <c r="AM186" s="33">
        <f t="shared" si="199"/>
        <v>0</v>
      </c>
      <c r="AN186" s="172"/>
      <c r="AO186" s="33">
        <f t="shared" si="200"/>
        <v>0</v>
      </c>
      <c r="AP186" s="172"/>
      <c r="AQ186" s="33">
        <f t="shared" si="201"/>
        <v>0</v>
      </c>
      <c r="AR186" s="172"/>
      <c r="AS186" s="33">
        <f t="shared" si="202"/>
        <v>0</v>
      </c>
      <c r="AT186" s="172"/>
      <c r="AU186" s="33">
        <f t="shared" si="203"/>
        <v>0</v>
      </c>
      <c r="AV186" s="172"/>
      <c r="AW186" s="33">
        <f t="shared" si="204"/>
        <v>0</v>
      </c>
      <c r="AX186" s="34">
        <f t="shared" si="205"/>
        <v>0</v>
      </c>
      <c r="AY186" s="41">
        <f t="shared" si="206"/>
        <v>0</v>
      </c>
      <c r="AZ186" s="5">
        <f t="shared" si="207"/>
        <v>0</v>
      </c>
      <c r="BA186" s="155">
        <f t="shared" si="208"/>
        <v>0</v>
      </c>
    </row>
    <row r="187" spans="1:53" s="2" customFormat="1" ht="24" hidden="1" thickTop="1" thickBot="1" x14ac:dyDescent="0.3">
      <c r="A187" s="32"/>
      <c r="B187" s="152">
        <v>5500000973</v>
      </c>
      <c r="C187" s="132" t="str">
        <f>IFERROR(IF(B187,VLOOKUP((AEO!$B$13&amp;AEO!$C$13&amp;B187&amp;E187),MSRV5!A:F,6,0),""),"N/A")</f>
        <v>1610</v>
      </c>
      <c r="D187" s="137" t="s">
        <v>5130</v>
      </c>
      <c r="E187" s="142" t="str">
        <f>IF(B187,VLOOKUP(B187,MSRV5!B:D,3,0),"")</f>
        <v>UN</v>
      </c>
      <c r="F187" s="142"/>
      <c r="G187" s="86"/>
      <c r="H187" s="74">
        <f>IFERROR(IF(B187,VLOOKUP((AEO!$B$13&amp;AEO!$C$13&amp;B187&amp;E187),MSRV5!A:E,5,0),""),0)</f>
        <v>6111.64</v>
      </c>
      <c r="I187" s="33">
        <f t="shared" si="209"/>
        <v>0</v>
      </c>
      <c r="J187" s="172"/>
      <c r="K187" s="33">
        <f t="shared" si="210"/>
        <v>0</v>
      </c>
      <c r="L187" s="172"/>
      <c r="M187" s="33">
        <f t="shared" si="211"/>
        <v>0</v>
      </c>
      <c r="N187" s="172"/>
      <c r="O187" s="33">
        <f t="shared" si="187"/>
        <v>0</v>
      </c>
      <c r="P187" s="172"/>
      <c r="Q187" s="33">
        <f t="shared" si="188"/>
        <v>0</v>
      </c>
      <c r="R187" s="172"/>
      <c r="S187" s="33">
        <f t="shared" si="189"/>
        <v>0</v>
      </c>
      <c r="T187" s="172"/>
      <c r="U187" s="33">
        <f t="shared" si="190"/>
        <v>0</v>
      </c>
      <c r="V187" s="172"/>
      <c r="W187" s="33">
        <f t="shared" si="191"/>
        <v>0</v>
      </c>
      <c r="X187" s="172"/>
      <c r="Y187" s="33">
        <f t="shared" si="192"/>
        <v>0</v>
      </c>
      <c r="Z187" s="172"/>
      <c r="AA187" s="33">
        <f t="shared" si="193"/>
        <v>0</v>
      </c>
      <c r="AB187" s="172"/>
      <c r="AC187" s="33">
        <f t="shared" si="194"/>
        <v>0</v>
      </c>
      <c r="AD187" s="172"/>
      <c r="AE187" s="33">
        <f t="shared" si="195"/>
        <v>0</v>
      </c>
      <c r="AF187" s="172"/>
      <c r="AG187" s="33">
        <f t="shared" si="196"/>
        <v>0</v>
      </c>
      <c r="AH187" s="172"/>
      <c r="AI187" s="33">
        <f t="shared" si="197"/>
        <v>0</v>
      </c>
      <c r="AJ187" s="172"/>
      <c r="AK187" s="33">
        <f t="shared" si="198"/>
        <v>0</v>
      </c>
      <c r="AL187" s="172"/>
      <c r="AM187" s="33">
        <f t="shared" si="199"/>
        <v>0</v>
      </c>
      <c r="AN187" s="172"/>
      <c r="AO187" s="33">
        <f t="shared" si="200"/>
        <v>0</v>
      </c>
      <c r="AP187" s="172"/>
      <c r="AQ187" s="33">
        <f t="shared" si="201"/>
        <v>0</v>
      </c>
      <c r="AR187" s="172"/>
      <c r="AS187" s="33">
        <f t="shared" si="202"/>
        <v>0</v>
      </c>
      <c r="AT187" s="172"/>
      <c r="AU187" s="33">
        <f t="shared" si="203"/>
        <v>0</v>
      </c>
      <c r="AV187" s="172"/>
      <c r="AW187" s="33">
        <f t="shared" si="204"/>
        <v>0</v>
      </c>
      <c r="AX187" s="34">
        <f t="shared" si="205"/>
        <v>0</v>
      </c>
      <c r="AY187" s="41">
        <f t="shared" si="206"/>
        <v>0</v>
      </c>
      <c r="AZ187" s="5">
        <f t="shared" si="207"/>
        <v>0</v>
      </c>
      <c r="BA187" s="155">
        <f t="shared" si="208"/>
        <v>0</v>
      </c>
    </row>
    <row r="188" spans="1:53" s="2" customFormat="1" ht="13.2" hidden="1" thickTop="1" thickBot="1" x14ac:dyDescent="0.3">
      <c r="A188" s="32"/>
      <c r="B188" s="154">
        <v>5050300061</v>
      </c>
      <c r="C188" s="133" t="str">
        <f>IFERROR(IF(B188,VLOOKUP((AEO!$B$13&amp;AEO!$C$13&amp;B188&amp;E188),MSRV5!A:F,6,0),""),"N/A")</f>
        <v>1580</v>
      </c>
      <c r="D188" s="138" t="s">
        <v>5131</v>
      </c>
      <c r="E188" s="143" t="str">
        <f>IF(B188,VLOOKUP(B188,MSRV5!B:D,3,0),"")</f>
        <v>UN</v>
      </c>
      <c r="F188" s="143"/>
      <c r="G188" s="75"/>
      <c r="H188" s="74">
        <f>IFERROR(IF(B188,VLOOKUP((AEO!$B$13&amp;AEO!$C$13&amp;B188&amp;E188),MSRV5!A:E,5,0),""),0)</f>
        <v>6198.45</v>
      </c>
      <c r="I188" s="33">
        <f t="shared" si="209"/>
        <v>0</v>
      </c>
      <c r="J188" s="172"/>
      <c r="K188" s="33">
        <f t="shared" si="210"/>
        <v>0</v>
      </c>
      <c r="L188" s="172"/>
      <c r="M188" s="33">
        <f t="shared" si="211"/>
        <v>0</v>
      </c>
      <c r="N188" s="172"/>
      <c r="O188" s="33">
        <f t="shared" si="187"/>
        <v>0</v>
      </c>
      <c r="P188" s="172"/>
      <c r="Q188" s="33">
        <f t="shared" si="188"/>
        <v>0</v>
      </c>
      <c r="R188" s="172"/>
      <c r="S188" s="33">
        <f t="shared" si="189"/>
        <v>0</v>
      </c>
      <c r="T188" s="172"/>
      <c r="U188" s="33">
        <f t="shared" si="190"/>
        <v>0</v>
      </c>
      <c r="V188" s="172"/>
      <c r="W188" s="33">
        <f t="shared" si="191"/>
        <v>0</v>
      </c>
      <c r="X188" s="172"/>
      <c r="Y188" s="33">
        <f t="shared" si="192"/>
        <v>0</v>
      </c>
      <c r="Z188" s="172"/>
      <c r="AA188" s="33">
        <f t="shared" si="193"/>
        <v>0</v>
      </c>
      <c r="AB188" s="172"/>
      <c r="AC188" s="33">
        <f t="shared" si="194"/>
        <v>0</v>
      </c>
      <c r="AD188" s="172"/>
      <c r="AE188" s="33">
        <f t="shared" si="195"/>
        <v>0</v>
      </c>
      <c r="AF188" s="172"/>
      <c r="AG188" s="33">
        <f t="shared" si="196"/>
        <v>0</v>
      </c>
      <c r="AH188" s="172"/>
      <c r="AI188" s="33">
        <f t="shared" si="197"/>
        <v>0</v>
      </c>
      <c r="AJ188" s="172"/>
      <c r="AK188" s="33">
        <f t="shared" si="198"/>
        <v>0</v>
      </c>
      <c r="AL188" s="172"/>
      <c r="AM188" s="33">
        <f t="shared" si="199"/>
        <v>0</v>
      </c>
      <c r="AN188" s="172"/>
      <c r="AO188" s="33">
        <f t="shared" si="200"/>
        <v>0</v>
      </c>
      <c r="AP188" s="172"/>
      <c r="AQ188" s="33">
        <f t="shared" si="201"/>
        <v>0</v>
      </c>
      <c r="AR188" s="172"/>
      <c r="AS188" s="33">
        <f t="shared" si="202"/>
        <v>0</v>
      </c>
      <c r="AT188" s="172"/>
      <c r="AU188" s="33">
        <f t="shared" si="203"/>
        <v>0</v>
      </c>
      <c r="AV188" s="172"/>
      <c r="AW188" s="33">
        <f t="shared" si="204"/>
        <v>0</v>
      </c>
      <c r="AX188" s="34">
        <f t="shared" si="205"/>
        <v>0</v>
      </c>
      <c r="AY188" s="41">
        <f t="shared" si="206"/>
        <v>0</v>
      </c>
      <c r="AZ188" s="5">
        <f t="shared" si="207"/>
        <v>0</v>
      </c>
      <c r="BA188" s="155">
        <f t="shared" si="208"/>
        <v>0</v>
      </c>
    </row>
    <row r="189" spans="1:53" s="2" customFormat="1" ht="24" hidden="1" thickTop="1" thickBot="1" x14ac:dyDescent="0.3">
      <c r="A189" s="89"/>
      <c r="B189" s="152">
        <v>5500000967</v>
      </c>
      <c r="C189" s="132" t="str">
        <f>IFERROR(IF(B189,VLOOKUP((AEO!$B$13&amp;AEO!$C$13&amp;B189&amp;E189),MSRV5!A:F,6,0),""),"N/A")</f>
        <v>9110</v>
      </c>
      <c r="D189" s="137" t="s">
        <v>5132</v>
      </c>
      <c r="E189" s="142" t="str">
        <f>IF(B189,VLOOKUP(B189,MSRV5!B:D,3,0),"")</f>
        <v>UN</v>
      </c>
      <c r="F189" s="142"/>
      <c r="G189" s="86"/>
      <c r="H189" s="88">
        <f>IFERROR(IF(B189,VLOOKUP((AEO!$B$13&amp;AEO!$C$13&amp;B189&amp;E189),MSRV5!A:E,5,0),""),0)</f>
        <v>5340.17</v>
      </c>
      <c r="I189" s="90">
        <f t="shared" si="209"/>
        <v>0</v>
      </c>
      <c r="J189" s="172"/>
      <c r="K189" s="90">
        <f t="shared" si="210"/>
        <v>0</v>
      </c>
      <c r="L189" s="172"/>
      <c r="M189" s="90">
        <f t="shared" si="211"/>
        <v>0</v>
      </c>
      <c r="N189" s="172"/>
      <c r="O189" s="90">
        <f t="shared" si="187"/>
        <v>0</v>
      </c>
      <c r="P189" s="172"/>
      <c r="Q189" s="90">
        <f t="shared" si="188"/>
        <v>0</v>
      </c>
      <c r="R189" s="172"/>
      <c r="S189" s="90">
        <f t="shared" si="189"/>
        <v>0</v>
      </c>
      <c r="T189" s="172"/>
      <c r="U189" s="90">
        <f t="shared" si="190"/>
        <v>0</v>
      </c>
      <c r="V189" s="172"/>
      <c r="W189" s="90">
        <f t="shared" si="191"/>
        <v>0</v>
      </c>
      <c r="X189" s="172"/>
      <c r="Y189" s="90">
        <f t="shared" si="192"/>
        <v>0</v>
      </c>
      <c r="Z189" s="172"/>
      <c r="AA189" s="90">
        <f t="shared" si="193"/>
        <v>0</v>
      </c>
      <c r="AB189" s="172"/>
      <c r="AC189" s="90">
        <f t="shared" si="194"/>
        <v>0</v>
      </c>
      <c r="AD189" s="172"/>
      <c r="AE189" s="90">
        <f t="shared" si="195"/>
        <v>0</v>
      </c>
      <c r="AF189" s="172"/>
      <c r="AG189" s="90">
        <f t="shared" si="196"/>
        <v>0</v>
      </c>
      <c r="AH189" s="172"/>
      <c r="AI189" s="90">
        <f t="shared" si="197"/>
        <v>0</v>
      </c>
      <c r="AJ189" s="172"/>
      <c r="AK189" s="90">
        <f t="shared" si="198"/>
        <v>0</v>
      </c>
      <c r="AL189" s="172"/>
      <c r="AM189" s="90">
        <f t="shared" si="199"/>
        <v>0</v>
      </c>
      <c r="AN189" s="172"/>
      <c r="AO189" s="90">
        <f t="shared" si="200"/>
        <v>0</v>
      </c>
      <c r="AP189" s="172"/>
      <c r="AQ189" s="90">
        <f t="shared" si="201"/>
        <v>0</v>
      </c>
      <c r="AR189" s="172"/>
      <c r="AS189" s="90">
        <f t="shared" si="202"/>
        <v>0</v>
      </c>
      <c r="AT189" s="172"/>
      <c r="AU189" s="90">
        <f t="shared" si="203"/>
        <v>0</v>
      </c>
      <c r="AV189" s="172"/>
      <c r="AW189" s="90">
        <f t="shared" si="204"/>
        <v>0</v>
      </c>
      <c r="AX189" s="91">
        <f t="shared" si="205"/>
        <v>0</v>
      </c>
      <c r="AY189" s="92">
        <f t="shared" si="206"/>
        <v>0</v>
      </c>
      <c r="AZ189" s="87">
        <f t="shared" si="207"/>
        <v>0</v>
      </c>
      <c r="BA189" s="153">
        <f t="shared" si="208"/>
        <v>0</v>
      </c>
    </row>
    <row r="190" spans="1:53" s="2" customFormat="1" ht="13.2" hidden="1" thickTop="1" thickBot="1" x14ac:dyDescent="0.3">
      <c r="A190" s="89"/>
      <c r="B190" s="152">
        <v>5050300055</v>
      </c>
      <c r="C190" s="132" t="str">
        <f>IFERROR(IF(B190,VLOOKUP((AEO!$B$13&amp;AEO!$C$13&amp;B190&amp;E190),MSRV5!A:F,6,0),""),"N/A")</f>
        <v>1630</v>
      </c>
      <c r="D190" s="137" t="s">
        <v>5133</v>
      </c>
      <c r="E190" s="142" t="str">
        <f>IF(B190,VLOOKUP(B190,MSRV5!B:D,3,0),"")</f>
        <v>UN</v>
      </c>
      <c r="F190" s="142"/>
      <c r="G190" s="86"/>
      <c r="H190" s="88">
        <f>IFERROR(IF(B190,VLOOKUP((AEO!$B$13&amp;AEO!$C$13&amp;B190&amp;E190),MSRV5!A:E,5,0),""),0)</f>
        <v>9169.73</v>
      </c>
      <c r="I190" s="90">
        <f t="shared" si="209"/>
        <v>0</v>
      </c>
      <c r="J190" s="172"/>
      <c r="K190" s="90">
        <f t="shared" si="210"/>
        <v>0</v>
      </c>
      <c r="L190" s="172"/>
      <c r="M190" s="90">
        <f t="shared" si="211"/>
        <v>0</v>
      </c>
      <c r="N190" s="172"/>
      <c r="O190" s="90">
        <f t="shared" si="187"/>
        <v>0</v>
      </c>
      <c r="P190" s="172"/>
      <c r="Q190" s="90">
        <f t="shared" si="188"/>
        <v>0</v>
      </c>
      <c r="R190" s="172"/>
      <c r="S190" s="90">
        <f t="shared" si="189"/>
        <v>0</v>
      </c>
      <c r="T190" s="172"/>
      <c r="U190" s="90">
        <f t="shared" si="190"/>
        <v>0</v>
      </c>
      <c r="V190" s="172"/>
      <c r="W190" s="90">
        <f t="shared" si="191"/>
        <v>0</v>
      </c>
      <c r="X190" s="172"/>
      <c r="Y190" s="90">
        <f t="shared" si="192"/>
        <v>0</v>
      </c>
      <c r="Z190" s="172"/>
      <c r="AA190" s="90">
        <f t="shared" si="193"/>
        <v>0</v>
      </c>
      <c r="AB190" s="172"/>
      <c r="AC190" s="90">
        <f t="shared" si="194"/>
        <v>0</v>
      </c>
      <c r="AD190" s="172"/>
      <c r="AE190" s="90">
        <f t="shared" si="195"/>
        <v>0</v>
      </c>
      <c r="AF190" s="172"/>
      <c r="AG190" s="90">
        <f t="shared" si="196"/>
        <v>0</v>
      </c>
      <c r="AH190" s="172"/>
      <c r="AI190" s="90">
        <f t="shared" si="197"/>
        <v>0</v>
      </c>
      <c r="AJ190" s="172"/>
      <c r="AK190" s="90">
        <f t="shared" si="198"/>
        <v>0</v>
      </c>
      <c r="AL190" s="172"/>
      <c r="AM190" s="90">
        <f t="shared" si="199"/>
        <v>0</v>
      </c>
      <c r="AN190" s="172"/>
      <c r="AO190" s="90">
        <f t="shared" si="200"/>
        <v>0</v>
      </c>
      <c r="AP190" s="172"/>
      <c r="AQ190" s="90">
        <f t="shared" si="201"/>
        <v>0</v>
      </c>
      <c r="AR190" s="172"/>
      <c r="AS190" s="90">
        <f t="shared" si="202"/>
        <v>0</v>
      </c>
      <c r="AT190" s="172"/>
      <c r="AU190" s="90">
        <f t="shared" si="203"/>
        <v>0</v>
      </c>
      <c r="AV190" s="172"/>
      <c r="AW190" s="90">
        <f t="shared" si="204"/>
        <v>0</v>
      </c>
      <c r="AX190" s="91">
        <f t="shared" si="205"/>
        <v>0</v>
      </c>
      <c r="AY190" s="92">
        <f t="shared" si="206"/>
        <v>0</v>
      </c>
      <c r="AZ190" s="87">
        <f t="shared" si="207"/>
        <v>0</v>
      </c>
      <c r="BA190" s="153">
        <f t="shared" si="208"/>
        <v>0</v>
      </c>
    </row>
    <row r="191" spans="1:53" s="2" customFormat="1" ht="24" hidden="1" thickTop="1" thickBot="1" x14ac:dyDescent="0.3">
      <c r="A191" s="32"/>
      <c r="B191" s="152">
        <v>5500000963</v>
      </c>
      <c r="C191" s="132" t="str">
        <f>IFERROR(IF(B191,VLOOKUP((AEO!$B$13&amp;AEO!$C$13&amp;B191&amp;E191),MSRV5!A:F,6,0),""),"N/A")</f>
        <v>1890</v>
      </c>
      <c r="D191" s="137" t="s">
        <v>5134</v>
      </c>
      <c r="E191" s="142" t="str">
        <f>IF(B191,VLOOKUP(B191,MSRV5!B:D,3,0),"")</f>
        <v>UN</v>
      </c>
      <c r="F191" s="142"/>
      <c r="G191" s="86"/>
      <c r="H191" s="74">
        <f>IFERROR(IF(B191,VLOOKUP((AEO!$B$13&amp;AEO!$C$13&amp;B191&amp;E191),MSRV5!A:E,5,0),""),0)</f>
        <v>28831.84</v>
      </c>
      <c r="I191" s="33">
        <f t="shared" si="209"/>
        <v>0</v>
      </c>
      <c r="J191" s="172"/>
      <c r="K191" s="33">
        <f t="shared" si="210"/>
        <v>0</v>
      </c>
      <c r="L191" s="172"/>
      <c r="M191" s="33">
        <f t="shared" si="211"/>
        <v>0</v>
      </c>
      <c r="N191" s="172"/>
      <c r="O191" s="33">
        <f t="shared" si="187"/>
        <v>0</v>
      </c>
      <c r="P191" s="172"/>
      <c r="Q191" s="33">
        <f t="shared" si="188"/>
        <v>0</v>
      </c>
      <c r="R191" s="172"/>
      <c r="S191" s="33">
        <f t="shared" si="189"/>
        <v>0</v>
      </c>
      <c r="T191" s="172"/>
      <c r="U191" s="33">
        <f t="shared" si="190"/>
        <v>0</v>
      </c>
      <c r="V191" s="172"/>
      <c r="W191" s="33">
        <f t="shared" si="191"/>
        <v>0</v>
      </c>
      <c r="X191" s="172"/>
      <c r="Y191" s="33">
        <f t="shared" si="192"/>
        <v>0</v>
      </c>
      <c r="Z191" s="172"/>
      <c r="AA191" s="33">
        <f t="shared" si="193"/>
        <v>0</v>
      </c>
      <c r="AB191" s="172"/>
      <c r="AC191" s="33">
        <f t="shared" si="194"/>
        <v>0</v>
      </c>
      <c r="AD191" s="172"/>
      <c r="AE191" s="33">
        <f t="shared" si="195"/>
        <v>0</v>
      </c>
      <c r="AF191" s="172"/>
      <c r="AG191" s="33">
        <f t="shared" si="196"/>
        <v>0</v>
      </c>
      <c r="AH191" s="172"/>
      <c r="AI191" s="33">
        <f t="shared" si="197"/>
        <v>0</v>
      </c>
      <c r="AJ191" s="172"/>
      <c r="AK191" s="33">
        <f t="shared" si="198"/>
        <v>0</v>
      </c>
      <c r="AL191" s="172"/>
      <c r="AM191" s="33">
        <f t="shared" si="199"/>
        <v>0</v>
      </c>
      <c r="AN191" s="172"/>
      <c r="AO191" s="33">
        <f t="shared" si="200"/>
        <v>0</v>
      </c>
      <c r="AP191" s="172"/>
      <c r="AQ191" s="33">
        <f t="shared" si="201"/>
        <v>0</v>
      </c>
      <c r="AR191" s="172"/>
      <c r="AS191" s="33">
        <f t="shared" si="202"/>
        <v>0</v>
      </c>
      <c r="AT191" s="172"/>
      <c r="AU191" s="33">
        <f t="shared" si="203"/>
        <v>0</v>
      </c>
      <c r="AV191" s="172"/>
      <c r="AW191" s="33">
        <f t="shared" si="204"/>
        <v>0</v>
      </c>
      <c r="AX191" s="34">
        <f t="shared" si="205"/>
        <v>0</v>
      </c>
      <c r="AY191" s="41">
        <f t="shared" si="206"/>
        <v>0</v>
      </c>
      <c r="AZ191" s="5">
        <f t="shared" si="207"/>
        <v>0</v>
      </c>
      <c r="BA191" s="155">
        <f t="shared" si="208"/>
        <v>0</v>
      </c>
    </row>
    <row r="192" spans="1:53" s="2" customFormat="1" ht="13.2" hidden="1" thickTop="1" thickBot="1" x14ac:dyDescent="0.3">
      <c r="A192" s="32"/>
      <c r="B192" s="152">
        <v>5050300057</v>
      </c>
      <c r="C192" s="132" t="str">
        <f>IFERROR(IF(B192,VLOOKUP((AEO!$B$13&amp;AEO!$C$13&amp;B192&amp;E192),MSRV5!A:F,6,0),""),"N/A")</f>
        <v>1650</v>
      </c>
      <c r="D192" s="137" t="s">
        <v>5135</v>
      </c>
      <c r="E192" s="142" t="str">
        <f>IF(B192,VLOOKUP(B192,MSRV5!B:D,3,0),"")</f>
        <v>UN</v>
      </c>
      <c r="F192" s="142"/>
      <c r="G192" s="86"/>
      <c r="H192" s="74">
        <f>IFERROR(IF(B192,VLOOKUP((AEO!$B$13&amp;AEO!$C$13&amp;B192&amp;E192),MSRV5!A:E,5,0),""),0)</f>
        <v>20411.5</v>
      </c>
      <c r="I192" s="33">
        <f t="shared" si="209"/>
        <v>0</v>
      </c>
      <c r="J192" s="172"/>
      <c r="K192" s="33">
        <f t="shared" si="210"/>
        <v>0</v>
      </c>
      <c r="L192" s="172"/>
      <c r="M192" s="33">
        <f t="shared" si="211"/>
        <v>0</v>
      </c>
      <c r="N192" s="172"/>
      <c r="O192" s="33">
        <f t="shared" si="187"/>
        <v>0</v>
      </c>
      <c r="P192" s="172"/>
      <c r="Q192" s="33">
        <f t="shared" si="188"/>
        <v>0</v>
      </c>
      <c r="R192" s="172"/>
      <c r="S192" s="33">
        <f t="shared" si="189"/>
        <v>0</v>
      </c>
      <c r="T192" s="172"/>
      <c r="U192" s="33">
        <f t="shared" si="190"/>
        <v>0</v>
      </c>
      <c r="V192" s="172"/>
      <c r="W192" s="33">
        <f t="shared" si="191"/>
        <v>0</v>
      </c>
      <c r="X192" s="172"/>
      <c r="Y192" s="33">
        <f t="shared" si="192"/>
        <v>0</v>
      </c>
      <c r="Z192" s="172"/>
      <c r="AA192" s="33">
        <f t="shared" si="193"/>
        <v>0</v>
      </c>
      <c r="AB192" s="172"/>
      <c r="AC192" s="33">
        <f t="shared" si="194"/>
        <v>0</v>
      </c>
      <c r="AD192" s="172"/>
      <c r="AE192" s="33">
        <f t="shared" si="195"/>
        <v>0</v>
      </c>
      <c r="AF192" s="172"/>
      <c r="AG192" s="33">
        <f t="shared" si="196"/>
        <v>0</v>
      </c>
      <c r="AH192" s="172"/>
      <c r="AI192" s="33">
        <f t="shared" si="197"/>
        <v>0</v>
      </c>
      <c r="AJ192" s="172"/>
      <c r="AK192" s="33">
        <f t="shared" si="198"/>
        <v>0</v>
      </c>
      <c r="AL192" s="172"/>
      <c r="AM192" s="33">
        <f t="shared" si="199"/>
        <v>0</v>
      </c>
      <c r="AN192" s="172"/>
      <c r="AO192" s="33">
        <f t="shared" si="200"/>
        <v>0</v>
      </c>
      <c r="AP192" s="172"/>
      <c r="AQ192" s="33">
        <f t="shared" si="201"/>
        <v>0</v>
      </c>
      <c r="AR192" s="172"/>
      <c r="AS192" s="33">
        <f t="shared" si="202"/>
        <v>0</v>
      </c>
      <c r="AT192" s="172"/>
      <c r="AU192" s="33">
        <f t="shared" si="203"/>
        <v>0</v>
      </c>
      <c r="AV192" s="172"/>
      <c r="AW192" s="33">
        <f t="shared" si="204"/>
        <v>0</v>
      </c>
      <c r="AX192" s="34">
        <f t="shared" si="205"/>
        <v>0</v>
      </c>
      <c r="AY192" s="41">
        <f t="shared" si="206"/>
        <v>0</v>
      </c>
      <c r="AZ192" s="5">
        <f t="shared" si="207"/>
        <v>0</v>
      </c>
      <c r="BA192" s="155">
        <f t="shared" si="208"/>
        <v>0</v>
      </c>
    </row>
    <row r="193" spans="1:53" s="2" customFormat="1" ht="13.2" hidden="1" thickTop="1" thickBot="1" x14ac:dyDescent="0.3">
      <c r="A193" s="89"/>
      <c r="B193" s="152">
        <v>5050300075</v>
      </c>
      <c r="C193" s="132" t="str">
        <f>IFERROR(IF(B193,VLOOKUP((AEO!$B$13&amp;AEO!$C$13&amp;B193&amp;E193),MSRV5!A:F,6,0),""),"N/A")</f>
        <v>1660</v>
      </c>
      <c r="D193" s="137" t="s">
        <v>5136</v>
      </c>
      <c r="E193" s="142" t="str">
        <f>IF(B193,VLOOKUP(B193,MSRV5!B:D,3,0),"")</f>
        <v>UN</v>
      </c>
      <c r="F193" s="142"/>
      <c r="G193" s="86"/>
      <c r="H193" s="88">
        <f>IFERROR(IF(B193,VLOOKUP((AEO!$B$13&amp;AEO!$C$13&amp;B193&amp;E193),MSRV5!A:E,5,0),""),0)</f>
        <v>2983.04</v>
      </c>
      <c r="I193" s="90">
        <f t="shared" si="209"/>
        <v>0</v>
      </c>
      <c r="J193" s="172"/>
      <c r="K193" s="90">
        <f t="shared" si="210"/>
        <v>0</v>
      </c>
      <c r="L193" s="172"/>
      <c r="M193" s="90">
        <f t="shared" si="211"/>
        <v>0</v>
      </c>
      <c r="N193" s="172"/>
      <c r="O193" s="90">
        <f t="shared" si="187"/>
        <v>0</v>
      </c>
      <c r="P193" s="172"/>
      <c r="Q193" s="90">
        <f t="shared" si="188"/>
        <v>0</v>
      </c>
      <c r="R193" s="172"/>
      <c r="S193" s="90">
        <f t="shared" si="189"/>
        <v>0</v>
      </c>
      <c r="T193" s="172"/>
      <c r="U193" s="90">
        <f t="shared" si="190"/>
        <v>0</v>
      </c>
      <c r="V193" s="172"/>
      <c r="W193" s="90">
        <f t="shared" si="191"/>
        <v>0</v>
      </c>
      <c r="X193" s="172"/>
      <c r="Y193" s="90">
        <f t="shared" si="192"/>
        <v>0</v>
      </c>
      <c r="Z193" s="172"/>
      <c r="AA193" s="90">
        <f t="shared" si="193"/>
        <v>0</v>
      </c>
      <c r="AB193" s="172"/>
      <c r="AC193" s="90">
        <f t="shared" si="194"/>
        <v>0</v>
      </c>
      <c r="AD193" s="172"/>
      <c r="AE193" s="90">
        <f t="shared" si="195"/>
        <v>0</v>
      </c>
      <c r="AF193" s="172"/>
      <c r="AG193" s="90">
        <f t="shared" si="196"/>
        <v>0</v>
      </c>
      <c r="AH193" s="172"/>
      <c r="AI193" s="90">
        <f t="shared" si="197"/>
        <v>0</v>
      </c>
      <c r="AJ193" s="172"/>
      <c r="AK193" s="90">
        <f t="shared" si="198"/>
        <v>0</v>
      </c>
      <c r="AL193" s="172"/>
      <c r="AM193" s="90">
        <f t="shared" si="199"/>
        <v>0</v>
      </c>
      <c r="AN193" s="172"/>
      <c r="AO193" s="90">
        <f t="shared" si="200"/>
        <v>0</v>
      </c>
      <c r="AP193" s="172"/>
      <c r="AQ193" s="90">
        <f t="shared" si="201"/>
        <v>0</v>
      </c>
      <c r="AR193" s="172"/>
      <c r="AS193" s="90">
        <f t="shared" si="202"/>
        <v>0</v>
      </c>
      <c r="AT193" s="172"/>
      <c r="AU193" s="90">
        <f t="shared" si="203"/>
        <v>0</v>
      </c>
      <c r="AV193" s="172"/>
      <c r="AW193" s="90">
        <f t="shared" si="204"/>
        <v>0</v>
      </c>
      <c r="AX193" s="91">
        <f t="shared" si="205"/>
        <v>0</v>
      </c>
      <c r="AY193" s="92">
        <f t="shared" si="206"/>
        <v>0</v>
      </c>
      <c r="AZ193" s="87">
        <f t="shared" si="207"/>
        <v>0</v>
      </c>
      <c r="BA193" s="153">
        <f t="shared" si="208"/>
        <v>0</v>
      </c>
    </row>
    <row r="194" spans="1:53" s="2" customFormat="1" ht="13.2" hidden="1" thickTop="1" thickBot="1" x14ac:dyDescent="0.3">
      <c r="A194" s="32"/>
      <c r="B194" s="152">
        <v>5500000966</v>
      </c>
      <c r="C194" s="132" t="str">
        <f>IFERROR(IF(B194,VLOOKUP((AEO!$B$13&amp;AEO!$C$13&amp;B194&amp;E194),MSRV5!A:F,6,0),""),"N/A")</f>
        <v>1670</v>
      </c>
      <c r="D194" s="137" t="s">
        <v>5137</v>
      </c>
      <c r="E194" s="142" t="str">
        <f>IF(B194,VLOOKUP(B194,MSRV5!B:D,3,0),"")</f>
        <v>UN</v>
      </c>
      <c r="F194" s="142"/>
      <c r="G194" s="86"/>
      <c r="H194" s="74">
        <f>IFERROR(IF(B194,VLOOKUP((AEO!$B$13&amp;AEO!$C$13&amp;B194&amp;E194),MSRV5!A:E,5,0),""),0)</f>
        <v>14839.43</v>
      </c>
      <c r="I194" s="33">
        <f t="shared" si="209"/>
        <v>0</v>
      </c>
      <c r="J194" s="172"/>
      <c r="K194" s="33">
        <f t="shared" si="210"/>
        <v>0</v>
      </c>
      <c r="L194" s="172"/>
      <c r="M194" s="33">
        <f t="shared" si="211"/>
        <v>0</v>
      </c>
      <c r="N194" s="172"/>
      <c r="O194" s="33">
        <f t="shared" si="187"/>
        <v>0</v>
      </c>
      <c r="P194" s="172"/>
      <c r="Q194" s="33">
        <f t="shared" si="188"/>
        <v>0</v>
      </c>
      <c r="R194" s="172"/>
      <c r="S194" s="33">
        <f t="shared" si="189"/>
        <v>0</v>
      </c>
      <c r="T194" s="172"/>
      <c r="U194" s="33">
        <f t="shared" si="190"/>
        <v>0</v>
      </c>
      <c r="V194" s="172"/>
      <c r="W194" s="33">
        <f t="shared" si="191"/>
        <v>0</v>
      </c>
      <c r="X194" s="172"/>
      <c r="Y194" s="33">
        <f t="shared" si="192"/>
        <v>0</v>
      </c>
      <c r="Z194" s="172"/>
      <c r="AA194" s="33">
        <f t="shared" si="193"/>
        <v>0</v>
      </c>
      <c r="AB194" s="172"/>
      <c r="AC194" s="33">
        <f t="shared" si="194"/>
        <v>0</v>
      </c>
      <c r="AD194" s="172"/>
      <c r="AE194" s="33">
        <f t="shared" si="195"/>
        <v>0</v>
      </c>
      <c r="AF194" s="172"/>
      <c r="AG194" s="33">
        <f t="shared" si="196"/>
        <v>0</v>
      </c>
      <c r="AH194" s="172"/>
      <c r="AI194" s="33">
        <f t="shared" si="197"/>
        <v>0</v>
      </c>
      <c r="AJ194" s="172"/>
      <c r="AK194" s="33">
        <f t="shared" si="198"/>
        <v>0</v>
      </c>
      <c r="AL194" s="172"/>
      <c r="AM194" s="33">
        <f t="shared" si="199"/>
        <v>0</v>
      </c>
      <c r="AN194" s="172"/>
      <c r="AO194" s="33">
        <f t="shared" si="200"/>
        <v>0</v>
      </c>
      <c r="AP194" s="172"/>
      <c r="AQ194" s="33">
        <f t="shared" si="201"/>
        <v>0</v>
      </c>
      <c r="AR194" s="172"/>
      <c r="AS194" s="33">
        <f t="shared" si="202"/>
        <v>0</v>
      </c>
      <c r="AT194" s="172"/>
      <c r="AU194" s="33">
        <f t="shared" si="203"/>
        <v>0</v>
      </c>
      <c r="AV194" s="172"/>
      <c r="AW194" s="33">
        <f t="shared" si="204"/>
        <v>0</v>
      </c>
      <c r="AX194" s="34">
        <f t="shared" si="205"/>
        <v>0</v>
      </c>
      <c r="AY194" s="41">
        <f t="shared" si="206"/>
        <v>0</v>
      </c>
      <c r="AZ194" s="5">
        <f t="shared" si="207"/>
        <v>0</v>
      </c>
      <c r="BA194" s="155">
        <f t="shared" si="208"/>
        <v>0</v>
      </c>
    </row>
    <row r="195" spans="1:53" s="2" customFormat="1" ht="13.2" hidden="1" thickTop="1" thickBot="1" x14ac:dyDescent="0.3">
      <c r="A195" s="32"/>
      <c r="B195" s="154">
        <v>5050300046</v>
      </c>
      <c r="C195" s="133" t="str">
        <f>IFERROR(IF(B195,VLOOKUP((AEO!$B$13&amp;AEO!$C$13&amp;B195&amp;E195),MSRV5!A:F,6,0),""),"N/A")</f>
        <v>1680</v>
      </c>
      <c r="D195" s="138" t="s">
        <v>5138</v>
      </c>
      <c r="E195" s="143" t="str">
        <f>IF(B195,VLOOKUP(B195,MSRV5!B:D,3,0),"")</f>
        <v>UN</v>
      </c>
      <c r="F195" s="143"/>
      <c r="G195" s="75"/>
      <c r="H195" s="74">
        <f>IFERROR(IF(B195,VLOOKUP((AEO!$B$13&amp;AEO!$C$13&amp;B195&amp;E195),MSRV5!A:E,5,0),""),0)</f>
        <v>19083.990000000002</v>
      </c>
      <c r="I195" s="33">
        <f t="shared" si="209"/>
        <v>0</v>
      </c>
      <c r="J195" s="172"/>
      <c r="K195" s="33">
        <f t="shared" si="210"/>
        <v>0</v>
      </c>
      <c r="L195" s="172"/>
      <c r="M195" s="33">
        <f t="shared" si="211"/>
        <v>0</v>
      </c>
      <c r="N195" s="172"/>
      <c r="O195" s="33">
        <f t="shared" si="187"/>
        <v>0</v>
      </c>
      <c r="P195" s="172"/>
      <c r="Q195" s="33">
        <f t="shared" si="188"/>
        <v>0</v>
      </c>
      <c r="R195" s="172"/>
      <c r="S195" s="33">
        <f t="shared" si="189"/>
        <v>0</v>
      </c>
      <c r="T195" s="172"/>
      <c r="U195" s="33">
        <f t="shared" si="190"/>
        <v>0</v>
      </c>
      <c r="V195" s="172"/>
      <c r="W195" s="33">
        <f t="shared" si="191"/>
        <v>0</v>
      </c>
      <c r="X195" s="172"/>
      <c r="Y195" s="33">
        <f t="shared" si="192"/>
        <v>0</v>
      </c>
      <c r="Z195" s="172"/>
      <c r="AA195" s="33">
        <f t="shared" si="193"/>
        <v>0</v>
      </c>
      <c r="AB195" s="172"/>
      <c r="AC195" s="33">
        <f t="shared" si="194"/>
        <v>0</v>
      </c>
      <c r="AD195" s="172"/>
      <c r="AE195" s="33">
        <f t="shared" si="195"/>
        <v>0</v>
      </c>
      <c r="AF195" s="172"/>
      <c r="AG195" s="33">
        <f t="shared" si="196"/>
        <v>0</v>
      </c>
      <c r="AH195" s="172"/>
      <c r="AI195" s="33">
        <f t="shared" si="197"/>
        <v>0</v>
      </c>
      <c r="AJ195" s="172"/>
      <c r="AK195" s="33">
        <f t="shared" si="198"/>
        <v>0</v>
      </c>
      <c r="AL195" s="172"/>
      <c r="AM195" s="33">
        <f t="shared" si="199"/>
        <v>0</v>
      </c>
      <c r="AN195" s="172"/>
      <c r="AO195" s="33">
        <f t="shared" si="200"/>
        <v>0</v>
      </c>
      <c r="AP195" s="172"/>
      <c r="AQ195" s="33">
        <f t="shared" si="201"/>
        <v>0</v>
      </c>
      <c r="AR195" s="172"/>
      <c r="AS195" s="33">
        <f t="shared" si="202"/>
        <v>0</v>
      </c>
      <c r="AT195" s="172"/>
      <c r="AU195" s="33">
        <f t="shared" si="203"/>
        <v>0</v>
      </c>
      <c r="AV195" s="172"/>
      <c r="AW195" s="33">
        <f t="shared" si="204"/>
        <v>0</v>
      </c>
      <c r="AX195" s="34">
        <f t="shared" si="205"/>
        <v>0</v>
      </c>
      <c r="AY195" s="41">
        <f t="shared" si="206"/>
        <v>0</v>
      </c>
      <c r="AZ195" s="5">
        <f t="shared" si="207"/>
        <v>0</v>
      </c>
      <c r="BA195" s="155">
        <f t="shared" si="208"/>
        <v>0</v>
      </c>
    </row>
    <row r="196" spans="1:53" s="2" customFormat="1" ht="13.2" hidden="1" thickTop="1" thickBot="1" x14ac:dyDescent="0.3">
      <c r="A196" s="32"/>
      <c r="B196" s="154">
        <v>5050300048</v>
      </c>
      <c r="C196" s="133" t="str">
        <f>IFERROR(IF(B196,VLOOKUP((AEO!$B$13&amp;AEO!$C$13&amp;B196&amp;E196),MSRV5!A:F,6,0),""),"N/A")</f>
        <v>1690</v>
      </c>
      <c r="D196" s="138" t="s">
        <v>5139</v>
      </c>
      <c r="E196" s="143" t="str">
        <f>IF(B196,VLOOKUP(B196,MSRV5!B:D,3,0),"")</f>
        <v>UN</v>
      </c>
      <c r="F196" s="143"/>
      <c r="G196" s="75"/>
      <c r="H196" s="74">
        <f>IFERROR(IF(B196,VLOOKUP((AEO!$B$13&amp;AEO!$C$13&amp;B196&amp;E196),MSRV5!A:E,5,0),""),0)</f>
        <v>17143.009999999998</v>
      </c>
      <c r="I196" s="33">
        <f t="shared" si="209"/>
        <v>0</v>
      </c>
      <c r="J196" s="172"/>
      <c r="K196" s="33">
        <f t="shared" si="210"/>
        <v>0</v>
      </c>
      <c r="L196" s="172"/>
      <c r="M196" s="33">
        <f t="shared" si="211"/>
        <v>0</v>
      </c>
      <c r="N196" s="172"/>
      <c r="O196" s="33">
        <f t="shared" si="187"/>
        <v>0</v>
      </c>
      <c r="P196" s="172"/>
      <c r="Q196" s="33">
        <f t="shared" si="188"/>
        <v>0</v>
      </c>
      <c r="R196" s="172"/>
      <c r="S196" s="33">
        <f t="shared" si="189"/>
        <v>0</v>
      </c>
      <c r="T196" s="172"/>
      <c r="U196" s="33">
        <f t="shared" si="190"/>
        <v>0</v>
      </c>
      <c r="V196" s="172"/>
      <c r="W196" s="33">
        <f t="shared" si="191"/>
        <v>0</v>
      </c>
      <c r="X196" s="172"/>
      <c r="Y196" s="33">
        <f t="shared" si="192"/>
        <v>0</v>
      </c>
      <c r="Z196" s="172"/>
      <c r="AA196" s="33">
        <f t="shared" si="193"/>
        <v>0</v>
      </c>
      <c r="AB196" s="172"/>
      <c r="AC196" s="33">
        <f t="shared" si="194"/>
        <v>0</v>
      </c>
      <c r="AD196" s="172"/>
      <c r="AE196" s="33">
        <f t="shared" si="195"/>
        <v>0</v>
      </c>
      <c r="AF196" s="172"/>
      <c r="AG196" s="33">
        <f t="shared" si="196"/>
        <v>0</v>
      </c>
      <c r="AH196" s="172"/>
      <c r="AI196" s="33">
        <f t="shared" si="197"/>
        <v>0</v>
      </c>
      <c r="AJ196" s="172"/>
      <c r="AK196" s="33">
        <f t="shared" si="198"/>
        <v>0</v>
      </c>
      <c r="AL196" s="172"/>
      <c r="AM196" s="33">
        <f t="shared" si="199"/>
        <v>0</v>
      </c>
      <c r="AN196" s="172"/>
      <c r="AO196" s="33">
        <f t="shared" si="200"/>
        <v>0</v>
      </c>
      <c r="AP196" s="172"/>
      <c r="AQ196" s="33">
        <f t="shared" si="201"/>
        <v>0</v>
      </c>
      <c r="AR196" s="172"/>
      <c r="AS196" s="33">
        <f t="shared" si="202"/>
        <v>0</v>
      </c>
      <c r="AT196" s="172"/>
      <c r="AU196" s="33">
        <f t="shared" si="203"/>
        <v>0</v>
      </c>
      <c r="AV196" s="172"/>
      <c r="AW196" s="33">
        <f t="shared" si="204"/>
        <v>0</v>
      </c>
      <c r="AX196" s="34">
        <f t="shared" si="205"/>
        <v>0</v>
      </c>
      <c r="AY196" s="41">
        <f t="shared" si="206"/>
        <v>0</v>
      </c>
      <c r="AZ196" s="5">
        <f t="shared" si="207"/>
        <v>0</v>
      </c>
      <c r="BA196" s="155">
        <f t="shared" si="208"/>
        <v>0</v>
      </c>
    </row>
    <row r="197" spans="1:53" s="2" customFormat="1" ht="13.2" hidden="1" thickTop="1" thickBot="1" x14ac:dyDescent="0.3">
      <c r="A197" s="32"/>
      <c r="B197" s="154">
        <v>5050300062</v>
      </c>
      <c r="C197" s="133" t="str">
        <f>IFERROR(IF(B197,VLOOKUP((AEO!$B$13&amp;AEO!$C$13&amp;B197&amp;E197),MSRV5!A:F,6,0),""),"N/A")</f>
        <v>1700</v>
      </c>
      <c r="D197" s="138" t="s">
        <v>5140</v>
      </c>
      <c r="E197" s="143" t="str">
        <f>IF(B197,VLOOKUP(B197,MSRV5!B:D,3,0),"")</f>
        <v>UN</v>
      </c>
      <c r="F197" s="143"/>
      <c r="G197" s="75"/>
      <c r="H197" s="74">
        <f>IFERROR(IF(B197,VLOOKUP((AEO!$B$13&amp;AEO!$C$13&amp;B197&amp;E197),MSRV5!A:E,5,0),""),0)</f>
        <v>61261.24</v>
      </c>
      <c r="I197" s="33">
        <f t="shared" si="209"/>
        <v>0</v>
      </c>
      <c r="J197" s="172"/>
      <c r="K197" s="33">
        <f t="shared" si="210"/>
        <v>0</v>
      </c>
      <c r="L197" s="172"/>
      <c r="M197" s="33">
        <f t="shared" si="211"/>
        <v>0</v>
      </c>
      <c r="N197" s="172"/>
      <c r="O197" s="33">
        <f t="shared" si="187"/>
        <v>0</v>
      </c>
      <c r="P197" s="172"/>
      <c r="Q197" s="33">
        <f t="shared" si="188"/>
        <v>0</v>
      </c>
      <c r="R197" s="172"/>
      <c r="S197" s="33">
        <f t="shared" si="189"/>
        <v>0</v>
      </c>
      <c r="T197" s="172"/>
      <c r="U197" s="33">
        <f t="shared" si="190"/>
        <v>0</v>
      </c>
      <c r="V197" s="172"/>
      <c r="W197" s="33">
        <f t="shared" si="191"/>
        <v>0</v>
      </c>
      <c r="X197" s="172"/>
      <c r="Y197" s="33">
        <f t="shared" si="192"/>
        <v>0</v>
      </c>
      <c r="Z197" s="172"/>
      <c r="AA197" s="33">
        <f t="shared" si="193"/>
        <v>0</v>
      </c>
      <c r="AB197" s="172"/>
      <c r="AC197" s="33">
        <f t="shared" si="194"/>
        <v>0</v>
      </c>
      <c r="AD197" s="172"/>
      <c r="AE197" s="33">
        <f t="shared" si="195"/>
        <v>0</v>
      </c>
      <c r="AF197" s="172"/>
      <c r="AG197" s="33">
        <f t="shared" si="196"/>
        <v>0</v>
      </c>
      <c r="AH197" s="172"/>
      <c r="AI197" s="33">
        <f t="shared" si="197"/>
        <v>0</v>
      </c>
      <c r="AJ197" s="172"/>
      <c r="AK197" s="33">
        <f t="shared" si="198"/>
        <v>0</v>
      </c>
      <c r="AL197" s="172"/>
      <c r="AM197" s="33">
        <f t="shared" si="199"/>
        <v>0</v>
      </c>
      <c r="AN197" s="172"/>
      <c r="AO197" s="33">
        <f t="shared" si="200"/>
        <v>0</v>
      </c>
      <c r="AP197" s="172"/>
      <c r="AQ197" s="33">
        <f t="shared" si="201"/>
        <v>0</v>
      </c>
      <c r="AR197" s="172"/>
      <c r="AS197" s="33">
        <f t="shared" si="202"/>
        <v>0</v>
      </c>
      <c r="AT197" s="172"/>
      <c r="AU197" s="33">
        <f t="shared" si="203"/>
        <v>0</v>
      </c>
      <c r="AV197" s="172"/>
      <c r="AW197" s="33">
        <f t="shared" si="204"/>
        <v>0</v>
      </c>
      <c r="AX197" s="34">
        <f t="shared" si="205"/>
        <v>0</v>
      </c>
      <c r="AY197" s="41">
        <f t="shared" si="206"/>
        <v>0</v>
      </c>
      <c r="AZ197" s="5">
        <f t="shared" si="207"/>
        <v>0</v>
      </c>
      <c r="BA197" s="155">
        <f t="shared" si="208"/>
        <v>0</v>
      </c>
    </row>
    <row r="198" spans="1:53" s="2" customFormat="1" ht="13.2" hidden="1" thickTop="1" thickBot="1" x14ac:dyDescent="0.3">
      <c r="A198" s="32"/>
      <c r="B198" s="154">
        <v>5500000984</v>
      </c>
      <c r="C198" s="133" t="str">
        <f>IFERROR(IF(B198,VLOOKUP((AEO!$B$13&amp;AEO!$C$13&amp;B198&amp;E198),MSRV5!A:F,6,0),""),"N/A")</f>
        <v>1090</v>
      </c>
      <c r="D198" s="138" t="s">
        <v>5090</v>
      </c>
      <c r="E198" s="143" t="str">
        <f>IF(B198,VLOOKUP(B198,MSRV5!B:D,3,0),"")</f>
        <v>UN</v>
      </c>
      <c r="F198" s="143"/>
      <c r="G198" s="75"/>
      <c r="H198" s="74">
        <f>IFERROR(IF(B198,VLOOKUP((AEO!$B$13&amp;AEO!$C$13&amp;B198&amp;E198),MSRV5!A:E,5,0),""),0)</f>
        <v>5729.22</v>
      </c>
      <c r="I198" s="33">
        <f t="shared" si="209"/>
        <v>0</v>
      </c>
      <c r="J198" s="172"/>
      <c r="K198" s="33">
        <f t="shared" si="210"/>
        <v>0</v>
      </c>
      <c r="L198" s="172"/>
      <c r="M198" s="33">
        <f t="shared" si="211"/>
        <v>0</v>
      </c>
      <c r="N198" s="172"/>
      <c r="O198" s="33">
        <f t="shared" si="187"/>
        <v>0</v>
      </c>
      <c r="P198" s="172"/>
      <c r="Q198" s="33">
        <f t="shared" si="188"/>
        <v>0</v>
      </c>
      <c r="R198" s="172"/>
      <c r="S198" s="33">
        <f t="shared" si="189"/>
        <v>0</v>
      </c>
      <c r="T198" s="172"/>
      <c r="U198" s="33">
        <f t="shared" si="190"/>
        <v>0</v>
      </c>
      <c r="V198" s="172"/>
      <c r="W198" s="33">
        <f t="shared" si="191"/>
        <v>0</v>
      </c>
      <c r="X198" s="172"/>
      <c r="Y198" s="33">
        <f t="shared" si="192"/>
        <v>0</v>
      </c>
      <c r="Z198" s="172"/>
      <c r="AA198" s="33">
        <f t="shared" si="193"/>
        <v>0</v>
      </c>
      <c r="AB198" s="172"/>
      <c r="AC198" s="33">
        <f t="shared" si="194"/>
        <v>0</v>
      </c>
      <c r="AD198" s="172"/>
      <c r="AE198" s="33">
        <f t="shared" si="195"/>
        <v>0</v>
      </c>
      <c r="AF198" s="172"/>
      <c r="AG198" s="33">
        <f t="shared" si="196"/>
        <v>0</v>
      </c>
      <c r="AH198" s="172"/>
      <c r="AI198" s="33">
        <f t="shared" si="197"/>
        <v>0</v>
      </c>
      <c r="AJ198" s="172"/>
      <c r="AK198" s="33">
        <f t="shared" si="198"/>
        <v>0</v>
      </c>
      <c r="AL198" s="172"/>
      <c r="AM198" s="33">
        <f t="shared" si="199"/>
        <v>0</v>
      </c>
      <c r="AN198" s="172"/>
      <c r="AO198" s="33">
        <f t="shared" si="200"/>
        <v>0</v>
      </c>
      <c r="AP198" s="172"/>
      <c r="AQ198" s="33">
        <f t="shared" si="201"/>
        <v>0</v>
      </c>
      <c r="AR198" s="172"/>
      <c r="AS198" s="33">
        <f t="shared" si="202"/>
        <v>0</v>
      </c>
      <c r="AT198" s="172"/>
      <c r="AU198" s="33">
        <f t="shared" si="203"/>
        <v>0</v>
      </c>
      <c r="AV198" s="172"/>
      <c r="AW198" s="33">
        <f t="shared" si="204"/>
        <v>0</v>
      </c>
      <c r="AX198" s="34">
        <f t="shared" si="205"/>
        <v>0</v>
      </c>
      <c r="AY198" s="41">
        <f t="shared" si="206"/>
        <v>0</v>
      </c>
      <c r="AZ198" s="5">
        <f t="shared" si="207"/>
        <v>0</v>
      </c>
      <c r="BA198" s="155">
        <f t="shared" si="208"/>
        <v>0</v>
      </c>
    </row>
    <row r="199" spans="1:53" s="2" customFormat="1" ht="13.2" hidden="1" thickTop="1" thickBot="1" x14ac:dyDescent="0.3">
      <c r="A199" s="32"/>
      <c r="B199" s="154">
        <v>5500000985</v>
      </c>
      <c r="C199" s="133" t="str">
        <f>IFERROR(IF(B199,VLOOKUP((AEO!$B$13&amp;AEO!$C$13&amp;B199&amp;E199),MSRV5!A:F,6,0),""),"N/A")</f>
        <v>1100</v>
      </c>
      <c r="D199" s="138" t="s">
        <v>5091</v>
      </c>
      <c r="E199" s="143" t="str">
        <f>IF(B199,VLOOKUP(B199,MSRV5!B:D,3,0),"")</f>
        <v>UN</v>
      </c>
      <c r="F199" s="143"/>
      <c r="G199" s="75"/>
      <c r="H199" s="74">
        <f>IFERROR(IF(B199,VLOOKUP((AEO!$B$13&amp;AEO!$C$13&amp;B199&amp;E199),MSRV5!A:E,5,0),""),0)</f>
        <v>7322.71</v>
      </c>
      <c r="I199" s="33">
        <f t="shared" si="209"/>
        <v>0</v>
      </c>
      <c r="J199" s="172"/>
      <c r="K199" s="33">
        <f t="shared" si="210"/>
        <v>0</v>
      </c>
      <c r="L199" s="172"/>
      <c r="M199" s="33">
        <f t="shared" si="211"/>
        <v>0</v>
      </c>
      <c r="N199" s="172"/>
      <c r="O199" s="33">
        <f t="shared" si="187"/>
        <v>0</v>
      </c>
      <c r="P199" s="172"/>
      <c r="Q199" s="33">
        <f t="shared" si="188"/>
        <v>0</v>
      </c>
      <c r="R199" s="172"/>
      <c r="S199" s="33">
        <f t="shared" si="189"/>
        <v>0</v>
      </c>
      <c r="T199" s="172"/>
      <c r="U199" s="33">
        <f t="shared" si="190"/>
        <v>0</v>
      </c>
      <c r="V199" s="172"/>
      <c r="W199" s="33">
        <f t="shared" si="191"/>
        <v>0</v>
      </c>
      <c r="X199" s="172"/>
      <c r="Y199" s="33">
        <f t="shared" si="192"/>
        <v>0</v>
      </c>
      <c r="Z199" s="172"/>
      <c r="AA199" s="33">
        <f t="shared" si="193"/>
        <v>0</v>
      </c>
      <c r="AB199" s="172"/>
      <c r="AC199" s="33">
        <f t="shared" si="194"/>
        <v>0</v>
      </c>
      <c r="AD199" s="172"/>
      <c r="AE199" s="33">
        <f t="shared" si="195"/>
        <v>0</v>
      </c>
      <c r="AF199" s="172"/>
      <c r="AG199" s="33">
        <f t="shared" si="196"/>
        <v>0</v>
      </c>
      <c r="AH199" s="172"/>
      <c r="AI199" s="33">
        <f t="shared" si="197"/>
        <v>0</v>
      </c>
      <c r="AJ199" s="172"/>
      <c r="AK199" s="33">
        <f t="shared" si="198"/>
        <v>0</v>
      </c>
      <c r="AL199" s="172"/>
      <c r="AM199" s="33">
        <f t="shared" si="199"/>
        <v>0</v>
      </c>
      <c r="AN199" s="172"/>
      <c r="AO199" s="33">
        <f t="shared" si="200"/>
        <v>0</v>
      </c>
      <c r="AP199" s="172"/>
      <c r="AQ199" s="33">
        <f t="shared" si="201"/>
        <v>0</v>
      </c>
      <c r="AR199" s="172"/>
      <c r="AS199" s="33">
        <f t="shared" si="202"/>
        <v>0</v>
      </c>
      <c r="AT199" s="172"/>
      <c r="AU199" s="33">
        <f t="shared" si="203"/>
        <v>0</v>
      </c>
      <c r="AV199" s="172"/>
      <c r="AW199" s="33">
        <f t="shared" si="204"/>
        <v>0</v>
      </c>
      <c r="AX199" s="34">
        <f t="shared" si="205"/>
        <v>0</v>
      </c>
      <c r="AY199" s="41">
        <f t="shared" si="206"/>
        <v>0</v>
      </c>
      <c r="AZ199" s="5">
        <f t="shared" si="207"/>
        <v>0</v>
      </c>
      <c r="BA199" s="155">
        <f t="shared" si="208"/>
        <v>0</v>
      </c>
    </row>
    <row r="200" spans="1:53" s="2" customFormat="1" ht="13.2" hidden="1" thickTop="1" thickBot="1" x14ac:dyDescent="0.3">
      <c r="A200" s="32"/>
      <c r="B200" s="152">
        <v>5500400629</v>
      </c>
      <c r="C200" s="132" t="str">
        <f>IFERROR(IF(B200,VLOOKUP((AEO!$B$13&amp;AEO!$C$13&amp;B200&amp;E200),MSRV5!A:F,6,0),""),"N/A")</f>
        <v>1140</v>
      </c>
      <c r="D200" s="137" t="s">
        <v>5095</v>
      </c>
      <c r="E200" s="142" t="str">
        <f>IF(B200,VLOOKUP(B200,MSRV5!B:D,3,0),"")</f>
        <v>UN</v>
      </c>
      <c r="F200" s="142"/>
      <c r="G200" s="86"/>
      <c r="H200" s="74">
        <f>IFERROR(IF(B200,VLOOKUP((AEO!$B$13&amp;AEO!$C$13&amp;B200&amp;E200),MSRV5!A:E,5,0),""),0)</f>
        <v>7346.87</v>
      </c>
      <c r="I200" s="33">
        <f t="shared" si="209"/>
        <v>0</v>
      </c>
      <c r="J200" s="172"/>
      <c r="K200" s="33">
        <f t="shared" si="210"/>
        <v>0</v>
      </c>
      <c r="L200" s="172"/>
      <c r="M200" s="33">
        <f t="shared" si="211"/>
        <v>0</v>
      </c>
      <c r="N200" s="172"/>
      <c r="O200" s="33">
        <f t="shared" si="187"/>
        <v>0</v>
      </c>
      <c r="P200" s="172"/>
      <c r="Q200" s="33">
        <f t="shared" si="188"/>
        <v>0</v>
      </c>
      <c r="R200" s="172"/>
      <c r="S200" s="33">
        <f t="shared" si="189"/>
        <v>0</v>
      </c>
      <c r="T200" s="172"/>
      <c r="U200" s="33">
        <f t="shared" si="190"/>
        <v>0</v>
      </c>
      <c r="V200" s="172"/>
      <c r="W200" s="33">
        <f t="shared" si="191"/>
        <v>0</v>
      </c>
      <c r="X200" s="172"/>
      <c r="Y200" s="33">
        <f t="shared" si="192"/>
        <v>0</v>
      </c>
      <c r="Z200" s="172"/>
      <c r="AA200" s="33">
        <f t="shared" si="193"/>
        <v>0</v>
      </c>
      <c r="AB200" s="172"/>
      <c r="AC200" s="33">
        <f t="shared" si="194"/>
        <v>0</v>
      </c>
      <c r="AD200" s="172"/>
      <c r="AE200" s="33">
        <f t="shared" si="195"/>
        <v>0</v>
      </c>
      <c r="AF200" s="172"/>
      <c r="AG200" s="33">
        <f t="shared" si="196"/>
        <v>0</v>
      </c>
      <c r="AH200" s="172"/>
      <c r="AI200" s="33">
        <f t="shared" si="197"/>
        <v>0</v>
      </c>
      <c r="AJ200" s="172"/>
      <c r="AK200" s="33">
        <f t="shared" si="198"/>
        <v>0</v>
      </c>
      <c r="AL200" s="172"/>
      <c r="AM200" s="33">
        <f t="shared" si="199"/>
        <v>0</v>
      </c>
      <c r="AN200" s="172"/>
      <c r="AO200" s="33">
        <f t="shared" si="200"/>
        <v>0</v>
      </c>
      <c r="AP200" s="172"/>
      <c r="AQ200" s="33">
        <f t="shared" si="201"/>
        <v>0</v>
      </c>
      <c r="AR200" s="172"/>
      <c r="AS200" s="33">
        <f t="shared" si="202"/>
        <v>0</v>
      </c>
      <c r="AT200" s="172"/>
      <c r="AU200" s="33">
        <f t="shared" si="203"/>
        <v>0</v>
      </c>
      <c r="AV200" s="172"/>
      <c r="AW200" s="33">
        <f t="shared" si="204"/>
        <v>0</v>
      </c>
      <c r="AX200" s="34">
        <f t="shared" si="205"/>
        <v>0</v>
      </c>
      <c r="AY200" s="41">
        <f t="shared" si="206"/>
        <v>0</v>
      </c>
      <c r="AZ200" s="5">
        <f t="shared" si="207"/>
        <v>0</v>
      </c>
      <c r="BA200" s="155">
        <f t="shared" si="208"/>
        <v>0</v>
      </c>
    </row>
    <row r="201" spans="1:53" s="2" customFormat="1" ht="13.2" hidden="1" thickTop="1" thickBot="1" x14ac:dyDescent="0.3">
      <c r="A201" s="32"/>
      <c r="B201" s="154">
        <v>5500000983</v>
      </c>
      <c r="C201" s="133" t="str">
        <f>IFERROR(IF(B201,VLOOKUP((AEO!$B$13&amp;AEO!$C$13&amp;B201&amp;E201),MSRV5!A:F,6,0),""),"N/A")</f>
        <v>1150</v>
      </c>
      <c r="D201" s="138" t="s">
        <v>5096</v>
      </c>
      <c r="E201" s="143" t="str">
        <f>IF(B201,VLOOKUP(B201,MSRV5!B:D,3,0),"")</f>
        <v>UN</v>
      </c>
      <c r="F201" s="143"/>
      <c r="G201" s="75"/>
      <c r="H201" s="74">
        <f>IFERROR(IF(B201,VLOOKUP((AEO!$B$13&amp;AEO!$C$13&amp;B201&amp;E201),MSRV5!A:E,5,0),""),0)</f>
        <v>9303.5</v>
      </c>
      <c r="I201" s="33">
        <f t="shared" si="209"/>
        <v>0</v>
      </c>
      <c r="J201" s="172"/>
      <c r="K201" s="33">
        <f t="shared" si="210"/>
        <v>0</v>
      </c>
      <c r="L201" s="172"/>
      <c r="M201" s="33">
        <f t="shared" si="211"/>
        <v>0</v>
      </c>
      <c r="N201" s="172"/>
      <c r="O201" s="33">
        <f t="shared" si="187"/>
        <v>0</v>
      </c>
      <c r="P201" s="172"/>
      <c r="Q201" s="33">
        <f t="shared" si="188"/>
        <v>0</v>
      </c>
      <c r="R201" s="172"/>
      <c r="S201" s="33">
        <f t="shared" si="189"/>
        <v>0</v>
      </c>
      <c r="T201" s="172"/>
      <c r="U201" s="33">
        <f t="shared" si="190"/>
        <v>0</v>
      </c>
      <c r="V201" s="172"/>
      <c r="W201" s="33">
        <f t="shared" si="191"/>
        <v>0</v>
      </c>
      <c r="X201" s="172"/>
      <c r="Y201" s="33">
        <f t="shared" si="192"/>
        <v>0</v>
      </c>
      <c r="Z201" s="172"/>
      <c r="AA201" s="33">
        <f t="shared" si="193"/>
        <v>0</v>
      </c>
      <c r="AB201" s="172"/>
      <c r="AC201" s="33">
        <f t="shared" si="194"/>
        <v>0</v>
      </c>
      <c r="AD201" s="172"/>
      <c r="AE201" s="33">
        <f t="shared" si="195"/>
        <v>0</v>
      </c>
      <c r="AF201" s="172"/>
      <c r="AG201" s="33">
        <f t="shared" si="196"/>
        <v>0</v>
      </c>
      <c r="AH201" s="172"/>
      <c r="AI201" s="33">
        <f t="shared" si="197"/>
        <v>0</v>
      </c>
      <c r="AJ201" s="172"/>
      <c r="AK201" s="33">
        <f t="shared" si="198"/>
        <v>0</v>
      </c>
      <c r="AL201" s="172"/>
      <c r="AM201" s="33">
        <f t="shared" si="199"/>
        <v>0</v>
      </c>
      <c r="AN201" s="172"/>
      <c r="AO201" s="33">
        <f t="shared" si="200"/>
        <v>0</v>
      </c>
      <c r="AP201" s="172"/>
      <c r="AQ201" s="33">
        <f t="shared" si="201"/>
        <v>0</v>
      </c>
      <c r="AR201" s="172"/>
      <c r="AS201" s="33">
        <f t="shared" si="202"/>
        <v>0</v>
      </c>
      <c r="AT201" s="172"/>
      <c r="AU201" s="33">
        <f t="shared" si="203"/>
        <v>0</v>
      </c>
      <c r="AV201" s="172"/>
      <c r="AW201" s="33">
        <f t="shared" si="204"/>
        <v>0</v>
      </c>
      <c r="AX201" s="34">
        <f t="shared" si="205"/>
        <v>0</v>
      </c>
      <c r="AY201" s="41">
        <f t="shared" si="206"/>
        <v>0</v>
      </c>
      <c r="AZ201" s="5">
        <f t="shared" si="207"/>
        <v>0</v>
      </c>
      <c r="BA201" s="155">
        <f t="shared" si="208"/>
        <v>0</v>
      </c>
    </row>
    <row r="202" spans="1:53" s="2" customFormat="1" ht="13.2" hidden="1" thickTop="1" thickBot="1" x14ac:dyDescent="0.3">
      <c r="A202" s="32"/>
      <c r="B202" s="154">
        <v>5500100002</v>
      </c>
      <c r="C202" s="133" t="str">
        <f>IFERROR(IF(B202,VLOOKUP((AEO!$B$13&amp;AEO!$C$13&amp;B202&amp;E202),MSRV5!A:F,6,0),""),"N/A")</f>
        <v>1160</v>
      </c>
      <c r="D202" s="138" t="s">
        <v>5097</v>
      </c>
      <c r="E202" s="143" t="str">
        <f>IF(B202,VLOOKUP(B202,MSRV5!B:D,3,0),"")</f>
        <v>UN</v>
      </c>
      <c r="F202" s="143"/>
      <c r="G202" s="75"/>
      <c r="H202" s="74">
        <f>IFERROR(IF(B202,VLOOKUP((AEO!$B$13&amp;AEO!$C$13&amp;B202&amp;E202),MSRV5!A:E,5,0),""),0)</f>
        <v>8180.63</v>
      </c>
      <c r="I202" s="33">
        <f t="shared" si="209"/>
        <v>0</v>
      </c>
      <c r="J202" s="172"/>
      <c r="K202" s="33">
        <f t="shared" si="210"/>
        <v>0</v>
      </c>
      <c r="L202" s="172"/>
      <c r="M202" s="33">
        <f t="shared" si="211"/>
        <v>0</v>
      </c>
      <c r="N202" s="172"/>
      <c r="O202" s="33">
        <f t="shared" si="187"/>
        <v>0</v>
      </c>
      <c r="P202" s="172"/>
      <c r="Q202" s="33">
        <f t="shared" si="188"/>
        <v>0</v>
      </c>
      <c r="R202" s="172"/>
      <c r="S202" s="33">
        <f t="shared" si="189"/>
        <v>0</v>
      </c>
      <c r="T202" s="172"/>
      <c r="U202" s="33">
        <f t="shared" si="190"/>
        <v>0</v>
      </c>
      <c r="V202" s="172"/>
      <c r="W202" s="33">
        <f t="shared" si="191"/>
        <v>0</v>
      </c>
      <c r="X202" s="172"/>
      <c r="Y202" s="33">
        <f t="shared" si="192"/>
        <v>0</v>
      </c>
      <c r="Z202" s="172"/>
      <c r="AA202" s="33">
        <f t="shared" si="193"/>
        <v>0</v>
      </c>
      <c r="AB202" s="172"/>
      <c r="AC202" s="33">
        <f t="shared" si="194"/>
        <v>0</v>
      </c>
      <c r="AD202" s="172"/>
      <c r="AE202" s="33">
        <f t="shared" si="195"/>
        <v>0</v>
      </c>
      <c r="AF202" s="172"/>
      <c r="AG202" s="33">
        <f t="shared" si="196"/>
        <v>0</v>
      </c>
      <c r="AH202" s="172"/>
      <c r="AI202" s="33">
        <f t="shared" si="197"/>
        <v>0</v>
      </c>
      <c r="AJ202" s="172"/>
      <c r="AK202" s="33">
        <f t="shared" si="198"/>
        <v>0</v>
      </c>
      <c r="AL202" s="172"/>
      <c r="AM202" s="33">
        <f t="shared" si="199"/>
        <v>0</v>
      </c>
      <c r="AN202" s="172"/>
      <c r="AO202" s="33">
        <f t="shared" si="200"/>
        <v>0</v>
      </c>
      <c r="AP202" s="172"/>
      <c r="AQ202" s="33">
        <f t="shared" si="201"/>
        <v>0</v>
      </c>
      <c r="AR202" s="172"/>
      <c r="AS202" s="33">
        <f t="shared" si="202"/>
        <v>0</v>
      </c>
      <c r="AT202" s="172"/>
      <c r="AU202" s="33">
        <f t="shared" si="203"/>
        <v>0</v>
      </c>
      <c r="AV202" s="172"/>
      <c r="AW202" s="33">
        <f t="shared" si="204"/>
        <v>0</v>
      </c>
      <c r="AX202" s="34">
        <f t="shared" si="205"/>
        <v>0</v>
      </c>
      <c r="AY202" s="41">
        <f t="shared" si="206"/>
        <v>0</v>
      </c>
      <c r="AZ202" s="5">
        <f t="shared" si="207"/>
        <v>0</v>
      </c>
      <c r="BA202" s="155">
        <f t="shared" si="208"/>
        <v>0</v>
      </c>
    </row>
    <row r="203" spans="1:53" s="2" customFormat="1" ht="13.2" hidden="1" thickTop="1" thickBot="1" x14ac:dyDescent="0.3">
      <c r="A203" s="32"/>
      <c r="B203" s="154">
        <v>5500200402</v>
      </c>
      <c r="C203" s="133" t="str">
        <f>IFERROR(IF(B203,VLOOKUP((AEO!$B$13&amp;AEO!$C$13&amp;B203&amp;E203),MSRV5!A:F,6,0),""),"N/A")</f>
        <v>1760</v>
      </c>
      <c r="D203" s="138" t="s">
        <v>5141</v>
      </c>
      <c r="E203" s="143" t="str">
        <f>IF(B203,VLOOKUP(B203,MSRV5!B:D,3,0),"")</f>
        <v>UN</v>
      </c>
      <c r="F203" s="143"/>
      <c r="G203" s="75"/>
      <c r="H203" s="74">
        <f>IFERROR(IF(B203,VLOOKUP((AEO!$B$13&amp;AEO!$C$13&amp;B203&amp;E203),MSRV5!A:E,5,0),""),0)</f>
        <v>6563.46</v>
      </c>
      <c r="I203" s="33">
        <f t="shared" si="209"/>
        <v>0</v>
      </c>
      <c r="J203" s="172"/>
      <c r="K203" s="33">
        <f t="shared" si="210"/>
        <v>0</v>
      </c>
      <c r="L203" s="172"/>
      <c r="M203" s="33">
        <f t="shared" si="211"/>
        <v>0</v>
      </c>
      <c r="N203" s="172"/>
      <c r="O203" s="33">
        <f t="shared" si="187"/>
        <v>0</v>
      </c>
      <c r="P203" s="172"/>
      <c r="Q203" s="33">
        <f t="shared" si="188"/>
        <v>0</v>
      </c>
      <c r="R203" s="172"/>
      <c r="S203" s="33">
        <f t="shared" si="189"/>
        <v>0</v>
      </c>
      <c r="T203" s="172"/>
      <c r="U203" s="33">
        <f t="shared" si="190"/>
        <v>0</v>
      </c>
      <c r="V203" s="172"/>
      <c r="W203" s="33">
        <f t="shared" si="191"/>
        <v>0</v>
      </c>
      <c r="X203" s="172"/>
      <c r="Y203" s="33">
        <f t="shared" si="192"/>
        <v>0</v>
      </c>
      <c r="Z203" s="172"/>
      <c r="AA203" s="33">
        <f t="shared" si="193"/>
        <v>0</v>
      </c>
      <c r="AB203" s="172"/>
      <c r="AC203" s="33">
        <f t="shared" si="194"/>
        <v>0</v>
      </c>
      <c r="AD203" s="172"/>
      <c r="AE203" s="33">
        <f t="shared" si="195"/>
        <v>0</v>
      </c>
      <c r="AF203" s="172"/>
      <c r="AG203" s="33">
        <f t="shared" si="196"/>
        <v>0</v>
      </c>
      <c r="AH203" s="172"/>
      <c r="AI203" s="33">
        <f t="shared" si="197"/>
        <v>0</v>
      </c>
      <c r="AJ203" s="172"/>
      <c r="AK203" s="33">
        <f t="shared" si="198"/>
        <v>0</v>
      </c>
      <c r="AL203" s="172"/>
      <c r="AM203" s="33">
        <f t="shared" si="199"/>
        <v>0</v>
      </c>
      <c r="AN203" s="172"/>
      <c r="AO203" s="33">
        <f t="shared" si="200"/>
        <v>0</v>
      </c>
      <c r="AP203" s="172"/>
      <c r="AQ203" s="33">
        <f t="shared" si="201"/>
        <v>0</v>
      </c>
      <c r="AR203" s="172"/>
      <c r="AS203" s="33">
        <f t="shared" si="202"/>
        <v>0</v>
      </c>
      <c r="AT203" s="172"/>
      <c r="AU203" s="33">
        <f t="shared" si="203"/>
        <v>0</v>
      </c>
      <c r="AV203" s="172"/>
      <c r="AW203" s="33">
        <f t="shared" si="204"/>
        <v>0</v>
      </c>
      <c r="AX203" s="34">
        <f t="shared" si="205"/>
        <v>0</v>
      </c>
      <c r="AY203" s="41">
        <f t="shared" si="206"/>
        <v>0</v>
      </c>
      <c r="AZ203" s="5">
        <f t="shared" si="207"/>
        <v>0</v>
      </c>
      <c r="BA203" s="155">
        <f t="shared" si="208"/>
        <v>0</v>
      </c>
    </row>
    <row r="204" spans="1:53" s="2" customFormat="1" ht="13.2" hidden="1" thickTop="1" thickBot="1" x14ac:dyDescent="0.3">
      <c r="A204" s="32"/>
      <c r="B204" s="154">
        <v>5500200817</v>
      </c>
      <c r="C204" s="133" t="str">
        <f>IFERROR(IF(B204,VLOOKUP((AEO!$B$13&amp;AEO!$C$13&amp;B204&amp;E204),MSRV5!A:F,6,0),""),"N/A")</f>
        <v>1770</v>
      </c>
      <c r="D204" s="138" t="s">
        <v>5142</v>
      </c>
      <c r="E204" s="143" t="str">
        <f>IF(B204,VLOOKUP(B204,MSRV5!B:D,3,0),"")</f>
        <v>UN</v>
      </c>
      <c r="F204" s="143"/>
      <c r="G204" s="75"/>
      <c r="H204" s="74">
        <f>IFERROR(IF(B204,VLOOKUP((AEO!$B$13&amp;AEO!$C$13&amp;B204&amp;E204),MSRV5!A:E,5,0),""),0)</f>
        <v>60844.84</v>
      </c>
      <c r="I204" s="33">
        <f t="shared" si="209"/>
        <v>0</v>
      </c>
      <c r="J204" s="172"/>
      <c r="K204" s="33">
        <f t="shared" si="210"/>
        <v>0</v>
      </c>
      <c r="L204" s="172"/>
      <c r="M204" s="33">
        <f t="shared" si="211"/>
        <v>0</v>
      </c>
      <c r="N204" s="172"/>
      <c r="O204" s="33">
        <f t="shared" si="187"/>
        <v>0</v>
      </c>
      <c r="P204" s="172"/>
      <c r="Q204" s="33">
        <f t="shared" si="188"/>
        <v>0</v>
      </c>
      <c r="R204" s="172"/>
      <c r="S204" s="33">
        <f t="shared" si="189"/>
        <v>0</v>
      </c>
      <c r="T204" s="172"/>
      <c r="U204" s="33">
        <f t="shared" si="190"/>
        <v>0</v>
      </c>
      <c r="V204" s="172"/>
      <c r="W204" s="33">
        <f t="shared" si="191"/>
        <v>0</v>
      </c>
      <c r="X204" s="172"/>
      <c r="Y204" s="33">
        <f t="shared" si="192"/>
        <v>0</v>
      </c>
      <c r="Z204" s="172"/>
      <c r="AA204" s="33">
        <f t="shared" si="193"/>
        <v>0</v>
      </c>
      <c r="AB204" s="172"/>
      <c r="AC204" s="33">
        <f t="shared" si="194"/>
        <v>0</v>
      </c>
      <c r="AD204" s="172"/>
      <c r="AE204" s="33">
        <f t="shared" si="195"/>
        <v>0</v>
      </c>
      <c r="AF204" s="172"/>
      <c r="AG204" s="33">
        <f t="shared" si="196"/>
        <v>0</v>
      </c>
      <c r="AH204" s="172"/>
      <c r="AI204" s="33">
        <f t="shared" si="197"/>
        <v>0</v>
      </c>
      <c r="AJ204" s="172"/>
      <c r="AK204" s="33">
        <f t="shared" si="198"/>
        <v>0</v>
      </c>
      <c r="AL204" s="172"/>
      <c r="AM204" s="33">
        <f t="shared" si="199"/>
        <v>0</v>
      </c>
      <c r="AN204" s="172"/>
      <c r="AO204" s="33">
        <f t="shared" si="200"/>
        <v>0</v>
      </c>
      <c r="AP204" s="172"/>
      <c r="AQ204" s="33">
        <f t="shared" si="201"/>
        <v>0</v>
      </c>
      <c r="AR204" s="172"/>
      <c r="AS204" s="33">
        <f t="shared" si="202"/>
        <v>0</v>
      </c>
      <c r="AT204" s="172"/>
      <c r="AU204" s="33">
        <f t="shared" si="203"/>
        <v>0</v>
      </c>
      <c r="AV204" s="172"/>
      <c r="AW204" s="33">
        <f t="shared" si="204"/>
        <v>0</v>
      </c>
      <c r="AX204" s="34">
        <f t="shared" si="205"/>
        <v>0</v>
      </c>
      <c r="AY204" s="41">
        <f t="shared" si="206"/>
        <v>0</v>
      </c>
      <c r="AZ204" s="5">
        <f t="shared" si="207"/>
        <v>0</v>
      </c>
      <c r="BA204" s="155">
        <f t="shared" si="208"/>
        <v>0</v>
      </c>
    </row>
    <row r="205" spans="1:53" s="2" customFormat="1" ht="13.2" hidden="1" thickTop="1" thickBot="1" x14ac:dyDescent="0.3">
      <c r="A205" s="32"/>
      <c r="B205" s="154">
        <v>5500200816</v>
      </c>
      <c r="C205" s="133" t="str">
        <f>IFERROR(IF(B205,VLOOKUP((AEO!$B$13&amp;AEO!$C$13&amp;B205&amp;E205),MSRV5!A:F,6,0),""),"N/A")</f>
        <v>1780</v>
      </c>
      <c r="D205" s="138" t="s">
        <v>5143</v>
      </c>
      <c r="E205" s="143" t="str">
        <f>IF(B205,VLOOKUP(B205,MSRV5!B:D,3,0),"")</f>
        <v>UN</v>
      </c>
      <c r="F205" s="143"/>
      <c r="G205" s="75"/>
      <c r="H205" s="74">
        <f>IFERROR(IF(B205,VLOOKUP((AEO!$B$13&amp;AEO!$C$13&amp;B205&amp;E205),MSRV5!A:E,5,0),""),0)</f>
        <v>77760.81</v>
      </c>
      <c r="I205" s="33">
        <f t="shared" si="209"/>
        <v>0</v>
      </c>
      <c r="J205" s="172"/>
      <c r="K205" s="33">
        <f t="shared" si="210"/>
        <v>0</v>
      </c>
      <c r="L205" s="172"/>
      <c r="M205" s="33">
        <f t="shared" si="211"/>
        <v>0</v>
      </c>
      <c r="N205" s="172"/>
      <c r="O205" s="33">
        <f t="shared" si="187"/>
        <v>0</v>
      </c>
      <c r="P205" s="172"/>
      <c r="Q205" s="33">
        <f t="shared" si="188"/>
        <v>0</v>
      </c>
      <c r="R205" s="172"/>
      <c r="S205" s="33">
        <f t="shared" si="189"/>
        <v>0</v>
      </c>
      <c r="T205" s="172"/>
      <c r="U205" s="33">
        <f t="shared" si="190"/>
        <v>0</v>
      </c>
      <c r="V205" s="172"/>
      <c r="W205" s="33">
        <f t="shared" si="191"/>
        <v>0</v>
      </c>
      <c r="X205" s="172"/>
      <c r="Y205" s="33">
        <f t="shared" si="192"/>
        <v>0</v>
      </c>
      <c r="Z205" s="172"/>
      <c r="AA205" s="33">
        <f t="shared" si="193"/>
        <v>0</v>
      </c>
      <c r="AB205" s="172"/>
      <c r="AC205" s="33">
        <f t="shared" si="194"/>
        <v>0</v>
      </c>
      <c r="AD205" s="172"/>
      <c r="AE205" s="33">
        <f t="shared" si="195"/>
        <v>0</v>
      </c>
      <c r="AF205" s="172"/>
      <c r="AG205" s="33">
        <f t="shared" si="196"/>
        <v>0</v>
      </c>
      <c r="AH205" s="172"/>
      <c r="AI205" s="33">
        <f t="shared" si="197"/>
        <v>0</v>
      </c>
      <c r="AJ205" s="172"/>
      <c r="AK205" s="33">
        <f t="shared" si="198"/>
        <v>0</v>
      </c>
      <c r="AL205" s="172"/>
      <c r="AM205" s="33">
        <f t="shared" si="199"/>
        <v>0</v>
      </c>
      <c r="AN205" s="172"/>
      <c r="AO205" s="33">
        <f t="shared" si="200"/>
        <v>0</v>
      </c>
      <c r="AP205" s="172"/>
      <c r="AQ205" s="33">
        <f t="shared" si="201"/>
        <v>0</v>
      </c>
      <c r="AR205" s="172"/>
      <c r="AS205" s="33">
        <f t="shared" si="202"/>
        <v>0</v>
      </c>
      <c r="AT205" s="172"/>
      <c r="AU205" s="33">
        <f t="shared" si="203"/>
        <v>0</v>
      </c>
      <c r="AV205" s="172"/>
      <c r="AW205" s="33">
        <f t="shared" si="204"/>
        <v>0</v>
      </c>
      <c r="AX205" s="34">
        <f t="shared" si="205"/>
        <v>0</v>
      </c>
      <c r="AY205" s="41">
        <f t="shared" si="206"/>
        <v>0</v>
      </c>
      <c r="AZ205" s="5">
        <f t="shared" si="207"/>
        <v>0</v>
      </c>
      <c r="BA205" s="155">
        <f t="shared" si="208"/>
        <v>0</v>
      </c>
    </row>
    <row r="206" spans="1:53" s="2" customFormat="1" ht="13.2" hidden="1" thickTop="1" thickBot="1" x14ac:dyDescent="0.3">
      <c r="A206" s="32"/>
      <c r="B206" s="154">
        <v>5050300051</v>
      </c>
      <c r="C206" s="133" t="str">
        <f>IFERROR(IF(B206,VLOOKUP((AEO!$B$13&amp;AEO!$C$13&amp;B206&amp;E206),MSRV5!A:F,6,0),""),"N/A")</f>
        <v>1790</v>
      </c>
      <c r="D206" s="138" t="s">
        <v>5144</v>
      </c>
      <c r="E206" s="143" t="str">
        <f>IF(B206,VLOOKUP(B206,MSRV5!B:D,3,0),"")</f>
        <v>UN</v>
      </c>
      <c r="F206" s="143"/>
      <c r="G206" s="75"/>
      <c r="H206" s="74">
        <f>IFERROR(IF(B206,VLOOKUP((AEO!$B$13&amp;AEO!$C$13&amp;B206&amp;E206),MSRV5!A:E,5,0),""),0)</f>
        <v>87008.73</v>
      </c>
      <c r="I206" s="33">
        <f t="shared" si="209"/>
        <v>0</v>
      </c>
      <c r="J206" s="172"/>
      <c r="K206" s="33">
        <f t="shared" si="210"/>
        <v>0</v>
      </c>
      <c r="L206" s="172"/>
      <c r="M206" s="33">
        <f t="shared" si="211"/>
        <v>0</v>
      </c>
      <c r="N206" s="172"/>
      <c r="O206" s="33">
        <f t="shared" si="187"/>
        <v>0</v>
      </c>
      <c r="P206" s="172"/>
      <c r="Q206" s="33">
        <f t="shared" si="188"/>
        <v>0</v>
      </c>
      <c r="R206" s="172"/>
      <c r="S206" s="33">
        <f t="shared" si="189"/>
        <v>0</v>
      </c>
      <c r="T206" s="172"/>
      <c r="U206" s="33">
        <f t="shared" si="190"/>
        <v>0</v>
      </c>
      <c r="V206" s="172"/>
      <c r="W206" s="33">
        <f t="shared" si="191"/>
        <v>0</v>
      </c>
      <c r="X206" s="172"/>
      <c r="Y206" s="33">
        <f t="shared" si="192"/>
        <v>0</v>
      </c>
      <c r="Z206" s="172"/>
      <c r="AA206" s="33">
        <f t="shared" si="193"/>
        <v>0</v>
      </c>
      <c r="AB206" s="172"/>
      <c r="AC206" s="33">
        <f t="shared" si="194"/>
        <v>0</v>
      </c>
      <c r="AD206" s="172"/>
      <c r="AE206" s="33">
        <f t="shared" si="195"/>
        <v>0</v>
      </c>
      <c r="AF206" s="172"/>
      <c r="AG206" s="33">
        <f t="shared" si="196"/>
        <v>0</v>
      </c>
      <c r="AH206" s="172"/>
      <c r="AI206" s="33">
        <f t="shared" si="197"/>
        <v>0</v>
      </c>
      <c r="AJ206" s="172"/>
      <c r="AK206" s="33">
        <f t="shared" si="198"/>
        <v>0</v>
      </c>
      <c r="AL206" s="172"/>
      <c r="AM206" s="33">
        <f t="shared" si="199"/>
        <v>0</v>
      </c>
      <c r="AN206" s="172"/>
      <c r="AO206" s="33">
        <f t="shared" si="200"/>
        <v>0</v>
      </c>
      <c r="AP206" s="172"/>
      <c r="AQ206" s="33">
        <f t="shared" si="201"/>
        <v>0</v>
      </c>
      <c r="AR206" s="172"/>
      <c r="AS206" s="33">
        <f t="shared" si="202"/>
        <v>0</v>
      </c>
      <c r="AT206" s="172"/>
      <c r="AU206" s="33">
        <f t="shared" si="203"/>
        <v>0</v>
      </c>
      <c r="AV206" s="172"/>
      <c r="AW206" s="33">
        <f t="shared" si="204"/>
        <v>0</v>
      </c>
      <c r="AX206" s="34">
        <f t="shared" si="205"/>
        <v>0</v>
      </c>
      <c r="AY206" s="41">
        <f t="shared" si="206"/>
        <v>0</v>
      </c>
      <c r="AZ206" s="5">
        <f t="shared" si="207"/>
        <v>0</v>
      </c>
      <c r="BA206" s="155">
        <f t="shared" si="208"/>
        <v>0</v>
      </c>
    </row>
    <row r="207" spans="1:53" s="2" customFormat="1" ht="13.2" hidden="1" thickTop="1" thickBot="1" x14ac:dyDescent="0.3">
      <c r="A207" s="32"/>
      <c r="B207" s="154">
        <v>5050300052</v>
      </c>
      <c r="C207" s="133" t="str">
        <f>IFERROR(IF(B207,VLOOKUP((AEO!$B$13&amp;AEO!$C$13&amp;B207&amp;E207),MSRV5!A:F,6,0),""),"N/A")</f>
        <v>1800</v>
      </c>
      <c r="D207" s="138" t="s">
        <v>5145</v>
      </c>
      <c r="E207" s="143" t="str">
        <f>IF(B207,VLOOKUP(B207,MSRV5!B:D,3,0),"")</f>
        <v>UN</v>
      </c>
      <c r="F207" s="143"/>
      <c r="G207" s="75"/>
      <c r="H207" s="74">
        <f>IFERROR(IF(B207,VLOOKUP((AEO!$B$13&amp;AEO!$C$13&amp;B207&amp;E207),MSRV5!A:E,5,0),""),0)</f>
        <v>50733.4</v>
      </c>
      <c r="I207" s="33">
        <f t="shared" si="209"/>
        <v>0</v>
      </c>
      <c r="J207" s="172"/>
      <c r="K207" s="33">
        <f t="shared" si="210"/>
        <v>0</v>
      </c>
      <c r="L207" s="172"/>
      <c r="M207" s="33">
        <f t="shared" si="211"/>
        <v>0</v>
      </c>
      <c r="N207" s="172"/>
      <c r="O207" s="33">
        <f t="shared" si="187"/>
        <v>0</v>
      </c>
      <c r="P207" s="172"/>
      <c r="Q207" s="33">
        <f t="shared" si="188"/>
        <v>0</v>
      </c>
      <c r="R207" s="172"/>
      <c r="S207" s="33">
        <f t="shared" si="189"/>
        <v>0</v>
      </c>
      <c r="T207" s="172"/>
      <c r="U207" s="33">
        <f t="shared" si="190"/>
        <v>0</v>
      </c>
      <c r="V207" s="172"/>
      <c r="W207" s="33">
        <f t="shared" si="191"/>
        <v>0</v>
      </c>
      <c r="X207" s="172"/>
      <c r="Y207" s="33">
        <f t="shared" si="192"/>
        <v>0</v>
      </c>
      <c r="Z207" s="172"/>
      <c r="AA207" s="33">
        <f t="shared" si="193"/>
        <v>0</v>
      </c>
      <c r="AB207" s="172"/>
      <c r="AC207" s="33">
        <f t="shared" si="194"/>
        <v>0</v>
      </c>
      <c r="AD207" s="172"/>
      <c r="AE207" s="33">
        <f t="shared" si="195"/>
        <v>0</v>
      </c>
      <c r="AF207" s="172"/>
      <c r="AG207" s="33">
        <f t="shared" si="196"/>
        <v>0</v>
      </c>
      <c r="AH207" s="172"/>
      <c r="AI207" s="33">
        <f t="shared" si="197"/>
        <v>0</v>
      </c>
      <c r="AJ207" s="172"/>
      <c r="AK207" s="33">
        <f t="shared" si="198"/>
        <v>0</v>
      </c>
      <c r="AL207" s="172"/>
      <c r="AM207" s="33">
        <f t="shared" si="199"/>
        <v>0</v>
      </c>
      <c r="AN207" s="172"/>
      <c r="AO207" s="33">
        <f t="shared" si="200"/>
        <v>0</v>
      </c>
      <c r="AP207" s="172"/>
      <c r="AQ207" s="33">
        <f t="shared" si="201"/>
        <v>0</v>
      </c>
      <c r="AR207" s="172"/>
      <c r="AS207" s="33">
        <f t="shared" si="202"/>
        <v>0</v>
      </c>
      <c r="AT207" s="172"/>
      <c r="AU207" s="33">
        <f t="shared" si="203"/>
        <v>0</v>
      </c>
      <c r="AV207" s="172"/>
      <c r="AW207" s="33">
        <f t="shared" si="204"/>
        <v>0</v>
      </c>
      <c r="AX207" s="34">
        <f t="shared" si="205"/>
        <v>0</v>
      </c>
      <c r="AY207" s="41">
        <f t="shared" si="206"/>
        <v>0</v>
      </c>
      <c r="AZ207" s="5">
        <f t="shared" si="207"/>
        <v>0</v>
      </c>
      <c r="BA207" s="155">
        <f t="shared" si="208"/>
        <v>0</v>
      </c>
    </row>
    <row r="208" spans="1:53" s="2" customFormat="1" ht="13.2" hidden="1" thickTop="1" thickBot="1" x14ac:dyDescent="0.3">
      <c r="A208" s="32"/>
      <c r="B208" s="154">
        <v>5500000991</v>
      </c>
      <c r="C208" s="133" t="str">
        <f>IFERROR(IF(B208,VLOOKUP((AEO!$B$13&amp;AEO!$C$13&amp;B208&amp;E208),MSRV5!A:F,6,0),""),"N/A")</f>
        <v>1810</v>
      </c>
      <c r="D208" s="138" t="s">
        <v>5146</v>
      </c>
      <c r="E208" s="143" t="str">
        <f>IF(B208,VLOOKUP(B208,MSRV5!B:D,3,0),"")</f>
        <v>UN</v>
      </c>
      <c r="F208" s="143"/>
      <c r="G208" s="75"/>
      <c r="H208" s="74">
        <f>IFERROR(IF(B208,VLOOKUP((AEO!$B$13&amp;AEO!$C$13&amp;B208&amp;E208),MSRV5!A:E,5,0),""),0)</f>
        <v>125891.03</v>
      </c>
      <c r="I208" s="33">
        <f t="shared" si="209"/>
        <v>0</v>
      </c>
      <c r="J208" s="172"/>
      <c r="K208" s="33">
        <f t="shared" si="210"/>
        <v>0</v>
      </c>
      <c r="L208" s="172"/>
      <c r="M208" s="33">
        <f t="shared" si="211"/>
        <v>0</v>
      </c>
      <c r="N208" s="172"/>
      <c r="O208" s="33">
        <f t="shared" si="187"/>
        <v>0</v>
      </c>
      <c r="P208" s="172"/>
      <c r="Q208" s="33">
        <f t="shared" si="188"/>
        <v>0</v>
      </c>
      <c r="R208" s="172"/>
      <c r="S208" s="33">
        <f t="shared" si="189"/>
        <v>0</v>
      </c>
      <c r="T208" s="172"/>
      <c r="U208" s="33">
        <f t="shared" si="190"/>
        <v>0</v>
      </c>
      <c r="V208" s="172"/>
      <c r="W208" s="33">
        <f t="shared" si="191"/>
        <v>0</v>
      </c>
      <c r="X208" s="172"/>
      <c r="Y208" s="33">
        <f t="shared" si="192"/>
        <v>0</v>
      </c>
      <c r="Z208" s="172"/>
      <c r="AA208" s="33">
        <f t="shared" si="193"/>
        <v>0</v>
      </c>
      <c r="AB208" s="172"/>
      <c r="AC208" s="33">
        <f t="shared" si="194"/>
        <v>0</v>
      </c>
      <c r="AD208" s="172"/>
      <c r="AE208" s="33">
        <f t="shared" si="195"/>
        <v>0</v>
      </c>
      <c r="AF208" s="172"/>
      <c r="AG208" s="33">
        <f t="shared" si="196"/>
        <v>0</v>
      </c>
      <c r="AH208" s="172"/>
      <c r="AI208" s="33">
        <f t="shared" si="197"/>
        <v>0</v>
      </c>
      <c r="AJ208" s="172"/>
      <c r="AK208" s="33">
        <f t="shared" si="198"/>
        <v>0</v>
      </c>
      <c r="AL208" s="172"/>
      <c r="AM208" s="33">
        <f t="shared" si="199"/>
        <v>0</v>
      </c>
      <c r="AN208" s="172"/>
      <c r="AO208" s="33">
        <f t="shared" si="200"/>
        <v>0</v>
      </c>
      <c r="AP208" s="172"/>
      <c r="AQ208" s="33">
        <f t="shared" si="201"/>
        <v>0</v>
      </c>
      <c r="AR208" s="172"/>
      <c r="AS208" s="33">
        <f t="shared" si="202"/>
        <v>0</v>
      </c>
      <c r="AT208" s="172"/>
      <c r="AU208" s="33">
        <f t="shared" si="203"/>
        <v>0</v>
      </c>
      <c r="AV208" s="172"/>
      <c r="AW208" s="33">
        <f t="shared" si="204"/>
        <v>0</v>
      </c>
      <c r="AX208" s="34">
        <f t="shared" si="205"/>
        <v>0</v>
      </c>
      <c r="AY208" s="41">
        <f t="shared" si="206"/>
        <v>0</v>
      </c>
      <c r="AZ208" s="5">
        <f t="shared" si="207"/>
        <v>0</v>
      </c>
      <c r="BA208" s="155">
        <f t="shared" si="208"/>
        <v>0</v>
      </c>
    </row>
    <row r="209" spans="1:53" s="2" customFormat="1" ht="13.2" hidden="1" thickTop="1" thickBot="1" x14ac:dyDescent="0.3">
      <c r="A209" s="89"/>
      <c r="B209" s="156">
        <v>5500100006</v>
      </c>
      <c r="C209" s="134" t="str">
        <f>IFERROR(IF(B209,VLOOKUP((AEO!$B$13&amp;AEO!$C$13&amp;B209&amp;E209),MSRV5!A:F,6,0),""),"N/A")</f>
        <v>1820</v>
      </c>
      <c r="D209" s="139" t="s">
        <v>5147</v>
      </c>
      <c r="E209" s="144" t="str">
        <f>IF(B209,VLOOKUP(B209,MSRV5!B:D,3,0),"")</f>
        <v>UN</v>
      </c>
      <c r="F209" s="144"/>
      <c r="G209" s="95"/>
      <c r="H209" s="88">
        <f>IFERROR(IF(B209,VLOOKUP((AEO!$B$13&amp;AEO!$C$13&amp;B209&amp;E209),MSRV5!A:E,5,0),""),0)</f>
        <v>149512.26999999999</v>
      </c>
      <c r="I209" s="90">
        <f t="shared" si="209"/>
        <v>0</v>
      </c>
      <c r="J209" s="172"/>
      <c r="K209" s="90">
        <f t="shared" si="210"/>
        <v>0</v>
      </c>
      <c r="L209" s="172"/>
      <c r="M209" s="90">
        <f t="shared" si="211"/>
        <v>0</v>
      </c>
      <c r="N209" s="172"/>
      <c r="O209" s="90">
        <f t="shared" si="187"/>
        <v>0</v>
      </c>
      <c r="P209" s="172"/>
      <c r="Q209" s="90">
        <f t="shared" si="188"/>
        <v>0</v>
      </c>
      <c r="R209" s="172"/>
      <c r="S209" s="90">
        <f t="shared" si="189"/>
        <v>0</v>
      </c>
      <c r="T209" s="172"/>
      <c r="U209" s="90">
        <f t="shared" si="190"/>
        <v>0</v>
      </c>
      <c r="V209" s="172"/>
      <c r="W209" s="90">
        <f t="shared" si="191"/>
        <v>0</v>
      </c>
      <c r="X209" s="172"/>
      <c r="Y209" s="90">
        <f t="shared" si="192"/>
        <v>0</v>
      </c>
      <c r="Z209" s="172"/>
      <c r="AA209" s="90">
        <f t="shared" si="193"/>
        <v>0</v>
      </c>
      <c r="AB209" s="172"/>
      <c r="AC209" s="90">
        <f t="shared" si="194"/>
        <v>0</v>
      </c>
      <c r="AD209" s="172"/>
      <c r="AE209" s="90">
        <f t="shared" si="195"/>
        <v>0</v>
      </c>
      <c r="AF209" s="172"/>
      <c r="AG209" s="90">
        <f t="shared" si="196"/>
        <v>0</v>
      </c>
      <c r="AH209" s="172"/>
      <c r="AI209" s="90">
        <f t="shared" si="197"/>
        <v>0</v>
      </c>
      <c r="AJ209" s="172"/>
      <c r="AK209" s="90">
        <f t="shared" si="198"/>
        <v>0</v>
      </c>
      <c r="AL209" s="172"/>
      <c r="AM209" s="90">
        <f t="shared" si="199"/>
        <v>0</v>
      </c>
      <c r="AN209" s="172"/>
      <c r="AO209" s="90">
        <f t="shared" si="200"/>
        <v>0</v>
      </c>
      <c r="AP209" s="172"/>
      <c r="AQ209" s="90">
        <f t="shared" si="201"/>
        <v>0</v>
      </c>
      <c r="AR209" s="172"/>
      <c r="AS209" s="90">
        <f t="shared" si="202"/>
        <v>0</v>
      </c>
      <c r="AT209" s="172"/>
      <c r="AU209" s="90">
        <f t="shared" si="203"/>
        <v>0</v>
      </c>
      <c r="AV209" s="172"/>
      <c r="AW209" s="90">
        <f t="shared" si="204"/>
        <v>0</v>
      </c>
      <c r="AX209" s="91">
        <f t="shared" si="205"/>
        <v>0</v>
      </c>
      <c r="AY209" s="92">
        <f t="shared" si="206"/>
        <v>0</v>
      </c>
      <c r="AZ209" s="87">
        <f t="shared" si="207"/>
        <v>0</v>
      </c>
      <c r="BA209" s="153">
        <f t="shared" si="208"/>
        <v>0</v>
      </c>
    </row>
    <row r="210" spans="1:53" s="2" customFormat="1" ht="24" hidden="1" thickTop="1" thickBot="1" x14ac:dyDescent="0.3">
      <c r="A210" s="32"/>
      <c r="B210" s="154">
        <v>5500000972</v>
      </c>
      <c r="C210" s="133" t="str">
        <f>IFERROR(IF(B210,VLOOKUP((AEO!$B$13&amp;AEO!$C$13&amp;B210&amp;E210),MSRV5!A:F,6,0),""),"N/A")</f>
        <v>1510</v>
      </c>
      <c r="D210" s="138" t="s">
        <v>5126</v>
      </c>
      <c r="E210" s="143" t="str">
        <f>IF(B210,VLOOKUP(B210,MSRV5!B:D,3,0),"")</f>
        <v>UN</v>
      </c>
      <c r="F210" s="143"/>
      <c r="G210" s="75"/>
      <c r="H210" s="74">
        <f>IFERROR(IF(B210,VLOOKUP((AEO!$B$13&amp;AEO!$C$13&amp;B210&amp;E210),MSRV5!A:E,5,0),""),0)</f>
        <v>4081.59</v>
      </c>
      <c r="I210" s="33">
        <f t="shared" si="209"/>
        <v>0</v>
      </c>
      <c r="J210" s="172"/>
      <c r="K210" s="33">
        <f t="shared" si="210"/>
        <v>0</v>
      </c>
      <c r="L210" s="172"/>
      <c r="M210" s="33">
        <f t="shared" si="211"/>
        <v>0</v>
      </c>
      <c r="N210" s="172"/>
      <c r="O210" s="33">
        <f t="shared" si="187"/>
        <v>0</v>
      </c>
      <c r="P210" s="172"/>
      <c r="Q210" s="33">
        <f t="shared" si="188"/>
        <v>0</v>
      </c>
      <c r="R210" s="172"/>
      <c r="S210" s="33">
        <f t="shared" si="189"/>
        <v>0</v>
      </c>
      <c r="T210" s="172"/>
      <c r="U210" s="33">
        <f t="shared" si="190"/>
        <v>0</v>
      </c>
      <c r="V210" s="172"/>
      <c r="W210" s="33">
        <f t="shared" si="191"/>
        <v>0</v>
      </c>
      <c r="X210" s="172"/>
      <c r="Y210" s="33">
        <f t="shared" si="192"/>
        <v>0</v>
      </c>
      <c r="Z210" s="172"/>
      <c r="AA210" s="33">
        <f t="shared" si="193"/>
        <v>0</v>
      </c>
      <c r="AB210" s="172"/>
      <c r="AC210" s="33">
        <f t="shared" si="194"/>
        <v>0</v>
      </c>
      <c r="AD210" s="172"/>
      <c r="AE210" s="33">
        <f t="shared" si="195"/>
        <v>0</v>
      </c>
      <c r="AF210" s="172"/>
      <c r="AG210" s="33">
        <f t="shared" si="196"/>
        <v>0</v>
      </c>
      <c r="AH210" s="172"/>
      <c r="AI210" s="33">
        <f t="shared" si="197"/>
        <v>0</v>
      </c>
      <c r="AJ210" s="172"/>
      <c r="AK210" s="33">
        <f t="shared" si="198"/>
        <v>0</v>
      </c>
      <c r="AL210" s="172"/>
      <c r="AM210" s="33">
        <f t="shared" si="199"/>
        <v>0</v>
      </c>
      <c r="AN210" s="172"/>
      <c r="AO210" s="33">
        <f t="shared" si="200"/>
        <v>0</v>
      </c>
      <c r="AP210" s="172"/>
      <c r="AQ210" s="33">
        <f t="shared" si="201"/>
        <v>0</v>
      </c>
      <c r="AR210" s="172"/>
      <c r="AS210" s="33">
        <f t="shared" si="202"/>
        <v>0</v>
      </c>
      <c r="AT210" s="172"/>
      <c r="AU210" s="33">
        <f t="shared" si="203"/>
        <v>0</v>
      </c>
      <c r="AV210" s="172"/>
      <c r="AW210" s="33">
        <f t="shared" si="204"/>
        <v>0</v>
      </c>
      <c r="AX210" s="34">
        <f t="shared" si="205"/>
        <v>0</v>
      </c>
      <c r="AY210" s="41">
        <f t="shared" si="206"/>
        <v>0</v>
      </c>
      <c r="AZ210" s="5">
        <f t="shared" si="207"/>
        <v>0</v>
      </c>
      <c r="BA210" s="155">
        <f t="shared" si="208"/>
        <v>0</v>
      </c>
    </row>
    <row r="211" spans="1:53" s="2" customFormat="1" ht="24" hidden="1" thickTop="1" thickBot="1" x14ac:dyDescent="0.3">
      <c r="A211" s="32"/>
      <c r="B211" s="154">
        <v>5500000969</v>
      </c>
      <c r="C211" s="133" t="str">
        <f>IFERROR(IF(B211,VLOOKUP((AEO!$B$13&amp;AEO!$C$13&amp;B211&amp;E211),MSRV5!A:F,6,0),""),"N/A")</f>
        <v>9100</v>
      </c>
      <c r="D211" s="138" t="s">
        <v>5127</v>
      </c>
      <c r="E211" s="143" t="str">
        <f>IF(B211,VLOOKUP(B211,MSRV5!B:D,3,0),"")</f>
        <v>UN</v>
      </c>
      <c r="F211" s="143"/>
      <c r="G211" s="75"/>
      <c r="H211" s="74">
        <f>IFERROR(IF(B211,VLOOKUP((AEO!$B$13&amp;AEO!$C$13&amp;B211&amp;E211),MSRV5!A:E,5,0),""),0)</f>
        <v>5251.65</v>
      </c>
      <c r="I211" s="33">
        <f t="shared" si="209"/>
        <v>0</v>
      </c>
      <c r="J211" s="172"/>
      <c r="K211" s="33">
        <f t="shared" si="210"/>
        <v>0</v>
      </c>
      <c r="L211" s="172"/>
      <c r="M211" s="33">
        <f t="shared" si="211"/>
        <v>0</v>
      </c>
      <c r="N211" s="172"/>
      <c r="O211" s="33">
        <f t="shared" si="187"/>
        <v>0</v>
      </c>
      <c r="P211" s="172"/>
      <c r="Q211" s="33">
        <f t="shared" si="188"/>
        <v>0</v>
      </c>
      <c r="R211" s="172"/>
      <c r="S211" s="33">
        <f t="shared" si="189"/>
        <v>0</v>
      </c>
      <c r="T211" s="172"/>
      <c r="U211" s="33">
        <f t="shared" si="190"/>
        <v>0</v>
      </c>
      <c r="V211" s="172"/>
      <c r="W211" s="33">
        <f t="shared" si="191"/>
        <v>0</v>
      </c>
      <c r="X211" s="172"/>
      <c r="Y211" s="33">
        <f t="shared" si="192"/>
        <v>0</v>
      </c>
      <c r="Z211" s="172"/>
      <c r="AA211" s="33">
        <f t="shared" si="193"/>
        <v>0</v>
      </c>
      <c r="AB211" s="172"/>
      <c r="AC211" s="33">
        <f t="shared" si="194"/>
        <v>0</v>
      </c>
      <c r="AD211" s="172"/>
      <c r="AE211" s="33">
        <f t="shared" si="195"/>
        <v>0</v>
      </c>
      <c r="AF211" s="172"/>
      <c r="AG211" s="33">
        <f t="shared" si="196"/>
        <v>0</v>
      </c>
      <c r="AH211" s="172"/>
      <c r="AI211" s="33">
        <f t="shared" si="197"/>
        <v>0</v>
      </c>
      <c r="AJ211" s="172"/>
      <c r="AK211" s="33">
        <f t="shared" si="198"/>
        <v>0</v>
      </c>
      <c r="AL211" s="172"/>
      <c r="AM211" s="33">
        <f t="shared" si="199"/>
        <v>0</v>
      </c>
      <c r="AN211" s="172"/>
      <c r="AO211" s="33">
        <f t="shared" si="200"/>
        <v>0</v>
      </c>
      <c r="AP211" s="172"/>
      <c r="AQ211" s="33">
        <f t="shared" si="201"/>
        <v>0</v>
      </c>
      <c r="AR211" s="172"/>
      <c r="AS211" s="33">
        <f t="shared" si="202"/>
        <v>0</v>
      </c>
      <c r="AT211" s="172"/>
      <c r="AU211" s="33">
        <f t="shared" si="203"/>
        <v>0</v>
      </c>
      <c r="AV211" s="172"/>
      <c r="AW211" s="33">
        <f t="shared" si="204"/>
        <v>0</v>
      </c>
      <c r="AX211" s="34">
        <f t="shared" si="205"/>
        <v>0</v>
      </c>
      <c r="AY211" s="41">
        <f t="shared" si="206"/>
        <v>0</v>
      </c>
      <c r="AZ211" s="5">
        <f t="shared" si="207"/>
        <v>0</v>
      </c>
      <c r="BA211" s="155">
        <f t="shared" si="208"/>
        <v>0</v>
      </c>
    </row>
    <row r="212" spans="1:53" s="2" customFormat="1" ht="24" hidden="1" thickTop="1" thickBot="1" x14ac:dyDescent="0.3">
      <c r="A212" s="32"/>
      <c r="B212" s="152">
        <v>5500000974</v>
      </c>
      <c r="C212" s="132" t="str">
        <f>IFERROR(IF(B212,VLOOKUP((AEO!$B$13&amp;AEO!$C$13&amp;B212&amp;E212),MSRV5!A:F,6,0),""),"N/A")</f>
        <v>N/A</v>
      </c>
      <c r="D212" s="137" t="s">
        <v>5128</v>
      </c>
      <c r="E212" s="142" t="e">
        <f>IF(B212,VLOOKUP(B212,MSRV5!B:D,3,0),"")</f>
        <v>#N/A</v>
      </c>
      <c r="F212" s="142"/>
      <c r="G212" s="86"/>
      <c r="H212" s="74">
        <f>IFERROR(IF(B212,VLOOKUP((AEO!$B$13&amp;AEO!$C$13&amp;B212&amp;E212),MSRV5!A:E,5,0),""),0)</f>
        <v>0</v>
      </c>
      <c r="I212" s="33">
        <f t="shared" si="209"/>
        <v>0</v>
      </c>
      <c r="J212" s="172"/>
      <c r="K212" s="33">
        <f t="shared" si="210"/>
        <v>0</v>
      </c>
      <c r="L212" s="172"/>
      <c r="M212" s="33">
        <f t="shared" si="211"/>
        <v>0</v>
      </c>
      <c r="N212" s="172"/>
      <c r="O212" s="33">
        <f t="shared" si="187"/>
        <v>0</v>
      </c>
      <c r="P212" s="172"/>
      <c r="Q212" s="33">
        <f t="shared" si="188"/>
        <v>0</v>
      </c>
      <c r="R212" s="172"/>
      <c r="S212" s="33">
        <f t="shared" si="189"/>
        <v>0</v>
      </c>
      <c r="T212" s="172"/>
      <c r="U212" s="33">
        <f t="shared" si="190"/>
        <v>0</v>
      </c>
      <c r="V212" s="172"/>
      <c r="W212" s="33">
        <f t="shared" si="191"/>
        <v>0</v>
      </c>
      <c r="X212" s="172"/>
      <c r="Y212" s="33">
        <f t="shared" si="192"/>
        <v>0</v>
      </c>
      <c r="Z212" s="172"/>
      <c r="AA212" s="33">
        <f t="shared" si="193"/>
        <v>0</v>
      </c>
      <c r="AB212" s="172"/>
      <c r="AC212" s="33">
        <f t="shared" si="194"/>
        <v>0</v>
      </c>
      <c r="AD212" s="172"/>
      <c r="AE212" s="33">
        <f t="shared" si="195"/>
        <v>0</v>
      </c>
      <c r="AF212" s="172"/>
      <c r="AG212" s="33">
        <f t="shared" si="196"/>
        <v>0</v>
      </c>
      <c r="AH212" s="172"/>
      <c r="AI212" s="33">
        <f t="shared" si="197"/>
        <v>0</v>
      </c>
      <c r="AJ212" s="172"/>
      <c r="AK212" s="33">
        <f t="shared" si="198"/>
        <v>0</v>
      </c>
      <c r="AL212" s="172"/>
      <c r="AM212" s="33">
        <f t="shared" si="199"/>
        <v>0</v>
      </c>
      <c r="AN212" s="172"/>
      <c r="AO212" s="33">
        <f t="shared" si="200"/>
        <v>0</v>
      </c>
      <c r="AP212" s="172"/>
      <c r="AQ212" s="33">
        <f t="shared" si="201"/>
        <v>0</v>
      </c>
      <c r="AR212" s="172"/>
      <c r="AS212" s="33">
        <f t="shared" si="202"/>
        <v>0</v>
      </c>
      <c r="AT212" s="172"/>
      <c r="AU212" s="33">
        <f t="shared" si="203"/>
        <v>0</v>
      </c>
      <c r="AV212" s="172"/>
      <c r="AW212" s="33">
        <f t="shared" si="204"/>
        <v>0</v>
      </c>
      <c r="AX212" s="34">
        <f t="shared" si="205"/>
        <v>0</v>
      </c>
      <c r="AY212" s="41">
        <f t="shared" si="206"/>
        <v>0</v>
      </c>
      <c r="AZ212" s="5">
        <f t="shared" si="207"/>
        <v>0</v>
      </c>
      <c r="BA212" s="155">
        <f t="shared" si="208"/>
        <v>0</v>
      </c>
    </row>
    <row r="213" spans="1:53" s="2" customFormat="1" ht="24" hidden="1" thickTop="1" thickBot="1" x14ac:dyDescent="0.3">
      <c r="A213" s="32"/>
      <c r="B213" s="154">
        <v>5500000969</v>
      </c>
      <c r="C213" s="133" t="str">
        <f>IFERROR(IF(B213,VLOOKUP((AEO!$B$13&amp;AEO!$C$13&amp;B213&amp;E213),MSRV5!A:F,6,0),""),"N/A")</f>
        <v>9100</v>
      </c>
      <c r="D213" s="138" t="s">
        <v>5129</v>
      </c>
      <c r="E213" s="143" t="str">
        <f>IF(B213,VLOOKUP(B213,MSRV5!B:D,3,0),"")</f>
        <v>UN</v>
      </c>
      <c r="F213" s="143"/>
      <c r="G213" s="75"/>
      <c r="H213" s="74">
        <f>IFERROR(IF(B213,VLOOKUP((AEO!$B$13&amp;AEO!$C$13&amp;B213&amp;E213),MSRV5!A:E,5,0),""),0)</f>
        <v>5251.65</v>
      </c>
      <c r="I213" s="33">
        <f t="shared" si="209"/>
        <v>0</v>
      </c>
      <c r="J213" s="172"/>
      <c r="K213" s="33">
        <f t="shared" si="210"/>
        <v>0</v>
      </c>
      <c r="L213" s="172"/>
      <c r="M213" s="33">
        <f t="shared" si="211"/>
        <v>0</v>
      </c>
      <c r="N213" s="172"/>
      <c r="O213" s="33">
        <f t="shared" si="187"/>
        <v>0</v>
      </c>
      <c r="P213" s="172"/>
      <c r="Q213" s="33">
        <f t="shared" si="188"/>
        <v>0</v>
      </c>
      <c r="R213" s="172"/>
      <c r="S213" s="33">
        <f t="shared" si="189"/>
        <v>0</v>
      </c>
      <c r="T213" s="172"/>
      <c r="U213" s="33">
        <f t="shared" si="190"/>
        <v>0</v>
      </c>
      <c r="V213" s="172"/>
      <c r="W213" s="33">
        <f t="shared" si="191"/>
        <v>0</v>
      </c>
      <c r="X213" s="172"/>
      <c r="Y213" s="33">
        <f t="shared" si="192"/>
        <v>0</v>
      </c>
      <c r="Z213" s="172"/>
      <c r="AA213" s="33">
        <f t="shared" si="193"/>
        <v>0</v>
      </c>
      <c r="AB213" s="172"/>
      <c r="AC213" s="33">
        <f t="shared" si="194"/>
        <v>0</v>
      </c>
      <c r="AD213" s="172"/>
      <c r="AE213" s="33">
        <f t="shared" si="195"/>
        <v>0</v>
      </c>
      <c r="AF213" s="172"/>
      <c r="AG213" s="33">
        <f t="shared" si="196"/>
        <v>0</v>
      </c>
      <c r="AH213" s="172"/>
      <c r="AI213" s="33">
        <f t="shared" si="197"/>
        <v>0</v>
      </c>
      <c r="AJ213" s="172"/>
      <c r="AK213" s="33">
        <f t="shared" si="198"/>
        <v>0</v>
      </c>
      <c r="AL213" s="172"/>
      <c r="AM213" s="33">
        <f t="shared" si="199"/>
        <v>0</v>
      </c>
      <c r="AN213" s="172"/>
      <c r="AO213" s="33">
        <f t="shared" si="200"/>
        <v>0</v>
      </c>
      <c r="AP213" s="172"/>
      <c r="AQ213" s="33">
        <f t="shared" si="201"/>
        <v>0</v>
      </c>
      <c r="AR213" s="172"/>
      <c r="AS213" s="33">
        <f t="shared" si="202"/>
        <v>0</v>
      </c>
      <c r="AT213" s="172"/>
      <c r="AU213" s="33">
        <f t="shared" si="203"/>
        <v>0</v>
      </c>
      <c r="AV213" s="172"/>
      <c r="AW213" s="33">
        <f t="shared" si="204"/>
        <v>0</v>
      </c>
      <c r="AX213" s="34">
        <f t="shared" si="205"/>
        <v>0</v>
      </c>
      <c r="AY213" s="41">
        <f t="shared" si="206"/>
        <v>0</v>
      </c>
      <c r="AZ213" s="5">
        <f t="shared" si="207"/>
        <v>0</v>
      </c>
      <c r="BA213" s="155">
        <f t="shared" si="208"/>
        <v>0</v>
      </c>
    </row>
    <row r="214" spans="1:53" s="2" customFormat="1" ht="24" hidden="1" thickTop="1" thickBot="1" x14ac:dyDescent="0.3">
      <c r="A214" s="32"/>
      <c r="B214" s="154">
        <v>5500000973</v>
      </c>
      <c r="C214" s="133" t="str">
        <f>IFERROR(IF(B214,VLOOKUP((AEO!$B$13&amp;AEO!$C$13&amp;B214&amp;E214),MSRV5!A:F,6,0),""),"N/A")</f>
        <v>1610</v>
      </c>
      <c r="D214" s="138" t="s">
        <v>5130</v>
      </c>
      <c r="E214" s="143" t="str">
        <f>IF(B214,VLOOKUP(B214,MSRV5!B:D,3,0),"")</f>
        <v>UN</v>
      </c>
      <c r="F214" s="143"/>
      <c r="G214" s="75"/>
      <c r="H214" s="74">
        <f>IFERROR(IF(B214,VLOOKUP((AEO!$B$13&amp;AEO!$C$13&amp;B214&amp;E214),MSRV5!A:E,5,0),""),0)</f>
        <v>6111.64</v>
      </c>
      <c r="I214" s="33">
        <f t="shared" si="209"/>
        <v>0</v>
      </c>
      <c r="J214" s="172"/>
      <c r="K214" s="33">
        <f t="shared" si="210"/>
        <v>0</v>
      </c>
      <c r="L214" s="172"/>
      <c r="M214" s="33">
        <f t="shared" si="211"/>
        <v>0</v>
      </c>
      <c r="N214" s="172"/>
      <c r="O214" s="33">
        <f t="shared" si="187"/>
        <v>0</v>
      </c>
      <c r="P214" s="172"/>
      <c r="Q214" s="33">
        <f t="shared" si="188"/>
        <v>0</v>
      </c>
      <c r="R214" s="172"/>
      <c r="S214" s="33">
        <f t="shared" si="189"/>
        <v>0</v>
      </c>
      <c r="T214" s="172"/>
      <c r="U214" s="33">
        <f t="shared" si="190"/>
        <v>0</v>
      </c>
      <c r="V214" s="172"/>
      <c r="W214" s="33">
        <f t="shared" si="191"/>
        <v>0</v>
      </c>
      <c r="X214" s="172"/>
      <c r="Y214" s="33">
        <f t="shared" si="192"/>
        <v>0</v>
      </c>
      <c r="Z214" s="172"/>
      <c r="AA214" s="33">
        <f t="shared" si="193"/>
        <v>0</v>
      </c>
      <c r="AB214" s="172"/>
      <c r="AC214" s="33">
        <f t="shared" si="194"/>
        <v>0</v>
      </c>
      <c r="AD214" s="172"/>
      <c r="AE214" s="33">
        <f t="shared" si="195"/>
        <v>0</v>
      </c>
      <c r="AF214" s="172"/>
      <c r="AG214" s="33">
        <f t="shared" si="196"/>
        <v>0</v>
      </c>
      <c r="AH214" s="172"/>
      <c r="AI214" s="33">
        <f t="shared" si="197"/>
        <v>0</v>
      </c>
      <c r="AJ214" s="172"/>
      <c r="AK214" s="33">
        <f t="shared" si="198"/>
        <v>0</v>
      </c>
      <c r="AL214" s="172"/>
      <c r="AM214" s="33">
        <f t="shared" si="199"/>
        <v>0</v>
      </c>
      <c r="AN214" s="172"/>
      <c r="AO214" s="33">
        <f t="shared" si="200"/>
        <v>0</v>
      </c>
      <c r="AP214" s="172"/>
      <c r="AQ214" s="33">
        <f t="shared" si="201"/>
        <v>0</v>
      </c>
      <c r="AR214" s="172"/>
      <c r="AS214" s="33">
        <f t="shared" si="202"/>
        <v>0</v>
      </c>
      <c r="AT214" s="172"/>
      <c r="AU214" s="33">
        <f t="shared" si="203"/>
        <v>0</v>
      </c>
      <c r="AV214" s="172"/>
      <c r="AW214" s="33">
        <f t="shared" si="204"/>
        <v>0</v>
      </c>
      <c r="AX214" s="34">
        <f t="shared" si="205"/>
        <v>0</v>
      </c>
      <c r="AY214" s="41">
        <f t="shared" si="206"/>
        <v>0</v>
      </c>
      <c r="AZ214" s="5">
        <f t="shared" si="207"/>
        <v>0</v>
      </c>
      <c r="BA214" s="155">
        <f t="shared" si="208"/>
        <v>0</v>
      </c>
    </row>
    <row r="215" spans="1:53" s="2" customFormat="1" ht="24" hidden="1" thickTop="1" thickBot="1" x14ac:dyDescent="0.3">
      <c r="A215" s="32"/>
      <c r="B215" s="154">
        <v>5500000967</v>
      </c>
      <c r="C215" s="133" t="str">
        <f>IFERROR(IF(B215,VLOOKUP((AEO!$B$13&amp;AEO!$C$13&amp;B215&amp;E215),MSRV5!A:F,6,0),""),"N/A")</f>
        <v>9110</v>
      </c>
      <c r="D215" s="138" t="s">
        <v>5132</v>
      </c>
      <c r="E215" s="143" t="str">
        <f>IF(B215,VLOOKUP(B215,MSRV5!B:D,3,0),"")</f>
        <v>UN</v>
      </c>
      <c r="F215" s="143"/>
      <c r="G215" s="75"/>
      <c r="H215" s="74">
        <f>IFERROR(IF(B215,VLOOKUP((AEO!$B$13&amp;AEO!$C$13&amp;B215&amp;E215),MSRV5!A:E,5,0),""),0)</f>
        <v>5340.17</v>
      </c>
      <c r="I215" s="33">
        <f t="shared" si="209"/>
        <v>0</v>
      </c>
      <c r="J215" s="172"/>
      <c r="K215" s="33">
        <f t="shared" si="210"/>
        <v>0</v>
      </c>
      <c r="L215" s="172"/>
      <c r="M215" s="33">
        <f t="shared" si="211"/>
        <v>0</v>
      </c>
      <c r="N215" s="172"/>
      <c r="O215" s="33">
        <f t="shared" si="187"/>
        <v>0</v>
      </c>
      <c r="P215" s="172"/>
      <c r="Q215" s="33">
        <f t="shared" si="188"/>
        <v>0</v>
      </c>
      <c r="R215" s="172"/>
      <c r="S215" s="33">
        <f t="shared" si="189"/>
        <v>0</v>
      </c>
      <c r="T215" s="172"/>
      <c r="U215" s="33">
        <f t="shared" si="190"/>
        <v>0</v>
      </c>
      <c r="V215" s="172"/>
      <c r="W215" s="33">
        <f t="shared" si="191"/>
        <v>0</v>
      </c>
      <c r="X215" s="172"/>
      <c r="Y215" s="33">
        <f t="shared" si="192"/>
        <v>0</v>
      </c>
      <c r="Z215" s="172"/>
      <c r="AA215" s="33">
        <f t="shared" si="193"/>
        <v>0</v>
      </c>
      <c r="AB215" s="172"/>
      <c r="AC215" s="33">
        <f t="shared" si="194"/>
        <v>0</v>
      </c>
      <c r="AD215" s="172"/>
      <c r="AE215" s="33">
        <f t="shared" si="195"/>
        <v>0</v>
      </c>
      <c r="AF215" s="172"/>
      <c r="AG215" s="33">
        <f t="shared" si="196"/>
        <v>0</v>
      </c>
      <c r="AH215" s="172"/>
      <c r="AI215" s="33">
        <f t="shared" si="197"/>
        <v>0</v>
      </c>
      <c r="AJ215" s="172"/>
      <c r="AK215" s="33">
        <f t="shared" si="198"/>
        <v>0</v>
      </c>
      <c r="AL215" s="172"/>
      <c r="AM215" s="33">
        <f t="shared" si="199"/>
        <v>0</v>
      </c>
      <c r="AN215" s="172"/>
      <c r="AO215" s="33">
        <f t="shared" si="200"/>
        <v>0</v>
      </c>
      <c r="AP215" s="172"/>
      <c r="AQ215" s="33">
        <f t="shared" si="201"/>
        <v>0</v>
      </c>
      <c r="AR215" s="172"/>
      <c r="AS215" s="33">
        <f t="shared" si="202"/>
        <v>0</v>
      </c>
      <c r="AT215" s="172"/>
      <c r="AU215" s="33">
        <f t="shared" si="203"/>
        <v>0</v>
      </c>
      <c r="AV215" s="172"/>
      <c r="AW215" s="33">
        <f t="shared" si="204"/>
        <v>0</v>
      </c>
      <c r="AX215" s="34">
        <f t="shared" si="205"/>
        <v>0</v>
      </c>
      <c r="AY215" s="41">
        <f t="shared" si="206"/>
        <v>0</v>
      </c>
      <c r="AZ215" s="5">
        <f t="shared" si="207"/>
        <v>0</v>
      </c>
      <c r="BA215" s="155">
        <f t="shared" si="208"/>
        <v>0</v>
      </c>
    </row>
    <row r="216" spans="1:53" s="2" customFormat="1" ht="13.2" hidden="1" thickTop="1" thickBot="1" x14ac:dyDescent="0.3">
      <c r="A216" s="32"/>
      <c r="B216" s="154">
        <v>5050300054</v>
      </c>
      <c r="C216" s="133" t="str">
        <f>IFERROR(IF(B216,VLOOKUP((AEO!$B$13&amp;AEO!$C$13&amp;B216&amp;E216),MSRV5!A:F,6,0),""),"N/A")</f>
        <v>1870</v>
      </c>
      <c r="D216" s="138" t="s">
        <v>5148</v>
      </c>
      <c r="E216" s="143" t="str">
        <f>IF(B216,VLOOKUP(B216,MSRV5!B:D,3,0),"")</f>
        <v>UN</v>
      </c>
      <c r="F216" s="143"/>
      <c r="G216" s="75"/>
      <c r="H216" s="74">
        <f>IFERROR(IF(B216,VLOOKUP((AEO!$B$13&amp;AEO!$C$13&amp;B216&amp;E216),MSRV5!A:E,5,0),""),0)</f>
        <v>9152.5</v>
      </c>
      <c r="I216" s="33">
        <f t="shared" si="209"/>
        <v>0</v>
      </c>
      <c r="J216" s="172"/>
      <c r="K216" s="33">
        <f t="shared" si="210"/>
        <v>0</v>
      </c>
      <c r="L216" s="172"/>
      <c r="M216" s="33">
        <f t="shared" si="211"/>
        <v>0</v>
      </c>
      <c r="N216" s="172"/>
      <c r="O216" s="33">
        <f t="shared" si="187"/>
        <v>0</v>
      </c>
      <c r="P216" s="172"/>
      <c r="Q216" s="33">
        <f t="shared" si="188"/>
        <v>0</v>
      </c>
      <c r="R216" s="172"/>
      <c r="S216" s="33">
        <f t="shared" si="189"/>
        <v>0</v>
      </c>
      <c r="T216" s="172"/>
      <c r="U216" s="33">
        <f t="shared" si="190"/>
        <v>0</v>
      </c>
      <c r="V216" s="172"/>
      <c r="W216" s="33">
        <f t="shared" si="191"/>
        <v>0</v>
      </c>
      <c r="X216" s="172"/>
      <c r="Y216" s="33">
        <f t="shared" si="192"/>
        <v>0</v>
      </c>
      <c r="Z216" s="172"/>
      <c r="AA216" s="33">
        <f t="shared" si="193"/>
        <v>0</v>
      </c>
      <c r="AB216" s="172"/>
      <c r="AC216" s="33">
        <f t="shared" si="194"/>
        <v>0</v>
      </c>
      <c r="AD216" s="172"/>
      <c r="AE216" s="33">
        <f t="shared" si="195"/>
        <v>0</v>
      </c>
      <c r="AF216" s="172"/>
      <c r="AG216" s="33">
        <f t="shared" si="196"/>
        <v>0</v>
      </c>
      <c r="AH216" s="172"/>
      <c r="AI216" s="33">
        <f t="shared" si="197"/>
        <v>0</v>
      </c>
      <c r="AJ216" s="172"/>
      <c r="AK216" s="33">
        <f t="shared" si="198"/>
        <v>0</v>
      </c>
      <c r="AL216" s="172"/>
      <c r="AM216" s="33">
        <f t="shared" si="199"/>
        <v>0</v>
      </c>
      <c r="AN216" s="172"/>
      <c r="AO216" s="33">
        <f t="shared" si="200"/>
        <v>0</v>
      </c>
      <c r="AP216" s="172"/>
      <c r="AQ216" s="33">
        <f t="shared" si="201"/>
        <v>0</v>
      </c>
      <c r="AR216" s="172"/>
      <c r="AS216" s="33">
        <f t="shared" si="202"/>
        <v>0</v>
      </c>
      <c r="AT216" s="172"/>
      <c r="AU216" s="33">
        <f t="shared" si="203"/>
        <v>0</v>
      </c>
      <c r="AV216" s="172"/>
      <c r="AW216" s="33">
        <f t="shared" si="204"/>
        <v>0</v>
      </c>
      <c r="AX216" s="34">
        <f t="shared" si="205"/>
        <v>0</v>
      </c>
      <c r="AY216" s="41">
        <f t="shared" si="206"/>
        <v>0</v>
      </c>
      <c r="AZ216" s="5">
        <f t="shared" si="207"/>
        <v>0</v>
      </c>
      <c r="BA216" s="155">
        <f t="shared" si="208"/>
        <v>0</v>
      </c>
    </row>
    <row r="217" spans="1:53" s="2" customFormat="1" ht="13.2" hidden="1" thickTop="1" thickBot="1" x14ac:dyDescent="0.3">
      <c r="A217" s="32"/>
      <c r="B217" s="154">
        <v>5050300083</v>
      </c>
      <c r="C217" s="133" t="str">
        <f>IFERROR(IF(B217,VLOOKUP((AEO!$B$13&amp;AEO!$C$13&amp;B217&amp;E217),MSRV5!A:F,6,0),""),"N/A")</f>
        <v>1880</v>
      </c>
      <c r="D217" s="138" t="s">
        <v>5149</v>
      </c>
      <c r="E217" s="143" t="str">
        <f>IF(B217,VLOOKUP(B217,MSRV5!B:D,3,0),"")</f>
        <v>UN</v>
      </c>
      <c r="F217" s="143"/>
      <c r="G217" s="75"/>
      <c r="H217" s="74">
        <f>IFERROR(IF(B217,VLOOKUP((AEO!$B$13&amp;AEO!$C$13&amp;B217&amp;E217),MSRV5!A:E,5,0),""),0)</f>
        <v>6623.52</v>
      </c>
      <c r="I217" s="33">
        <f t="shared" si="209"/>
        <v>0</v>
      </c>
      <c r="J217" s="172"/>
      <c r="K217" s="33">
        <f t="shared" si="210"/>
        <v>0</v>
      </c>
      <c r="L217" s="172"/>
      <c r="M217" s="33">
        <f t="shared" si="211"/>
        <v>0</v>
      </c>
      <c r="N217" s="172"/>
      <c r="O217" s="33">
        <f t="shared" si="187"/>
        <v>0</v>
      </c>
      <c r="P217" s="172"/>
      <c r="Q217" s="33">
        <f t="shared" si="188"/>
        <v>0</v>
      </c>
      <c r="R217" s="172"/>
      <c r="S217" s="33">
        <f t="shared" si="189"/>
        <v>0</v>
      </c>
      <c r="T217" s="172"/>
      <c r="U217" s="33">
        <f t="shared" si="190"/>
        <v>0</v>
      </c>
      <c r="V217" s="172"/>
      <c r="W217" s="33">
        <f t="shared" si="191"/>
        <v>0</v>
      </c>
      <c r="X217" s="172"/>
      <c r="Y217" s="33">
        <f t="shared" si="192"/>
        <v>0</v>
      </c>
      <c r="Z217" s="172"/>
      <c r="AA217" s="33">
        <f t="shared" si="193"/>
        <v>0</v>
      </c>
      <c r="AB217" s="172"/>
      <c r="AC217" s="33">
        <f t="shared" si="194"/>
        <v>0</v>
      </c>
      <c r="AD217" s="172"/>
      <c r="AE217" s="33">
        <f t="shared" si="195"/>
        <v>0</v>
      </c>
      <c r="AF217" s="172"/>
      <c r="AG217" s="33">
        <f t="shared" si="196"/>
        <v>0</v>
      </c>
      <c r="AH217" s="172"/>
      <c r="AI217" s="33">
        <f t="shared" si="197"/>
        <v>0</v>
      </c>
      <c r="AJ217" s="172"/>
      <c r="AK217" s="33">
        <f t="shared" si="198"/>
        <v>0</v>
      </c>
      <c r="AL217" s="172"/>
      <c r="AM217" s="33">
        <f t="shared" si="199"/>
        <v>0</v>
      </c>
      <c r="AN217" s="172"/>
      <c r="AO217" s="33">
        <f t="shared" si="200"/>
        <v>0</v>
      </c>
      <c r="AP217" s="172"/>
      <c r="AQ217" s="33">
        <f t="shared" si="201"/>
        <v>0</v>
      </c>
      <c r="AR217" s="172"/>
      <c r="AS217" s="33">
        <f t="shared" si="202"/>
        <v>0</v>
      </c>
      <c r="AT217" s="172"/>
      <c r="AU217" s="33">
        <f t="shared" si="203"/>
        <v>0</v>
      </c>
      <c r="AV217" s="172"/>
      <c r="AW217" s="33">
        <f t="shared" si="204"/>
        <v>0</v>
      </c>
      <c r="AX217" s="34">
        <f t="shared" si="205"/>
        <v>0</v>
      </c>
      <c r="AY217" s="41">
        <f t="shared" si="206"/>
        <v>0</v>
      </c>
      <c r="AZ217" s="5">
        <f t="shared" si="207"/>
        <v>0</v>
      </c>
      <c r="BA217" s="155">
        <f t="shared" si="208"/>
        <v>0</v>
      </c>
    </row>
    <row r="218" spans="1:53" s="2" customFormat="1" ht="24" hidden="1" thickTop="1" thickBot="1" x14ac:dyDescent="0.3">
      <c r="A218" s="32"/>
      <c r="B218" s="154">
        <v>5500000963</v>
      </c>
      <c r="C218" s="133" t="str">
        <f>IFERROR(IF(B218,VLOOKUP((AEO!$B$13&amp;AEO!$C$13&amp;B218&amp;E218),MSRV5!A:F,6,0),""),"N/A")</f>
        <v>1890</v>
      </c>
      <c r="D218" s="138" t="s">
        <v>5150</v>
      </c>
      <c r="E218" s="143" t="str">
        <f>IF(B218,VLOOKUP(B218,MSRV5!B:D,3,0),"")</f>
        <v>UN</v>
      </c>
      <c r="F218" s="143"/>
      <c r="G218" s="75"/>
      <c r="H218" s="74">
        <f>IFERROR(IF(B218,VLOOKUP((AEO!$B$13&amp;AEO!$C$13&amp;B218&amp;E218),MSRV5!A:E,5,0),""),0)</f>
        <v>28831.84</v>
      </c>
      <c r="I218" s="33">
        <f t="shared" si="209"/>
        <v>0</v>
      </c>
      <c r="J218" s="172"/>
      <c r="K218" s="33">
        <f t="shared" si="210"/>
        <v>0</v>
      </c>
      <c r="L218" s="172"/>
      <c r="M218" s="33">
        <f t="shared" si="211"/>
        <v>0</v>
      </c>
      <c r="N218" s="172"/>
      <c r="O218" s="33">
        <f t="shared" si="187"/>
        <v>0</v>
      </c>
      <c r="P218" s="172"/>
      <c r="Q218" s="33">
        <f t="shared" si="188"/>
        <v>0</v>
      </c>
      <c r="R218" s="172"/>
      <c r="S218" s="33">
        <f t="shared" si="189"/>
        <v>0</v>
      </c>
      <c r="T218" s="172"/>
      <c r="U218" s="33">
        <f t="shared" si="190"/>
        <v>0</v>
      </c>
      <c r="V218" s="172"/>
      <c r="W218" s="33">
        <f t="shared" si="191"/>
        <v>0</v>
      </c>
      <c r="X218" s="172"/>
      <c r="Y218" s="33">
        <f t="shared" si="192"/>
        <v>0</v>
      </c>
      <c r="Z218" s="172"/>
      <c r="AA218" s="33">
        <f t="shared" si="193"/>
        <v>0</v>
      </c>
      <c r="AB218" s="172"/>
      <c r="AC218" s="33">
        <f t="shared" si="194"/>
        <v>0</v>
      </c>
      <c r="AD218" s="172"/>
      <c r="AE218" s="33">
        <f t="shared" si="195"/>
        <v>0</v>
      </c>
      <c r="AF218" s="172"/>
      <c r="AG218" s="33">
        <f t="shared" si="196"/>
        <v>0</v>
      </c>
      <c r="AH218" s="172"/>
      <c r="AI218" s="33">
        <f t="shared" si="197"/>
        <v>0</v>
      </c>
      <c r="AJ218" s="172"/>
      <c r="AK218" s="33">
        <f t="shared" si="198"/>
        <v>0</v>
      </c>
      <c r="AL218" s="172"/>
      <c r="AM218" s="33">
        <f t="shared" si="199"/>
        <v>0</v>
      </c>
      <c r="AN218" s="172"/>
      <c r="AO218" s="33">
        <f t="shared" si="200"/>
        <v>0</v>
      </c>
      <c r="AP218" s="172"/>
      <c r="AQ218" s="33">
        <f t="shared" si="201"/>
        <v>0</v>
      </c>
      <c r="AR218" s="172"/>
      <c r="AS218" s="33">
        <f t="shared" si="202"/>
        <v>0</v>
      </c>
      <c r="AT218" s="172"/>
      <c r="AU218" s="33">
        <f t="shared" si="203"/>
        <v>0</v>
      </c>
      <c r="AV218" s="172"/>
      <c r="AW218" s="33">
        <f t="shared" si="204"/>
        <v>0</v>
      </c>
      <c r="AX218" s="34">
        <f t="shared" si="205"/>
        <v>0</v>
      </c>
      <c r="AY218" s="41">
        <f t="shared" si="206"/>
        <v>0</v>
      </c>
      <c r="AZ218" s="5">
        <f t="shared" si="207"/>
        <v>0</v>
      </c>
      <c r="BA218" s="155">
        <f t="shared" si="208"/>
        <v>0</v>
      </c>
    </row>
    <row r="219" spans="1:53" s="2" customFormat="1" ht="13.2" hidden="1" thickTop="1" thickBot="1" x14ac:dyDescent="0.3">
      <c r="A219" s="32"/>
      <c r="B219" s="154">
        <v>5500000958</v>
      </c>
      <c r="C219" s="133" t="str">
        <f>IFERROR(IF(B219,VLOOKUP((AEO!$B$13&amp;AEO!$C$13&amp;B219&amp;E219),MSRV5!A:F,6,0),""),"N/A")</f>
        <v>1900</v>
      </c>
      <c r="D219" s="138" t="s">
        <v>5151</v>
      </c>
      <c r="E219" s="143" t="str">
        <f>IF(B219,VLOOKUP(B219,MSRV5!B:D,3,0),"")</f>
        <v>UN</v>
      </c>
      <c r="F219" s="143"/>
      <c r="G219" s="75"/>
      <c r="H219" s="74">
        <f>IFERROR(IF(B219,VLOOKUP((AEO!$B$13&amp;AEO!$C$13&amp;B219&amp;E219),MSRV5!A:E,5,0),""),0)</f>
        <v>11867.7</v>
      </c>
      <c r="I219" s="33">
        <f t="shared" si="209"/>
        <v>0</v>
      </c>
      <c r="J219" s="172"/>
      <c r="K219" s="33">
        <f t="shared" si="210"/>
        <v>0</v>
      </c>
      <c r="L219" s="172"/>
      <c r="M219" s="33">
        <f t="shared" si="211"/>
        <v>0</v>
      </c>
      <c r="N219" s="172"/>
      <c r="O219" s="33">
        <f t="shared" si="187"/>
        <v>0</v>
      </c>
      <c r="P219" s="172"/>
      <c r="Q219" s="33">
        <f t="shared" si="188"/>
        <v>0</v>
      </c>
      <c r="R219" s="172"/>
      <c r="S219" s="33">
        <f t="shared" si="189"/>
        <v>0</v>
      </c>
      <c r="T219" s="172"/>
      <c r="U219" s="33">
        <f t="shared" si="190"/>
        <v>0</v>
      </c>
      <c r="V219" s="172"/>
      <c r="W219" s="33">
        <f t="shared" si="191"/>
        <v>0</v>
      </c>
      <c r="X219" s="172"/>
      <c r="Y219" s="33">
        <f t="shared" si="192"/>
        <v>0</v>
      </c>
      <c r="Z219" s="172"/>
      <c r="AA219" s="33">
        <f t="shared" si="193"/>
        <v>0</v>
      </c>
      <c r="AB219" s="172"/>
      <c r="AC219" s="33">
        <f t="shared" si="194"/>
        <v>0</v>
      </c>
      <c r="AD219" s="172"/>
      <c r="AE219" s="33">
        <f t="shared" si="195"/>
        <v>0</v>
      </c>
      <c r="AF219" s="172"/>
      <c r="AG219" s="33">
        <f t="shared" si="196"/>
        <v>0</v>
      </c>
      <c r="AH219" s="172"/>
      <c r="AI219" s="33">
        <f t="shared" si="197"/>
        <v>0</v>
      </c>
      <c r="AJ219" s="172"/>
      <c r="AK219" s="33">
        <f t="shared" si="198"/>
        <v>0</v>
      </c>
      <c r="AL219" s="172"/>
      <c r="AM219" s="33">
        <f t="shared" si="199"/>
        <v>0</v>
      </c>
      <c r="AN219" s="172"/>
      <c r="AO219" s="33">
        <f t="shared" si="200"/>
        <v>0</v>
      </c>
      <c r="AP219" s="172"/>
      <c r="AQ219" s="33">
        <f t="shared" si="201"/>
        <v>0</v>
      </c>
      <c r="AR219" s="172"/>
      <c r="AS219" s="33">
        <f t="shared" si="202"/>
        <v>0</v>
      </c>
      <c r="AT219" s="172"/>
      <c r="AU219" s="33">
        <f t="shared" si="203"/>
        <v>0</v>
      </c>
      <c r="AV219" s="172"/>
      <c r="AW219" s="33">
        <f t="shared" si="204"/>
        <v>0</v>
      </c>
      <c r="AX219" s="34">
        <f t="shared" si="205"/>
        <v>0</v>
      </c>
      <c r="AY219" s="41">
        <f t="shared" si="206"/>
        <v>0</v>
      </c>
      <c r="AZ219" s="5">
        <f t="shared" si="207"/>
        <v>0</v>
      </c>
      <c r="BA219" s="155">
        <f t="shared" si="208"/>
        <v>0</v>
      </c>
    </row>
    <row r="220" spans="1:53" s="2" customFormat="1" ht="13.2" hidden="1" thickTop="1" thickBot="1" x14ac:dyDescent="0.3">
      <c r="A220" s="32"/>
      <c r="B220" s="154">
        <v>5500000964</v>
      </c>
      <c r="C220" s="133" t="str">
        <f>IFERROR(IF(B220,VLOOKUP((AEO!$B$13&amp;AEO!$C$13&amp;B220&amp;E220),MSRV5!A:F,6,0),""),"N/A")</f>
        <v>1910</v>
      </c>
      <c r="D220" s="138" t="s">
        <v>5152</v>
      </c>
      <c r="E220" s="143" t="str">
        <f>IF(B220,VLOOKUP(B220,MSRV5!B:D,3,0),"")</f>
        <v>UN</v>
      </c>
      <c r="F220" s="143"/>
      <c r="G220" s="75"/>
      <c r="H220" s="74">
        <f>IFERROR(IF(B220,VLOOKUP((AEO!$B$13&amp;AEO!$C$13&amp;B220&amp;E220),MSRV5!A:E,5,0),""),0)</f>
        <v>20982.91</v>
      </c>
      <c r="I220" s="33">
        <f t="shared" si="209"/>
        <v>0</v>
      </c>
      <c r="J220" s="172"/>
      <c r="K220" s="33">
        <f t="shared" si="210"/>
        <v>0</v>
      </c>
      <c r="L220" s="172"/>
      <c r="M220" s="33">
        <f t="shared" si="211"/>
        <v>0</v>
      </c>
      <c r="N220" s="172"/>
      <c r="O220" s="33">
        <f t="shared" si="187"/>
        <v>0</v>
      </c>
      <c r="P220" s="172"/>
      <c r="Q220" s="33">
        <f t="shared" si="188"/>
        <v>0</v>
      </c>
      <c r="R220" s="172"/>
      <c r="S220" s="33">
        <f t="shared" si="189"/>
        <v>0</v>
      </c>
      <c r="T220" s="172"/>
      <c r="U220" s="33">
        <f t="shared" si="190"/>
        <v>0</v>
      </c>
      <c r="V220" s="172"/>
      <c r="W220" s="33">
        <f t="shared" si="191"/>
        <v>0</v>
      </c>
      <c r="X220" s="172"/>
      <c r="Y220" s="33">
        <f t="shared" si="192"/>
        <v>0</v>
      </c>
      <c r="Z220" s="172"/>
      <c r="AA220" s="33">
        <f t="shared" si="193"/>
        <v>0</v>
      </c>
      <c r="AB220" s="172"/>
      <c r="AC220" s="33">
        <f t="shared" si="194"/>
        <v>0</v>
      </c>
      <c r="AD220" s="172"/>
      <c r="AE220" s="33">
        <f t="shared" si="195"/>
        <v>0</v>
      </c>
      <c r="AF220" s="172"/>
      <c r="AG220" s="33">
        <f t="shared" si="196"/>
        <v>0</v>
      </c>
      <c r="AH220" s="172"/>
      <c r="AI220" s="33">
        <f t="shared" si="197"/>
        <v>0</v>
      </c>
      <c r="AJ220" s="172"/>
      <c r="AK220" s="33">
        <f t="shared" si="198"/>
        <v>0</v>
      </c>
      <c r="AL220" s="172"/>
      <c r="AM220" s="33">
        <f t="shared" si="199"/>
        <v>0</v>
      </c>
      <c r="AN220" s="172"/>
      <c r="AO220" s="33">
        <f t="shared" si="200"/>
        <v>0</v>
      </c>
      <c r="AP220" s="172"/>
      <c r="AQ220" s="33">
        <f t="shared" si="201"/>
        <v>0</v>
      </c>
      <c r="AR220" s="172"/>
      <c r="AS220" s="33">
        <f t="shared" si="202"/>
        <v>0</v>
      </c>
      <c r="AT220" s="172"/>
      <c r="AU220" s="33">
        <f t="shared" si="203"/>
        <v>0</v>
      </c>
      <c r="AV220" s="172"/>
      <c r="AW220" s="33">
        <f t="shared" si="204"/>
        <v>0</v>
      </c>
      <c r="AX220" s="34">
        <f t="shared" si="205"/>
        <v>0</v>
      </c>
      <c r="AY220" s="41">
        <f t="shared" si="206"/>
        <v>0</v>
      </c>
      <c r="AZ220" s="5">
        <f t="shared" si="207"/>
        <v>0</v>
      </c>
      <c r="BA220" s="155">
        <f t="shared" si="208"/>
        <v>0</v>
      </c>
    </row>
    <row r="221" spans="1:53" s="2" customFormat="1" ht="13.2" hidden="1" thickTop="1" thickBot="1" x14ac:dyDescent="0.3">
      <c r="A221" s="32"/>
      <c r="B221" s="152">
        <v>5500200816</v>
      </c>
      <c r="C221" s="132" t="str">
        <f>IFERROR(IF(B221,VLOOKUP((AEO!$B$13&amp;AEO!$C$13&amp;B221&amp;E221),MSRV5!A:F,6,0),""),"N/A")</f>
        <v>1780</v>
      </c>
      <c r="D221" s="137" t="s">
        <v>5143</v>
      </c>
      <c r="E221" s="142" t="str">
        <f>IF(B221,VLOOKUP(B221,MSRV5!B:D,3,0),"")</f>
        <v>UN</v>
      </c>
      <c r="F221" s="142"/>
      <c r="G221" s="86"/>
      <c r="H221" s="74">
        <f>IFERROR(IF(B221,VLOOKUP((AEO!$B$13&amp;AEO!$C$13&amp;B221&amp;E221),MSRV5!A:E,5,0),""),0)</f>
        <v>77760.81</v>
      </c>
      <c r="I221" s="33">
        <f t="shared" si="209"/>
        <v>0</v>
      </c>
      <c r="J221" s="172"/>
      <c r="K221" s="33">
        <f t="shared" si="210"/>
        <v>0</v>
      </c>
      <c r="L221" s="172"/>
      <c r="M221" s="33">
        <f t="shared" si="211"/>
        <v>0</v>
      </c>
      <c r="N221" s="172"/>
      <c r="O221" s="33">
        <f t="shared" si="187"/>
        <v>0</v>
      </c>
      <c r="P221" s="172"/>
      <c r="Q221" s="33">
        <f t="shared" si="188"/>
        <v>0</v>
      </c>
      <c r="R221" s="172"/>
      <c r="S221" s="33">
        <f t="shared" si="189"/>
        <v>0</v>
      </c>
      <c r="T221" s="172"/>
      <c r="U221" s="33">
        <f t="shared" si="190"/>
        <v>0</v>
      </c>
      <c r="V221" s="172"/>
      <c r="W221" s="33">
        <f t="shared" si="191"/>
        <v>0</v>
      </c>
      <c r="X221" s="172"/>
      <c r="Y221" s="33">
        <f t="shared" si="192"/>
        <v>0</v>
      </c>
      <c r="Z221" s="172"/>
      <c r="AA221" s="33">
        <f t="shared" si="193"/>
        <v>0</v>
      </c>
      <c r="AB221" s="172"/>
      <c r="AC221" s="33">
        <f t="shared" si="194"/>
        <v>0</v>
      </c>
      <c r="AD221" s="172"/>
      <c r="AE221" s="33">
        <f t="shared" si="195"/>
        <v>0</v>
      </c>
      <c r="AF221" s="172"/>
      <c r="AG221" s="33">
        <f t="shared" si="196"/>
        <v>0</v>
      </c>
      <c r="AH221" s="172"/>
      <c r="AI221" s="33">
        <f t="shared" si="197"/>
        <v>0</v>
      </c>
      <c r="AJ221" s="172"/>
      <c r="AK221" s="33">
        <f t="shared" si="198"/>
        <v>0</v>
      </c>
      <c r="AL221" s="172"/>
      <c r="AM221" s="33">
        <f t="shared" si="199"/>
        <v>0</v>
      </c>
      <c r="AN221" s="172"/>
      <c r="AO221" s="33">
        <f t="shared" si="200"/>
        <v>0</v>
      </c>
      <c r="AP221" s="172"/>
      <c r="AQ221" s="33">
        <f t="shared" si="201"/>
        <v>0</v>
      </c>
      <c r="AR221" s="172"/>
      <c r="AS221" s="33">
        <f t="shared" si="202"/>
        <v>0</v>
      </c>
      <c r="AT221" s="172"/>
      <c r="AU221" s="33">
        <f t="shared" si="203"/>
        <v>0</v>
      </c>
      <c r="AV221" s="172"/>
      <c r="AW221" s="33">
        <f t="shared" si="204"/>
        <v>0</v>
      </c>
      <c r="AX221" s="34">
        <f t="shared" si="205"/>
        <v>0</v>
      </c>
      <c r="AY221" s="41">
        <f t="shared" si="206"/>
        <v>0</v>
      </c>
      <c r="AZ221" s="5">
        <f t="shared" si="207"/>
        <v>0</v>
      </c>
      <c r="BA221" s="155">
        <f t="shared" si="208"/>
        <v>0</v>
      </c>
    </row>
    <row r="222" spans="1:53" s="2" customFormat="1" ht="13.2" hidden="1" thickTop="1" thickBot="1" x14ac:dyDescent="0.3">
      <c r="A222" s="32"/>
      <c r="B222" s="154">
        <v>5500200817</v>
      </c>
      <c r="C222" s="133" t="str">
        <f>IFERROR(IF(B222,VLOOKUP((AEO!$B$13&amp;AEO!$C$13&amp;B222&amp;E222),MSRV5!A:F,6,0),""),"N/A")</f>
        <v>1770</v>
      </c>
      <c r="D222" s="138" t="s">
        <v>5142</v>
      </c>
      <c r="E222" s="143" t="str">
        <f>IF(B222,VLOOKUP(B222,MSRV5!B:D,3,0),"")</f>
        <v>UN</v>
      </c>
      <c r="F222" s="143"/>
      <c r="G222" s="75"/>
      <c r="H222" s="74">
        <f>IFERROR(IF(B222,VLOOKUP((AEO!$B$13&amp;AEO!$C$13&amp;B222&amp;E222),MSRV5!A:E,5,0),""),0)</f>
        <v>60844.84</v>
      </c>
      <c r="I222" s="33">
        <f t="shared" si="209"/>
        <v>0</v>
      </c>
      <c r="J222" s="172"/>
      <c r="K222" s="33">
        <f t="shared" si="210"/>
        <v>0</v>
      </c>
      <c r="L222" s="172"/>
      <c r="M222" s="33">
        <f t="shared" si="211"/>
        <v>0</v>
      </c>
      <c r="N222" s="172"/>
      <c r="O222" s="33">
        <f t="shared" si="187"/>
        <v>0</v>
      </c>
      <c r="P222" s="172"/>
      <c r="Q222" s="33">
        <f t="shared" si="188"/>
        <v>0</v>
      </c>
      <c r="R222" s="172"/>
      <c r="S222" s="33">
        <f t="shared" si="189"/>
        <v>0</v>
      </c>
      <c r="T222" s="172"/>
      <c r="U222" s="33">
        <f t="shared" si="190"/>
        <v>0</v>
      </c>
      <c r="V222" s="172"/>
      <c r="W222" s="33">
        <f t="shared" si="191"/>
        <v>0</v>
      </c>
      <c r="X222" s="172"/>
      <c r="Y222" s="33">
        <f t="shared" si="192"/>
        <v>0</v>
      </c>
      <c r="Z222" s="172"/>
      <c r="AA222" s="33">
        <f t="shared" si="193"/>
        <v>0</v>
      </c>
      <c r="AB222" s="172"/>
      <c r="AC222" s="33">
        <f t="shared" si="194"/>
        <v>0</v>
      </c>
      <c r="AD222" s="172"/>
      <c r="AE222" s="33">
        <f t="shared" si="195"/>
        <v>0</v>
      </c>
      <c r="AF222" s="172"/>
      <c r="AG222" s="33">
        <f t="shared" si="196"/>
        <v>0</v>
      </c>
      <c r="AH222" s="172"/>
      <c r="AI222" s="33">
        <f t="shared" si="197"/>
        <v>0</v>
      </c>
      <c r="AJ222" s="172"/>
      <c r="AK222" s="33">
        <f t="shared" si="198"/>
        <v>0</v>
      </c>
      <c r="AL222" s="172"/>
      <c r="AM222" s="33">
        <f t="shared" si="199"/>
        <v>0</v>
      </c>
      <c r="AN222" s="172"/>
      <c r="AO222" s="33">
        <f t="shared" si="200"/>
        <v>0</v>
      </c>
      <c r="AP222" s="172"/>
      <c r="AQ222" s="33">
        <f t="shared" si="201"/>
        <v>0</v>
      </c>
      <c r="AR222" s="172"/>
      <c r="AS222" s="33">
        <f t="shared" si="202"/>
        <v>0</v>
      </c>
      <c r="AT222" s="172"/>
      <c r="AU222" s="33">
        <f t="shared" si="203"/>
        <v>0</v>
      </c>
      <c r="AV222" s="172"/>
      <c r="AW222" s="33">
        <f t="shared" si="204"/>
        <v>0</v>
      </c>
      <c r="AX222" s="34">
        <f t="shared" si="205"/>
        <v>0</v>
      </c>
      <c r="AY222" s="41">
        <f t="shared" si="206"/>
        <v>0</v>
      </c>
      <c r="AZ222" s="5">
        <f t="shared" si="207"/>
        <v>0</v>
      </c>
      <c r="BA222" s="155">
        <f t="shared" si="208"/>
        <v>0</v>
      </c>
    </row>
    <row r="223" spans="1:53" s="2" customFormat="1" ht="13.2" hidden="1" thickTop="1" thickBot="1" x14ac:dyDescent="0.3">
      <c r="A223" s="32"/>
      <c r="B223" s="154">
        <v>5500300770</v>
      </c>
      <c r="C223" s="133" t="str">
        <f>IFERROR(IF(B223,VLOOKUP((AEO!$B$13&amp;AEO!$C$13&amp;B223&amp;E223),MSRV5!A:F,6,0),""),"N/A")</f>
        <v>1120</v>
      </c>
      <c r="D223" s="138" t="s">
        <v>5093</v>
      </c>
      <c r="E223" s="143" t="str">
        <f>IF(B223,VLOOKUP(B223,MSRV5!B:D,3,0),"")</f>
        <v>UA</v>
      </c>
      <c r="F223" s="143"/>
      <c r="G223" s="75"/>
      <c r="H223" s="74">
        <f>IFERROR(IF(B223,VLOOKUP((AEO!$B$13&amp;AEO!$C$13&amp;B223&amp;E223),MSRV5!A:E,5,0),""),0)</f>
        <v>3311.84</v>
      </c>
      <c r="I223" s="33">
        <f t="shared" si="209"/>
        <v>0</v>
      </c>
      <c r="J223" s="172"/>
      <c r="K223" s="33">
        <f t="shared" si="210"/>
        <v>0</v>
      </c>
      <c r="L223" s="172"/>
      <c r="M223" s="33">
        <f t="shared" si="211"/>
        <v>0</v>
      </c>
      <c r="N223" s="172"/>
      <c r="O223" s="33">
        <f t="shared" si="187"/>
        <v>0</v>
      </c>
      <c r="P223" s="172"/>
      <c r="Q223" s="33">
        <f t="shared" si="188"/>
        <v>0</v>
      </c>
      <c r="R223" s="172"/>
      <c r="S223" s="33">
        <f t="shared" si="189"/>
        <v>0</v>
      </c>
      <c r="T223" s="172"/>
      <c r="U223" s="33">
        <f t="shared" si="190"/>
        <v>0</v>
      </c>
      <c r="V223" s="172"/>
      <c r="W223" s="33">
        <f t="shared" si="191"/>
        <v>0</v>
      </c>
      <c r="X223" s="172"/>
      <c r="Y223" s="33">
        <f t="shared" si="192"/>
        <v>0</v>
      </c>
      <c r="Z223" s="172"/>
      <c r="AA223" s="33">
        <f t="shared" si="193"/>
        <v>0</v>
      </c>
      <c r="AB223" s="172"/>
      <c r="AC223" s="33">
        <f t="shared" si="194"/>
        <v>0</v>
      </c>
      <c r="AD223" s="172"/>
      <c r="AE223" s="33">
        <f t="shared" si="195"/>
        <v>0</v>
      </c>
      <c r="AF223" s="172"/>
      <c r="AG223" s="33">
        <f t="shared" si="196"/>
        <v>0</v>
      </c>
      <c r="AH223" s="172"/>
      <c r="AI223" s="33">
        <f t="shared" si="197"/>
        <v>0</v>
      </c>
      <c r="AJ223" s="172"/>
      <c r="AK223" s="33">
        <f t="shared" si="198"/>
        <v>0</v>
      </c>
      <c r="AL223" s="172"/>
      <c r="AM223" s="33">
        <f t="shared" si="199"/>
        <v>0</v>
      </c>
      <c r="AN223" s="172"/>
      <c r="AO223" s="33">
        <f t="shared" si="200"/>
        <v>0</v>
      </c>
      <c r="AP223" s="172"/>
      <c r="AQ223" s="33">
        <f t="shared" si="201"/>
        <v>0</v>
      </c>
      <c r="AR223" s="172"/>
      <c r="AS223" s="33">
        <f t="shared" si="202"/>
        <v>0</v>
      </c>
      <c r="AT223" s="172"/>
      <c r="AU223" s="33">
        <f t="shared" si="203"/>
        <v>0</v>
      </c>
      <c r="AV223" s="172"/>
      <c r="AW223" s="33">
        <f t="shared" si="204"/>
        <v>0</v>
      </c>
      <c r="AX223" s="34">
        <f t="shared" si="205"/>
        <v>0</v>
      </c>
      <c r="AY223" s="41">
        <f t="shared" si="206"/>
        <v>0</v>
      </c>
      <c r="AZ223" s="5">
        <f t="shared" si="207"/>
        <v>0</v>
      </c>
      <c r="BA223" s="155">
        <f t="shared" si="208"/>
        <v>0</v>
      </c>
    </row>
    <row r="224" spans="1:53" s="2" customFormat="1" ht="13.2" hidden="1" thickTop="1" thickBot="1" x14ac:dyDescent="0.3">
      <c r="A224" s="32"/>
      <c r="B224" s="154">
        <v>5500200401</v>
      </c>
      <c r="C224" s="133" t="str">
        <f>IFERROR(IF(B224,VLOOKUP((AEO!$B$13&amp;AEO!$C$13&amp;B224&amp;E224),MSRV5!A:F,6,0),""),"N/A")</f>
        <v>1950</v>
      </c>
      <c r="D224" s="138" t="s">
        <v>5153</v>
      </c>
      <c r="E224" s="143" t="str">
        <f>IF(B224,VLOOKUP(B224,MSRV5!B:D,3,0),"")</f>
        <v>UN</v>
      </c>
      <c r="F224" s="143"/>
      <c r="G224" s="75"/>
      <c r="H224" s="74">
        <f>IFERROR(IF(B224,VLOOKUP((AEO!$B$13&amp;AEO!$C$13&amp;B224&amp;E224),MSRV5!A:E,5,0),""),0)</f>
        <v>8697.56</v>
      </c>
      <c r="I224" s="33">
        <f t="shared" si="209"/>
        <v>0</v>
      </c>
      <c r="J224" s="172"/>
      <c r="K224" s="33">
        <f t="shared" si="210"/>
        <v>0</v>
      </c>
      <c r="L224" s="172"/>
      <c r="M224" s="33">
        <f t="shared" si="211"/>
        <v>0</v>
      </c>
      <c r="N224" s="172"/>
      <c r="O224" s="33">
        <f t="shared" si="187"/>
        <v>0</v>
      </c>
      <c r="P224" s="172"/>
      <c r="Q224" s="33">
        <f t="shared" si="188"/>
        <v>0</v>
      </c>
      <c r="R224" s="172"/>
      <c r="S224" s="33">
        <f t="shared" si="189"/>
        <v>0</v>
      </c>
      <c r="T224" s="172"/>
      <c r="U224" s="33">
        <f t="shared" si="190"/>
        <v>0</v>
      </c>
      <c r="V224" s="172"/>
      <c r="W224" s="33">
        <f t="shared" si="191"/>
        <v>0</v>
      </c>
      <c r="X224" s="172"/>
      <c r="Y224" s="33">
        <f t="shared" si="192"/>
        <v>0</v>
      </c>
      <c r="Z224" s="172"/>
      <c r="AA224" s="33">
        <f t="shared" si="193"/>
        <v>0</v>
      </c>
      <c r="AB224" s="172"/>
      <c r="AC224" s="33">
        <f t="shared" si="194"/>
        <v>0</v>
      </c>
      <c r="AD224" s="172"/>
      <c r="AE224" s="33">
        <f t="shared" si="195"/>
        <v>0</v>
      </c>
      <c r="AF224" s="172"/>
      <c r="AG224" s="33">
        <f t="shared" si="196"/>
        <v>0</v>
      </c>
      <c r="AH224" s="172"/>
      <c r="AI224" s="33">
        <f t="shared" si="197"/>
        <v>0</v>
      </c>
      <c r="AJ224" s="172"/>
      <c r="AK224" s="33">
        <f t="shared" si="198"/>
        <v>0</v>
      </c>
      <c r="AL224" s="172"/>
      <c r="AM224" s="33">
        <f t="shared" si="199"/>
        <v>0</v>
      </c>
      <c r="AN224" s="172"/>
      <c r="AO224" s="33">
        <f t="shared" si="200"/>
        <v>0</v>
      </c>
      <c r="AP224" s="172"/>
      <c r="AQ224" s="33">
        <f t="shared" si="201"/>
        <v>0</v>
      </c>
      <c r="AR224" s="172"/>
      <c r="AS224" s="33">
        <f t="shared" si="202"/>
        <v>0</v>
      </c>
      <c r="AT224" s="172"/>
      <c r="AU224" s="33">
        <f t="shared" si="203"/>
        <v>0</v>
      </c>
      <c r="AV224" s="172"/>
      <c r="AW224" s="33">
        <f t="shared" si="204"/>
        <v>0</v>
      </c>
      <c r="AX224" s="34">
        <f t="shared" si="205"/>
        <v>0</v>
      </c>
      <c r="AY224" s="41">
        <f t="shared" si="206"/>
        <v>0</v>
      </c>
      <c r="AZ224" s="5">
        <f t="shared" si="207"/>
        <v>0</v>
      </c>
      <c r="BA224" s="155">
        <f t="shared" si="208"/>
        <v>0</v>
      </c>
    </row>
    <row r="225" spans="1:53" s="2" customFormat="1" ht="13.2" hidden="1" thickTop="1" thickBot="1" x14ac:dyDescent="0.3">
      <c r="A225" s="32"/>
      <c r="B225" s="154">
        <v>5500000994</v>
      </c>
      <c r="C225" s="133" t="str">
        <f>IFERROR(IF(B225,VLOOKUP((AEO!$B$13&amp;AEO!$C$13&amp;B225&amp;E225),MSRV5!A:F,6,0),""),"N/A")</f>
        <v>1960</v>
      </c>
      <c r="D225" s="138" t="s">
        <v>5154</v>
      </c>
      <c r="E225" s="143" t="str">
        <f>IF(B225,VLOOKUP(B225,MSRV5!B:D,3,0),"")</f>
        <v>UN</v>
      </c>
      <c r="F225" s="143"/>
      <c r="G225" s="75"/>
      <c r="H225" s="74">
        <f>IFERROR(IF(B225,VLOOKUP((AEO!$B$13&amp;AEO!$C$13&amp;B225&amp;E225),MSRV5!A:E,5,0),""),0)</f>
        <v>24631.22</v>
      </c>
      <c r="I225" s="33">
        <f t="shared" si="209"/>
        <v>0</v>
      </c>
      <c r="J225" s="172"/>
      <c r="K225" s="33">
        <f t="shared" si="210"/>
        <v>0</v>
      </c>
      <c r="L225" s="172"/>
      <c r="M225" s="33">
        <f t="shared" si="211"/>
        <v>0</v>
      </c>
      <c r="N225" s="172"/>
      <c r="O225" s="33">
        <f t="shared" si="187"/>
        <v>0</v>
      </c>
      <c r="P225" s="172"/>
      <c r="Q225" s="33">
        <f t="shared" si="188"/>
        <v>0</v>
      </c>
      <c r="R225" s="172"/>
      <c r="S225" s="33">
        <f t="shared" si="189"/>
        <v>0</v>
      </c>
      <c r="T225" s="172"/>
      <c r="U225" s="33">
        <f t="shared" si="190"/>
        <v>0</v>
      </c>
      <c r="V225" s="172"/>
      <c r="W225" s="33">
        <f t="shared" si="191"/>
        <v>0</v>
      </c>
      <c r="X225" s="172"/>
      <c r="Y225" s="33">
        <f t="shared" si="192"/>
        <v>0</v>
      </c>
      <c r="Z225" s="172"/>
      <c r="AA225" s="33">
        <f t="shared" si="193"/>
        <v>0</v>
      </c>
      <c r="AB225" s="172"/>
      <c r="AC225" s="33">
        <f t="shared" si="194"/>
        <v>0</v>
      </c>
      <c r="AD225" s="172"/>
      <c r="AE225" s="33">
        <f t="shared" si="195"/>
        <v>0</v>
      </c>
      <c r="AF225" s="172"/>
      <c r="AG225" s="33">
        <f t="shared" si="196"/>
        <v>0</v>
      </c>
      <c r="AH225" s="172"/>
      <c r="AI225" s="33">
        <f t="shared" si="197"/>
        <v>0</v>
      </c>
      <c r="AJ225" s="172"/>
      <c r="AK225" s="33">
        <f t="shared" si="198"/>
        <v>0</v>
      </c>
      <c r="AL225" s="172"/>
      <c r="AM225" s="33">
        <f t="shared" si="199"/>
        <v>0</v>
      </c>
      <c r="AN225" s="172"/>
      <c r="AO225" s="33">
        <f t="shared" si="200"/>
        <v>0</v>
      </c>
      <c r="AP225" s="172"/>
      <c r="AQ225" s="33">
        <f t="shared" si="201"/>
        <v>0</v>
      </c>
      <c r="AR225" s="172"/>
      <c r="AS225" s="33">
        <f t="shared" si="202"/>
        <v>0</v>
      </c>
      <c r="AT225" s="172"/>
      <c r="AU225" s="33">
        <f t="shared" si="203"/>
        <v>0</v>
      </c>
      <c r="AV225" s="172"/>
      <c r="AW225" s="33">
        <f t="shared" si="204"/>
        <v>0</v>
      </c>
      <c r="AX225" s="34">
        <f t="shared" si="205"/>
        <v>0</v>
      </c>
      <c r="AY225" s="41">
        <f t="shared" si="206"/>
        <v>0</v>
      </c>
      <c r="AZ225" s="5">
        <f t="shared" si="207"/>
        <v>0</v>
      </c>
      <c r="BA225" s="155">
        <f t="shared" si="208"/>
        <v>0</v>
      </c>
    </row>
    <row r="226" spans="1:53" s="2" customFormat="1" ht="13.2" hidden="1" thickTop="1" thickBot="1" x14ac:dyDescent="0.3">
      <c r="A226" s="32"/>
      <c r="B226" s="154">
        <v>5500100002</v>
      </c>
      <c r="C226" s="133" t="str">
        <f>IFERROR(IF(B226,VLOOKUP((AEO!$B$13&amp;AEO!$C$13&amp;B226&amp;E226),MSRV5!A:F,6,0),""),"N/A")</f>
        <v>1160</v>
      </c>
      <c r="D226" s="138" t="s">
        <v>5097</v>
      </c>
      <c r="E226" s="143" t="str">
        <f>IF(B226,VLOOKUP(B226,MSRV5!B:D,3,0),"")</f>
        <v>UN</v>
      </c>
      <c r="F226" s="143"/>
      <c r="G226" s="75"/>
      <c r="H226" s="74">
        <f>IFERROR(IF(B226,VLOOKUP((AEO!$B$13&amp;AEO!$C$13&amp;B226&amp;E226),MSRV5!A:E,5,0),""),0)</f>
        <v>8180.63</v>
      </c>
      <c r="I226" s="33">
        <f t="shared" si="209"/>
        <v>0</v>
      </c>
      <c r="J226" s="172"/>
      <c r="K226" s="33">
        <f t="shared" si="210"/>
        <v>0</v>
      </c>
      <c r="L226" s="172"/>
      <c r="M226" s="33">
        <f t="shared" si="211"/>
        <v>0</v>
      </c>
      <c r="N226" s="172"/>
      <c r="O226" s="33">
        <f t="shared" si="187"/>
        <v>0</v>
      </c>
      <c r="P226" s="172"/>
      <c r="Q226" s="33">
        <f t="shared" si="188"/>
        <v>0</v>
      </c>
      <c r="R226" s="172"/>
      <c r="S226" s="33">
        <f t="shared" si="189"/>
        <v>0</v>
      </c>
      <c r="T226" s="172"/>
      <c r="U226" s="33">
        <f t="shared" si="190"/>
        <v>0</v>
      </c>
      <c r="V226" s="172"/>
      <c r="W226" s="33">
        <f t="shared" si="191"/>
        <v>0</v>
      </c>
      <c r="X226" s="172"/>
      <c r="Y226" s="33">
        <f t="shared" si="192"/>
        <v>0</v>
      </c>
      <c r="Z226" s="172"/>
      <c r="AA226" s="33">
        <f t="shared" si="193"/>
        <v>0</v>
      </c>
      <c r="AB226" s="172"/>
      <c r="AC226" s="33">
        <f t="shared" si="194"/>
        <v>0</v>
      </c>
      <c r="AD226" s="172"/>
      <c r="AE226" s="33">
        <f t="shared" si="195"/>
        <v>0</v>
      </c>
      <c r="AF226" s="172"/>
      <c r="AG226" s="33">
        <f t="shared" si="196"/>
        <v>0</v>
      </c>
      <c r="AH226" s="172"/>
      <c r="AI226" s="33">
        <f t="shared" si="197"/>
        <v>0</v>
      </c>
      <c r="AJ226" s="172"/>
      <c r="AK226" s="33">
        <f t="shared" si="198"/>
        <v>0</v>
      </c>
      <c r="AL226" s="172"/>
      <c r="AM226" s="33">
        <f t="shared" si="199"/>
        <v>0</v>
      </c>
      <c r="AN226" s="172"/>
      <c r="AO226" s="33">
        <f t="shared" si="200"/>
        <v>0</v>
      </c>
      <c r="AP226" s="172"/>
      <c r="AQ226" s="33">
        <f t="shared" si="201"/>
        <v>0</v>
      </c>
      <c r="AR226" s="172"/>
      <c r="AS226" s="33">
        <f t="shared" si="202"/>
        <v>0</v>
      </c>
      <c r="AT226" s="172"/>
      <c r="AU226" s="33">
        <f t="shared" si="203"/>
        <v>0</v>
      </c>
      <c r="AV226" s="172"/>
      <c r="AW226" s="33">
        <f t="shared" si="204"/>
        <v>0</v>
      </c>
      <c r="AX226" s="34">
        <f t="shared" si="205"/>
        <v>0</v>
      </c>
      <c r="AY226" s="41">
        <f t="shared" si="206"/>
        <v>0</v>
      </c>
      <c r="AZ226" s="5">
        <f t="shared" si="207"/>
        <v>0</v>
      </c>
      <c r="BA226" s="155">
        <f t="shared" si="208"/>
        <v>0</v>
      </c>
    </row>
    <row r="227" spans="1:53" s="2" customFormat="1" ht="13.2" hidden="1" thickTop="1" thickBot="1" x14ac:dyDescent="0.3">
      <c r="A227" s="32"/>
      <c r="B227" s="154">
        <v>5500100004</v>
      </c>
      <c r="C227" s="133" t="str">
        <f>IFERROR(IF(B227,VLOOKUP((AEO!$B$13&amp;AEO!$C$13&amp;B227&amp;E227),MSRV5!A:F,6,0),""),"N/A")</f>
        <v>1980</v>
      </c>
      <c r="D227" s="138" t="s">
        <v>5155</v>
      </c>
      <c r="E227" s="143" t="str">
        <f>IF(B227,VLOOKUP(B227,MSRV5!B:D,3,0),"")</f>
        <v>UN</v>
      </c>
      <c r="F227" s="143"/>
      <c r="G227" s="75"/>
      <c r="H227" s="74">
        <f>IFERROR(IF(B227,VLOOKUP((AEO!$B$13&amp;AEO!$C$13&amp;B227&amp;E227),MSRV5!A:E,5,0),""),0)</f>
        <v>11399.74</v>
      </c>
      <c r="I227" s="33">
        <f t="shared" si="209"/>
        <v>0</v>
      </c>
      <c r="J227" s="172"/>
      <c r="K227" s="33">
        <f t="shared" si="210"/>
        <v>0</v>
      </c>
      <c r="L227" s="172"/>
      <c r="M227" s="33">
        <f t="shared" si="211"/>
        <v>0</v>
      </c>
      <c r="N227" s="172"/>
      <c r="O227" s="33">
        <f t="shared" si="187"/>
        <v>0</v>
      </c>
      <c r="P227" s="172"/>
      <c r="Q227" s="33">
        <f t="shared" si="188"/>
        <v>0</v>
      </c>
      <c r="R227" s="172"/>
      <c r="S227" s="33">
        <f t="shared" si="189"/>
        <v>0</v>
      </c>
      <c r="T227" s="172"/>
      <c r="U227" s="33">
        <f t="shared" si="190"/>
        <v>0</v>
      </c>
      <c r="V227" s="172"/>
      <c r="W227" s="33">
        <f t="shared" si="191"/>
        <v>0</v>
      </c>
      <c r="X227" s="172"/>
      <c r="Y227" s="33">
        <f t="shared" si="192"/>
        <v>0</v>
      </c>
      <c r="Z227" s="172"/>
      <c r="AA227" s="33">
        <f t="shared" si="193"/>
        <v>0</v>
      </c>
      <c r="AB227" s="172"/>
      <c r="AC227" s="33">
        <f t="shared" si="194"/>
        <v>0</v>
      </c>
      <c r="AD227" s="172"/>
      <c r="AE227" s="33">
        <f t="shared" si="195"/>
        <v>0</v>
      </c>
      <c r="AF227" s="172"/>
      <c r="AG227" s="33">
        <f t="shared" si="196"/>
        <v>0</v>
      </c>
      <c r="AH227" s="172"/>
      <c r="AI227" s="33">
        <f t="shared" si="197"/>
        <v>0</v>
      </c>
      <c r="AJ227" s="172"/>
      <c r="AK227" s="33">
        <f t="shared" si="198"/>
        <v>0</v>
      </c>
      <c r="AL227" s="172"/>
      <c r="AM227" s="33">
        <f t="shared" si="199"/>
        <v>0</v>
      </c>
      <c r="AN227" s="172"/>
      <c r="AO227" s="33">
        <f t="shared" si="200"/>
        <v>0</v>
      </c>
      <c r="AP227" s="172"/>
      <c r="AQ227" s="33">
        <f t="shared" si="201"/>
        <v>0</v>
      </c>
      <c r="AR227" s="172"/>
      <c r="AS227" s="33">
        <f t="shared" si="202"/>
        <v>0</v>
      </c>
      <c r="AT227" s="172"/>
      <c r="AU227" s="33">
        <f t="shared" si="203"/>
        <v>0</v>
      </c>
      <c r="AV227" s="172"/>
      <c r="AW227" s="33">
        <f t="shared" si="204"/>
        <v>0</v>
      </c>
      <c r="AX227" s="34">
        <f t="shared" si="205"/>
        <v>0</v>
      </c>
      <c r="AY227" s="41">
        <f t="shared" si="206"/>
        <v>0</v>
      </c>
      <c r="AZ227" s="5">
        <f t="shared" si="207"/>
        <v>0</v>
      </c>
      <c r="BA227" s="155">
        <f t="shared" si="208"/>
        <v>0</v>
      </c>
    </row>
    <row r="228" spans="1:53" s="2" customFormat="1" ht="13.2" hidden="1" thickTop="1" thickBot="1" x14ac:dyDescent="0.3">
      <c r="A228" s="32"/>
      <c r="B228" s="154">
        <v>5500000978</v>
      </c>
      <c r="C228" s="133" t="str">
        <f>IFERROR(IF(B228,VLOOKUP((AEO!$B$13&amp;AEO!$C$13&amp;B228&amp;E228),MSRV5!A:F,6,0),""),"N/A")</f>
        <v>2000</v>
      </c>
      <c r="D228" s="138" t="s">
        <v>5156</v>
      </c>
      <c r="E228" s="143" t="str">
        <f>IF(B228,VLOOKUP(B228,MSRV5!B:D,3,0),"")</f>
        <v>UN</v>
      </c>
      <c r="F228" s="143"/>
      <c r="G228" s="75"/>
      <c r="H228" s="74">
        <f>IFERROR(IF(B228,VLOOKUP((AEO!$B$13&amp;AEO!$C$13&amp;B228&amp;E228),MSRV5!A:E,5,0),""),0)</f>
        <v>7553.74</v>
      </c>
      <c r="I228" s="33">
        <f t="shared" si="209"/>
        <v>0</v>
      </c>
      <c r="J228" s="172"/>
      <c r="K228" s="33">
        <f t="shared" si="210"/>
        <v>0</v>
      </c>
      <c r="L228" s="172"/>
      <c r="M228" s="33">
        <f t="shared" si="211"/>
        <v>0</v>
      </c>
      <c r="N228" s="172"/>
      <c r="O228" s="33">
        <f t="shared" si="187"/>
        <v>0</v>
      </c>
      <c r="P228" s="172"/>
      <c r="Q228" s="33">
        <f t="shared" si="188"/>
        <v>0</v>
      </c>
      <c r="R228" s="172"/>
      <c r="S228" s="33">
        <f t="shared" si="189"/>
        <v>0</v>
      </c>
      <c r="T228" s="172"/>
      <c r="U228" s="33">
        <f t="shared" si="190"/>
        <v>0</v>
      </c>
      <c r="V228" s="172"/>
      <c r="W228" s="33">
        <f t="shared" si="191"/>
        <v>0</v>
      </c>
      <c r="X228" s="172"/>
      <c r="Y228" s="33">
        <f t="shared" si="192"/>
        <v>0</v>
      </c>
      <c r="Z228" s="172"/>
      <c r="AA228" s="33">
        <f t="shared" si="193"/>
        <v>0</v>
      </c>
      <c r="AB228" s="172"/>
      <c r="AC228" s="33">
        <f t="shared" si="194"/>
        <v>0</v>
      </c>
      <c r="AD228" s="172"/>
      <c r="AE228" s="33">
        <f t="shared" si="195"/>
        <v>0</v>
      </c>
      <c r="AF228" s="172"/>
      <c r="AG228" s="33">
        <f t="shared" si="196"/>
        <v>0</v>
      </c>
      <c r="AH228" s="172"/>
      <c r="AI228" s="33">
        <f t="shared" si="197"/>
        <v>0</v>
      </c>
      <c r="AJ228" s="172"/>
      <c r="AK228" s="33">
        <f t="shared" si="198"/>
        <v>0</v>
      </c>
      <c r="AL228" s="172"/>
      <c r="AM228" s="33">
        <f t="shared" si="199"/>
        <v>0</v>
      </c>
      <c r="AN228" s="172"/>
      <c r="AO228" s="33">
        <f t="shared" si="200"/>
        <v>0</v>
      </c>
      <c r="AP228" s="172"/>
      <c r="AQ228" s="33">
        <f t="shared" si="201"/>
        <v>0</v>
      </c>
      <c r="AR228" s="172"/>
      <c r="AS228" s="33">
        <f t="shared" si="202"/>
        <v>0</v>
      </c>
      <c r="AT228" s="172"/>
      <c r="AU228" s="33">
        <f t="shared" si="203"/>
        <v>0</v>
      </c>
      <c r="AV228" s="172"/>
      <c r="AW228" s="33">
        <f t="shared" si="204"/>
        <v>0</v>
      </c>
      <c r="AX228" s="34">
        <f t="shared" si="205"/>
        <v>0</v>
      </c>
      <c r="AY228" s="41">
        <f t="shared" si="206"/>
        <v>0</v>
      </c>
      <c r="AZ228" s="5">
        <f t="shared" si="207"/>
        <v>0</v>
      </c>
      <c r="BA228" s="155">
        <f t="shared" si="208"/>
        <v>0</v>
      </c>
    </row>
    <row r="229" spans="1:53" s="2" customFormat="1" ht="13.2" hidden="1" thickTop="1" thickBot="1" x14ac:dyDescent="0.3">
      <c r="A229" s="32"/>
      <c r="B229" s="154">
        <v>5500100830</v>
      </c>
      <c r="C229" s="133" t="str">
        <f>IFERROR(IF(B229,VLOOKUP((AEO!$B$13&amp;AEO!$C$13&amp;B229&amp;E229),MSRV5!A:F,6,0),""),"N/A")</f>
        <v>9050</v>
      </c>
      <c r="D229" s="138" t="s">
        <v>5157</v>
      </c>
      <c r="E229" s="143" t="str">
        <f>IF(B229,VLOOKUP(B229,MSRV5!B:D,3,0),"")</f>
        <v>M3</v>
      </c>
      <c r="F229" s="143"/>
      <c r="G229" s="75"/>
      <c r="H229" s="74">
        <f>IFERROR(IF(B229,VLOOKUP((AEO!$B$13&amp;AEO!$C$13&amp;B229&amp;E229),MSRV5!A:E,5,0),""),0)</f>
        <v>6018.74</v>
      </c>
      <c r="I229" s="33">
        <f t="shared" si="209"/>
        <v>0</v>
      </c>
      <c r="J229" s="172"/>
      <c r="K229" s="33">
        <f t="shared" si="210"/>
        <v>0</v>
      </c>
      <c r="L229" s="172"/>
      <c r="M229" s="33">
        <f t="shared" si="211"/>
        <v>0</v>
      </c>
      <c r="N229" s="172"/>
      <c r="O229" s="33">
        <f t="shared" si="187"/>
        <v>0</v>
      </c>
      <c r="P229" s="172"/>
      <c r="Q229" s="33">
        <f t="shared" si="188"/>
        <v>0</v>
      </c>
      <c r="R229" s="172"/>
      <c r="S229" s="33">
        <f t="shared" si="189"/>
        <v>0</v>
      </c>
      <c r="T229" s="172"/>
      <c r="U229" s="33">
        <f t="shared" si="190"/>
        <v>0</v>
      </c>
      <c r="V229" s="172"/>
      <c r="W229" s="33">
        <f t="shared" si="191"/>
        <v>0</v>
      </c>
      <c r="X229" s="172"/>
      <c r="Y229" s="33">
        <f t="shared" si="192"/>
        <v>0</v>
      </c>
      <c r="Z229" s="172"/>
      <c r="AA229" s="33">
        <f t="shared" si="193"/>
        <v>0</v>
      </c>
      <c r="AB229" s="172"/>
      <c r="AC229" s="33">
        <f t="shared" si="194"/>
        <v>0</v>
      </c>
      <c r="AD229" s="172"/>
      <c r="AE229" s="33">
        <f t="shared" si="195"/>
        <v>0</v>
      </c>
      <c r="AF229" s="172"/>
      <c r="AG229" s="33">
        <f t="shared" si="196"/>
        <v>0</v>
      </c>
      <c r="AH229" s="172"/>
      <c r="AI229" s="33">
        <f t="shared" si="197"/>
        <v>0</v>
      </c>
      <c r="AJ229" s="172"/>
      <c r="AK229" s="33">
        <f t="shared" si="198"/>
        <v>0</v>
      </c>
      <c r="AL229" s="172"/>
      <c r="AM229" s="33">
        <f t="shared" si="199"/>
        <v>0</v>
      </c>
      <c r="AN229" s="172"/>
      <c r="AO229" s="33">
        <f t="shared" si="200"/>
        <v>0</v>
      </c>
      <c r="AP229" s="172"/>
      <c r="AQ229" s="33">
        <f t="shared" si="201"/>
        <v>0</v>
      </c>
      <c r="AR229" s="172"/>
      <c r="AS229" s="33">
        <f t="shared" si="202"/>
        <v>0</v>
      </c>
      <c r="AT229" s="172"/>
      <c r="AU229" s="33">
        <f t="shared" si="203"/>
        <v>0</v>
      </c>
      <c r="AV229" s="172"/>
      <c r="AW229" s="33">
        <f t="shared" si="204"/>
        <v>0</v>
      </c>
      <c r="AX229" s="34">
        <f t="shared" si="205"/>
        <v>0</v>
      </c>
      <c r="AY229" s="41">
        <f t="shared" si="206"/>
        <v>0</v>
      </c>
      <c r="AZ229" s="5">
        <f t="shared" si="207"/>
        <v>0</v>
      </c>
      <c r="BA229" s="155">
        <f t="shared" si="208"/>
        <v>0</v>
      </c>
    </row>
    <row r="230" spans="1:53" s="2" customFormat="1" ht="13.2" hidden="1" thickTop="1" thickBot="1" x14ac:dyDescent="0.3">
      <c r="A230" s="32"/>
      <c r="B230" s="154">
        <v>5500100830</v>
      </c>
      <c r="C230" s="133" t="str">
        <f>IFERROR(IF(B230,VLOOKUP((AEO!$B$13&amp;AEO!$C$13&amp;B230&amp;E230),MSRV5!A:F,6,0),""),"N/A")</f>
        <v>9050</v>
      </c>
      <c r="D230" s="138" t="s">
        <v>5158</v>
      </c>
      <c r="E230" s="143" t="str">
        <f>IF(B230,VLOOKUP(B230,MSRV5!B:D,3,0),"")</f>
        <v>M3</v>
      </c>
      <c r="F230" s="143"/>
      <c r="G230" s="75"/>
      <c r="H230" s="74">
        <f>IFERROR(IF(B230,VLOOKUP((AEO!$B$13&amp;AEO!$C$13&amp;B230&amp;E230),MSRV5!A:E,5,0),""),0)</f>
        <v>6018.74</v>
      </c>
      <c r="I230" s="33">
        <f t="shared" si="209"/>
        <v>0</v>
      </c>
      <c r="J230" s="172"/>
      <c r="K230" s="33">
        <f t="shared" si="210"/>
        <v>0</v>
      </c>
      <c r="L230" s="172"/>
      <c r="M230" s="33">
        <f t="shared" si="211"/>
        <v>0</v>
      </c>
      <c r="N230" s="172"/>
      <c r="O230" s="33">
        <f t="shared" ref="O230:O392" si="212">N230*$H230</f>
        <v>0</v>
      </c>
      <c r="P230" s="172"/>
      <c r="Q230" s="33">
        <f t="shared" ref="Q230:Q392" si="213">P230*$H230</f>
        <v>0</v>
      </c>
      <c r="R230" s="172"/>
      <c r="S230" s="33">
        <f t="shared" ref="S230:S392" si="214">R230*$H230</f>
        <v>0</v>
      </c>
      <c r="T230" s="172"/>
      <c r="U230" s="33">
        <f t="shared" ref="U230:U392" si="215">T230*$H230</f>
        <v>0</v>
      </c>
      <c r="V230" s="172"/>
      <c r="W230" s="33">
        <f t="shared" ref="W230:W392" si="216">V230*$H230</f>
        <v>0</v>
      </c>
      <c r="X230" s="172"/>
      <c r="Y230" s="33">
        <f t="shared" ref="Y230:Y392" si="217">X230*$H230</f>
        <v>0</v>
      </c>
      <c r="Z230" s="172"/>
      <c r="AA230" s="33">
        <f t="shared" ref="AA230:AA392" si="218">Z230*$H230</f>
        <v>0</v>
      </c>
      <c r="AB230" s="172"/>
      <c r="AC230" s="33">
        <f t="shared" ref="AC230:AC392" si="219">AB230*$H230</f>
        <v>0</v>
      </c>
      <c r="AD230" s="172"/>
      <c r="AE230" s="33">
        <f t="shared" ref="AE230:AE392" si="220">AD230*$H230</f>
        <v>0</v>
      </c>
      <c r="AF230" s="172"/>
      <c r="AG230" s="33">
        <f t="shared" ref="AG230:AG392" si="221">AF230*$H230</f>
        <v>0</v>
      </c>
      <c r="AH230" s="172"/>
      <c r="AI230" s="33">
        <f t="shared" ref="AI230:AI392" si="222">AH230*$H230</f>
        <v>0</v>
      </c>
      <c r="AJ230" s="172"/>
      <c r="AK230" s="33">
        <f t="shared" ref="AK230:AK392" si="223">AJ230*$H230</f>
        <v>0</v>
      </c>
      <c r="AL230" s="172"/>
      <c r="AM230" s="33">
        <f t="shared" ref="AM230:AM392" si="224">AL230*$H230</f>
        <v>0</v>
      </c>
      <c r="AN230" s="172"/>
      <c r="AO230" s="33">
        <f t="shared" ref="AO230:AO392" si="225">AN230*$H230</f>
        <v>0</v>
      </c>
      <c r="AP230" s="172"/>
      <c r="AQ230" s="33">
        <f t="shared" ref="AQ230:AQ392" si="226">AP230*$H230</f>
        <v>0</v>
      </c>
      <c r="AR230" s="172"/>
      <c r="AS230" s="33">
        <f t="shared" ref="AS230:AS392" si="227">AR230*$H230</f>
        <v>0</v>
      </c>
      <c r="AT230" s="172"/>
      <c r="AU230" s="33">
        <f t="shared" ref="AU230:AU392" si="228">AT230*$H230</f>
        <v>0</v>
      </c>
      <c r="AV230" s="172"/>
      <c r="AW230" s="33">
        <f t="shared" ref="AW230:AW392" si="229">AV230*$H230</f>
        <v>0</v>
      </c>
      <c r="AX230" s="34">
        <f t="shared" ref="AX230:AX293" si="230">SUM(AV230,AT230,AR230,AP230,AN230,AL230,AJ230,AH230,AF230,AD230,AB230,Z230,X230,V230,T230,R230,P230,N230,L230,J230)</f>
        <v>0</v>
      </c>
      <c r="AY230" s="41">
        <f t="shared" ref="AY230:AY293" si="231">SUM(AW230,AU230,AS230,AQ230,AO230,AM230,AK230,AI230,AG230,AE230,AC230,AA230,Y230,W230,U230,S230,Q230,O230,M230,K230)</f>
        <v>0</v>
      </c>
      <c r="AZ230" s="5">
        <f t="shared" ref="AZ230:AZ293" si="232">(F230+G230)-AX230</f>
        <v>0</v>
      </c>
      <c r="BA230" s="155">
        <f t="shared" ref="BA230:BA293" si="233">I230-AY230</f>
        <v>0</v>
      </c>
    </row>
    <row r="231" spans="1:53" s="2" customFormat="1" ht="35.4" hidden="1" thickTop="1" thickBot="1" x14ac:dyDescent="0.3">
      <c r="A231" s="32"/>
      <c r="B231" s="154">
        <v>5500100830</v>
      </c>
      <c r="C231" s="133" t="str">
        <f>IFERROR(IF(B231,VLOOKUP((AEO!$B$13&amp;AEO!$C$13&amp;B231&amp;E231),MSRV5!A:F,6,0),""),"N/A")</f>
        <v>9050</v>
      </c>
      <c r="D231" s="138" t="s">
        <v>5159</v>
      </c>
      <c r="E231" s="143" t="str">
        <f>IF(B231,VLOOKUP(B231,MSRV5!B:D,3,0),"")</f>
        <v>M3</v>
      </c>
      <c r="F231" s="143"/>
      <c r="G231" s="75"/>
      <c r="H231" s="74">
        <f>IFERROR(IF(B231,VLOOKUP((AEO!$B$13&amp;AEO!$C$13&amp;B231&amp;E231),MSRV5!A:E,5,0),""),0)</f>
        <v>6018.74</v>
      </c>
      <c r="I231" s="33">
        <f t="shared" si="209"/>
        <v>0</v>
      </c>
      <c r="J231" s="172"/>
      <c r="K231" s="33">
        <f t="shared" si="210"/>
        <v>0</v>
      </c>
      <c r="L231" s="172"/>
      <c r="M231" s="33">
        <f t="shared" si="211"/>
        <v>0</v>
      </c>
      <c r="N231" s="172"/>
      <c r="O231" s="33">
        <f t="shared" si="212"/>
        <v>0</v>
      </c>
      <c r="P231" s="172"/>
      <c r="Q231" s="33">
        <f t="shared" si="213"/>
        <v>0</v>
      </c>
      <c r="R231" s="172"/>
      <c r="S231" s="33">
        <f t="shared" si="214"/>
        <v>0</v>
      </c>
      <c r="T231" s="172"/>
      <c r="U231" s="33">
        <f t="shared" si="215"/>
        <v>0</v>
      </c>
      <c r="V231" s="172"/>
      <c r="W231" s="33">
        <f t="shared" si="216"/>
        <v>0</v>
      </c>
      <c r="X231" s="172"/>
      <c r="Y231" s="33">
        <f t="shared" si="217"/>
        <v>0</v>
      </c>
      <c r="Z231" s="172"/>
      <c r="AA231" s="33">
        <f t="shared" si="218"/>
        <v>0</v>
      </c>
      <c r="AB231" s="172"/>
      <c r="AC231" s="33">
        <f t="shared" si="219"/>
        <v>0</v>
      </c>
      <c r="AD231" s="172"/>
      <c r="AE231" s="33">
        <f t="shared" si="220"/>
        <v>0</v>
      </c>
      <c r="AF231" s="172"/>
      <c r="AG231" s="33">
        <f t="shared" si="221"/>
        <v>0</v>
      </c>
      <c r="AH231" s="172"/>
      <c r="AI231" s="33">
        <f t="shared" si="222"/>
        <v>0</v>
      </c>
      <c r="AJ231" s="172"/>
      <c r="AK231" s="33">
        <f t="shared" si="223"/>
        <v>0</v>
      </c>
      <c r="AL231" s="172"/>
      <c r="AM231" s="33">
        <f t="shared" si="224"/>
        <v>0</v>
      </c>
      <c r="AN231" s="172"/>
      <c r="AO231" s="33">
        <f t="shared" si="225"/>
        <v>0</v>
      </c>
      <c r="AP231" s="172"/>
      <c r="AQ231" s="33">
        <f t="shared" si="226"/>
        <v>0</v>
      </c>
      <c r="AR231" s="172"/>
      <c r="AS231" s="33">
        <f t="shared" si="227"/>
        <v>0</v>
      </c>
      <c r="AT231" s="172"/>
      <c r="AU231" s="33">
        <f t="shared" si="228"/>
        <v>0</v>
      </c>
      <c r="AV231" s="172"/>
      <c r="AW231" s="33">
        <f t="shared" si="229"/>
        <v>0</v>
      </c>
      <c r="AX231" s="34">
        <f t="shared" si="230"/>
        <v>0</v>
      </c>
      <c r="AY231" s="41">
        <f t="shared" si="231"/>
        <v>0</v>
      </c>
      <c r="AZ231" s="5">
        <f t="shared" si="232"/>
        <v>0</v>
      </c>
      <c r="BA231" s="155">
        <f t="shared" si="233"/>
        <v>0</v>
      </c>
    </row>
    <row r="232" spans="1:53" s="2" customFormat="1" ht="13.2" hidden="1" thickTop="1" thickBot="1" x14ac:dyDescent="0.3">
      <c r="A232" s="32"/>
      <c r="B232" s="154">
        <v>5050300084</v>
      </c>
      <c r="C232" s="133" t="str">
        <f>IFERROR(IF(B232,VLOOKUP((AEO!$B$13&amp;AEO!$C$13&amp;B232&amp;E232),MSRV5!A:F,6,0),""),"N/A")</f>
        <v>2010</v>
      </c>
      <c r="D232" s="138" t="s">
        <v>5160</v>
      </c>
      <c r="E232" s="143" t="str">
        <f>IF(B232,VLOOKUP(B232,MSRV5!B:D,3,0),"")</f>
        <v>UN</v>
      </c>
      <c r="F232" s="143"/>
      <c r="G232" s="75"/>
      <c r="H232" s="74">
        <f>IFERROR(IF(B232,VLOOKUP((AEO!$B$13&amp;AEO!$C$13&amp;B232&amp;E232),MSRV5!A:E,5,0),""),0)</f>
        <v>5351.91</v>
      </c>
      <c r="I232" s="33">
        <f t="shared" si="209"/>
        <v>0</v>
      </c>
      <c r="J232" s="172"/>
      <c r="K232" s="33">
        <f t="shared" si="210"/>
        <v>0</v>
      </c>
      <c r="L232" s="172"/>
      <c r="M232" s="33">
        <f t="shared" si="211"/>
        <v>0</v>
      </c>
      <c r="N232" s="172"/>
      <c r="O232" s="33">
        <f t="shared" si="212"/>
        <v>0</v>
      </c>
      <c r="P232" s="172"/>
      <c r="Q232" s="33">
        <f t="shared" si="213"/>
        <v>0</v>
      </c>
      <c r="R232" s="172"/>
      <c r="S232" s="33">
        <f t="shared" si="214"/>
        <v>0</v>
      </c>
      <c r="T232" s="172"/>
      <c r="U232" s="33">
        <f t="shared" si="215"/>
        <v>0</v>
      </c>
      <c r="V232" s="172"/>
      <c r="W232" s="33">
        <f t="shared" si="216"/>
        <v>0</v>
      </c>
      <c r="X232" s="172"/>
      <c r="Y232" s="33">
        <f t="shared" si="217"/>
        <v>0</v>
      </c>
      <c r="Z232" s="172"/>
      <c r="AA232" s="33">
        <f t="shared" si="218"/>
        <v>0</v>
      </c>
      <c r="AB232" s="172"/>
      <c r="AC232" s="33">
        <f t="shared" si="219"/>
        <v>0</v>
      </c>
      <c r="AD232" s="172"/>
      <c r="AE232" s="33">
        <f t="shared" si="220"/>
        <v>0</v>
      </c>
      <c r="AF232" s="172"/>
      <c r="AG232" s="33">
        <f t="shared" si="221"/>
        <v>0</v>
      </c>
      <c r="AH232" s="172"/>
      <c r="AI232" s="33">
        <f t="shared" si="222"/>
        <v>0</v>
      </c>
      <c r="AJ232" s="172"/>
      <c r="AK232" s="33">
        <f t="shared" si="223"/>
        <v>0</v>
      </c>
      <c r="AL232" s="172"/>
      <c r="AM232" s="33">
        <f t="shared" si="224"/>
        <v>0</v>
      </c>
      <c r="AN232" s="172"/>
      <c r="AO232" s="33">
        <f t="shared" si="225"/>
        <v>0</v>
      </c>
      <c r="AP232" s="172"/>
      <c r="AQ232" s="33">
        <f t="shared" si="226"/>
        <v>0</v>
      </c>
      <c r="AR232" s="172"/>
      <c r="AS232" s="33">
        <f t="shared" si="227"/>
        <v>0</v>
      </c>
      <c r="AT232" s="172"/>
      <c r="AU232" s="33">
        <f t="shared" si="228"/>
        <v>0</v>
      </c>
      <c r="AV232" s="172"/>
      <c r="AW232" s="33">
        <f t="shared" si="229"/>
        <v>0</v>
      </c>
      <c r="AX232" s="34">
        <f t="shared" si="230"/>
        <v>0</v>
      </c>
      <c r="AY232" s="41">
        <f t="shared" si="231"/>
        <v>0</v>
      </c>
      <c r="AZ232" s="5">
        <f t="shared" si="232"/>
        <v>0</v>
      </c>
      <c r="BA232" s="155">
        <f t="shared" si="233"/>
        <v>0</v>
      </c>
    </row>
    <row r="233" spans="1:53" s="2" customFormat="1" ht="13.2" hidden="1" thickTop="1" thickBot="1" x14ac:dyDescent="0.3">
      <c r="A233" s="32"/>
      <c r="B233" s="154">
        <v>5500000992</v>
      </c>
      <c r="C233" s="133" t="str">
        <f>IFERROR(IF(B233,VLOOKUP((AEO!$B$13&amp;AEO!$C$13&amp;B233&amp;E233),MSRV5!A:F,6,0),""),"N/A")</f>
        <v>2020</v>
      </c>
      <c r="D233" s="138" t="s">
        <v>5161</v>
      </c>
      <c r="E233" s="143" t="str">
        <f>IF(B233,VLOOKUP(B233,MSRV5!B:D,3,0),"")</f>
        <v>UN</v>
      </c>
      <c r="F233" s="143"/>
      <c r="G233" s="75"/>
      <c r="H233" s="74">
        <f>IFERROR(IF(B233,VLOOKUP((AEO!$B$13&amp;AEO!$C$13&amp;B233&amp;E233),MSRV5!A:E,5,0),""),0)</f>
        <v>54544.89</v>
      </c>
      <c r="I233" s="33">
        <f t="shared" si="209"/>
        <v>0</v>
      </c>
      <c r="J233" s="172"/>
      <c r="K233" s="33">
        <f t="shared" si="210"/>
        <v>0</v>
      </c>
      <c r="L233" s="172"/>
      <c r="M233" s="33">
        <f t="shared" si="211"/>
        <v>0</v>
      </c>
      <c r="N233" s="172"/>
      <c r="O233" s="33">
        <f t="shared" si="212"/>
        <v>0</v>
      </c>
      <c r="P233" s="172"/>
      <c r="Q233" s="33">
        <f t="shared" si="213"/>
        <v>0</v>
      </c>
      <c r="R233" s="172"/>
      <c r="S233" s="33">
        <f t="shared" si="214"/>
        <v>0</v>
      </c>
      <c r="T233" s="172"/>
      <c r="U233" s="33">
        <f t="shared" si="215"/>
        <v>0</v>
      </c>
      <c r="V233" s="172"/>
      <c r="W233" s="33">
        <f t="shared" si="216"/>
        <v>0</v>
      </c>
      <c r="X233" s="172"/>
      <c r="Y233" s="33">
        <f t="shared" si="217"/>
        <v>0</v>
      </c>
      <c r="Z233" s="172"/>
      <c r="AA233" s="33">
        <f t="shared" si="218"/>
        <v>0</v>
      </c>
      <c r="AB233" s="172"/>
      <c r="AC233" s="33">
        <f t="shared" si="219"/>
        <v>0</v>
      </c>
      <c r="AD233" s="172"/>
      <c r="AE233" s="33">
        <f t="shared" si="220"/>
        <v>0</v>
      </c>
      <c r="AF233" s="172"/>
      <c r="AG233" s="33">
        <f t="shared" si="221"/>
        <v>0</v>
      </c>
      <c r="AH233" s="172"/>
      <c r="AI233" s="33">
        <f t="shared" si="222"/>
        <v>0</v>
      </c>
      <c r="AJ233" s="172"/>
      <c r="AK233" s="33">
        <f t="shared" si="223"/>
        <v>0</v>
      </c>
      <c r="AL233" s="172"/>
      <c r="AM233" s="33">
        <f t="shared" si="224"/>
        <v>0</v>
      </c>
      <c r="AN233" s="172"/>
      <c r="AO233" s="33">
        <f t="shared" si="225"/>
        <v>0</v>
      </c>
      <c r="AP233" s="172"/>
      <c r="AQ233" s="33">
        <f t="shared" si="226"/>
        <v>0</v>
      </c>
      <c r="AR233" s="172"/>
      <c r="AS233" s="33">
        <f t="shared" si="227"/>
        <v>0</v>
      </c>
      <c r="AT233" s="172"/>
      <c r="AU233" s="33">
        <f t="shared" si="228"/>
        <v>0</v>
      </c>
      <c r="AV233" s="172"/>
      <c r="AW233" s="33">
        <f t="shared" si="229"/>
        <v>0</v>
      </c>
      <c r="AX233" s="34">
        <f t="shared" si="230"/>
        <v>0</v>
      </c>
      <c r="AY233" s="41">
        <f t="shared" si="231"/>
        <v>0</v>
      </c>
      <c r="AZ233" s="5">
        <f t="shared" si="232"/>
        <v>0</v>
      </c>
      <c r="BA233" s="155">
        <f t="shared" si="233"/>
        <v>0</v>
      </c>
    </row>
    <row r="234" spans="1:53" s="2" customFormat="1" ht="13.2" hidden="1" thickTop="1" thickBot="1" x14ac:dyDescent="0.3">
      <c r="A234" s="89"/>
      <c r="B234" s="156">
        <v>5500400639</v>
      </c>
      <c r="C234" s="134" t="str">
        <f>IFERROR(IF(B234,VLOOKUP((AEO!$B$13&amp;AEO!$C$13&amp;B234&amp;E234),MSRV5!A:F,6,0),""),"N/A")</f>
        <v>2030</v>
      </c>
      <c r="D234" s="139" t="s">
        <v>5162</v>
      </c>
      <c r="E234" s="144" t="str">
        <f>IF(B234,VLOOKUP(B234,MSRV5!B:D,3,0),"")</f>
        <v>M</v>
      </c>
      <c r="F234" s="144"/>
      <c r="G234" s="95"/>
      <c r="H234" s="88">
        <f>IFERROR(IF(B234,VLOOKUP((AEO!$B$13&amp;AEO!$C$13&amp;B234&amp;E234),MSRV5!A:E,5,0),""),0)</f>
        <v>10318.16</v>
      </c>
      <c r="I234" s="90">
        <f t="shared" si="209"/>
        <v>0</v>
      </c>
      <c r="J234" s="172"/>
      <c r="K234" s="90">
        <f t="shared" si="210"/>
        <v>0</v>
      </c>
      <c r="L234" s="172"/>
      <c r="M234" s="90">
        <f t="shared" si="211"/>
        <v>0</v>
      </c>
      <c r="N234" s="172"/>
      <c r="O234" s="90">
        <f t="shared" si="212"/>
        <v>0</v>
      </c>
      <c r="P234" s="172"/>
      <c r="Q234" s="90">
        <f t="shared" si="213"/>
        <v>0</v>
      </c>
      <c r="R234" s="172"/>
      <c r="S234" s="90">
        <f t="shared" si="214"/>
        <v>0</v>
      </c>
      <c r="T234" s="172"/>
      <c r="U234" s="90">
        <f t="shared" si="215"/>
        <v>0</v>
      </c>
      <c r="V234" s="172"/>
      <c r="W234" s="90">
        <f t="shared" si="216"/>
        <v>0</v>
      </c>
      <c r="X234" s="172"/>
      <c r="Y234" s="90">
        <f t="shared" si="217"/>
        <v>0</v>
      </c>
      <c r="Z234" s="172"/>
      <c r="AA234" s="90">
        <f t="shared" si="218"/>
        <v>0</v>
      </c>
      <c r="AB234" s="172"/>
      <c r="AC234" s="90">
        <f t="shared" si="219"/>
        <v>0</v>
      </c>
      <c r="AD234" s="172"/>
      <c r="AE234" s="90">
        <f t="shared" si="220"/>
        <v>0</v>
      </c>
      <c r="AF234" s="172"/>
      <c r="AG234" s="90">
        <f t="shared" si="221"/>
        <v>0</v>
      </c>
      <c r="AH234" s="172"/>
      <c r="AI234" s="90">
        <f t="shared" si="222"/>
        <v>0</v>
      </c>
      <c r="AJ234" s="172"/>
      <c r="AK234" s="90">
        <f t="shared" si="223"/>
        <v>0</v>
      </c>
      <c r="AL234" s="172"/>
      <c r="AM234" s="90">
        <f t="shared" si="224"/>
        <v>0</v>
      </c>
      <c r="AN234" s="172"/>
      <c r="AO234" s="90">
        <f t="shared" si="225"/>
        <v>0</v>
      </c>
      <c r="AP234" s="172"/>
      <c r="AQ234" s="90">
        <f t="shared" si="226"/>
        <v>0</v>
      </c>
      <c r="AR234" s="172"/>
      <c r="AS234" s="90">
        <f t="shared" si="227"/>
        <v>0</v>
      </c>
      <c r="AT234" s="172"/>
      <c r="AU234" s="90">
        <f t="shared" si="228"/>
        <v>0</v>
      </c>
      <c r="AV234" s="172"/>
      <c r="AW234" s="90">
        <f t="shared" si="229"/>
        <v>0</v>
      </c>
      <c r="AX234" s="91">
        <f t="shared" si="230"/>
        <v>0</v>
      </c>
      <c r="AY234" s="92">
        <f t="shared" si="231"/>
        <v>0</v>
      </c>
      <c r="AZ234" s="87">
        <f t="shared" si="232"/>
        <v>0</v>
      </c>
      <c r="BA234" s="153">
        <f t="shared" si="233"/>
        <v>0</v>
      </c>
    </row>
    <row r="235" spans="1:53" s="2" customFormat="1" ht="13.2" hidden="1" thickTop="1" thickBot="1" x14ac:dyDescent="0.3">
      <c r="A235" s="32"/>
      <c r="B235" s="154">
        <v>5500000980</v>
      </c>
      <c r="C235" s="133" t="str">
        <f>IFERROR(IF(B235,VLOOKUP((AEO!$B$13&amp;AEO!$C$13&amp;B235&amp;E235),MSRV5!A:F,6,0),""),"N/A")</f>
        <v>2040</v>
      </c>
      <c r="D235" s="138" t="s">
        <v>5163</v>
      </c>
      <c r="E235" s="143" t="str">
        <f>IF(B235,VLOOKUP(B235,MSRV5!B:D,3,0),"")</f>
        <v>UN</v>
      </c>
      <c r="F235" s="143"/>
      <c r="G235" s="75"/>
      <c r="H235" s="74">
        <f>IFERROR(IF(B235,VLOOKUP((AEO!$B$13&amp;AEO!$C$13&amp;B235&amp;E235),MSRV5!A:E,5,0),""),0)</f>
        <v>37758.39</v>
      </c>
      <c r="I235" s="33">
        <f t="shared" si="209"/>
        <v>0</v>
      </c>
      <c r="J235" s="172"/>
      <c r="K235" s="33">
        <f t="shared" si="210"/>
        <v>0</v>
      </c>
      <c r="L235" s="172"/>
      <c r="M235" s="33">
        <f t="shared" si="211"/>
        <v>0</v>
      </c>
      <c r="N235" s="172"/>
      <c r="O235" s="33">
        <f t="shared" si="212"/>
        <v>0</v>
      </c>
      <c r="P235" s="172"/>
      <c r="Q235" s="33">
        <f t="shared" si="213"/>
        <v>0</v>
      </c>
      <c r="R235" s="172"/>
      <c r="S235" s="33">
        <f t="shared" si="214"/>
        <v>0</v>
      </c>
      <c r="T235" s="172"/>
      <c r="U235" s="33">
        <f t="shared" si="215"/>
        <v>0</v>
      </c>
      <c r="V235" s="172"/>
      <c r="W235" s="33">
        <f t="shared" si="216"/>
        <v>0</v>
      </c>
      <c r="X235" s="172"/>
      <c r="Y235" s="33">
        <f t="shared" si="217"/>
        <v>0</v>
      </c>
      <c r="Z235" s="172"/>
      <c r="AA235" s="33">
        <f t="shared" si="218"/>
        <v>0</v>
      </c>
      <c r="AB235" s="172"/>
      <c r="AC235" s="33">
        <f t="shared" si="219"/>
        <v>0</v>
      </c>
      <c r="AD235" s="172"/>
      <c r="AE235" s="33">
        <f t="shared" si="220"/>
        <v>0</v>
      </c>
      <c r="AF235" s="172"/>
      <c r="AG235" s="33">
        <f t="shared" si="221"/>
        <v>0</v>
      </c>
      <c r="AH235" s="172"/>
      <c r="AI235" s="33">
        <f t="shared" si="222"/>
        <v>0</v>
      </c>
      <c r="AJ235" s="172"/>
      <c r="AK235" s="33">
        <f t="shared" si="223"/>
        <v>0</v>
      </c>
      <c r="AL235" s="172"/>
      <c r="AM235" s="33">
        <f t="shared" si="224"/>
        <v>0</v>
      </c>
      <c r="AN235" s="172"/>
      <c r="AO235" s="33">
        <f t="shared" si="225"/>
        <v>0</v>
      </c>
      <c r="AP235" s="172"/>
      <c r="AQ235" s="33">
        <f t="shared" si="226"/>
        <v>0</v>
      </c>
      <c r="AR235" s="172"/>
      <c r="AS235" s="33">
        <f t="shared" si="227"/>
        <v>0</v>
      </c>
      <c r="AT235" s="172"/>
      <c r="AU235" s="33">
        <f t="shared" si="228"/>
        <v>0</v>
      </c>
      <c r="AV235" s="172"/>
      <c r="AW235" s="33">
        <f t="shared" si="229"/>
        <v>0</v>
      </c>
      <c r="AX235" s="34">
        <f t="shared" si="230"/>
        <v>0</v>
      </c>
      <c r="AY235" s="41">
        <f t="shared" si="231"/>
        <v>0</v>
      </c>
      <c r="AZ235" s="5">
        <f t="shared" si="232"/>
        <v>0</v>
      </c>
      <c r="BA235" s="155">
        <f t="shared" si="233"/>
        <v>0</v>
      </c>
    </row>
    <row r="236" spans="1:53" s="2" customFormat="1" ht="13.2" hidden="1" thickTop="1" thickBot="1" x14ac:dyDescent="0.3">
      <c r="A236" s="32"/>
      <c r="B236" s="154">
        <v>5500200399</v>
      </c>
      <c r="C236" s="133" t="str">
        <f>IFERROR(IF(B236,VLOOKUP((AEO!$B$13&amp;AEO!$C$13&amp;B236&amp;E236),MSRV5!A:F,6,0),""),"N/A")</f>
        <v>2050</v>
      </c>
      <c r="D236" s="138" t="s">
        <v>5164</v>
      </c>
      <c r="E236" s="143" t="str">
        <f>IF(B236,VLOOKUP(B236,MSRV5!B:D,3,0),"")</f>
        <v>UN</v>
      </c>
      <c r="F236" s="143"/>
      <c r="G236" s="75"/>
      <c r="H236" s="74">
        <f>IFERROR(IF(B236,VLOOKUP((AEO!$B$13&amp;AEO!$C$13&amp;B236&amp;E236),MSRV5!A:E,5,0),""),0)</f>
        <v>7272.35</v>
      </c>
      <c r="I236" s="33">
        <f t="shared" si="209"/>
        <v>0</v>
      </c>
      <c r="J236" s="172"/>
      <c r="K236" s="33">
        <f t="shared" si="210"/>
        <v>0</v>
      </c>
      <c r="L236" s="172"/>
      <c r="M236" s="33">
        <f t="shared" si="211"/>
        <v>0</v>
      </c>
      <c r="N236" s="172"/>
      <c r="O236" s="33">
        <f t="shared" si="212"/>
        <v>0</v>
      </c>
      <c r="P236" s="172"/>
      <c r="Q236" s="33">
        <f t="shared" si="213"/>
        <v>0</v>
      </c>
      <c r="R236" s="172"/>
      <c r="S236" s="33">
        <f t="shared" si="214"/>
        <v>0</v>
      </c>
      <c r="T236" s="172"/>
      <c r="U236" s="33">
        <f t="shared" si="215"/>
        <v>0</v>
      </c>
      <c r="V236" s="172"/>
      <c r="W236" s="33">
        <f t="shared" si="216"/>
        <v>0</v>
      </c>
      <c r="X236" s="172"/>
      <c r="Y236" s="33">
        <f t="shared" si="217"/>
        <v>0</v>
      </c>
      <c r="Z236" s="172"/>
      <c r="AA236" s="33">
        <f t="shared" si="218"/>
        <v>0</v>
      </c>
      <c r="AB236" s="172"/>
      <c r="AC236" s="33">
        <f t="shared" si="219"/>
        <v>0</v>
      </c>
      <c r="AD236" s="172"/>
      <c r="AE236" s="33">
        <f t="shared" si="220"/>
        <v>0</v>
      </c>
      <c r="AF236" s="172"/>
      <c r="AG236" s="33">
        <f t="shared" si="221"/>
        <v>0</v>
      </c>
      <c r="AH236" s="172"/>
      <c r="AI236" s="33">
        <f t="shared" si="222"/>
        <v>0</v>
      </c>
      <c r="AJ236" s="172"/>
      <c r="AK236" s="33">
        <f t="shared" si="223"/>
        <v>0</v>
      </c>
      <c r="AL236" s="172"/>
      <c r="AM236" s="33">
        <f t="shared" si="224"/>
        <v>0</v>
      </c>
      <c r="AN236" s="172"/>
      <c r="AO236" s="33">
        <f t="shared" si="225"/>
        <v>0</v>
      </c>
      <c r="AP236" s="172"/>
      <c r="AQ236" s="33">
        <f t="shared" si="226"/>
        <v>0</v>
      </c>
      <c r="AR236" s="172"/>
      <c r="AS236" s="33">
        <f t="shared" si="227"/>
        <v>0</v>
      </c>
      <c r="AT236" s="172"/>
      <c r="AU236" s="33">
        <f t="shared" si="228"/>
        <v>0</v>
      </c>
      <c r="AV236" s="172"/>
      <c r="AW236" s="33">
        <f t="shared" si="229"/>
        <v>0</v>
      </c>
      <c r="AX236" s="34">
        <f t="shared" si="230"/>
        <v>0</v>
      </c>
      <c r="AY236" s="41">
        <f t="shared" si="231"/>
        <v>0</v>
      </c>
      <c r="AZ236" s="5">
        <f t="shared" si="232"/>
        <v>0</v>
      </c>
      <c r="BA236" s="155">
        <f t="shared" si="233"/>
        <v>0</v>
      </c>
    </row>
    <row r="237" spans="1:53" s="2" customFormat="1" ht="13.2" hidden="1" thickTop="1" thickBot="1" x14ac:dyDescent="0.3">
      <c r="A237" s="32"/>
      <c r="B237" s="154">
        <v>5500200403</v>
      </c>
      <c r="C237" s="133" t="str">
        <f>IFERROR(IF(B237,VLOOKUP((AEO!$B$13&amp;AEO!$C$13&amp;B237&amp;E237),MSRV5!A:F,6,0),""),"N/A")</f>
        <v>2060</v>
      </c>
      <c r="D237" s="138" t="s">
        <v>5165</v>
      </c>
      <c r="E237" s="143" t="str">
        <f>IF(B237,VLOOKUP(B237,MSRV5!B:D,3,0),"")</f>
        <v>UN</v>
      </c>
      <c r="F237" s="143"/>
      <c r="G237" s="75"/>
      <c r="H237" s="74">
        <f>IFERROR(IF(B237,VLOOKUP((AEO!$B$13&amp;AEO!$C$13&amp;B237&amp;E237),MSRV5!A:E,5,0),""),0)</f>
        <v>10637.81</v>
      </c>
      <c r="I237" s="33">
        <f t="shared" si="209"/>
        <v>0</v>
      </c>
      <c r="J237" s="172"/>
      <c r="K237" s="33">
        <f t="shared" si="210"/>
        <v>0</v>
      </c>
      <c r="L237" s="172"/>
      <c r="M237" s="33">
        <f t="shared" si="211"/>
        <v>0</v>
      </c>
      <c r="N237" s="172"/>
      <c r="O237" s="33">
        <f t="shared" si="212"/>
        <v>0</v>
      </c>
      <c r="P237" s="172"/>
      <c r="Q237" s="33">
        <f t="shared" si="213"/>
        <v>0</v>
      </c>
      <c r="R237" s="172"/>
      <c r="S237" s="33">
        <f t="shared" si="214"/>
        <v>0</v>
      </c>
      <c r="T237" s="172"/>
      <c r="U237" s="33">
        <f t="shared" si="215"/>
        <v>0</v>
      </c>
      <c r="V237" s="172"/>
      <c r="W237" s="33">
        <f t="shared" si="216"/>
        <v>0</v>
      </c>
      <c r="X237" s="172"/>
      <c r="Y237" s="33">
        <f t="shared" si="217"/>
        <v>0</v>
      </c>
      <c r="Z237" s="172"/>
      <c r="AA237" s="33">
        <f t="shared" si="218"/>
        <v>0</v>
      </c>
      <c r="AB237" s="172"/>
      <c r="AC237" s="33">
        <f t="shared" si="219"/>
        <v>0</v>
      </c>
      <c r="AD237" s="172"/>
      <c r="AE237" s="33">
        <f t="shared" si="220"/>
        <v>0</v>
      </c>
      <c r="AF237" s="172"/>
      <c r="AG237" s="33">
        <f t="shared" si="221"/>
        <v>0</v>
      </c>
      <c r="AH237" s="172"/>
      <c r="AI237" s="33">
        <f t="shared" si="222"/>
        <v>0</v>
      </c>
      <c r="AJ237" s="172"/>
      <c r="AK237" s="33">
        <f t="shared" si="223"/>
        <v>0</v>
      </c>
      <c r="AL237" s="172"/>
      <c r="AM237" s="33">
        <f t="shared" si="224"/>
        <v>0</v>
      </c>
      <c r="AN237" s="172"/>
      <c r="AO237" s="33">
        <f t="shared" si="225"/>
        <v>0</v>
      </c>
      <c r="AP237" s="172"/>
      <c r="AQ237" s="33">
        <f t="shared" si="226"/>
        <v>0</v>
      </c>
      <c r="AR237" s="172"/>
      <c r="AS237" s="33">
        <f t="shared" si="227"/>
        <v>0</v>
      </c>
      <c r="AT237" s="172"/>
      <c r="AU237" s="33">
        <f t="shared" si="228"/>
        <v>0</v>
      </c>
      <c r="AV237" s="172"/>
      <c r="AW237" s="33">
        <f t="shared" si="229"/>
        <v>0</v>
      </c>
      <c r="AX237" s="34">
        <f t="shared" si="230"/>
        <v>0</v>
      </c>
      <c r="AY237" s="41">
        <f t="shared" si="231"/>
        <v>0</v>
      </c>
      <c r="AZ237" s="5">
        <f t="shared" si="232"/>
        <v>0</v>
      </c>
      <c r="BA237" s="155">
        <f t="shared" si="233"/>
        <v>0</v>
      </c>
    </row>
    <row r="238" spans="1:53" s="2" customFormat="1" ht="13.2" hidden="1" thickTop="1" thickBot="1" x14ac:dyDescent="0.3">
      <c r="A238" s="32"/>
      <c r="B238" s="154">
        <v>5500200819</v>
      </c>
      <c r="C238" s="133" t="str">
        <f>IFERROR(IF(B238,VLOOKUP((AEO!$B$13&amp;AEO!$C$13&amp;B238&amp;E238),MSRV5!A:F,6,0),""),"N/A")</f>
        <v>2070</v>
      </c>
      <c r="D238" s="138" t="s">
        <v>5166</v>
      </c>
      <c r="E238" s="143" t="str">
        <f>IF(B238,VLOOKUP(B238,MSRV5!B:D,3,0),"")</f>
        <v>UN</v>
      </c>
      <c r="F238" s="143"/>
      <c r="G238" s="75"/>
      <c r="H238" s="74">
        <f>IFERROR(IF(B238,VLOOKUP((AEO!$B$13&amp;AEO!$C$13&amp;B238&amp;E238),MSRV5!A:E,5,0),""),0)</f>
        <v>218334.27</v>
      </c>
      <c r="I238" s="33">
        <f t="shared" si="209"/>
        <v>0</v>
      </c>
      <c r="J238" s="172"/>
      <c r="K238" s="33">
        <f t="shared" si="210"/>
        <v>0</v>
      </c>
      <c r="L238" s="172"/>
      <c r="M238" s="33">
        <f t="shared" si="211"/>
        <v>0</v>
      </c>
      <c r="N238" s="172"/>
      <c r="O238" s="33">
        <f t="shared" si="212"/>
        <v>0</v>
      </c>
      <c r="P238" s="172"/>
      <c r="Q238" s="33">
        <f t="shared" si="213"/>
        <v>0</v>
      </c>
      <c r="R238" s="172"/>
      <c r="S238" s="33">
        <f t="shared" si="214"/>
        <v>0</v>
      </c>
      <c r="T238" s="172"/>
      <c r="U238" s="33">
        <f t="shared" si="215"/>
        <v>0</v>
      </c>
      <c r="V238" s="172"/>
      <c r="W238" s="33">
        <f t="shared" si="216"/>
        <v>0</v>
      </c>
      <c r="X238" s="172"/>
      <c r="Y238" s="33">
        <f t="shared" si="217"/>
        <v>0</v>
      </c>
      <c r="Z238" s="172"/>
      <c r="AA238" s="33">
        <f t="shared" si="218"/>
        <v>0</v>
      </c>
      <c r="AB238" s="172"/>
      <c r="AC238" s="33">
        <f t="shared" si="219"/>
        <v>0</v>
      </c>
      <c r="AD238" s="172"/>
      <c r="AE238" s="33">
        <f t="shared" si="220"/>
        <v>0</v>
      </c>
      <c r="AF238" s="172"/>
      <c r="AG238" s="33">
        <f t="shared" si="221"/>
        <v>0</v>
      </c>
      <c r="AH238" s="172"/>
      <c r="AI238" s="33">
        <f t="shared" si="222"/>
        <v>0</v>
      </c>
      <c r="AJ238" s="172"/>
      <c r="AK238" s="33">
        <f t="shared" si="223"/>
        <v>0</v>
      </c>
      <c r="AL238" s="172"/>
      <c r="AM238" s="33">
        <f t="shared" si="224"/>
        <v>0</v>
      </c>
      <c r="AN238" s="172"/>
      <c r="AO238" s="33">
        <f t="shared" si="225"/>
        <v>0</v>
      </c>
      <c r="AP238" s="172"/>
      <c r="AQ238" s="33">
        <f t="shared" si="226"/>
        <v>0</v>
      </c>
      <c r="AR238" s="172"/>
      <c r="AS238" s="33">
        <f t="shared" si="227"/>
        <v>0</v>
      </c>
      <c r="AT238" s="172"/>
      <c r="AU238" s="33">
        <f t="shared" si="228"/>
        <v>0</v>
      </c>
      <c r="AV238" s="172"/>
      <c r="AW238" s="33">
        <f t="shared" si="229"/>
        <v>0</v>
      </c>
      <c r="AX238" s="34">
        <f t="shared" si="230"/>
        <v>0</v>
      </c>
      <c r="AY238" s="41">
        <f t="shared" si="231"/>
        <v>0</v>
      </c>
      <c r="AZ238" s="5">
        <f t="shared" si="232"/>
        <v>0</v>
      </c>
      <c r="BA238" s="155">
        <f t="shared" si="233"/>
        <v>0</v>
      </c>
    </row>
    <row r="239" spans="1:53" s="2" customFormat="1" ht="13.2" hidden="1" thickTop="1" thickBot="1" x14ac:dyDescent="0.3">
      <c r="A239" s="89"/>
      <c r="B239" s="156">
        <v>5500200409</v>
      </c>
      <c r="C239" s="134" t="str">
        <f>IFERROR(IF(B239,VLOOKUP((AEO!$B$13&amp;AEO!$C$13&amp;B239&amp;E239),MSRV5!A:F,6,0),""),"N/A")</f>
        <v>2080</v>
      </c>
      <c r="D239" s="139" t="s">
        <v>5167</v>
      </c>
      <c r="E239" s="144" t="str">
        <f>IF(B239,VLOOKUP(B239,MSRV5!B:D,3,0),"")</f>
        <v>M3</v>
      </c>
      <c r="F239" s="144"/>
      <c r="G239" s="95"/>
      <c r="H239" s="88">
        <f>IFERROR(IF(B239,VLOOKUP((AEO!$B$13&amp;AEO!$C$13&amp;B239&amp;E239),MSRV5!A:E,5,0),""),0)</f>
        <v>299.55</v>
      </c>
      <c r="I239" s="90">
        <f t="shared" si="209"/>
        <v>0</v>
      </c>
      <c r="J239" s="172"/>
      <c r="K239" s="90">
        <f t="shared" si="210"/>
        <v>0</v>
      </c>
      <c r="L239" s="172"/>
      <c r="M239" s="90">
        <f t="shared" si="211"/>
        <v>0</v>
      </c>
      <c r="N239" s="172"/>
      <c r="O239" s="90">
        <f t="shared" si="212"/>
        <v>0</v>
      </c>
      <c r="P239" s="172"/>
      <c r="Q239" s="90">
        <f t="shared" si="213"/>
        <v>0</v>
      </c>
      <c r="R239" s="172"/>
      <c r="S239" s="90">
        <f t="shared" si="214"/>
        <v>0</v>
      </c>
      <c r="T239" s="172"/>
      <c r="U239" s="90">
        <f t="shared" si="215"/>
        <v>0</v>
      </c>
      <c r="V239" s="172"/>
      <c r="W239" s="90">
        <f t="shared" si="216"/>
        <v>0</v>
      </c>
      <c r="X239" s="172"/>
      <c r="Y239" s="90">
        <f t="shared" si="217"/>
        <v>0</v>
      </c>
      <c r="Z239" s="172"/>
      <c r="AA239" s="90">
        <f t="shared" si="218"/>
        <v>0</v>
      </c>
      <c r="AB239" s="172"/>
      <c r="AC239" s="90">
        <f t="shared" si="219"/>
        <v>0</v>
      </c>
      <c r="AD239" s="172"/>
      <c r="AE239" s="90">
        <f t="shared" si="220"/>
        <v>0</v>
      </c>
      <c r="AF239" s="172"/>
      <c r="AG239" s="90">
        <f t="shared" si="221"/>
        <v>0</v>
      </c>
      <c r="AH239" s="172"/>
      <c r="AI239" s="90">
        <f t="shared" si="222"/>
        <v>0</v>
      </c>
      <c r="AJ239" s="172"/>
      <c r="AK239" s="90">
        <f t="shared" si="223"/>
        <v>0</v>
      </c>
      <c r="AL239" s="172"/>
      <c r="AM239" s="90">
        <f t="shared" si="224"/>
        <v>0</v>
      </c>
      <c r="AN239" s="172"/>
      <c r="AO239" s="90">
        <f t="shared" si="225"/>
        <v>0</v>
      </c>
      <c r="AP239" s="172"/>
      <c r="AQ239" s="90">
        <f t="shared" si="226"/>
        <v>0</v>
      </c>
      <c r="AR239" s="172"/>
      <c r="AS239" s="90">
        <f t="shared" si="227"/>
        <v>0</v>
      </c>
      <c r="AT239" s="172"/>
      <c r="AU239" s="90">
        <f t="shared" si="228"/>
        <v>0</v>
      </c>
      <c r="AV239" s="172"/>
      <c r="AW239" s="90">
        <f t="shared" si="229"/>
        <v>0</v>
      </c>
      <c r="AX239" s="91">
        <f t="shared" si="230"/>
        <v>0</v>
      </c>
      <c r="AY239" s="92">
        <f t="shared" si="231"/>
        <v>0</v>
      </c>
      <c r="AZ239" s="87">
        <f t="shared" si="232"/>
        <v>0</v>
      </c>
      <c r="BA239" s="153">
        <f t="shared" si="233"/>
        <v>0</v>
      </c>
    </row>
    <row r="240" spans="1:53" s="2" customFormat="1" ht="13.2" hidden="1" thickTop="1" thickBot="1" x14ac:dyDescent="0.3">
      <c r="A240" s="32"/>
      <c r="B240" s="154">
        <v>5500200799</v>
      </c>
      <c r="C240" s="133" t="str">
        <f>IFERROR(IF(B240,VLOOKUP((AEO!$B$13&amp;AEO!$C$13&amp;B240&amp;E240),MSRV5!A:F,6,0),""),"N/A")</f>
        <v>2090</v>
      </c>
      <c r="D240" s="138" t="s">
        <v>5168</v>
      </c>
      <c r="E240" s="143" t="str">
        <f>IF(B240,VLOOKUP(B240,MSRV5!B:D,3,0),"")</f>
        <v>M2</v>
      </c>
      <c r="F240" s="143"/>
      <c r="G240" s="75"/>
      <c r="H240" s="74">
        <f>IFERROR(IF(B240,VLOOKUP((AEO!$B$13&amp;AEO!$C$13&amp;B240&amp;E240),MSRV5!A:E,5,0),""),0)</f>
        <v>615.82000000000005</v>
      </c>
      <c r="I240" s="33">
        <f t="shared" si="209"/>
        <v>0</v>
      </c>
      <c r="J240" s="172"/>
      <c r="K240" s="33">
        <f t="shared" si="210"/>
        <v>0</v>
      </c>
      <c r="L240" s="172"/>
      <c r="M240" s="33">
        <f t="shared" si="211"/>
        <v>0</v>
      </c>
      <c r="N240" s="172"/>
      <c r="O240" s="33">
        <f t="shared" si="212"/>
        <v>0</v>
      </c>
      <c r="P240" s="172"/>
      <c r="Q240" s="33">
        <f t="shared" si="213"/>
        <v>0</v>
      </c>
      <c r="R240" s="172"/>
      <c r="S240" s="33">
        <f t="shared" si="214"/>
        <v>0</v>
      </c>
      <c r="T240" s="172"/>
      <c r="U240" s="33">
        <f t="shared" si="215"/>
        <v>0</v>
      </c>
      <c r="V240" s="172"/>
      <c r="W240" s="33">
        <f t="shared" si="216"/>
        <v>0</v>
      </c>
      <c r="X240" s="172"/>
      <c r="Y240" s="33">
        <f t="shared" si="217"/>
        <v>0</v>
      </c>
      <c r="Z240" s="172"/>
      <c r="AA240" s="33">
        <f t="shared" si="218"/>
        <v>0</v>
      </c>
      <c r="AB240" s="172"/>
      <c r="AC240" s="33">
        <f t="shared" si="219"/>
        <v>0</v>
      </c>
      <c r="AD240" s="172"/>
      <c r="AE240" s="33">
        <f t="shared" si="220"/>
        <v>0</v>
      </c>
      <c r="AF240" s="172"/>
      <c r="AG240" s="33">
        <f t="shared" si="221"/>
        <v>0</v>
      </c>
      <c r="AH240" s="172"/>
      <c r="AI240" s="33">
        <f t="shared" si="222"/>
        <v>0</v>
      </c>
      <c r="AJ240" s="172"/>
      <c r="AK240" s="33">
        <f t="shared" si="223"/>
        <v>0</v>
      </c>
      <c r="AL240" s="172"/>
      <c r="AM240" s="33">
        <f t="shared" si="224"/>
        <v>0</v>
      </c>
      <c r="AN240" s="172"/>
      <c r="AO240" s="33">
        <f t="shared" si="225"/>
        <v>0</v>
      </c>
      <c r="AP240" s="172"/>
      <c r="AQ240" s="33">
        <f t="shared" si="226"/>
        <v>0</v>
      </c>
      <c r="AR240" s="172"/>
      <c r="AS240" s="33">
        <f t="shared" si="227"/>
        <v>0</v>
      </c>
      <c r="AT240" s="172"/>
      <c r="AU240" s="33">
        <f t="shared" si="228"/>
        <v>0</v>
      </c>
      <c r="AV240" s="172"/>
      <c r="AW240" s="33">
        <f t="shared" si="229"/>
        <v>0</v>
      </c>
      <c r="AX240" s="34">
        <f t="shared" si="230"/>
        <v>0</v>
      </c>
      <c r="AY240" s="41">
        <f t="shared" si="231"/>
        <v>0</v>
      </c>
      <c r="AZ240" s="5">
        <f t="shared" si="232"/>
        <v>0</v>
      </c>
      <c r="BA240" s="155">
        <f t="shared" si="233"/>
        <v>0</v>
      </c>
    </row>
    <row r="241" spans="1:53" s="2" customFormat="1" ht="13.2" hidden="1" thickTop="1" thickBot="1" x14ac:dyDescent="0.3">
      <c r="A241" s="89"/>
      <c r="B241" s="152">
        <v>5500200803</v>
      </c>
      <c r="C241" s="132" t="str">
        <f>IFERROR(IF(B241,VLOOKUP((AEO!$B$13&amp;AEO!$C$13&amp;B241&amp;E241),MSRV5!A:F,6,0),""),"N/A")</f>
        <v>2100</v>
      </c>
      <c r="D241" s="137" t="s">
        <v>5169</v>
      </c>
      <c r="E241" s="142" t="str">
        <f>IF(B241,VLOOKUP(B241,MSRV5!B:D,3,0),"")</f>
        <v>KG</v>
      </c>
      <c r="F241" s="142"/>
      <c r="G241" s="86"/>
      <c r="H241" s="88">
        <f>IFERROR(IF(B241,VLOOKUP((AEO!$B$13&amp;AEO!$C$13&amp;B241&amp;E241),MSRV5!A:E,5,0),""),0)</f>
        <v>23.64</v>
      </c>
      <c r="I241" s="90">
        <f t="shared" si="209"/>
        <v>0</v>
      </c>
      <c r="J241" s="172"/>
      <c r="K241" s="90">
        <f t="shared" si="210"/>
        <v>0</v>
      </c>
      <c r="L241" s="172"/>
      <c r="M241" s="90">
        <f t="shared" si="211"/>
        <v>0</v>
      </c>
      <c r="N241" s="172"/>
      <c r="O241" s="90">
        <f t="shared" si="212"/>
        <v>0</v>
      </c>
      <c r="P241" s="172"/>
      <c r="Q241" s="90">
        <f t="shared" si="213"/>
        <v>0</v>
      </c>
      <c r="R241" s="172"/>
      <c r="S241" s="90">
        <f t="shared" si="214"/>
        <v>0</v>
      </c>
      <c r="T241" s="172"/>
      <c r="U241" s="90">
        <f t="shared" si="215"/>
        <v>0</v>
      </c>
      <c r="V241" s="172"/>
      <c r="W241" s="90">
        <f t="shared" si="216"/>
        <v>0</v>
      </c>
      <c r="X241" s="172"/>
      <c r="Y241" s="90">
        <f t="shared" si="217"/>
        <v>0</v>
      </c>
      <c r="Z241" s="172"/>
      <c r="AA241" s="90">
        <f t="shared" si="218"/>
        <v>0</v>
      </c>
      <c r="AB241" s="172"/>
      <c r="AC241" s="90">
        <f t="shared" si="219"/>
        <v>0</v>
      </c>
      <c r="AD241" s="172"/>
      <c r="AE241" s="90">
        <f t="shared" si="220"/>
        <v>0</v>
      </c>
      <c r="AF241" s="172"/>
      <c r="AG241" s="90">
        <f t="shared" si="221"/>
        <v>0</v>
      </c>
      <c r="AH241" s="172"/>
      <c r="AI241" s="90">
        <f t="shared" si="222"/>
        <v>0</v>
      </c>
      <c r="AJ241" s="172"/>
      <c r="AK241" s="90">
        <f t="shared" si="223"/>
        <v>0</v>
      </c>
      <c r="AL241" s="172"/>
      <c r="AM241" s="90">
        <f t="shared" si="224"/>
        <v>0</v>
      </c>
      <c r="AN241" s="172"/>
      <c r="AO241" s="90">
        <f t="shared" si="225"/>
        <v>0</v>
      </c>
      <c r="AP241" s="172"/>
      <c r="AQ241" s="90">
        <f t="shared" si="226"/>
        <v>0</v>
      </c>
      <c r="AR241" s="172"/>
      <c r="AS241" s="90">
        <f t="shared" si="227"/>
        <v>0</v>
      </c>
      <c r="AT241" s="172"/>
      <c r="AU241" s="90">
        <f t="shared" si="228"/>
        <v>0</v>
      </c>
      <c r="AV241" s="172"/>
      <c r="AW241" s="90">
        <f t="shared" si="229"/>
        <v>0</v>
      </c>
      <c r="AX241" s="91">
        <f t="shared" si="230"/>
        <v>0</v>
      </c>
      <c r="AY241" s="92">
        <f t="shared" si="231"/>
        <v>0</v>
      </c>
      <c r="AZ241" s="87">
        <f t="shared" si="232"/>
        <v>0</v>
      </c>
      <c r="BA241" s="153">
        <f t="shared" si="233"/>
        <v>0</v>
      </c>
    </row>
    <row r="242" spans="1:53" s="2" customFormat="1" ht="13.2" hidden="1" thickTop="1" thickBot="1" x14ac:dyDescent="0.3">
      <c r="A242" s="32"/>
      <c r="B242" s="152">
        <v>5500000907</v>
      </c>
      <c r="C242" s="132" t="str">
        <f>IFERROR(IF(B242,VLOOKUP((AEO!$B$13&amp;AEO!$C$13&amp;B242&amp;E242),MSRV5!A:F,6,0),""),"N/A")</f>
        <v>2110</v>
      </c>
      <c r="D242" s="137" t="s">
        <v>5171</v>
      </c>
      <c r="E242" s="142" t="str">
        <f>IF(B242,VLOOKUP(B242,MSRV5!B:D,3,0),"")</f>
        <v>KG</v>
      </c>
      <c r="F242" s="142"/>
      <c r="G242" s="86"/>
      <c r="H242" s="74">
        <f>IFERROR(IF(B242,VLOOKUP((AEO!$B$13&amp;AEO!$C$13&amp;B242&amp;E242),MSRV5!A:E,5,0),""),0)</f>
        <v>15.1</v>
      </c>
      <c r="I242" s="33">
        <f t="shared" si="209"/>
        <v>0</v>
      </c>
      <c r="J242" s="172"/>
      <c r="K242" s="33">
        <f t="shared" si="210"/>
        <v>0</v>
      </c>
      <c r="L242" s="172"/>
      <c r="M242" s="33">
        <f t="shared" si="211"/>
        <v>0</v>
      </c>
      <c r="N242" s="172"/>
      <c r="O242" s="33">
        <f t="shared" si="212"/>
        <v>0</v>
      </c>
      <c r="P242" s="172"/>
      <c r="Q242" s="33">
        <f t="shared" si="213"/>
        <v>0</v>
      </c>
      <c r="R242" s="172"/>
      <c r="S242" s="33">
        <f t="shared" si="214"/>
        <v>0</v>
      </c>
      <c r="T242" s="172"/>
      <c r="U242" s="33">
        <f t="shared" si="215"/>
        <v>0</v>
      </c>
      <c r="V242" s="172"/>
      <c r="W242" s="33">
        <f t="shared" si="216"/>
        <v>0</v>
      </c>
      <c r="X242" s="172"/>
      <c r="Y242" s="33">
        <f t="shared" si="217"/>
        <v>0</v>
      </c>
      <c r="Z242" s="172"/>
      <c r="AA242" s="33">
        <f t="shared" si="218"/>
        <v>0</v>
      </c>
      <c r="AB242" s="172"/>
      <c r="AC242" s="33">
        <f t="shared" si="219"/>
        <v>0</v>
      </c>
      <c r="AD242" s="172"/>
      <c r="AE242" s="33">
        <f t="shared" si="220"/>
        <v>0</v>
      </c>
      <c r="AF242" s="172"/>
      <c r="AG242" s="33">
        <f t="shared" si="221"/>
        <v>0</v>
      </c>
      <c r="AH242" s="172"/>
      <c r="AI242" s="33">
        <f t="shared" si="222"/>
        <v>0</v>
      </c>
      <c r="AJ242" s="172"/>
      <c r="AK242" s="33">
        <f t="shared" si="223"/>
        <v>0</v>
      </c>
      <c r="AL242" s="172"/>
      <c r="AM242" s="33">
        <f t="shared" si="224"/>
        <v>0</v>
      </c>
      <c r="AN242" s="172"/>
      <c r="AO242" s="33">
        <f t="shared" si="225"/>
        <v>0</v>
      </c>
      <c r="AP242" s="172"/>
      <c r="AQ242" s="33">
        <f t="shared" si="226"/>
        <v>0</v>
      </c>
      <c r="AR242" s="172"/>
      <c r="AS242" s="33">
        <f t="shared" si="227"/>
        <v>0</v>
      </c>
      <c r="AT242" s="172"/>
      <c r="AU242" s="33">
        <f t="shared" si="228"/>
        <v>0</v>
      </c>
      <c r="AV242" s="172"/>
      <c r="AW242" s="33">
        <f t="shared" si="229"/>
        <v>0</v>
      </c>
      <c r="AX242" s="34">
        <f t="shared" si="230"/>
        <v>0</v>
      </c>
      <c r="AY242" s="41">
        <f t="shared" si="231"/>
        <v>0</v>
      </c>
      <c r="AZ242" s="5">
        <f t="shared" si="232"/>
        <v>0</v>
      </c>
      <c r="BA242" s="155">
        <f t="shared" si="233"/>
        <v>0</v>
      </c>
    </row>
    <row r="243" spans="1:53" s="2" customFormat="1" ht="13.2" hidden="1" thickTop="1" thickBot="1" x14ac:dyDescent="0.3">
      <c r="A243" s="32"/>
      <c r="B243" s="154">
        <v>5500100812</v>
      </c>
      <c r="C243" s="133" t="str">
        <f>IFERROR(IF(B243,VLOOKUP((AEO!$B$13&amp;AEO!$C$13&amp;B243&amp;E243),MSRV5!A:F,6,0),""),"N/A")</f>
        <v>2120</v>
      </c>
      <c r="D243" s="138" t="s">
        <v>5172</v>
      </c>
      <c r="E243" s="143" t="str">
        <f>IF(B243,VLOOKUP(B243,MSRV5!B:D,3,0),"")</f>
        <v>M3</v>
      </c>
      <c r="F243" s="143"/>
      <c r="G243" s="75"/>
      <c r="H243" s="74">
        <f>IFERROR(IF(B243,VLOOKUP((AEO!$B$13&amp;AEO!$C$13&amp;B243&amp;E243),MSRV5!A:E,5,0),""),0)</f>
        <v>1891.4</v>
      </c>
      <c r="I243" s="33">
        <f t="shared" si="209"/>
        <v>0</v>
      </c>
      <c r="J243" s="172"/>
      <c r="K243" s="33">
        <f t="shared" si="210"/>
        <v>0</v>
      </c>
      <c r="L243" s="172"/>
      <c r="M243" s="33">
        <f t="shared" si="211"/>
        <v>0</v>
      </c>
      <c r="N243" s="172"/>
      <c r="O243" s="33">
        <f t="shared" si="212"/>
        <v>0</v>
      </c>
      <c r="P243" s="172"/>
      <c r="Q243" s="33">
        <f t="shared" si="213"/>
        <v>0</v>
      </c>
      <c r="R243" s="172"/>
      <c r="S243" s="33">
        <f t="shared" si="214"/>
        <v>0</v>
      </c>
      <c r="T243" s="172"/>
      <c r="U243" s="33">
        <f t="shared" si="215"/>
        <v>0</v>
      </c>
      <c r="V243" s="172"/>
      <c r="W243" s="33">
        <f t="shared" si="216"/>
        <v>0</v>
      </c>
      <c r="X243" s="172"/>
      <c r="Y243" s="33">
        <f t="shared" si="217"/>
        <v>0</v>
      </c>
      <c r="Z243" s="172"/>
      <c r="AA243" s="33">
        <f t="shared" si="218"/>
        <v>0</v>
      </c>
      <c r="AB243" s="172"/>
      <c r="AC243" s="33">
        <f t="shared" si="219"/>
        <v>0</v>
      </c>
      <c r="AD243" s="172"/>
      <c r="AE243" s="33">
        <f t="shared" si="220"/>
        <v>0</v>
      </c>
      <c r="AF243" s="172"/>
      <c r="AG243" s="33">
        <f t="shared" si="221"/>
        <v>0</v>
      </c>
      <c r="AH243" s="172"/>
      <c r="AI243" s="33">
        <f t="shared" si="222"/>
        <v>0</v>
      </c>
      <c r="AJ243" s="172"/>
      <c r="AK243" s="33">
        <f t="shared" si="223"/>
        <v>0</v>
      </c>
      <c r="AL243" s="172"/>
      <c r="AM243" s="33">
        <f t="shared" si="224"/>
        <v>0</v>
      </c>
      <c r="AN243" s="172"/>
      <c r="AO243" s="33">
        <f t="shared" si="225"/>
        <v>0</v>
      </c>
      <c r="AP243" s="172"/>
      <c r="AQ243" s="33">
        <f t="shared" si="226"/>
        <v>0</v>
      </c>
      <c r="AR243" s="172"/>
      <c r="AS243" s="33">
        <f t="shared" si="227"/>
        <v>0</v>
      </c>
      <c r="AT243" s="172"/>
      <c r="AU243" s="33">
        <f t="shared" si="228"/>
        <v>0</v>
      </c>
      <c r="AV243" s="172"/>
      <c r="AW243" s="33">
        <f t="shared" si="229"/>
        <v>0</v>
      </c>
      <c r="AX243" s="34">
        <f t="shared" si="230"/>
        <v>0</v>
      </c>
      <c r="AY243" s="41">
        <f t="shared" si="231"/>
        <v>0</v>
      </c>
      <c r="AZ243" s="5">
        <f t="shared" si="232"/>
        <v>0</v>
      </c>
      <c r="BA243" s="155">
        <f t="shared" si="233"/>
        <v>0</v>
      </c>
    </row>
    <row r="244" spans="1:53" s="2" customFormat="1" ht="13.2" hidden="1" thickTop="1" thickBot="1" x14ac:dyDescent="0.3">
      <c r="A244" s="32"/>
      <c r="B244" s="152">
        <v>5500100813</v>
      </c>
      <c r="C244" s="132" t="str">
        <f>IFERROR(IF(B244,VLOOKUP((AEO!$B$13&amp;AEO!$C$13&amp;B244&amp;E244),MSRV5!A:F,6,0),""),"N/A")</f>
        <v>2130</v>
      </c>
      <c r="D244" s="137" t="s">
        <v>5173</v>
      </c>
      <c r="E244" s="142" t="str">
        <f>IF(B244,VLOOKUP(B244,MSRV5!B:D,3,0),"")</f>
        <v>M3</v>
      </c>
      <c r="F244" s="142"/>
      <c r="G244" s="86"/>
      <c r="H244" s="74">
        <f>IFERROR(IF(B244,VLOOKUP((AEO!$B$13&amp;AEO!$C$13&amp;B244&amp;E244),MSRV5!A:E,5,0),""),0)</f>
        <v>1956.34</v>
      </c>
      <c r="I244" s="33">
        <f t="shared" si="209"/>
        <v>0</v>
      </c>
      <c r="J244" s="172"/>
      <c r="K244" s="33">
        <f t="shared" si="210"/>
        <v>0</v>
      </c>
      <c r="L244" s="172"/>
      <c r="M244" s="33">
        <f t="shared" si="211"/>
        <v>0</v>
      </c>
      <c r="N244" s="172"/>
      <c r="O244" s="33">
        <f t="shared" si="212"/>
        <v>0</v>
      </c>
      <c r="P244" s="172"/>
      <c r="Q244" s="33">
        <f t="shared" si="213"/>
        <v>0</v>
      </c>
      <c r="R244" s="172"/>
      <c r="S244" s="33">
        <f t="shared" si="214"/>
        <v>0</v>
      </c>
      <c r="T244" s="172"/>
      <c r="U244" s="33">
        <f t="shared" si="215"/>
        <v>0</v>
      </c>
      <c r="V244" s="172"/>
      <c r="W244" s="33">
        <f t="shared" si="216"/>
        <v>0</v>
      </c>
      <c r="X244" s="172"/>
      <c r="Y244" s="33">
        <f t="shared" si="217"/>
        <v>0</v>
      </c>
      <c r="Z244" s="172"/>
      <c r="AA244" s="33">
        <f t="shared" si="218"/>
        <v>0</v>
      </c>
      <c r="AB244" s="172"/>
      <c r="AC244" s="33">
        <f t="shared" si="219"/>
        <v>0</v>
      </c>
      <c r="AD244" s="172"/>
      <c r="AE244" s="33">
        <f t="shared" si="220"/>
        <v>0</v>
      </c>
      <c r="AF244" s="172"/>
      <c r="AG244" s="33">
        <f t="shared" si="221"/>
        <v>0</v>
      </c>
      <c r="AH244" s="172"/>
      <c r="AI244" s="33">
        <f t="shared" si="222"/>
        <v>0</v>
      </c>
      <c r="AJ244" s="172"/>
      <c r="AK244" s="33">
        <f t="shared" si="223"/>
        <v>0</v>
      </c>
      <c r="AL244" s="172"/>
      <c r="AM244" s="33">
        <f t="shared" si="224"/>
        <v>0</v>
      </c>
      <c r="AN244" s="172"/>
      <c r="AO244" s="33">
        <f t="shared" si="225"/>
        <v>0</v>
      </c>
      <c r="AP244" s="172"/>
      <c r="AQ244" s="33">
        <f t="shared" si="226"/>
        <v>0</v>
      </c>
      <c r="AR244" s="172"/>
      <c r="AS244" s="33">
        <f t="shared" si="227"/>
        <v>0</v>
      </c>
      <c r="AT244" s="172"/>
      <c r="AU244" s="33">
        <f t="shared" si="228"/>
        <v>0</v>
      </c>
      <c r="AV244" s="172"/>
      <c r="AW244" s="33">
        <f t="shared" si="229"/>
        <v>0</v>
      </c>
      <c r="AX244" s="34">
        <f t="shared" si="230"/>
        <v>0</v>
      </c>
      <c r="AY244" s="41">
        <f t="shared" si="231"/>
        <v>0</v>
      </c>
      <c r="AZ244" s="5">
        <f t="shared" si="232"/>
        <v>0</v>
      </c>
      <c r="BA244" s="155">
        <f t="shared" si="233"/>
        <v>0</v>
      </c>
    </row>
    <row r="245" spans="1:53" s="2" customFormat="1" ht="13.2" hidden="1" thickTop="1" thickBot="1" x14ac:dyDescent="0.3">
      <c r="A245" s="32"/>
      <c r="B245" s="152">
        <v>5500100808</v>
      </c>
      <c r="C245" s="132" t="str">
        <f>IFERROR(IF(B245,VLOOKUP((AEO!$B$13&amp;AEO!$C$13&amp;B245&amp;E245),MSRV5!A:F,6,0),""),"N/A")</f>
        <v>2140</v>
      </c>
      <c r="D245" s="137" t="s">
        <v>5174</v>
      </c>
      <c r="E245" s="142" t="str">
        <f>IF(B245,VLOOKUP(B245,MSRV5!B:D,3,0),"")</f>
        <v>M3</v>
      </c>
      <c r="F245" s="142"/>
      <c r="G245" s="86"/>
      <c r="H245" s="74">
        <f>IFERROR(IF(B245,VLOOKUP((AEO!$B$13&amp;AEO!$C$13&amp;B245&amp;E245),MSRV5!A:E,5,0),""),0)</f>
        <v>1101.33</v>
      </c>
      <c r="I245" s="33">
        <f t="shared" si="209"/>
        <v>0</v>
      </c>
      <c r="J245" s="172"/>
      <c r="K245" s="33">
        <f t="shared" si="210"/>
        <v>0</v>
      </c>
      <c r="L245" s="172"/>
      <c r="M245" s="33">
        <f t="shared" si="211"/>
        <v>0</v>
      </c>
      <c r="N245" s="172"/>
      <c r="O245" s="33">
        <f t="shared" si="212"/>
        <v>0</v>
      </c>
      <c r="P245" s="172"/>
      <c r="Q245" s="33">
        <f t="shared" si="213"/>
        <v>0</v>
      </c>
      <c r="R245" s="172"/>
      <c r="S245" s="33">
        <f t="shared" si="214"/>
        <v>0</v>
      </c>
      <c r="T245" s="172"/>
      <c r="U245" s="33">
        <f t="shared" si="215"/>
        <v>0</v>
      </c>
      <c r="V245" s="172"/>
      <c r="W245" s="33">
        <f t="shared" si="216"/>
        <v>0</v>
      </c>
      <c r="X245" s="172"/>
      <c r="Y245" s="33">
        <f t="shared" si="217"/>
        <v>0</v>
      </c>
      <c r="Z245" s="172"/>
      <c r="AA245" s="33">
        <f t="shared" si="218"/>
        <v>0</v>
      </c>
      <c r="AB245" s="172"/>
      <c r="AC245" s="33">
        <f t="shared" si="219"/>
        <v>0</v>
      </c>
      <c r="AD245" s="172"/>
      <c r="AE245" s="33">
        <f t="shared" si="220"/>
        <v>0</v>
      </c>
      <c r="AF245" s="172"/>
      <c r="AG245" s="33">
        <f t="shared" si="221"/>
        <v>0</v>
      </c>
      <c r="AH245" s="172"/>
      <c r="AI245" s="33">
        <f t="shared" si="222"/>
        <v>0</v>
      </c>
      <c r="AJ245" s="172"/>
      <c r="AK245" s="33">
        <f t="shared" si="223"/>
        <v>0</v>
      </c>
      <c r="AL245" s="172"/>
      <c r="AM245" s="33">
        <f t="shared" si="224"/>
        <v>0</v>
      </c>
      <c r="AN245" s="172"/>
      <c r="AO245" s="33">
        <f t="shared" si="225"/>
        <v>0</v>
      </c>
      <c r="AP245" s="172"/>
      <c r="AQ245" s="33">
        <f t="shared" si="226"/>
        <v>0</v>
      </c>
      <c r="AR245" s="172"/>
      <c r="AS245" s="33">
        <f t="shared" si="227"/>
        <v>0</v>
      </c>
      <c r="AT245" s="172"/>
      <c r="AU245" s="33">
        <f t="shared" si="228"/>
        <v>0</v>
      </c>
      <c r="AV245" s="172"/>
      <c r="AW245" s="33">
        <f t="shared" si="229"/>
        <v>0</v>
      </c>
      <c r="AX245" s="34">
        <f t="shared" si="230"/>
        <v>0</v>
      </c>
      <c r="AY245" s="41">
        <f t="shared" si="231"/>
        <v>0</v>
      </c>
      <c r="AZ245" s="5">
        <f t="shared" si="232"/>
        <v>0</v>
      </c>
      <c r="BA245" s="155">
        <f t="shared" si="233"/>
        <v>0</v>
      </c>
    </row>
    <row r="246" spans="1:53" s="2" customFormat="1" ht="13.2" hidden="1" thickTop="1" thickBot="1" x14ac:dyDescent="0.3">
      <c r="A246" s="32"/>
      <c r="B246" s="152">
        <v>5500100011</v>
      </c>
      <c r="C246" s="132" t="str">
        <f>IFERROR(IF(B246,VLOOKUP((AEO!$B$13&amp;AEO!$C$13&amp;B246&amp;E246),MSRV5!A:F,6,0),""),"N/A")</f>
        <v>2150</v>
      </c>
      <c r="D246" s="137" t="s">
        <v>5175</v>
      </c>
      <c r="E246" s="142" t="str">
        <f>IF(B246,VLOOKUP(B246,MSRV5!B:D,3,0),"")</f>
        <v>UN</v>
      </c>
      <c r="F246" s="142"/>
      <c r="G246" s="86"/>
      <c r="H246" s="74">
        <f>IFERROR(IF(B246,VLOOKUP((AEO!$B$13&amp;AEO!$C$13&amp;B246&amp;E246),MSRV5!A:E,5,0),""),0)</f>
        <v>26596.720000000001</v>
      </c>
      <c r="I246" s="33">
        <f t="shared" si="209"/>
        <v>0</v>
      </c>
      <c r="J246" s="172"/>
      <c r="K246" s="33">
        <f t="shared" si="210"/>
        <v>0</v>
      </c>
      <c r="L246" s="172"/>
      <c r="M246" s="33">
        <f t="shared" si="211"/>
        <v>0</v>
      </c>
      <c r="N246" s="172"/>
      <c r="O246" s="33">
        <f t="shared" si="212"/>
        <v>0</v>
      </c>
      <c r="P246" s="172"/>
      <c r="Q246" s="33">
        <f t="shared" si="213"/>
        <v>0</v>
      </c>
      <c r="R246" s="172"/>
      <c r="S246" s="33">
        <f t="shared" si="214"/>
        <v>0</v>
      </c>
      <c r="T246" s="172"/>
      <c r="U246" s="33">
        <f t="shared" si="215"/>
        <v>0</v>
      </c>
      <c r="V246" s="172"/>
      <c r="W246" s="33">
        <f t="shared" si="216"/>
        <v>0</v>
      </c>
      <c r="X246" s="172"/>
      <c r="Y246" s="33">
        <f t="shared" si="217"/>
        <v>0</v>
      </c>
      <c r="Z246" s="172"/>
      <c r="AA246" s="33">
        <f t="shared" si="218"/>
        <v>0</v>
      </c>
      <c r="AB246" s="172"/>
      <c r="AC246" s="33">
        <f t="shared" si="219"/>
        <v>0</v>
      </c>
      <c r="AD246" s="172"/>
      <c r="AE246" s="33">
        <f t="shared" si="220"/>
        <v>0</v>
      </c>
      <c r="AF246" s="172"/>
      <c r="AG246" s="33">
        <f t="shared" si="221"/>
        <v>0</v>
      </c>
      <c r="AH246" s="172"/>
      <c r="AI246" s="33">
        <f t="shared" si="222"/>
        <v>0</v>
      </c>
      <c r="AJ246" s="172"/>
      <c r="AK246" s="33">
        <f t="shared" si="223"/>
        <v>0</v>
      </c>
      <c r="AL246" s="172"/>
      <c r="AM246" s="33">
        <f t="shared" si="224"/>
        <v>0</v>
      </c>
      <c r="AN246" s="172"/>
      <c r="AO246" s="33">
        <f t="shared" si="225"/>
        <v>0</v>
      </c>
      <c r="AP246" s="172"/>
      <c r="AQ246" s="33">
        <f t="shared" si="226"/>
        <v>0</v>
      </c>
      <c r="AR246" s="172"/>
      <c r="AS246" s="33">
        <f t="shared" si="227"/>
        <v>0</v>
      </c>
      <c r="AT246" s="172"/>
      <c r="AU246" s="33">
        <f t="shared" si="228"/>
        <v>0</v>
      </c>
      <c r="AV246" s="172"/>
      <c r="AW246" s="33">
        <f t="shared" si="229"/>
        <v>0</v>
      </c>
      <c r="AX246" s="34">
        <f t="shared" si="230"/>
        <v>0</v>
      </c>
      <c r="AY246" s="41">
        <f t="shared" si="231"/>
        <v>0</v>
      </c>
      <c r="AZ246" s="5">
        <f t="shared" si="232"/>
        <v>0</v>
      </c>
      <c r="BA246" s="155">
        <f t="shared" si="233"/>
        <v>0</v>
      </c>
    </row>
    <row r="247" spans="1:53" s="2" customFormat="1" ht="13.2" hidden="1" thickTop="1" thickBot="1" x14ac:dyDescent="0.3">
      <c r="A247" s="32"/>
      <c r="B247" s="152">
        <v>5500100007</v>
      </c>
      <c r="C247" s="132" t="str">
        <f>IFERROR(IF(B247,VLOOKUP((AEO!$B$13&amp;AEO!$C$13&amp;B247&amp;E247),MSRV5!A:F,6,0),""),"N/A")</f>
        <v>2160</v>
      </c>
      <c r="D247" s="137" t="s">
        <v>5176</v>
      </c>
      <c r="E247" s="142" t="str">
        <f>IF(B247,VLOOKUP(B247,MSRV5!B:D,3,0),"")</f>
        <v>UN</v>
      </c>
      <c r="F247" s="142"/>
      <c r="G247" s="86"/>
      <c r="H247" s="74">
        <f>IFERROR(IF(B247,VLOOKUP((AEO!$B$13&amp;AEO!$C$13&amp;B247&amp;E247),MSRV5!A:E,5,0),""),0)</f>
        <v>124999.19</v>
      </c>
      <c r="I247" s="33">
        <f t="shared" si="209"/>
        <v>0</v>
      </c>
      <c r="J247" s="172"/>
      <c r="K247" s="33">
        <f t="shared" si="210"/>
        <v>0</v>
      </c>
      <c r="L247" s="172"/>
      <c r="M247" s="33">
        <f t="shared" si="211"/>
        <v>0</v>
      </c>
      <c r="N247" s="172"/>
      <c r="O247" s="33">
        <f t="shared" si="212"/>
        <v>0</v>
      </c>
      <c r="P247" s="172"/>
      <c r="Q247" s="33">
        <f t="shared" si="213"/>
        <v>0</v>
      </c>
      <c r="R247" s="172"/>
      <c r="S247" s="33">
        <f t="shared" si="214"/>
        <v>0</v>
      </c>
      <c r="T247" s="172"/>
      <c r="U247" s="33">
        <f t="shared" si="215"/>
        <v>0</v>
      </c>
      <c r="V247" s="172"/>
      <c r="W247" s="33">
        <f t="shared" si="216"/>
        <v>0</v>
      </c>
      <c r="X247" s="172"/>
      <c r="Y247" s="33">
        <f t="shared" si="217"/>
        <v>0</v>
      </c>
      <c r="Z247" s="172"/>
      <c r="AA247" s="33">
        <f t="shared" si="218"/>
        <v>0</v>
      </c>
      <c r="AB247" s="172"/>
      <c r="AC247" s="33">
        <f t="shared" si="219"/>
        <v>0</v>
      </c>
      <c r="AD247" s="172"/>
      <c r="AE247" s="33">
        <f t="shared" si="220"/>
        <v>0</v>
      </c>
      <c r="AF247" s="172"/>
      <c r="AG247" s="33">
        <f t="shared" si="221"/>
        <v>0</v>
      </c>
      <c r="AH247" s="172"/>
      <c r="AI247" s="33">
        <f t="shared" si="222"/>
        <v>0</v>
      </c>
      <c r="AJ247" s="172"/>
      <c r="AK247" s="33">
        <f t="shared" si="223"/>
        <v>0</v>
      </c>
      <c r="AL247" s="172"/>
      <c r="AM247" s="33">
        <f t="shared" si="224"/>
        <v>0</v>
      </c>
      <c r="AN247" s="172"/>
      <c r="AO247" s="33">
        <f t="shared" si="225"/>
        <v>0</v>
      </c>
      <c r="AP247" s="172"/>
      <c r="AQ247" s="33">
        <f t="shared" si="226"/>
        <v>0</v>
      </c>
      <c r="AR247" s="172"/>
      <c r="AS247" s="33">
        <f t="shared" si="227"/>
        <v>0</v>
      </c>
      <c r="AT247" s="172"/>
      <c r="AU247" s="33">
        <f t="shared" si="228"/>
        <v>0</v>
      </c>
      <c r="AV247" s="172"/>
      <c r="AW247" s="33">
        <f t="shared" si="229"/>
        <v>0</v>
      </c>
      <c r="AX247" s="34">
        <f t="shared" si="230"/>
        <v>0</v>
      </c>
      <c r="AY247" s="41">
        <f t="shared" si="231"/>
        <v>0</v>
      </c>
      <c r="AZ247" s="5">
        <f t="shared" si="232"/>
        <v>0</v>
      </c>
      <c r="BA247" s="155">
        <f t="shared" si="233"/>
        <v>0</v>
      </c>
    </row>
    <row r="248" spans="1:53" s="2" customFormat="1" ht="13.2" hidden="1" thickTop="1" thickBot="1" x14ac:dyDescent="0.3">
      <c r="A248" s="32"/>
      <c r="B248" s="152">
        <v>5500100008</v>
      </c>
      <c r="C248" s="132" t="str">
        <f>IFERROR(IF(B248,VLOOKUP((AEO!$B$13&amp;AEO!$C$13&amp;B248&amp;E248),MSRV5!A:F,6,0),""),"N/A")</f>
        <v>2170</v>
      </c>
      <c r="D248" s="137" t="s">
        <v>5177</v>
      </c>
      <c r="E248" s="142" t="str">
        <f>IF(B248,VLOOKUP(B248,MSRV5!B:D,3,0),"")</f>
        <v>UN</v>
      </c>
      <c r="F248" s="142"/>
      <c r="G248" s="86"/>
      <c r="H248" s="74">
        <f>IFERROR(IF(B248,VLOOKUP((AEO!$B$13&amp;AEO!$C$13&amp;B248&amp;E248),MSRV5!A:E,5,0),""),0)</f>
        <v>93531.94</v>
      </c>
      <c r="I248" s="33">
        <f t="shared" si="209"/>
        <v>0</v>
      </c>
      <c r="J248" s="172"/>
      <c r="K248" s="33">
        <f t="shared" si="210"/>
        <v>0</v>
      </c>
      <c r="L248" s="172"/>
      <c r="M248" s="33">
        <f t="shared" si="211"/>
        <v>0</v>
      </c>
      <c r="N248" s="172"/>
      <c r="O248" s="33">
        <f t="shared" si="212"/>
        <v>0</v>
      </c>
      <c r="P248" s="172"/>
      <c r="Q248" s="33">
        <f t="shared" si="213"/>
        <v>0</v>
      </c>
      <c r="R248" s="172"/>
      <c r="S248" s="33">
        <f t="shared" si="214"/>
        <v>0</v>
      </c>
      <c r="T248" s="172"/>
      <c r="U248" s="33">
        <f t="shared" si="215"/>
        <v>0</v>
      </c>
      <c r="V248" s="172"/>
      <c r="W248" s="33">
        <f t="shared" si="216"/>
        <v>0</v>
      </c>
      <c r="X248" s="172"/>
      <c r="Y248" s="33">
        <f t="shared" si="217"/>
        <v>0</v>
      </c>
      <c r="Z248" s="172"/>
      <c r="AA248" s="33">
        <f t="shared" si="218"/>
        <v>0</v>
      </c>
      <c r="AB248" s="172"/>
      <c r="AC248" s="33">
        <f t="shared" si="219"/>
        <v>0</v>
      </c>
      <c r="AD248" s="172"/>
      <c r="AE248" s="33">
        <f t="shared" si="220"/>
        <v>0</v>
      </c>
      <c r="AF248" s="172"/>
      <c r="AG248" s="33">
        <f t="shared" si="221"/>
        <v>0</v>
      </c>
      <c r="AH248" s="172"/>
      <c r="AI248" s="33">
        <f t="shared" si="222"/>
        <v>0</v>
      </c>
      <c r="AJ248" s="172"/>
      <c r="AK248" s="33">
        <f t="shared" si="223"/>
        <v>0</v>
      </c>
      <c r="AL248" s="172"/>
      <c r="AM248" s="33">
        <f t="shared" si="224"/>
        <v>0</v>
      </c>
      <c r="AN248" s="172"/>
      <c r="AO248" s="33">
        <f t="shared" si="225"/>
        <v>0</v>
      </c>
      <c r="AP248" s="172"/>
      <c r="AQ248" s="33">
        <f t="shared" si="226"/>
        <v>0</v>
      </c>
      <c r="AR248" s="172"/>
      <c r="AS248" s="33">
        <f t="shared" si="227"/>
        <v>0</v>
      </c>
      <c r="AT248" s="172"/>
      <c r="AU248" s="33">
        <f t="shared" si="228"/>
        <v>0</v>
      </c>
      <c r="AV248" s="172"/>
      <c r="AW248" s="33">
        <f t="shared" si="229"/>
        <v>0</v>
      </c>
      <c r="AX248" s="34">
        <f t="shared" si="230"/>
        <v>0</v>
      </c>
      <c r="AY248" s="41">
        <f t="shared" si="231"/>
        <v>0</v>
      </c>
      <c r="AZ248" s="5">
        <f t="shared" si="232"/>
        <v>0</v>
      </c>
      <c r="BA248" s="155">
        <f t="shared" si="233"/>
        <v>0</v>
      </c>
    </row>
    <row r="249" spans="1:53" s="2" customFormat="1" ht="13.2" hidden="1" thickTop="1" thickBot="1" x14ac:dyDescent="0.3">
      <c r="A249" s="32"/>
      <c r="B249" s="152">
        <v>5500000942</v>
      </c>
      <c r="C249" s="132" t="str">
        <f>IFERROR(IF(B249,VLOOKUP((AEO!$B$13&amp;AEO!$C$13&amp;B249&amp;E249),MSRV5!A:F,6,0),""),"N/A")</f>
        <v>2180</v>
      </c>
      <c r="D249" s="137" t="s">
        <v>5178</v>
      </c>
      <c r="E249" s="142" t="str">
        <f>IF(B249,VLOOKUP(B249,MSRV5!B:D,3,0),"")</f>
        <v>UN</v>
      </c>
      <c r="F249" s="142"/>
      <c r="G249" s="86"/>
      <c r="H249" s="74">
        <f>IFERROR(IF(B249,VLOOKUP((AEO!$B$13&amp;AEO!$C$13&amp;B249&amp;E249),MSRV5!A:E,5,0),""),0)</f>
        <v>124999.19</v>
      </c>
      <c r="I249" s="33">
        <f t="shared" si="209"/>
        <v>0</v>
      </c>
      <c r="J249" s="172"/>
      <c r="K249" s="33">
        <f t="shared" si="210"/>
        <v>0</v>
      </c>
      <c r="L249" s="172"/>
      <c r="M249" s="33">
        <f t="shared" si="211"/>
        <v>0</v>
      </c>
      <c r="N249" s="172"/>
      <c r="O249" s="33">
        <f t="shared" si="212"/>
        <v>0</v>
      </c>
      <c r="P249" s="172"/>
      <c r="Q249" s="33">
        <f t="shared" si="213"/>
        <v>0</v>
      </c>
      <c r="R249" s="172"/>
      <c r="S249" s="33">
        <f t="shared" si="214"/>
        <v>0</v>
      </c>
      <c r="T249" s="172"/>
      <c r="U249" s="33">
        <f t="shared" si="215"/>
        <v>0</v>
      </c>
      <c r="V249" s="172"/>
      <c r="W249" s="33">
        <f t="shared" si="216"/>
        <v>0</v>
      </c>
      <c r="X249" s="172"/>
      <c r="Y249" s="33">
        <f t="shared" si="217"/>
        <v>0</v>
      </c>
      <c r="Z249" s="172"/>
      <c r="AA249" s="33">
        <f t="shared" si="218"/>
        <v>0</v>
      </c>
      <c r="AB249" s="172"/>
      <c r="AC249" s="33">
        <f t="shared" si="219"/>
        <v>0</v>
      </c>
      <c r="AD249" s="172"/>
      <c r="AE249" s="33">
        <f t="shared" si="220"/>
        <v>0</v>
      </c>
      <c r="AF249" s="172"/>
      <c r="AG249" s="33">
        <f t="shared" si="221"/>
        <v>0</v>
      </c>
      <c r="AH249" s="172"/>
      <c r="AI249" s="33">
        <f t="shared" si="222"/>
        <v>0</v>
      </c>
      <c r="AJ249" s="172"/>
      <c r="AK249" s="33">
        <f t="shared" si="223"/>
        <v>0</v>
      </c>
      <c r="AL249" s="172"/>
      <c r="AM249" s="33">
        <f t="shared" si="224"/>
        <v>0</v>
      </c>
      <c r="AN249" s="172"/>
      <c r="AO249" s="33">
        <f t="shared" si="225"/>
        <v>0</v>
      </c>
      <c r="AP249" s="172"/>
      <c r="AQ249" s="33">
        <f t="shared" si="226"/>
        <v>0</v>
      </c>
      <c r="AR249" s="172"/>
      <c r="AS249" s="33">
        <f t="shared" si="227"/>
        <v>0</v>
      </c>
      <c r="AT249" s="172"/>
      <c r="AU249" s="33">
        <f t="shared" si="228"/>
        <v>0</v>
      </c>
      <c r="AV249" s="172"/>
      <c r="AW249" s="33">
        <f t="shared" si="229"/>
        <v>0</v>
      </c>
      <c r="AX249" s="34">
        <f t="shared" si="230"/>
        <v>0</v>
      </c>
      <c r="AY249" s="41">
        <f t="shared" si="231"/>
        <v>0</v>
      </c>
      <c r="AZ249" s="5">
        <f t="shared" si="232"/>
        <v>0</v>
      </c>
      <c r="BA249" s="155">
        <f t="shared" si="233"/>
        <v>0</v>
      </c>
    </row>
    <row r="250" spans="1:53" s="2" customFormat="1" ht="13.2" hidden="1" thickTop="1" thickBot="1" x14ac:dyDescent="0.3">
      <c r="A250" s="32"/>
      <c r="B250" s="152">
        <v>5500000943</v>
      </c>
      <c r="C250" s="132" t="str">
        <f>IFERROR(IF(B250,VLOOKUP((AEO!$B$13&amp;AEO!$C$13&amp;B250&amp;E250),MSRV5!A:F,6,0),""),"N/A")</f>
        <v>2190</v>
      </c>
      <c r="D250" s="137" t="s">
        <v>5179</v>
      </c>
      <c r="E250" s="142" t="str">
        <f>IF(B250,VLOOKUP(B250,MSRV5!B:D,3,0),"")</f>
        <v>UN</v>
      </c>
      <c r="F250" s="142"/>
      <c r="G250" s="86"/>
      <c r="H250" s="74">
        <f>IFERROR(IF(B250,VLOOKUP((AEO!$B$13&amp;AEO!$C$13&amp;B250&amp;E250),MSRV5!A:E,5,0),""),0)</f>
        <v>93531.94</v>
      </c>
      <c r="I250" s="33">
        <f t="shared" si="209"/>
        <v>0</v>
      </c>
      <c r="J250" s="172"/>
      <c r="K250" s="33">
        <f t="shared" si="210"/>
        <v>0</v>
      </c>
      <c r="L250" s="172"/>
      <c r="M250" s="33">
        <f t="shared" si="211"/>
        <v>0</v>
      </c>
      <c r="N250" s="172"/>
      <c r="O250" s="33">
        <f t="shared" si="212"/>
        <v>0</v>
      </c>
      <c r="P250" s="172"/>
      <c r="Q250" s="33">
        <f t="shared" si="213"/>
        <v>0</v>
      </c>
      <c r="R250" s="172"/>
      <c r="S250" s="33">
        <f t="shared" si="214"/>
        <v>0</v>
      </c>
      <c r="T250" s="172"/>
      <c r="U250" s="33">
        <f t="shared" si="215"/>
        <v>0</v>
      </c>
      <c r="V250" s="172"/>
      <c r="W250" s="33">
        <f t="shared" si="216"/>
        <v>0</v>
      </c>
      <c r="X250" s="172"/>
      <c r="Y250" s="33">
        <f t="shared" si="217"/>
        <v>0</v>
      </c>
      <c r="Z250" s="172"/>
      <c r="AA250" s="33">
        <f t="shared" si="218"/>
        <v>0</v>
      </c>
      <c r="AB250" s="172"/>
      <c r="AC250" s="33">
        <f t="shared" si="219"/>
        <v>0</v>
      </c>
      <c r="AD250" s="172"/>
      <c r="AE250" s="33">
        <f t="shared" si="220"/>
        <v>0</v>
      </c>
      <c r="AF250" s="172"/>
      <c r="AG250" s="33">
        <f t="shared" si="221"/>
        <v>0</v>
      </c>
      <c r="AH250" s="172"/>
      <c r="AI250" s="33">
        <f t="shared" si="222"/>
        <v>0</v>
      </c>
      <c r="AJ250" s="172"/>
      <c r="AK250" s="33">
        <f t="shared" si="223"/>
        <v>0</v>
      </c>
      <c r="AL250" s="172"/>
      <c r="AM250" s="33">
        <f t="shared" si="224"/>
        <v>0</v>
      </c>
      <c r="AN250" s="172"/>
      <c r="AO250" s="33">
        <f t="shared" si="225"/>
        <v>0</v>
      </c>
      <c r="AP250" s="172"/>
      <c r="AQ250" s="33">
        <f t="shared" si="226"/>
        <v>0</v>
      </c>
      <c r="AR250" s="172"/>
      <c r="AS250" s="33">
        <f t="shared" si="227"/>
        <v>0</v>
      </c>
      <c r="AT250" s="172"/>
      <c r="AU250" s="33">
        <f t="shared" si="228"/>
        <v>0</v>
      </c>
      <c r="AV250" s="172"/>
      <c r="AW250" s="33">
        <f t="shared" si="229"/>
        <v>0</v>
      </c>
      <c r="AX250" s="34">
        <f t="shared" si="230"/>
        <v>0</v>
      </c>
      <c r="AY250" s="41">
        <f t="shared" si="231"/>
        <v>0</v>
      </c>
      <c r="AZ250" s="5">
        <f t="shared" si="232"/>
        <v>0</v>
      </c>
      <c r="BA250" s="155">
        <f t="shared" si="233"/>
        <v>0</v>
      </c>
    </row>
    <row r="251" spans="1:53" s="2" customFormat="1" ht="13.2" hidden="1" thickTop="1" thickBot="1" x14ac:dyDescent="0.3">
      <c r="A251" s="32"/>
      <c r="B251" s="152">
        <v>5500000960</v>
      </c>
      <c r="C251" s="132" t="str">
        <f>IFERROR(IF(B251,VLOOKUP((AEO!$B$13&amp;AEO!$C$13&amp;B251&amp;E251),MSRV5!A:F,6,0),""),"N/A")</f>
        <v>2200</v>
      </c>
      <c r="D251" s="137" t="s">
        <v>5180</v>
      </c>
      <c r="E251" s="142" t="str">
        <f>IF(B251,VLOOKUP(B251,MSRV5!B:D,3,0),"")</f>
        <v>UN</v>
      </c>
      <c r="F251" s="142"/>
      <c r="G251" s="86"/>
      <c r="H251" s="74">
        <f>IFERROR(IF(B251,VLOOKUP((AEO!$B$13&amp;AEO!$C$13&amp;B251&amp;E251),MSRV5!A:E,5,0),""),0)</f>
        <v>22325.39</v>
      </c>
      <c r="I251" s="33">
        <f t="shared" si="209"/>
        <v>0</v>
      </c>
      <c r="J251" s="172"/>
      <c r="K251" s="33">
        <f t="shared" si="210"/>
        <v>0</v>
      </c>
      <c r="L251" s="172"/>
      <c r="M251" s="33">
        <f t="shared" si="211"/>
        <v>0</v>
      </c>
      <c r="N251" s="172"/>
      <c r="O251" s="33">
        <f t="shared" si="212"/>
        <v>0</v>
      </c>
      <c r="P251" s="172"/>
      <c r="Q251" s="33">
        <f t="shared" si="213"/>
        <v>0</v>
      </c>
      <c r="R251" s="172"/>
      <c r="S251" s="33">
        <f t="shared" si="214"/>
        <v>0</v>
      </c>
      <c r="T251" s="172"/>
      <c r="U251" s="33">
        <f t="shared" si="215"/>
        <v>0</v>
      </c>
      <c r="V251" s="172"/>
      <c r="W251" s="33">
        <f t="shared" si="216"/>
        <v>0</v>
      </c>
      <c r="X251" s="172"/>
      <c r="Y251" s="33">
        <f t="shared" si="217"/>
        <v>0</v>
      </c>
      <c r="Z251" s="172"/>
      <c r="AA251" s="33">
        <f t="shared" si="218"/>
        <v>0</v>
      </c>
      <c r="AB251" s="172"/>
      <c r="AC251" s="33">
        <f t="shared" si="219"/>
        <v>0</v>
      </c>
      <c r="AD251" s="172"/>
      <c r="AE251" s="33">
        <f t="shared" si="220"/>
        <v>0</v>
      </c>
      <c r="AF251" s="172"/>
      <c r="AG251" s="33">
        <f t="shared" si="221"/>
        <v>0</v>
      </c>
      <c r="AH251" s="172"/>
      <c r="AI251" s="33">
        <f t="shared" si="222"/>
        <v>0</v>
      </c>
      <c r="AJ251" s="172"/>
      <c r="AK251" s="33">
        <f t="shared" si="223"/>
        <v>0</v>
      </c>
      <c r="AL251" s="172"/>
      <c r="AM251" s="33">
        <f t="shared" si="224"/>
        <v>0</v>
      </c>
      <c r="AN251" s="172"/>
      <c r="AO251" s="33">
        <f t="shared" si="225"/>
        <v>0</v>
      </c>
      <c r="AP251" s="172"/>
      <c r="AQ251" s="33">
        <f t="shared" si="226"/>
        <v>0</v>
      </c>
      <c r="AR251" s="172"/>
      <c r="AS251" s="33">
        <f t="shared" si="227"/>
        <v>0</v>
      </c>
      <c r="AT251" s="172"/>
      <c r="AU251" s="33">
        <f t="shared" si="228"/>
        <v>0</v>
      </c>
      <c r="AV251" s="172"/>
      <c r="AW251" s="33">
        <f t="shared" si="229"/>
        <v>0</v>
      </c>
      <c r="AX251" s="34">
        <f t="shared" si="230"/>
        <v>0</v>
      </c>
      <c r="AY251" s="41">
        <f t="shared" si="231"/>
        <v>0</v>
      </c>
      <c r="AZ251" s="5">
        <f t="shared" si="232"/>
        <v>0</v>
      </c>
      <c r="BA251" s="155">
        <f t="shared" si="233"/>
        <v>0</v>
      </c>
    </row>
    <row r="252" spans="1:53" s="2" customFormat="1" ht="13.2" hidden="1" thickTop="1" thickBot="1" x14ac:dyDescent="0.3">
      <c r="A252" s="32"/>
      <c r="B252" s="152">
        <v>5500000981</v>
      </c>
      <c r="C252" s="132" t="str">
        <f>IFERROR(IF(B252,VLOOKUP((AEO!$B$13&amp;AEO!$C$13&amp;B252&amp;E252),MSRV5!A:F,6,0),""),"N/A")</f>
        <v>2210</v>
      </c>
      <c r="D252" s="137" t="s">
        <v>5181</v>
      </c>
      <c r="E252" s="142" t="str">
        <f>IF(B252,VLOOKUP(B252,MSRV5!B:D,3,0),"")</f>
        <v>UN</v>
      </c>
      <c r="F252" s="142"/>
      <c r="G252" s="86"/>
      <c r="H252" s="74">
        <f>IFERROR(IF(B252,VLOOKUP((AEO!$B$13&amp;AEO!$C$13&amp;B252&amp;E252),MSRV5!A:E,5,0),""),0)</f>
        <v>10955.89</v>
      </c>
      <c r="I252" s="33">
        <f t="shared" si="209"/>
        <v>0</v>
      </c>
      <c r="J252" s="172"/>
      <c r="K252" s="33">
        <f t="shared" si="210"/>
        <v>0</v>
      </c>
      <c r="L252" s="172"/>
      <c r="M252" s="33">
        <f t="shared" si="211"/>
        <v>0</v>
      </c>
      <c r="N252" s="172"/>
      <c r="O252" s="33">
        <f t="shared" si="212"/>
        <v>0</v>
      </c>
      <c r="P252" s="172"/>
      <c r="Q252" s="33">
        <f t="shared" si="213"/>
        <v>0</v>
      </c>
      <c r="R252" s="172"/>
      <c r="S252" s="33">
        <f t="shared" si="214"/>
        <v>0</v>
      </c>
      <c r="T252" s="172"/>
      <c r="U252" s="33">
        <f t="shared" si="215"/>
        <v>0</v>
      </c>
      <c r="V252" s="172"/>
      <c r="W252" s="33">
        <f t="shared" si="216"/>
        <v>0</v>
      </c>
      <c r="X252" s="172"/>
      <c r="Y252" s="33">
        <f t="shared" si="217"/>
        <v>0</v>
      </c>
      <c r="Z252" s="172"/>
      <c r="AA252" s="33">
        <f t="shared" si="218"/>
        <v>0</v>
      </c>
      <c r="AB252" s="172"/>
      <c r="AC252" s="33">
        <f t="shared" si="219"/>
        <v>0</v>
      </c>
      <c r="AD252" s="172"/>
      <c r="AE252" s="33">
        <f t="shared" si="220"/>
        <v>0</v>
      </c>
      <c r="AF252" s="172"/>
      <c r="AG252" s="33">
        <f t="shared" si="221"/>
        <v>0</v>
      </c>
      <c r="AH252" s="172"/>
      <c r="AI252" s="33">
        <f t="shared" si="222"/>
        <v>0</v>
      </c>
      <c r="AJ252" s="172"/>
      <c r="AK252" s="33">
        <f t="shared" si="223"/>
        <v>0</v>
      </c>
      <c r="AL252" s="172"/>
      <c r="AM252" s="33">
        <f t="shared" si="224"/>
        <v>0</v>
      </c>
      <c r="AN252" s="172"/>
      <c r="AO252" s="33">
        <f t="shared" si="225"/>
        <v>0</v>
      </c>
      <c r="AP252" s="172"/>
      <c r="AQ252" s="33">
        <f t="shared" si="226"/>
        <v>0</v>
      </c>
      <c r="AR252" s="172"/>
      <c r="AS252" s="33">
        <f t="shared" si="227"/>
        <v>0</v>
      </c>
      <c r="AT252" s="172"/>
      <c r="AU252" s="33">
        <f t="shared" si="228"/>
        <v>0</v>
      </c>
      <c r="AV252" s="172"/>
      <c r="AW252" s="33">
        <f t="shared" si="229"/>
        <v>0</v>
      </c>
      <c r="AX252" s="34">
        <f t="shared" si="230"/>
        <v>0</v>
      </c>
      <c r="AY252" s="41">
        <f t="shared" si="231"/>
        <v>0</v>
      </c>
      <c r="AZ252" s="5">
        <f t="shared" si="232"/>
        <v>0</v>
      </c>
      <c r="BA252" s="155">
        <f t="shared" si="233"/>
        <v>0</v>
      </c>
    </row>
    <row r="253" spans="1:53" s="2" customFormat="1" ht="13.2" hidden="1" thickTop="1" thickBot="1" x14ac:dyDescent="0.3">
      <c r="A253" s="32"/>
      <c r="B253" s="152">
        <v>5500000960</v>
      </c>
      <c r="C253" s="132" t="str">
        <f>IFERROR(IF(B253,VLOOKUP((AEO!$B$13&amp;AEO!$C$13&amp;B253&amp;E253),MSRV5!A:F,6,0),""),"N/A")</f>
        <v>2200</v>
      </c>
      <c r="D253" s="137" t="s">
        <v>5180</v>
      </c>
      <c r="E253" s="142" t="str">
        <f>IF(B253,VLOOKUP(B253,MSRV5!B:D,3,0),"")</f>
        <v>UN</v>
      </c>
      <c r="F253" s="142"/>
      <c r="G253" s="86"/>
      <c r="H253" s="74">
        <f>IFERROR(IF(B253,VLOOKUP((AEO!$B$13&amp;AEO!$C$13&amp;B253&amp;E253),MSRV5!A:E,5,0),""),0)</f>
        <v>22325.39</v>
      </c>
      <c r="I253" s="33">
        <f t="shared" si="209"/>
        <v>0</v>
      </c>
      <c r="J253" s="172"/>
      <c r="K253" s="33">
        <f t="shared" si="210"/>
        <v>0</v>
      </c>
      <c r="L253" s="172"/>
      <c r="M253" s="33">
        <f t="shared" si="211"/>
        <v>0</v>
      </c>
      <c r="N253" s="172"/>
      <c r="O253" s="33">
        <f t="shared" si="212"/>
        <v>0</v>
      </c>
      <c r="P253" s="172"/>
      <c r="Q253" s="33">
        <f t="shared" si="213"/>
        <v>0</v>
      </c>
      <c r="R253" s="172"/>
      <c r="S253" s="33">
        <f t="shared" si="214"/>
        <v>0</v>
      </c>
      <c r="T253" s="172"/>
      <c r="U253" s="33">
        <f t="shared" si="215"/>
        <v>0</v>
      </c>
      <c r="V253" s="172"/>
      <c r="W253" s="33">
        <f t="shared" si="216"/>
        <v>0</v>
      </c>
      <c r="X253" s="172"/>
      <c r="Y253" s="33">
        <f t="shared" si="217"/>
        <v>0</v>
      </c>
      <c r="Z253" s="172"/>
      <c r="AA253" s="33">
        <f t="shared" si="218"/>
        <v>0</v>
      </c>
      <c r="AB253" s="172"/>
      <c r="AC253" s="33">
        <f t="shared" si="219"/>
        <v>0</v>
      </c>
      <c r="AD253" s="172"/>
      <c r="AE253" s="33">
        <f t="shared" si="220"/>
        <v>0</v>
      </c>
      <c r="AF253" s="172"/>
      <c r="AG253" s="33">
        <f t="shared" si="221"/>
        <v>0</v>
      </c>
      <c r="AH253" s="172"/>
      <c r="AI253" s="33">
        <f t="shared" si="222"/>
        <v>0</v>
      </c>
      <c r="AJ253" s="172"/>
      <c r="AK253" s="33">
        <f t="shared" si="223"/>
        <v>0</v>
      </c>
      <c r="AL253" s="172"/>
      <c r="AM253" s="33">
        <f t="shared" si="224"/>
        <v>0</v>
      </c>
      <c r="AN253" s="172"/>
      <c r="AO253" s="33">
        <f t="shared" si="225"/>
        <v>0</v>
      </c>
      <c r="AP253" s="172"/>
      <c r="AQ253" s="33">
        <f t="shared" si="226"/>
        <v>0</v>
      </c>
      <c r="AR253" s="172"/>
      <c r="AS253" s="33">
        <f t="shared" si="227"/>
        <v>0</v>
      </c>
      <c r="AT253" s="172"/>
      <c r="AU253" s="33">
        <f t="shared" si="228"/>
        <v>0</v>
      </c>
      <c r="AV253" s="172"/>
      <c r="AW253" s="33">
        <f t="shared" si="229"/>
        <v>0</v>
      </c>
      <c r="AX253" s="34">
        <f t="shared" si="230"/>
        <v>0</v>
      </c>
      <c r="AY253" s="41">
        <f t="shared" si="231"/>
        <v>0</v>
      </c>
      <c r="AZ253" s="5">
        <f t="shared" si="232"/>
        <v>0</v>
      </c>
      <c r="BA253" s="155">
        <f t="shared" si="233"/>
        <v>0</v>
      </c>
    </row>
    <row r="254" spans="1:53" s="2" customFormat="1" ht="13.2" hidden="1" thickTop="1" thickBot="1" x14ac:dyDescent="0.3">
      <c r="A254" s="32"/>
      <c r="B254" s="154">
        <v>5500100005</v>
      </c>
      <c r="C254" s="133" t="str">
        <f>IFERROR(IF(B254,VLOOKUP((AEO!$B$13&amp;AEO!$C$13&amp;B254&amp;E254),MSRV5!A:F,6,0),""),"N/A")</f>
        <v>2230</v>
      </c>
      <c r="D254" s="138" t="s">
        <v>5182</v>
      </c>
      <c r="E254" s="143" t="str">
        <f>IF(B254,VLOOKUP(B254,MSRV5!B:D,3,0),"")</f>
        <v>UN</v>
      </c>
      <c r="F254" s="143"/>
      <c r="G254" s="75"/>
      <c r="H254" s="74">
        <f>IFERROR(IF(B254,VLOOKUP((AEO!$B$13&amp;AEO!$C$13&amp;B254&amp;E254),MSRV5!A:E,5,0),""),0)</f>
        <v>934.71</v>
      </c>
      <c r="I254" s="33">
        <f t="shared" si="209"/>
        <v>0</v>
      </c>
      <c r="J254" s="172"/>
      <c r="K254" s="33">
        <f t="shared" si="210"/>
        <v>0</v>
      </c>
      <c r="L254" s="172"/>
      <c r="M254" s="33">
        <f t="shared" si="211"/>
        <v>0</v>
      </c>
      <c r="N254" s="172"/>
      <c r="O254" s="33">
        <f t="shared" si="212"/>
        <v>0</v>
      </c>
      <c r="P254" s="172"/>
      <c r="Q254" s="33">
        <f t="shared" si="213"/>
        <v>0</v>
      </c>
      <c r="R254" s="172"/>
      <c r="S254" s="33">
        <f t="shared" si="214"/>
        <v>0</v>
      </c>
      <c r="T254" s="172"/>
      <c r="U254" s="33">
        <f t="shared" si="215"/>
        <v>0</v>
      </c>
      <c r="V254" s="172"/>
      <c r="W254" s="33">
        <f t="shared" si="216"/>
        <v>0</v>
      </c>
      <c r="X254" s="172"/>
      <c r="Y254" s="33">
        <f t="shared" si="217"/>
        <v>0</v>
      </c>
      <c r="Z254" s="172"/>
      <c r="AA254" s="33">
        <f t="shared" si="218"/>
        <v>0</v>
      </c>
      <c r="AB254" s="172"/>
      <c r="AC254" s="33">
        <f t="shared" si="219"/>
        <v>0</v>
      </c>
      <c r="AD254" s="172"/>
      <c r="AE254" s="33">
        <f t="shared" si="220"/>
        <v>0</v>
      </c>
      <c r="AF254" s="172"/>
      <c r="AG254" s="33">
        <f t="shared" si="221"/>
        <v>0</v>
      </c>
      <c r="AH254" s="172"/>
      <c r="AI254" s="33">
        <f t="shared" si="222"/>
        <v>0</v>
      </c>
      <c r="AJ254" s="172"/>
      <c r="AK254" s="33">
        <f t="shared" si="223"/>
        <v>0</v>
      </c>
      <c r="AL254" s="172"/>
      <c r="AM254" s="33">
        <f t="shared" si="224"/>
        <v>0</v>
      </c>
      <c r="AN254" s="172"/>
      <c r="AO254" s="33">
        <f t="shared" si="225"/>
        <v>0</v>
      </c>
      <c r="AP254" s="172"/>
      <c r="AQ254" s="33">
        <f t="shared" si="226"/>
        <v>0</v>
      </c>
      <c r="AR254" s="172"/>
      <c r="AS254" s="33">
        <f t="shared" si="227"/>
        <v>0</v>
      </c>
      <c r="AT254" s="172"/>
      <c r="AU254" s="33">
        <f t="shared" si="228"/>
        <v>0</v>
      </c>
      <c r="AV254" s="172"/>
      <c r="AW254" s="33">
        <f t="shared" si="229"/>
        <v>0</v>
      </c>
      <c r="AX254" s="34">
        <f t="shared" si="230"/>
        <v>0</v>
      </c>
      <c r="AY254" s="41">
        <f t="shared" si="231"/>
        <v>0</v>
      </c>
      <c r="AZ254" s="5">
        <f t="shared" si="232"/>
        <v>0</v>
      </c>
      <c r="BA254" s="155">
        <f t="shared" si="233"/>
        <v>0</v>
      </c>
    </row>
    <row r="255" spans="1:53" s="2" customFormat="1" ht="13.2" hidden="1" thickTop="1" thickBot="1" x14ac:dyDescent="0.3">
      <c r="A255" s="89"/>
      <c r="B255" s="152">
        <v>5500000982</v>
      </c>
      <c r="C255" s="132" t="str">
        <f>IFERROR(IF(B255,VLOOKUP((AEO!$B$13&amp;AEO!$C$13&amp;B255&amp;E255),MSRV5!A:F,6,0),""),"N/A")</f>
        <v>2240</v>
      </c>
      <c r="D255" s="137" t="s">
        <v>5183</v>
      </c>
      <c r="E255" s="142" t="str">
        <f>IF(B255,VLOOKUP(B255,MSRV5!B:D,3,0),"")</f>
        <v>UN</v>
      </c>
      <c r="F255" s="142"/>
      <c r="G255" s="86"/>
      <c r="H255" s="88">
        <f>IFERROR(IF(B255,VLOOKUP((AEO!$B$13&amp;AEO!$C$13&amp;B255&amp;E255),MSRV5!A:E,5,0),""),0)</f>
        <v>1274.0899999999999</v>
      </c>
      <c r="I255" s="90">
        <f t="shared" si="209"/>
        <v>0</v>
      </c>
      <c r="J255" s="172"/>
      <c r="K255" s="90">
        <f t="shared" si="210"/>
        <v>0</v>
      </c>
      <c r="L255" s="172"/>
      <c r="M255" s="90">
        <f t="shared" si="211"/>
        <v>0</v>
      </c>
      <c r="N255" s="172"/>
      <c r="O255" s="90">
        <f t="shared" si="212"/>
        <v>0</v>
      </c>
      <c r="P255" s="172"/>
      <c r="Q255" s="90">
        <f t="shared" si="213"/>
        <v>0</v>
      </c>
      <c r="R255" s="172"/>
      <c r="S255" s="90">
        <f t="shared" si="214"/>
        <v>0</v>
      </c>
      <c r="T255" s="172"/>
      <c r="U255" s="90">
        <f t="shared" si="215"/>
        <v>0</v>
      </c>
      <c r="V255" s="172"/>
      <c r="W255" s="90">
        <f t="shared" si="216"/>
        <v>0</v>
      </c>
      <c r="X255" s="172"/>
      <c r="Y255" s="90">
        <f t="shared" si="217"/>
        <v>0</v>
      </c>
      <c r="Z255" s="172"/>
      <c r="AA255" s="90">
        <f t="shared" si="218"/>
        <v>0</v>
      </c>
      <c r="AB255" s="172"/>
      <c r="AC255" s="90">
        <f t="shared" si="219"/>
        <v>0</v>
      </c>
      <c r="AD255" s="172"/>
      <c r="AE255" s="90">
        <f t="shared" si="220"/>
        <v>0</v>
      </c>
      <c r="AF255" s="172"/>
      <c r="AG255" s="90">
        <f t="shared" si="221"/>
        <v>0</v>
      </c>
      <c r="AH255" s="172"/>
      <c r="AI255" s="90">
        <f t="shared" si="222"/>
        <v>0</v>
      </c>
      <c r="AJ255" s="172"/>
      <c r="AK255" s="90">
        <f t="shared" si="223"/>
        <v>0</v>
      </c>
      <c r="AL255" s="172"/>
      <c r="AM255" s="90">
        <f t="shared" si="224"/>
        <v>0</v>
      </c>
      <c r="AN255" s="172"/>
      <c r="AO255" s="90">
        <f t="shared" si="225"/>
        <v>0</v>
      </c>
      <c r="AP255" s="172"/>
      <c r="AQ255" s="90">
        <f t="shared" si="226"/>
        <v>0</v>
      </c>
      <c r="AR255" s="172"/>
      <c r="AS255" s="90">
        <f t="shared" si="227"/>
        <v>0</v>
      </c>
      <c r="AT255" s="172"/>
      <c r="AU255" s="90">
        <f t="shared" si="228"/>
        <v>0</v>
      </c>
      <c r="AV255" s="172"/>
      <c r="AW255" s="90">
        <f t="shared" si="229"/>
        <v>0</v>
      </c>
      <c r="AX255" s="91">
        <f t="shared" si="230"/>
        <v>0</v>
      </c>
      <c r="AY255" s="92">
        <f t="shared" si="231"/>
        <v>0</v>
      </c>
      <c r="AZ255" s="87">
        <f t="shared" si="232"/>
        <v>0</v>
      </c>
      <c r="BA255" s="153">
        <f t="shared" si="233"/>
        <v>0</v>
      </c>
    </row>
    <row r="256" spans="1:53" s="2" customFormat="1" ht="13.2" hidden="1" thickTop="1" thickBot="1" x14ac:dyDescent="0.3">
      <c r="A256" s="89"/>
      <c r="B256" s="152">
        <v>5500000989</v>
      </c>
      <c r="C256" s="132" t="str">
        <f>IFERROR(IF(B256,VLOOKUP((AEO!$B$13&amp;AEO!$C$13&amp;B256&amp;E256),MSRV5!A:F,6,0),""),"N/A")</f>
        <v>2250</v>
      </c>
      <c r="D256" s="137" t="s">
        <v>5184</v>
      </c>
      <c r="E256" s="142" t="str">
        <f>IF(B256,VLOOKUP(B256,MSRV5!B:D,3,0),"")</f>
        <v>UN</v>
      </c>
      <c r="F256" s="142"/>
      <c r="G256" s="86"/>
      <c r="H256" s="88">
        <f>IFERROR(IF(B256,VLOOKUP((AEO!$B$13&amp;AEO!$C$13&amp;B256&amp;E256),MSRV5!A:E,5,0),""),0)</f>
        <v>36138.910000000003</v>
      </c>
      <c r="I256" s="90">
        <f t="shared" si="209"/>
        <v>0</v>
      </c>
      <c r="J256" s="172"/>
      <c r="K256" s="90">
        <f t="shared" si="210"/>
        <v>0</v>
      </c>
      <c r="L256" s="172"/>
      <c r="M256" s="90">
        <f t="shared" si="211"/>
        <v>0</v>
      </c>
      <c r="N256" s="172"/>
      <c r="O256" s="90">
        <f t="shared" si="212"/>
        <v>0</v>
      </c>
      <c r="P256" s="172"/>
      <c r="Q256" s="90">
        <f t="shared" si="213"/>
        <v>0</v>
      </c>
      <c r="R256" s="172"/>
      <c r="S256" s="90">
        <f t="shared" si="214"/>
        <v>0</v>
      </c>
      <c r="T256" s="172"/>
      <c r="U256" s="90">
        <f t="shared" si="215"/>
        <v>0</v>
      </c>
      <c r="V256" s="172"/>
      <c r="W256" s="90">
        <f t="shared" si="216"/>
        <v>0</v>
      </c>
      <c r="X256" s="172"/>
      <c r="Y256" s="90">
        <f t="shared" si="217"/>
        <v>0</v>
      </c>
      <c r="Z256" s="172"/>
      <c r="AA256" s="90">
        <f t="shared" si="218"/>
        <v>0</v>
      </c>
      <c r="AB256" s="172"/>
      <c r="AC256" s="90">
        <f t="shared" si="219"/>
        <v>0</v>
      </c>
      <c r="AD256" s="172"/>
      <c r="AE256" s="90">
        <f t="shared" si="220"/>
        <v>0</v>
      </c>
      <c r="AF256" s="172"/>
      <c r="AG256" s="90">
        <f t="shared" si="221"/>
        <v>0</v>
      </c>
      <c r="AH256" s="172"/>
      <c r="AI256" s="90">
        <f t="shared" si="222"/>
        <v>0</v>
      </c>
      <c r="AJ256" s="172"/>
      <c r="AK256" s="90">
        <f t="shared" si="223"/>
        <v>0</v>
      </c>
      <c r="AL256" s="172"/>
      <c r="AM256" s="90">
        <f t="shared" si="224"/>
        <v>0</v>
      </c>
      <c r="AN256" s="172"/>
      <c r="AO256" s="90">
        <f t="shared" si="225"/>
        <v>0</v>
      </c>
      <c r="AP256" s="172"/>
      <c r="AQ256" s="90">
        <f t="shared" si="226"/>
        <v>0</v>
      </c>
      <c r="AR256" s="172"/>
      <c r="AS256" s="90">
        <f t="shared" si="227"/>
        <v>0</v>
      </c>
      <c r="AT256" s="172"/>
      <c r="AU256" s="90">
        <f t="shared" si="228"/>
        <v>0</v>
      </c>
      <c r="AV256" s="172"/>
      <c r="AW256" s="90">
        <f t="shared" si="229"/>
        <v>0</v>
      </c>
      <c r="AX256" s="91">
        <f t="shared" si="230"/>
        <v>0</v>
      </c>
      <c r="AY256" s="92">
        <f t="shared" si="231"/>
        <v>0</v>
      </c>
      <c r="AZ256" s="87">
        <f t="shared" si="232"/>
        <v>0</v>
      </c>
      <c r="BA256" s="153">
        <f t="shared" si="233"/>
        <v>0</v>
      </c>
    </row>
    <row r="257" spans="1:53" s="2" customFormat="1" ht="13.2" hidden="1" thickTop="1" thickBot="1" x14ac:dyDescent="0.3">
      <c r="A257" s="32"/>
      <c r="B257" s="152">
        <v>5500100009</v>
      </c>
      <c r="C257" s="132" t="str">
        <f>IFERROR(IF(B257,VLOOKUP((AEO!$B$13&amp;AEO!$C$13&amp;B257&amp;E257),MSRV5!A:F,6,0),""),"N/A")</f>
        <v>2260</v>
      </c>
      <c r="D257" s="137" t="s">
        <v>5185</v>
      </c>
      <c r="E257" s="142" t="str">
        <f>IF(B257,VLOOKUP(B257,MSRV5!B:D,3,0),"")</f>
        <v>UN</v>
      </c>
      <c r="F257" s="142"/>
      <c r="G257" s="86"/>
      <c r="H257" s="74">
        <f>IFERROR(IF(B257,VLOOKUP((AEO!$B$13&amp;AEO!$C$13&amp;B257&amp;E257),MSRV5!A:E,5,0),""),0)</f>
        <v>168454.69</v>
      </c>
      <c r="I257" s="33">
        <f t="shared" si="209"/>
        <v>0</v>
      </c>
      <c r="J257" s="172"/>
      <c r="K257" s="33">
        <f t="shared" si="210"/>
        <v>0</v>
      </c>
      <c r="L257" s="172"/>
      <c r="M257" s="33">
        <f t="shared" si="211"/>
        <v>0</v>
      </c>
      <c r="N257" s="172"/>
      <c r="O257" s="33">
        <f t="shared" si="212"/>
        <v>0</v>
      </c>
      <c r="P257" s="172"/>
      <c r="Q257" s="33">
        <f t="shared" si="213"/>
        <v>0</v>
      </c>
      <c r="R257" s="172"/>
      <c r="S257" s="33">
        <f t="shared" si="214"/>
        <v>0</v>
      </c>
      <c r="T257" s="172"/>
      <c r="U257" s="33">
        <f t="shared" si="215"/>
        <v>0</v>
      </c>
      <c r="V257" s="172"/>
      <c r="W257" s="33">
        <f t="shared" si="216"/>
        <v>0</v>
      </c>
      <c r="X257" s="172"/>
      <c r="Y257" s="33">
        <f t="shared" si="217"/>
        <v>0</v>
      </c>
      <c r="Z257" s="172"/>
      <c r="AA257" s="33">
        <f t="shared" si="218"/>
        <v>0</v>
      </c>
      <c r="AB257" s="172"/>
      <c r="AC257" s="33">
        <f t="shared" si="219"/>
        <v>0</v>
      </c>
      <c r="AD257" s="172"/>
      <c r="AE257" s="33">
        <f t="shared" si="220"/>
        <v>0</v>
      </c>
      <c r="AF257" s="172"/>
      <c r="AG257" s="33">
        <f t="shared" si="221"/>
        <v>0</v>
      </c>
      <c r="AH257" s="172"/>
      <c r="AI257" s="33">
        <f t="shared" si="222"/>
        <v>0</v>
      </c>
      <c r="AJ257" s="172"/>
      <c r="AK257" s="33">
        <f t="shared" si="223"/>
        <v>0</v>
      </c>
      <c r="AL257" s="172"/>
      <c r="AM257" s="33">
        <f t="shared" si="224"/>
        <v>0</v>
      </c>
      <c r="AN257" s="172"/>
      <c r="AO257" s="33">
        <f t="shared" si="225"/>
        <v>0</v>
      </c>
      <c r="AP257" s="172"/>
      <c r="AQ257" s="33">
        <f t="shared" si="226"/>
        <v>0</v>
      </c>
      <c r="AR257" s="172"/>
      <c r="AS257" s="33">
        <f t="shared" si="227"/>
        <v>0</v>
      </c>
      <c r="AT257" s="172"/>
      <c r="AU257" s="33">
        <f t="shared" si="228"/>
        <v>0</v>
      </c>
      <c r="AV257" s="172"/>
      <c r="AW257" s="33">
        <f t="shared" si="229"/>
        <v>0</v>
      </c>
      <c r="AX257" s="34">
        <f t="shared" si="230"/>
        <v>0</v>
      </c>
      <c r="AY257" s="41">
        <f t="shared" si="231"/>
        <v>0</v>
      </c>
      <c r="AZ257" s="5">
        <f t="shared" si="232"/>
        <v>0</v>
      </c>
      <c r="BA257" s="155">
        <f t="shared" si="233"/>
        <v>0</v>
      </c>
    </row>
    <row r="258" spans="1:53" s="2" customFormat="1" ht="13.2" hidden="1" thickTop="1" thickBot="1" x14ac:dyDescent="0.3">
      <c r="A258" s="32"/>
      <c r="B258" s="152">
        <v>5500100010</v>
      </c>
      <c r="C258" s="132" t="str">
        <f>IFERROR(IF(B258,VLOOKUP((AEO!$B$13&amp;AEO!$C$13&amp;B258&amp;E258),MSRV5!A:F,6,0),""),"N/A")</f>
        <v>2270</v>
      </c>
      <c r="D258" s="137" t="s">
        <v>5186</v>
      </c>
      <c r="E258" s="142" t="str">
        <f>IF(B258,VLOOKUP(B258,MSRV5!B:D,3,0),"")</f>
        <v>UN</v>
      </c>
      <c r="F258" s="142"/>
      <c r="G258" s="86"/>
      <c r="H258" s="74">
        <f>IFERROR(IF(B258,VLOOKUP((AEO!$B$13&amp;AEO!$C$13&amp;B258&amp;E258),MSRV5!A:E,5,0),""),0)</f>
        <v>124912.72</v>
      </c>
      <c r="I258" s="33">
        <f t="shared" si="209"/>
        <v>0</v>
      </c>
      <c r="J258" s="172"/>
      <c r="K258" s="33">
        <f t="shared" si="210"/>
        <v>0</v>
      </c>
      <c r="L258" s="172"/>
      <c r="M258" s="33">
        <f t="shared" si="211"/>
        <v>0</v>
      </c>
      <c r="N258" s="172"/>
      <c r="O258" s="33">
        <f t="shared" si="212"/>
        <v>0</v>
      </c>
      <c r="P258" s="172"/>
      <c r="Q258" s="33">
        <f t="shared" si="213"/>
        <v>0</v>
      </c>
      <c r="R258" s="172"/>
      <c r="S258" s="33">
        <f t="shared" si="214"/>
        <v>0</v>
      </c>
      <c r="T258" s="172"/>
      <c r="U258" s="33">
        <f t="shared" si="215"/>
        <v>0</v>
      </c>
      <c r="V258" s="172"/>
      <c r="W258" s="33">
        <f t="shared" si="216"/>
        <v>0</v>
      </c>
      <c r="X258" s="172"/>
      <c r="Y258" s="33">
        <f t="shared" si="217"/>
        <v>0</v>
      </c>
      <c r="Z258" s="172"/>
      <c r="AA258" s="33">
        <f t="shared" si="218"/>
        <v>0</v>
      </c>
      <c r="AB258" s="172"/>
      <c r="AC258" s="33">
        <f t="shared" si="219"/>
        <v>0</v>
      </c>
      <c r="AD258" s="172"/>
      <c r="AE258" s="33">
        <f t="shared" si="220"/>
        <v>0</v>
      </c>
      <c r="AF258" s="172"/>
      <c r="AG258" s="33">
        <f t="shared" si="221"/>
        <v>0</v>
      </c>
      <c r="AH258" s="172"/>
      <c r="AI258" s="33">
        <f t="shared" si="222"/>
        <v>0</v>
      </c>
      <c r="AJ258" s="172"/>
      <c r="AK258" s="33">
        <f t="shared" si="223"/>
        <v>0</v>
      </c>
      <c r="AL258" s="172"/>
      <c r="AM258" s="33">
        <f t="shared" si="224"/>
        <v>0</v>
      </c>
      <c r="AN258" s="172"/>
      <c r="AO258" s="33">
        <f t="shared" si="225"/>
        <v>0</v>
      </c>
      <c r="AP258" s="172"/>
      <c r="AQ258" s="33">
        <f t="shared" si="226"/>
        <v>0</v>
      </c>
      <c r="AR258" s="172"/>
      <c r="AS258" s="33">
        <f t="shared" si="227"/>
        <v>0</v>
      </c>
      <c r="AT258" s="172"/>
      <c r="AU258" s="33">
        <f t="shared" si="228"/>
        <v>0</v>
      </c>
      <c r="AV258" s="172"/>
      <c r="AW258" s="33">
        <f t="shared" si="229"/>
        <v>0</v>
      </c>
      <c r="AX258" s="34">
        <f t="shared" si="230"/>
        <v>0</v>
      </c>
      <c r="AY258" s="41">
        <f t="shared" si="231"/>
        <v>0</v>
      </c>
      <c r="AZ258" s="5">
        <f t="shared" si="232"/>
        <v>0</v>
      </c>
      <c r="BA258" s="155">
        <f t="shared" si="233"/>
        <v>0</v>
      </c>
    </row>
    <row r="259" spans="1:53" s="2" customFormat="1" ht="13.2" hidden="1" thickTop="1" thickBot="1" x14ac:dyDescent="0.3">
      <c r="A259" s="89"/>
      <c r="B259" s="152">
        <v>5500000990</v>
      </c>
      <c r="C259" s="132" t="str">
        <f>IFERROR(IF(B259,VLOOKUP((AEO!$B$13&amp;AEO!$C$13&amp;B259&amp;E259),MSRV5!A:F,6,0),""),"N/A")</f>
        <v>2280</v>
      </c>
      <c r="D259" s="137" t="s">
        <v>5187</v>
      </c>
      <c r="E259" s="142" t="str">
        <f>IF(B259,VLOOKUP(B259,MSRV5!B:D,3,0),"")</f>
        <v>UN</v>
      </c>
      <c r="F259" s="142"/>
      <c r="G259" s="86"/>
      <c r="H259" s="88">
        <f>IFERROR(IF(B259,VLOOKUP((AEO!$B$13&amp;AEO!$C$13&amp;B259&amp;E259),MSRV5!A:E,5,0),""),0)</f>
        <v>37792.43</v>
      </c>
      <c r="I259" s="90">
        <f t="shared" si="209"/>
        <v>0</v>
      </c>
      <c r="J259" s="172"/>
      <c r="K259" s="90">
        <f t="shared" si="210"/>
        <v>0</v>
      </c>
      <c r="L259" s="172"/>
      <c r="M259" s="90">
        <f t="shared" si="211"/>
        <v>0</v>
      </c>
      <c r="N259" s="172"/>
      <c r="O259" s="90">
        <f t="shared" si="212"/>
        <v>0</v>
      </c>
      <c r="P259" s="172"/>
      <c r="Q259" s="90">
        <f t="shared" si="213"/>
        <v>0</v>
      </c>
      <c r="R259" s="172"/>
      <c r="S259" s="90">
        <f t="shared" si="214"/>
        <v>0</v>
      </c>
      <c r="T259" s="172"/>
      <c r="U259" s="90">
        <f t="shared" si="215"/>
        <v>0</v>
      </c>
      <c r="V259" s="172"/>
      <c r="W259" s="90">
        <f t="shared" si="216"/>
        <v>0</v>
      </c>
      <c r="X259" s="172"/>
      <c r="Y259" s="90">
        <f t="shared" si="217"/>
        <v>0</v>
      </c>
      <c r="Z259" s="172"/>
      <c r="AA259" s="90">
        <f t="shared" si="218"/>
        <v>0</v>
      </c>
      <c r="AB259" s="172"/>
      <c r="AC259" s="90">
        <f t="shared" si="219"/>
        <v>0</v>
      </c>
      <c r="AD259" s="172"/>
      <c r="AE259" s="90">
        <f t="shared" si="220"/>
        <v>0</v>
      </c>
      <c r="AF259" s="172"/>
      <c r="AG259" s="90">
        <f t="shared" si="221"/>
        <v>0</v>
      </c>
      <c r="AH259" s="172"/>
      <c r="AI259" s="90">
        <f t="shared" si="222"/>
        <v>0</v>
      </c>
      <c r="AJ259" s="172"/>
      <c r="AK259" s="90">
        <f t="shared" si="223"/>
        <v>0</v>
      </c>
      <c r="AL259" s="172"/>
      <c r="AM259" s="90">
        <f t="shared" si="224"/>
        <v>0</v>
      </c>
      <c r="AN259" s="172"/>
      <c r="AO259" s="90">
        <f t="shared" si="225"/>
        <v>0</v>
      </c>
      <c r="AP259" s="172"/>
      <c r="AQ259" s="90">
        <f t="shared" si="226"/>
        <v>0</v>
      </c>
      <c r="AR259" s="172"/>
      <c r="AS259" s="90">
        <f t="shared" si="227"/>
        <v>0</v>
      </c>
      <c r="AT259" s="172"/>
      <c r="AU259" s="90">
        <f t="shared" si="228"/>
        <v>0</v>
      </c>
      <c r="AV259" s="172"/>
      <c r="AW259" s="90">
        <f t="shared" si="229"/>
        <v>0</v>
      </c>
      <c r="AX259" s="91">
        <f t="shared" si="230"/>
        <v>0</v>
      </c>
      <c r="AY259" s="92">
        <f t="shared" si="231"/>
        <v>0</v>
      </c>
      <c r="AZ259" s="87">
        <f t="shared" si="232"/>
        <v>0</v>
      </c>
      <c r="BA259" s="153">
        <f t="shared" si="233"/>
        <v>0</v>
      </c>
    </row>
    <row r="260" spans="1:53" s="2" customFormat="1" ht="13.2" hidden="1" thickTop="1" thickBot="1" x14ac:dyDescent="0.3">
      <c r="A260" s="32"/>
      <c r="B260" s="152">
        <v>5500000988</v>
      </c>
      <c r="C260" s="132" t="str">
        <f>IFERROR(IF(B260,VLOOKUP((AEO!$B$13&amp;AEO!$C$13&amp;B260&amp;E260),MSRV5!A:F,6,0),""),"N/A")</f>
        <v>2290</v>
      </c>
      <c r="D260" s="137" t="s">
        <v>5188</v>
      </c>
      <c r="E260" s="142" t="str">
        <f>IF(B260,VLOOKUP(B260,MSRV5!B:D,3,0),"")</f>
        <v>UN</v>
      </c>
      <c r="F260" s="142"/>
      <c r="G260" s="86"/>
      <c r="H260" s="74">
        <f>IFERROR(IF(B260,VLOOKUP((AEO!$B$13&amp;AEO!$C$13&amp;B260&amp;E260),MSRV5!A:E,5,0),""),0)</f>
        <v>37991.050000000003</v>
      </c>
      <c r="I260" s="33">
        <f t="shared" si="209"/>
        <v>0</v>
      </c>
      <c r="J260" s="172"/>
      <c r="K260" s="33">
        <f t="shared" si="210"/>
        <v>0</v>
      </c>
      <c r="L260" s="172"/>
      <c r="M260" s="33">
        <f t="shared" si="211"/>
        <v>0</v>
      </c>
      <c r="N260" s="172"/>
      <c r="O260" s="33">
        <f t="shared" si="212"/>
        <v>0</v>
      </c>
      <c r="P260" s="172"/>
      <c r="Q260" s="33">
        <f t="shared" si="213"/>
        <v>0</v>
      </c>
      <c r="R260" s="172"/>
      <c r="S260" s="33">
        <f t="shared" si="214"/>
        <v>0</v>
      </c>
      <c r="T260" s="172"/>
      <c r="U260" s="33">
        <f t="shared" si="215"/>
        <v>0</v>
      </c>
      <c r="V260" s="172"/>
      <c r="W260" s="33">
        <f t="shared" si="216"/>
        <v>0</v>
      </c>
      <c r="X260" s="172"/>
      <c r="Y260" s="33">
        <f t="shared" si="217"/>
        <v>0</v>
      </c>
      <c r="Z260" s="172"/>
      <c r="AA260" s="33">
        <f t="shared" si="218"/>
        <v>0</v>
      </c>
      <c r="AB260" s="172"/>
      <c r="AC260" s="33">
        <f t="shared" si="219"/>
        <v>0</v>
      </c>
      <c r="AD260" s="172"/>
      <c r="AE260" s="33">
        <f t="shared" si="220"/>
        <v>0</v>
      </c>
      <c r="AF260" s="172"/>
      <c r="AG260" s="33">
        <f t="shared" si="221"/>
        <v>0</v>
      </c>
      <c r="AH260" s="172"/>
      <c r="AI260" s="33">
        <f t="shared" si="222"/>
        <v>0</v>
      </c>
      <c r="AJ260" s="172"/>
      <c r="AK260" s="33">
        <f t="shared" si="223"/>
        <v>0</v>
      </c>
      <c r="AL260" s="172"/>
      <c r="AM260" s="33">
        <f t="shared" si="224"/>
        <v>0</v>
      </c>
      <c r="AN260" s="172"/>
      <c r="AO260" s="33">
        <f t="shared" si="225"/>
        <v>0</v>
      </c>
      <c r="AP260" s="172"/>
      <c r="AQ260" s="33">
        <f t="shared" si="226"/>
        <v>0</v>
      </c>
      <c r="AR260" s="172"/>
      <c r="AS260" s="33">
        <f t="shared" si="227"/>
        <v>0</v>
      </c>
      <c r="AT260" s="172"/>
      <c r="AU260" s="33">
        <f t="shared" si="228"/>
        <v>0</v>
      </c>
      <c r="AV260" s="172"/>
      <c r="AW260" s="33">
        <f t="shared" si="229"/>
        <v>0</v>
      </c>
      <c r="AX260" s="34">
        <f t="shared" si="230"/>
        <v>0</v>
      </c>
      <c r="AY260" s="41">
        <f t="shared" si="231"/>
        <v>0</v>
      </c>
      <c r="AZ260" s="5">
        <f t="shared" si="232"/>
        <v>0</v>
      </c>
      <c r="BA260" s="155">
        <f t="shared" si="233"/>
        <v>0</v>
      </c>
    </row>
    <row r="261" spans="1:53" s="2" customFormat="1" ht="13.2" hidden="1" thickTop="1" thickBot="1" x14ac:dyDescent="0.3">
      <c r="A261" s="32"/>
      <c r="B261" s="154">
        <v>5500000976</v>
      </c>
      <c r="C261" s="133" t="str">
        <f>IFERROR(IF(B261,VLOOKUP((AEO!$B$13&amp;AEO!$C$13&amp;B261&amp;E261),MSRV5!A:F,6,0),""),"N/A")</f>
        <v>2300</v>
      </c>
      <c r="D261" s="138" t="s">
        <v>5189</v>
      </c>
      <c r="E261" s="143" t="str">
        <f>IF(B261,VLOOKUP(B261,MSRV5!B:D,3,0),"")</f>
        <v>UN</v>
      </c>
      <c r="F261" s="143"/>
      <c r="G261" s="75"/>
      <c r="H261" s="74">
        <f>IFERROR(IF(B261,VLOOKUP((AEO!$B$13&amp;AEO!$C$13&amp;B261&amp;E261),MSRV5!A:E,5,0),""),0)</f>
        <v>15748.91</v>
      </c>
      <c r="I261" s="33">
        <f t="shared" si="209"/>
        <v>0</v>
      </c>
      <c r="J261" s="172"/>
      <c r="K261" s="33">
        <f t="shared" si="210"/>
        <v>0</v>
      </c>
      <c r="L261" s="172"/>
      <c r="M261" s="33">
        <f t="shared" si="211"/>
        <v>0</v>
      </c>
      <c r="N261" s="172"/>
      <c r="O261" s="33">
        <f t="shared" si="212"/>
        <v>0</v>
      </c>
      <c r="P261" s="172"/>
      <c r="Q261" s="33">
        <f t="shared" si="213"/>
        <v>0</v>
      </c>
      <c r="R261" s="172"/>
      <c r="S261" s="33">
        <f t="shared" si="214"/>
        <v>0</v>
      </c>
      <c r="T261" s="172"/>
      <c r="U261" s="33">
        <f t="shared" si="215"/>
        <v>0</v>
      </c>
      <c r="V261" s="172"/>
      <c r="W261" s="33">
        <f t="shared" si="216"/>
        <v>0</v>
      </c>
      <c r="X261" s="172"/>
      <c r="Y261" s="33">
        <f t="shared" si="217"/>
        <v>0</v>
      </c>
      <c r="Z261" s="172"/>
      <c r="AA261" s="33">
        <f t="shared" si="218"/>
        <v>0</v>
      </c>
      <c r="AB261" s="172"/>
      <c r="AC261" s="33">
        <f t="shared" si="219"/>
        <v>0</v>
      </c>
      <c r="AD261" s="172"/>
      <c r="AE261" s="33">
        <f t="shared" si="220"/>
        <v>0</v>
      </c>
      <c r="AF261" s="172"/>
      <c r="AG261" s="33">
        <f t="shared" si="221"/>
        <v>0</v>
      </c>
      <c r="AH261" s="172"/>
      <c r="AI261" s="33">
        <f t="shared" si="222"/>
        <v>0</v>
      </c>
      <c r="AJ261" s="172"/>
      <c r="AK261" s="33">
        <f t="shared" si="223"/>
        <v>0</v>
      </c>
      <c r="AL261" s="172"/>
      <c r="AM261" s="33">
        <f t="shared" si="224"/>
        <v>0</v>
      </c>
      <c r="AN261" s="172"/>
      <c r="AO261" s="33">
        <f t="shared" si="225"/>
        <v>0</v>
      </c>
      <c r="AP261" s="172"/>
      <c r="AQ261" s="33">
        <f t="shared" si="226"/>
        <v>0</v>
      </c>
      <c r="AR261" s="172"/>
      <c r="AS261" s="33">
        <f t="shared" si="227"/>
        <v>0</v>
      </c>
      <c r="AT261" s="172"/>
      <c r="AU261" s="33">
        <f t="shared" si="228"/>
        <v>0</v>
      </c>
      <c r="AV261" s="172"/>
      <c r="AW261" s="33">
        <f t="shared" si="229"/>
        <v>0</v>
      </c>
      <c r="AX261" s="34">
        <f t="shared" si="230"/>
        <v>0</v>
      </c>
      <c r="AY261" s="41">
        <f t="shared" si="231"/>
        <v>0</v>
      </c>
      <c r="AZ261" s="5">
        <f t="shared" si="232"/>
        <v>0</v>
      </c>
      <c r="BA261" s="155">
        <f t="shared" si="233"/>
        <v>0</v>
      </c>
    </row>
    <row r="262" spans="1:53" s="2" customFormat="1" ht="13.2" hidden="1" thickTop="1" thickBot="1" x14ac:dyDescent="0.3">
      <c r="A262" s="32"/>
      <c r="B262" s="154">
        <v>5050000008</v>
      </c>
      <c r="C262" s="133" t="str">
        <f>IFERROR(IF(B262,VLOOKUP((AEO!$B$13&amp;AEO!$C$13&amp;B262&amp;E262),MSRV5!A:F,6,0),""),"N/A")</f>
        <v>2310</v>
      </c>
      <c r="D262" s="138" t="s">
        <v>5190</v>
      </c>
      <c r="E262" s="143" t="str">
        <f>IF(B262,VLOOKUP(B262,MSRV5!B:D,3,0),"")</f>
        <v>M3</v>
      </c>
      <c r="F262" s="143"/>
      <c r="G262" s="75"/>
      <c r="H262" s="74">
        <f>IFERROR(IF(B262,VLOOKUP((AEO!$B$13&amp;AEO!$C$13&amp;B262&amp;E262),MSRV5!A:E,5,0),""),0)</f>
        <v>11104.13</v>
      </c>
      <c r="I262" s="33">
        <f t="shared" si="209"/>
        <v>0</v>
      </c>
      <c r="J262" s="172"/>
      <c r="K262" s="33">
        <f t="shared" si="210"/>
        <v>0</v>
      </c>
      <c r="L262" s="172"/>
      <c r="M262" s="33">
        <f t="shared" si="211"/>
        <v>0</v>
      </c>
      <c r="N262" s="172"/>
      <c r="O262" s="33">
        <f t="shared" si="212"/>
        <v>0</v>
      </c>
      <c r="P262" s="172"/>
      <c r="Q262" s="33">
        <f t="shared" si="213"/>
        <v>0</v>
      </c>
      <c r="R262" s="172"/>
      <c r="S262" s="33">
        <f t="shared" si="214"/>
        <v>0</v>
      </c>
      <c r="T262" s="172"/>
      <c r="U262" s="33">
        <f t="shared" si="215"/>
        <v>0</v>
      </c>
      <c r="V262" s="172"/>
      <c r="W262" s="33">
        <f t="shared" si="216"/>
        <v>0</v>
      </c>
      <c r="X262" s="172"/>
      <c r="Y262" s="33">
        <f t="shared" si="217"/>
        <v>0</v>
      </c>
      <c r="Z262" s="172"/>
      <c r="AA262" s="33">
        <f t="shared" si="218"/>
        <v>0</v>
      </c>
      <c r="AB262" s="172"/>
      <c r="AC262" s="33">
        <f t="shared" si="219"/>
        <v>0</v>
      </c>
      <c r="AD262" s="172"/>
      <c r="AE262" s="33">
        <f t="shared" si="220"/>
        <v>0</v>
      </c>
      <c r="AF262" s="172"/>
      <c r="AG262" s="33">
        <f t="shared" si="221"/>
        <v>0</v>
      </c>
      <c r="AH262" s="172"/>
      <c r="AI262" s="33">
        <f t="shared" si="222"/>
        <v>0</v>
      </c>
      <c r="AJ262" s="172"/>
      <c r="AK262" s="33">
        <f t="shared" si="223"/>
        <v>0</v>
      </c>
      <c r="AL262" s="172"/>
      <c r="AM262" s="33">
        <f t="shared" si="224"/>
        <v>0</v>
      </c>
      <c r="AN262" s="172"/>
      <c r="AO262" s="33">
        <f t="shared" si="225"/>
        <v>0</v>
      </c>
      <c r="AP262" s="172"/>
      <c r="AQ262" s="33">
        <f t="shared" si="226"/>
        <v>0</v>
      </c>
      <c r="AR262" s="172"/>
      <c r="AS262" s="33">
        <f t="shared" si="227"/>
        <v>0</v>
      </c>
      <c r="AT262" s="172"/>
      <c r="AU262" s="33">
        <f t="shared" si="228"/>
        <v>0</v>
      </c>
      <c r="AV262" s="172"/>
      <c r="AW262" s="33">
        <f t="shared" si="229"/>
        <v>0</v>
      </c>
      <c r="AX262" s="34">
        <f t="shared" si="230"/>
        <v>0</v>
      </c>
      <c r="AY262" s="41">
        <f t="shared" si="231"/>
        <v>0</v>
      </c>
      <c r="AZ262" s="5">
        <f t="shared" si="232"/>
        <v>0</v>
      </c>
      <c r="BA262" s="155">
        <f t="shared" si="233"/>
        <v>0</v>
      </c>
    </row>
    <row r="263" spans="1:53" s="2" customFormat="1" ht="13.2" hidden="1" thickTop="1" thickBot="1" x14ac:dyDescent="0.3">
      <c r="A263" s="32"/>
      <c r="B263" s="154">
        <v>5050000009</v>
      </c>
      <c r="C263" s="133" t="str">
        <f>IFERROR(IF(B263,VLOOKUP((AEO!$B$13&amp;AEO!$C$13&amp;B263&amp;E263),MSRV5!A:F,6,0),""),"N/A")</f>
        <v>2320</v>
      </c>
      <c r="D263" s="138" t="s">
        <v>5191</v>
      </c>
      <c r="E263" s="143" t="str">
        <f>IF(B263,VLOOKUP(B263,MSRV5!B:D,3,0),"")</f>
        <v>M2</v>
      </c>
      <c r="F263" s="143"/>
      <c r="G263" s="75"/>
      <c r="H263" s="74">
        <f>IFERROR(IF(B263,VLOOKUP((AEO!$B$13&amp;AEO!$C$13&amp;B263&amp;E263),MSRV5!A:E,5,0),""),0)</f>
        <v>23.5</v>
      </c>
      <c r="I263" s="33">
        <f t="shared" si="209"/>
        <v>0</v>
      </c>
      <c r="J263" s="172"/>
      <c r="K263" s="33">
        <f t="shared" si="210"/>
        <v>0</v>
      </c>
      <c r="L263" s="172"/>
      <c r="M263" s="33">
        <f t="shared" si="211"/>
        <v>0</v>
      </c>
      <c r="N263" s="172"/>
      <c r="O263" s="33">
        <f t="shared" si="212"/>
        <v>0</v>
      </c>
      <c r="P263" s="172"/>
      <c r="Q263" s="33">
        <f t="shared" si="213"/>
        <v>0</v>
      </c>
      <c r="R263" s="172"/>
      <c r="S263" s="33">
        <f t="shared" si="214"/>
        <v>0</v>
      </c>
      <c r="T263" s="172"/>
      <c r="U263" s="33">
        <f t="shared" si="215"/>
        <v>0</v>
      </c>
      <c r="V263" s="172"/>
      <c r="W263" s="33">
        <f t="shared" si="216"/>
        <v>0</v>
      </c>
      <c r="X263" s="172"/>
      <c r="Y263" s="33">
        <f t="shared" si="217"/>
        <v>0</v>
      </c>
      <c r="Z263" s="172"/>
      <c r="AA263" s="33">
        <f t="shared" si="218"/>
        <v>0</v>
      </c>
      <c r="AB263" s="172"/>
      <c r="AC263" s="33">
        <f t="shared" si="219"/>
        <v>0</v>
      </c>
      <c r="AD263" s="172"/>
      <c r="AE263" s="33">
        <f t="shared" si="220"/>
        <v>0</v>
      </c>
      <c r="AF263" s="172"/>
      <c r="AG263" s="33">
        <f t="shared" si="221"/>
        <v>0</v>
      </c>
      <c r="AH263" s="172"/>
      <c r="AI263" s="33">
        <f t="shared" si="222"/>
        <v>0</v>
      </c>
      <c r="AJ263" s="172"/>
      <c r="AK263" s="33">
        <f t="shared" si="223"/>
        <v>0</v>
      </c>
      <c r="AL263" s="172"/>
      <c r="AM263" s="33">
        <f t="shared" si="224"/>
        <v>0</v>
      </c>
      <c r="AN263" s="172"/>
      <c r="AO263" s="33">
        <f t="shared" si="225"/>
        <v>0</v>
      </c>
      <c r="AP263" s="172"/>
      <c r="AQ263" s="33">
        <f t="shared" si="226"/>
        <v>0</v>
      </c>
      <c r="AR263" s="172"/>
      <c r="AS263" s="33">
        <f t="shared" si="227"/>
        <v>0</v>
      </c>
      <c r="AT263" s="172"/>
      <c r="AU263" s="33">
        <f t="shared" si="228"/>
        <v>0</v>
      </c>
      <c r="AV263" s="172"/>
      <c r="AW263" s="33">
        <f t="shared" si="229"/>
        <v>0</v>
      </c>
      <c r="AX263" s="34">
        <f t="shared" si="230"/>
        <v>0</v>
      </c>
      <c r="AY263" s="41">
        <f t="shared" si="231"/>
        <v>0</v>
      </c>
      <c r="AZ263" s="5">
        <f t="shared" si="232"/>
        <v>0</v>
      </c>
      <c r="BA263" s="155">
        <f t="shared" si="233"/>
        <v>0</v>
      </c>
    </row>
    <row r="264" spans="1:53" s="2" customFormat="1" ht="13.2" hidden="1" thickTop="1" thickBot="1" x14ac:dyDescent="0.3">
      <c r="A264" s="32"/>
      <c r="B264" s="154">
        <v>5050000014</v>
      </c>
      <c r="C264" s="133" t="str">
        <f>IFERROR(IF(B264,VLOOKUP((AEO!$B$13&amp;AEO!$C$13&amp;B264&amp;E264),MSRV5!A:F,6,0),""),"N/A")</f>
        <v>2330</v>
      </c>
      <c r="D264" s="138" t="s">
        <v>5192</v>
      </c>
      <c r="E264" s="143" t="str">
        <f>IF(B264,VLOOKUP(B264,MSRV5!B:D,3,0),"")</f>
        <v>M2</v>
      </c>
      <c r="F264" s="143"/>
      <c r="G264" s="75"/>
      <c r="H264" s="74">
        <f>IFERROR(IF(B264,VLOOKUP((AEO!$B$13&amp;AEO!$C$13&amp;B264&amp;E264),MSRV5!A:E,5,0),""),0)</f>
        <v>20.399999999999999</v>
      </c>
      <c r="I264" s="33">
        <f t="shared" si="209"/>
        <v>0</v>
      </c>
      <c r="J264" s="172"/>
      <c r="K264" s="33">
        <f t="shared" si="210"/>
        <v>0</v>
      </c>
      <c r="L264" s="172"/>
      <c r="M264" s="33">
        <f t="shared" si="211"/>
        <v>0</v>
      </c>
      <c r="N264" s="172"/>
      <c r="O264" s="33">
        <f t="shared" si="212"/>
        <v>0</v>
      </c>
      <c r="P264" s="172"/>
      <c r="Q264" s="33">
        <f t="shared" si="213"/>
        <v>0</v>
      </c>
      <c r="R264" s="172"/>
      <c r="S264" s="33">
        <f t="shared" si="214"/>
        <v>0</v>
      </c>
      <c r="T264" s="172"/>
      <c r="U264" s="33">
        <f t="shared" si="215"/>
        <v>0</v>
      </c>
      <c r="V264" s="172"/>
      <c r="W264" s="33">
        <f t="shared" si="216"/>
        <v>0</v>
      </c>
      <c r="X264" s="172"/>
      <c r="Y264" s="33">
        <f t="shared" si="217"/>
        <v>0</v>
      </c>
      <c r="Z264" s="172"/>
      <c r="AA264" s="33">
        <f t="shared" si="218"/>
        <v>0</v>
      </c>
      <c r="AB264" s="172"/>
      <c r="AC264" s="33">
        <f t="shared" si="219"/>
        <v>0</v>
      </c>
      <c r="AD264" s="172"/>
      <c r="AE264" s="33">
        <f t="shared" si="220"/>
        <v>0</v>
      </c>
      <c r="AF264" s="172"/>
      <c r="AG264" s="33">
        <f t="shared" si="221"/>
        <v>0</v>
      </c>
      <c r="AH264" s="172"/>
      <c r="AI264" s="33">
        <f t="shared" si="222"/>
        <v>0</v>
      </c>
      <c r="AJ264" s="172"/>
      <c r="AK264" s="33">
        <f t="shared" si="223"/>
        <v>0</v>
      </c>
      <c r="AL264" s="172"/>
      <c r="AM264" s="33">
        <f t="shared" si="224"/>
        <v>0</v>
      </c>
      <c r="AN264" s="172"/>
      <c r="AO264" s="33">
        <f t="shared" si="225"/>
        <v>0</v>
      </c>
      <c r="AP264" s="172"/>
      <c r="AQ264" s="33">
        <f t="shared" si="226"/>
        <v>0</v>
      </c>
      <c r="AR264" s="172"/>
      <c r="AS264" s="33">
        <f t="shared" si="227"/>
        <v>0</v>
      </c>
      <c r="AT264" s="172"/>
      <c r="AU264" s="33">
        <f t="shared" si="228"/>
        <v>0</v>
      </c>
      <c r="AV264" s="172"/>
      <c r="AW264" s="33">
        <f t="shared" si="229"/>
        <v>0</v>
      </c>
      <c r="AX264" s="34">
        <f t="shared" si="230"/>
        <v>0</v>
      </c>
      <c r="AY264" s="41">
        <f t="shared" si="231"/>
        <v>0</v>
      </c>
      <c r="AZ264" s="5">
        <f t="shared" si="232"/>
        <v>0</v>
      </c>
      <c r="BA264" s="155">
        <f t="shared" si="233"/>
        <v>0</v>
      </c>
    </row>
    <row r="265" spans="1:53" s="2" customFormat="1" ht="13.2" hidden="1" thickTop="1" thickBot="1" x14ac:dyDescent="0.3">
      <c r="A265" s="32"/>
      <c r="B265" s="154">
        <v>5050000015</v>
      </c>
      <c r="C265" s="133" t="str">
        <f>IFERROR(IF(B265,VLOOKUP((AEO!$B$13&amp;AEO!$C$13&amp;B265&amp;E265),MSRV5!A:F,6,0),""),"N/A")</f>
        <v>2340</v>
      </c>
      <c r="D265" s="138" t="s">
        <v>5193</v>
      </c>
      <c r="E265" s="143" t="str">
        <f>IF(B265,VLOOKUP(B265,MSRV5!B:D,3,0),"")</f>
        <v>M2</v>
      </c>
      <c r="F265" s="143"/>
      <c r="G265" s="75"/>
      <c r="H265" s="74">
        <f>IFERROR(IF(B265,VLOOKUP((AEO!$B$13&amp;AEO!$C$13&amp;B265&amp;E265),MSRV5!A:E,5,0),""),0)</f>
        <v>102.33</v>
      </c>
      <c r="I265" s="33">
        <f t="shared" si="209"/>
        <v>0</v>
      </c>
      <c r="J265" s="172"/>
      <c r="K265" s="33">
        <f t="shared" si="210"/>
        <v>0</v>
      </c>
      <c r="L265" s="172"/>
      <c r="M265" s="33">
        <f t="shared" si="211"/>
        <v>0</v>
      </c>
      <c r="N265" s="172"/>
      <c r="O265" s="33">
        <f t="shared" si="212"/>
        <v>0</v>
      </c>
      <c r="P265" s="172"/>
      <c r="Q265" s="33">
        <f t="shared" si="213"/>
        <v>0</v>
      </c>
      <c r="R265" s="172"/>
      <c r="S265" s="33">
        <f t="shared" si="214"/>
        <v>0</v>
      </c>
      <c r="T265" s="172"/>
      <c r="U265" s="33">
        <f t="shared" si="215"/>
        <v>0</v>
      </c>
      <c r="V265" s="172"/>
      <c r="W265" s="33">
        <f t="shared" si="216"/>
        <v>0</v>
      </c>
      <c r="X265" s="172"/>
      <c r="Y265" s="33">
        <f t="shared" si="217"/>
        <v>0</v>
      </c>
      <c r="Z265" s="172"/>
      <c r="AA265" s="33">
        <f t="shared" si="218"/>
        <v>0</v>
      </c>
      <c r="AB265" s="172"/>
      <c r="AC265" s="33">
        <f t="shared" si="219"/>
        <v>0</v>
      </c>
      <c r="AD265" s="172"/>
      <c r="AE265" s="33">
        <f t="shared" si="220"/>
        <v>0</v>
      </c>
      <c r="AF265" s="172"/>
      <c r="AG265" s="33">
        <f t="shared" si="221"/>
        <v>0</v>
      </c>
      <c r="AH265" s="172"/>
      <c r="AI265" s="33">
        <f t="shared" si="222"/>
        <v>0</v>
      </c>
      <c r="AJ265" s="172"/>
      <c r="AK265" s="33">
        <f t="shared" si="223"/>
        <v>0</v>
      </c>
      <c r="AL265" s="172"/>
      <c r="AM265" s="33">
        <f t="shared" si="224"/>
        <v>0</v>
      </c>
      <c r="AN265" s="172"/>
      <c r="AO265" s="33">
        <f t="shared" si="225"/>
        <v>0</v>
      </c>
      <c r="AP265" s="172"/>
      <c r="AQ265" s="33">
        <f t="shared" si="226"/>
        <v>0</v>
      </c>
      <c r="AR265" s="172"/>
      <c r="AS265" s="33">
        <f t="shared" si="227"/>
        <v>0</v>
      </c>
      <c r="AT265" s="172"/>
      <c r="AU265" s="33">
        <f t="shared" si="228"/>
        <v>0</v>
      </c>
      <c r="AV265" s="172"/>
      <c r="AW265" s="33">
        <f t="shared" si="229"/>
        <v>0</v>
      </c>
      <c r="AX265" s="34">
        <f t="shared" si="230"/>
        <v>0</v>
      </c>
      <c r="AY265" s="41">
        <f t="shared" si="231"/>
        <v>0</v>
      </c>
      <c r="AZ265" s="5">
        <f t="shared" si="232"/>
        <v>0</v>
      </c>
      <c r="BA265" s="155">
        <f t="shared" si="233"/>
        <v>0</v>
      </c>
    </row>
    <row r="266" spans="1:53" s="2" customFormat="1" ht="13.2" hidden="1" thickTop="1" thickBot="1" x14ac:dyDescent="0.3">
      <c r="A266" s="32"/>
      <c r="B266" s="152">
        <v>5500200425</v>
      </c>
      <c r="C266" s="132" t="str">
        <f>IFERROR(IF(B266,VLOOKUP((AEO!$B$13&amp;AEO!$C$13&amp;B266&amp;E266),MSRV5!A:F,6,0),""),"N/A")</f>
        <v>2350</v>
      </c>
      <c r="D266" s="137" t="s">
        <v>5194</v>
      </c>
      <c r="E266" s="142" t="str">
        <f>IF(B266,VLOOKUP(B266,MSRV5!B:D,3,0),"")</f>
        <v>M</v>
      </c>
      <c r="F266" s="142"/>
      <c r="G266" s="86"/>
      <c r="H266" s="74">
        <f>IFERROR(IF(B266,VLOOKUP((AEO!$B$13&amp;AEO!$C$13&amp;B266&amp;E266),MSRV5!A:E,5,0),""),0)</f>
        <v>193</v>
      </c>
      <c r="I266" s="33">
        <f t="shared" si="209"/>
        <v>0</v>
      </c>
      <c r="J266" s="172"/>
      <c r="K266" s="33">
        <f t="shared" si="210"/>
        <v>0</v>
      </c>
      <c r="L266" s="172"/>
      <c r="M266" s="33">
        <f t="shared" si="211"/>
        <v>0</v>
      </c>
      <c r="N266" s="172"/>
      <c r="O266" s="33">
        <f t="shared" si="212"/>
        <v>0</v>
      </c>
      <c r="P266" s="172"/>
      <c r="Q266" s="33">
        <f t="shared" si="213"/>
        <v>0</v>
      </c>
      <c r="R266" s="172"/>
      <c r="S266" s="33">
        <f t="shared" si="214"/>
        <v>0</v>
      </c>
      <c r="T266" s="172"/>
      <c r="U266" s="33">
        <f t="shared" si="215"/>
        <v>0</v>
      </c>
      <c r="V266" s="172"/>
      <c r="W266" s="33">
        <f t="shared" si="216"/>
        <v>0</v>
      </c>
      <c r="X266" s="172"/>
      <c r="Y266" s="33">
        <f t="shared" si="217"/>
        <v>0</v>
      </c>
      <c r="Z266" s="172"/>
      <c r="AA266" s="33">
        <f t="shared" si="218"/>
        <v>0</v>
      </c>
      <c r="AB266" s="172"/>
      <c r="AC266" s="33">
        <f t="shared" si="219"/>
        <v>0</v>
      </c>
      <c r="AD266" s="172"/>
      <c r="AE266" s="33">
        <f t="shared" si="220"/>
        <v>0</v>
      </c>
      <c r="AF266" s="172"/>
      <c r="AG266" s="33">
        <f t="shared" si="221"/>
        <v>0</v>
      </c>
      <c r="AH266" s="172"/>
      <c r="AI266" s="33">
        <f t="shared" si="222"/>
        <v>0</v>
      </c>
      <c r="AJ266" s="172"/>
      <c r="AK266" s="33">
        <f t="shared" si="223"/>
        <v>0</v>
      </c>
      <c r="AL266" s="172"/>
      <c r="AM266" s="33">
        <f t="shared" si="224"/>
        <v>0</v>
      </c>
      <c r="AN266" s="172"/>
      <c r="AO266" s="33">
        <f t="shared" si="225"/>
        <v>0</v>
      </c>
      <c r="AP266" s="172"/>
      <c r="AQ266" s="33">
        <f t="shared" si="226"/>
        <v>0</v>
      </c>
      <c r="AR266" s="172"/>
      <c r="AS266" s="33">
        <f t="shared" si="227"/>
        <v>0</v>
      </c>
      <c r="AT266" s="172"/>
      <c r="AU266" s="33">
        <f t="shared" si="228"/>
        <v>0</v>
      </c>
      <c r="AV266" s="172"/>
      <c r="AW266" s="33">
        <f t="shared" si="229"/>
        <v>0</v>
      </c>
      <c r="AX266" s="34">
        <f t="shared" si="230"/>
        <v>0</v>
      </c>
      <c r="AY266" s="41">
        <f t="shared" si="231"/>
        <v>0</v>
      </c>
      <c r="AZ266" s="5">
        <f t="shared" si="232"/>
        <v>0</v>
      </c>
      <c r="BA266" s="155">
        <f t="shared" si="233"/>
        <v>0</v>
      </c>
    </row>
    <row r="267" spans="1:53" s="2" customFormat="1" ht="13.2" hidden="1" thickTop="1" thickBot="1" x14ac:dyDescent="0.3">
      <c r="A267" s="32"/>
      <c r="B267" s="154">
        <v>5050000018</v>
      </c>
      <c r="C267" s="133" t="str">
        <f>IFERROR(IF(B267,VLOOKUP((AEO!$B$13&amp;AEO!$C$13&amp;B267&amp;E267),MSRV5!A:F,6,0),""),"N/A")</f>
        <v>2360</v>
      </c>
      <c r="D267" s="138" t="s">
        <v>5195</v>
      </c>
      <c r="E267" s="143" t="str">
        <f>IF(B267,VLOOKUP(B267,MSRV5!B:D,3,0),"")</f>
        <v>M2</v>
      </c>
      <c r="F267" s="143"/>
      <c r="G267" s="75"/>
      <c r="H267" s="74">
        <f>IFERROR(IF(B267,VLOOKUP((AEO!$B$13&amp;AEO!$C$13&amp;B267&amp;E267),MSRV5!A:E,5,0),""),0)</f>
        <v>355.71</v>
      </c>
      <c r="I267" s="33">
        <f t="shared" si="209"/>
        <v>0</v>
      </c>
      <c r="J267" s="172"/>
      <c r="K267" s="33">
        <f t="shared" si="210"/>
        <v>0</v>
      </c>
      <c r="L267" s="172"/>
      <c r="M267" s="33">
        <f t="shared" si="211"/>
        <v>0</v>
      </c>
      <c r="N267" s="172"/>
      <c r="O267" s="33">
        <f t="shared" si="212"/>
        <v>0</v>
      </c>
      <c r="P267" s="172"/>
      <c r="Q267" s="33">
        <f t="shared" si="213"/>
        <v>0</v>
      </c>
      <c r="R267" s="172"/>
      <c r="S267" s="33">
        <f t="shared" si="214"/>
        <v>0</v>
      </c>
      <c r="T267" s="172"/>
      <c r="U267" s="33">
        <f t="shared" si="215"/>
        <v>0</v>
      </c>
      <c r="V267" s="172"/>
      <c r="W267" s="33">
        <f t="shared" si="216"/>
        <v>0</v>
      </c>
      <c r="X267" s="172"/>
      <c r="Y267" s="33">
        <f t="shared" si="217"/>
        <v>0</v>
      </c>
      <c r="Z267" s="172"/>
      <c r="AA267" s="33">
        <f t="shared" si="218"/>
        <v>0</v>
      </c>
      <c r="AB267" s="172"/>
      <c r="AC267" s="33">
        <f t="shared" si="219"/>
        <v>0</v>
      </c>
      <c r="AD267" s="172"/>
      <c r="AE267" s="33">
        <f t="shared" si="220"/>
        <v>0</v>
      </c>
      <c r="AF267" s="172"/>
      <c r="AG267" s="33">
        <f t="shared" si="221"/>
        <v>0</v>
      </c>
      <c r="AH267" s="172"/>
      <c r="AI267" s="33">
        <f t="shared" si="222"/>
        <v>0</v>
      </c>
      <c r="AJ267" s="172"/>
      <c r="AK267" s="33">
        <f t="shared" si="223"/>
        <v>0</v>
      </c>
      <c r="AL267" s="172"/>
      <c r="AM267" s="33">
        <f t="shared" si="224"/>
        <v>0</v>
      </c>
      <c r="AN267" s="172"/>
      <c r="AO267" s="33">
        <f t="shared" si="225"/>
        <v>0</v>
      </c>
      <c r="AP267" s="172"/>
      <c r="AQ267" s="33">
        <f t="shared" si="226"/>
        <v>0</v>
      </c>
      <c r="AR267" s="172"/>
      <c r="AS267" s="33">
        <f t="shared" si="227"/>
        <v>0</v>
      </c>
      <c r="AT267" s="172"/>
      <c r="AU267" s="33">
        <f t="shared" si="228"/>
        <v>0</v>
      </c>
      <c r="AV267" s="172"/>
      <c r="AW267" s="33">
        <f t="shared" si="229"/>
        <v>0</v>
      </c>
      <c r="AX267" s="34">
        <f t="shared" si="230"/>
        <v>0</v>
      </c>
      <c r="AY267" s="41">
        <f t="shared" si="231"/>
        <v>0</v>
      </c>
      <c r="AZ267" s="5">
        <f t="shared" si="232"/>
        <v>0</v>
      </c>
      <c r="BA267" s="155">
        <f t="shared" si="233"/>
        <v>0</v>
      </c>
    </row>
    <row r="268" spans="1:53" s="2" customFormat="1" ht="13.2" hidden="1" thickTop="1" thickBot="1" x14ac:dyDescent="0.3">
      <c r="A268" s="32"/>
      <c r="B268" s="154">
        <v>5050000019</v>
      </c>
      <c r="C268" s="133" t="str">
        <f>IFERROR(IF(B268,VLOOKUP((AEO!$B$13&amp;AEO!$C$13&amp;B268&amp;E268),MSRV5!A:F,6,0),""),"N/A")</f>
        <v>2370</v>
      </c>
      <c r="D268" s="138" t="s">
        <v>5196</v>
      </c>
      <c r="E268" s="143" t="str">
        <f>IF(B268,VLOOKUP(B268,MSRV5!B:D,3,0),"")</f>
        <v>M</v>
      </c>
      <c r="F268" s="143"/>
      <c r="G268" s="75"/>
      <c r="H268" s="74">
        <f>IFERROR(IF(B268,VLOOKUP((AEO!$B$13&amp;AEO!$C$13&amp;B268&amp;E268),MSRV5!A:E,5,0),""),0)</f>
        <v>2816.2</v>
      </c>
      <c r="I268" s="33">
        <f t="shared" si="209"/>
        <v>0</v>
      </c>
      <c r="J268" s="172"/>
      <c r="K268" s="33">
        <f t="shared" si="210"/>
        <v>0</v>
      </c>
      <c r="L268" s="172"/>
      <c r="M268" s="33">
        <f t="shared" si="211"/>
        <v>0</v>
      </c>
      <c r="N268" s="172"/>
      <c r="O268" s="33">
        <f t="shared" si="212"/>
        <v>0</v>
      </c>
      <c r="P268" s="172"/>
      <c r="Q268" s="33">
        <f t="shared" si="213"/>
        <v>0</v>
      </c>
      <c r="R268" s="172"/>
      <c r="S268" s="33">
        <f t="shared" si="214"/>
        <v>0</v>
      </c>
      <c r="T268" s="172"/>
      <c r="U268" s="33">
        <f t="shared" si="215"/>
        <v>0</v>
      </c>
      <c r="V268" s="172"/>
      <c r="W268" s="33">
        <f t="shared" si="216"/>
        <v>0</v>
      </c>
      <c r="X268" s="172"/>
      <c r="Y268" s="33">
        <f t="shared" si="217"/>
        <v>0</v>
      </c>
      <c r="Z268" s="172"/>
      <c r="AA268" s="33">
        <f t="shared" si="218"/>
        <v>0</v>
      </c>
      <c r="AB268" s="172"/>
      <c r="AC268" s="33">
        <f t="shared" si="219"/>
        <v>0</v>
      </c>
      <c r="AD268" s="172"/>
      <c r="AE268" s="33">
        <f t="shared" si="220"/>
        <v>0</v>
      </c>
      <c r="AF268" s="172"/>
      <c r="AG268" s="33">
        <f t="shared" si="221"/>
        <v>0</v>
      </c>
      <c r="AH268" s="172"/>
      <c r="AI268" s="33">
        <f t="shared" si="222"/>
        <v>0</v>
      </c>
      <c r="AJ268" s="172"/>
      <c r="AK268" s="33">
        <f t="shared" si="223"/>
        <v>0</v>
      </c>
      <c r="AL268" s="172"/>
      <c r="AM268" s="33">
        <f t="shared" si="224"/>
        <v>0</v>
      </c>
      <c r="AN268" s="172"/>
      <c r="AO268" s="33">
        <f t="shared" si="225"/>
        <v>0</v>
      </c>
      <c r="AP268" s="172"/>
      <c r="AQ268" s="33">
        <f t="shared" si="226"/>
        <v>0</v>
      </c>
      <c r="AR268" s="172"/>
      <c r="AS268" s="33">
        <f t="shared" si="227"/>
        <v>0</v>
      </c>
      <c r="AT268" s="172"/>
      <c r="AU268" s="33">
        <f t="shared" si="228"/>
        <v>0</v>
      </c>
      <c r="AV268" s="172"/>
      <c r="AW268" s="33">
        <f t="shared" si="229"/>
        <v>0</v>
      </c>
      <c r="AX268" s="34">
        <f t="shared" si="230"/>
        <v>0</v>
      </c>
      <c r="AY268" s="41">
        <f t="shared" si="231"/>
        <v>0</v>
      </c>
      <c r="AZ268" s="5">
        <f t="shared" si="232"/>
        <v>0</v>
      </c>
      <c r="BA268" s="155">
        <f t="shared" si="233"/>
        <v>0</v>
      </c>
    </row>
    <row r="269" spans="1:53" s="2" customFormat="1" ht="13.2" hidden="1" thickTop="1" thickBot="1" x14ac:dyDescent="0.3">
      <c r="A269" s="32"/>
      <c r="B269" s="154">
        <v>5050000021</v>
      </c>
      <c r="C269" s="133" t="str">
        <f>IFERROR(IF(B269,VLOOKUP((AEO!$B$13&amp;AEO!$C$13&amp;B269&amp;E269),MSRV5!A:F,6,0),""),"N/A")</f>
        <v>2380</v>
      </c>
      <c r="D269" s="138" t="s">
        <v>5197</v>
      </c>
      <c r="E269" s="143" t="str">
        <f>IF(B269,VLOOKUP(B269,MSRV5!B:D,3,0),"")</f>
        <v>CDA</v>
      </c>
      <c r="F269" s="143"/>
      <c r="G269" s="75"/>
      <c r="H269" s="74">
        <f>IFERROR(IF(B269,VLOOKUP((AEO!$B$13&amp;AEO!$C$13&amp;B269&amp;E269),MSRV5!A:E,5,0),""),0)</f>
        <v>5344.5</v>
      </c>
      <c r="I269" s="33">
        <f t="shared" si="209"/>
        <v>0</v>
      </c>
      <c r="J269" s="172"/>
      <c r="K269" s="33">
        <f t="shared" si="210"/>
        <v>0</v>
      </c>
      <c r="L269" s="172"/>
      <c r="M269" s="33">
        <f t="shared" si="211"/>
        <v>0</v>
      </c>
      <c r="N269" s="172"/>
      <c r="O269" s="33">
        <f t="shared" si="212"/>
        <v>0</v>
      </c>
      <c r="P269" s="172"/>
      <c r="Q269" s="33">
        <f t="shared" si="213"/>
        <v>0</v>
      </c>
      <c r="R269" s="172"/>
      <c r="S269" s="33">
        <f t="shared" si="214"/>
        <v>0</v>
      </c>
      <c r="T269" s="172"/>
      <c r="U269" s="33">
        <f t="shared" si="215"/>
        <v>0</v>
      </c>
      <c r="V269" s="172"/>
      <c r="W269" s="33">
        <f t="shared" si="216"/>
        <v>0</v>
      </c>
      <c r="X269" s="172"/>
      <c r="Y269" s="33">
        <f t="shared" si="217"/>
        <v>0</v>
      </c>
      <c r="Z269" s="172"/>
      <c r="AA269" s="33">
        <f t="shared" si="218"/>
        <v>0</v>
      </c>
      <c r="AB269" s="172"/>
      <c r="AC269" s="33">
        <f t="shared" si="219"/>
        <v>0</v>
      </c>
      <c r="AD269" s="172"/>
      <c r="AE269" s="33">
        <f t="shared" si="220"/>
        <v>0</v>
      </c>
      <c r="AF269" s="172"/>
      <c r="AG269" s="33">
        <f t="shared" si="221"/>
        <v>0</v>
      </c>
      <c r="AH269" s="172"/>
      <c r="AI269" s="33">
        <f t="shared" si="222"/>
        <v>0</v>
      </c>
      <c r="AJ269" s="172"/>
      <c r="AK269" s="33">
        <f t="shared" si="223"/>
        <v>0</v>
      </c>
      <c r="AL269" s="172"/>
      <c r="AM269" s="33">
        <f t="shared" si="224"/>
        <v>0</v>
      </c>
      <c r="AN269" s="172"/>
      <c r="AO269" s="33">
        <f t="shared" si="225"/>
        <v>0</v>
      </c>
      <c r="AP269" s="172"/>
      <c r="AQ269" s="33">
        <f t="shared" si="226"/>
        <v>0</v>
      </c>
      <c r="AR269" s="172"/>
      <c r="AS269" s="33">
        <f t="shared" si="227"/>
        <v>0</v>
      </c>
      <c r="AT269" s="172"/>
      <c r="AU269" s="33">
        <f t="shared" si="228"/>
        <v>0</v>
      </c>
      <c r="AV269" s="172"/>
      <c r="AW269" s="33">
        <f t="shared" si="229"/>
        <v>0</v>
      </c>
      <c r="AX269" s="34">
        <f t="shared" si="230"/>
        <v>0</v>
      </c>
      <c r="AY269" s="41">
        <f t="shared" si="231"/>
        <v>0</v>
      </c>
      <c r="AZ269" s="5">
        <f t="shared" si="232"/>
        <v>0</v>
      </c>
      <c r="BA269" s="155">
        <f t="shared" si="233"/>
        <v>0</v>
      </c>
    </row>
    <row r="270" spans="1:53" s="2" customFormat="1" ht="13.2" hidden="1" thickTop="1" thickBot="1" x14ac:dyDescent="0.3">
      <c r="A270" s="32"/>
      <c r="B270" s="154">
        <v>5050000022</v>
      </c>
      <c r="C270" s="133" t="str">
        <f>IFERROR(IF(B270,VLOOKUP((AEO!$B$13&amp;AEO!$C$13&amp;B270&amp;E270),MSRV5!A:F,6,0),""),"N/A")</f>
        <v>2390</v>
      </c>
      <c r="D270" s="138" t="s">
        <v>5198</v>
      </c>
      <c r="E270" s="143" t="str">
        <f>IF(B270,VLOOKUP(B270,MSRV5!B:D,3,0),"")</f>
        <v>CDA</v>
      </c>
      <c r="F270" s="143"/>
      <c r="G270" s="75"/>
      <c r="H270" s="74">
        <f>IFERROR(IF(B270,VLOOKUP((AEO!$B$13&amp;AEO!$C$13&amp;B270&amp;E270),MSRV5!A:E,5,0),""),0)</f>
        <v>5129.1499999999996</v>
      </c>
      <c r="I270" s="33">
        <f t="shared" si="209"/>
        <v>0</v>
      </c>
      <c r="J270" s="172"/>
      <c r="K270" s="33">
        <f t="shared" si="210"/>
        <v>0</v>
      </c>
      <c r="L270" s="172"/>
      <c r="M270" s="33">
        <f t="shared" si="211"/>
        <v>0</v>
      </c>
      <c r="N270" s="172"/>
      <c r="O270" s="33">
        <f t="shared" si="212"/>
        <v>0</v>
      </c>
      <c r="P270" s="172"/>
      <c r="Q270" s="33">
        <f t="shared" si="213"/>
        <v>0</v>
      </c>
      <c r="R270" s="172"/>
      <c r="S270" s="33">
        <f t="shared" si="214"/>
        <v>0</v>
      </c>
      <c r="T270" s="172"/>
      <c r="U270" s="33">
        <f t="shared" si="215"/>
        <v>0</v>
      </c>
      <c r="V270" s="172"/>
      <c r="W270" s="33">
        <f t="shared" si="216"/>
        <v>0</v>
      </c>
      <c r="X270" s="172"/>
      <c r="Y270" s="33">
        <f t="shared" si="217"/>
        <v>0</v>
      </c>
      <c r="Z270" s="172"/>
      <c r="AA270" s="33">
        <f t="shared" si="218"/>
        <v>0</v>
      </c>
      <c r="AB270" s="172"/>
      <c r="AC270" s="33">
        <f t="shared" si="219"/>
        <v>0</v>
      </c>
      <c r="AD270" s="172"/>
      <c r="AE270" s="33">
        <f t="shared" si="220"/>
        <v>0</v>
      </c>
      <c r="AF270" s="172"/>
      <c r="AG270" s="33">
        <f t="shared" si="221"/>
        <v>0</v>
      </c>
      <c r="AH270" s="172"/>
      <c r="AI270" s="33">
        <f t="shared" si="222"/>
        <v>0</v>
      </c>
      <c r="AJ270" s="172"/>
      <c r="AK270" s="33">
        <f t="shared" si="223"/>
        <v>0</v>
      </c>
      <c r="AL270" s="172"/>
      <c r="AM270" s="33">
        <f t="shared" si="224"/>
        <v>0</v>
      </c>
      <c r="AN270" s="172"/>
      <c r="AO270" s="33">
        <f t="shared" si="225"/>
        <v>0</v>
      </c>
      <c r="AP270" s="172"/>
      <c r="AQ270" s="33">
        <f t="shared" si="226"/>
        <v>0</v>
      </c>
      <c r="AR270" s="172"/>
      <c r="AS270" s="33">
        <f t="shared" si="227"/>
        <v>0</v>
      </c>
      <c r="AT270" s="172"/>
      <c r="AU270" s="33">
        <f t="shared" si="228"/>
        <v>0</v>
      </c>
      <c r="AV270" s="172"/>
      <c r="AW270" s="33">
        <f t="shared" si="229"/>
        <v>0</v>
      </c>
      <c r="AX270" s="34">
        <f t="shared" si="230"/>
        <v>0</v>
      </c>
      <c r="AY270" s="41">
        <f t="shared" si="231"/>
        <v>0</v>
      </c>
      <c r="AZ270" s="5">
        <f t="shared" si="232"/>
        <v>0</v>
      </c>
      <c r="BA270" s="155">
        <f t="shared" si="233"/>
        <v>0</v>
      </c>
    </row>
    <row r="271" spans="1:53" s="2" customFormat="1" ht="13.2" hidden="1" thickTop="1" thickBot="1" x14ac:dyDescent="0.3">
      <c r="A271" s="32"/>
      <c r="B271" s="154">
        <v>5050000023</v>
      </c>
      <c r="C271" s="133" t="str">
        <f>IFERROR(IF(B271,VLOOKUP((AEO!$B$13&amp;AEO!$C$13&amp;B271&amp;E271),MSRV5!A:F,6,0),""),"N/A")</f>
        <v>2400</v>
      </c>
      <c r="D271" s="138" t="s">
        <v>5199</v>
      </c>
      <c r="E271" s="143" t="str">
        <f>IF(B271,VLOOKUP(B271,MSRV5!B:D,3,0),"")</f>
        <v>M2</v>
      </c>
      <c r="F271" s="143"/>
      <c r="G271" s="75"/>
      <c r="H271" s="74">
        <f>IFERROR(IF(B271,VLOOKUP((AEO!$B$13&amp;AEO!$C$13&amp;B271&amp;E271),MSRV5!A:E,5,0),""),0)</f>
        <v>1032.3900000000001</v>
      </c>
      <c r="I271" s="33">
        <f t="shared" si="209"/>
        <v>0</v>
      </c>
      <c r="J271" s="172"/>
      <c r="K271" s="33">
        <f t="shared" si="210"/>
        <v>0</v>
      </c>
      <c r="L271" s="172"/>
      <c r="M271" s="33">
        <f t="shared" si="211"/>
        <v>0</v>
      </c>
      <c r="N271" s="172"/>
      <c r="O271" s="33">
        <f t="shared" si="212"/>
        <v>0</v>
      </c>
      <c r="P271" s="172"/>
      <c r="Q271" s="33">
        <f t="shared" si="213"/>
        <v>0</v>
      </c>
      <c r="R271" s="172"/>
      <c r="S271" s="33">
        <f t="shared" si="214"/>
        <v>0</v>
      </c>
      <c r="T271" s="172"/>
      <c r="U271" s="33">
        <f t="shared" si="215"/>
        <v>0</v>
      </c>
      <c r="V271" s="172"/>
      <c r="W271" s="33">
        <f t="shared" si="216"/>
        <v>0</v>
      </c>
      <c r="X271" s="172"/>
      <c r="Y271" s="33">
        <f t="shared" si="217"/>
        <v>0</v>
      </c>
      <c r="Z271" s="172"/>
      <c r="AA271" s="33">
        <f t="shared" si="218"/>
        <v>0</v>
      </c>
      <c r="AB271" s="172"/>
      <c r="AC271" s="33">
        <f t="shared" si="219"/>
        <v>0</v>
      </c>
      <c r="AD271" s="172"/>
      <c r="AE271" s="33">
        <f t="shared" si="220"/>
        <v>0</v>
      </c>
      <c r="AF271" s="172"/>
      <c r="AG271" s="33">
        <f t="shared" si="221"/>
        <v>0</v>
      </c>
      <c r="AH271" s="172"/>
      <c r="AI271" s="33">
        <f t="shared" si="222"/>
        <v>0</v>
      </c>
      <c r="AJ271" s="172"/>
      <c r="AK271" s="33">
        <f t="shared" si="223"/>
        <v>0</v>
      </c>
      <c r="AL271" s="172"/>
      <c r="AM271" s="33">
        <f t="shared" si="224"/>
        <v>0</v>
      </c>
      <c r="AN271" s="172"/>
      <c r="AO271" s="33">
        <f t="shared" si="225"/>
        <v>0</v>
      </c>
      <c r="AP271" s="172"/>
      <c r="AQ271" s="33">
        <f t="shared" si="226"/>
        <v>0</v>
      </c>
      <c r="AR271" s="172"/>
      <c r="AS271" s="33">
        <f t="shared" si="227"/>
        <v>0</v>
      </c>
      <c r="AT271" s="172"/>
      <c r="AU271" s="33">
        <f t="shared" si="228"/>
        <v>0</v>
      </c>
      <c r="AV271" s="172"/>
      <c r="AW271" s="33">
        <f t="shared" si="229"/>
        <v>0</v>
      </c>
      <c r="AX271" s="34">
        <f t="shared" si="230"/>
        <v>0</v>
      </c>
      <c r="AY271" s="41">
        <f t="shared" si="231"/>
        <v>0</v>
      </c>
      <c r="AZ271" s="5">
        <f t="shared" si="232"/>
        <v>0</v>
      </c>
      <c r="BA271" s="155">
        <f t="shared" si="233"/>
        <v>0</v>
      </c>
    </row>
    <row r="272" spans="1:53" s="2" customFormat="1" ht="13.2" hidden="1" thickTop="1" thickBot="1" x14ac:dyDescent="0.3">
      <c r="A272" s="32"/>
      <c r="B272" s="154">
        <v>5050000024</v>
      </c>
      <c r="C272" s="133" t="str">
        <f>IFERROR(IF(B272,VLOOKUP((AEO!$B$13&amp;AEO!$C$13&amp;B272&amp;E272),MSRV5!A:F,6,0),""),"N/A")</f>
        <v>2410</v>
      </c>
      <c r="D272" s="138" t="s">
        <v>5200</v>
      </c>
      <c r="E272" s="143" t="str">
        <f>IF(B272,VLOOKUP(B272,MSRV5!B:D,3,0),"")</f>
        <v>CDA</v>
      </c>
      <c r="F272" s="143"/>
      <c r="G272" s="75"/>
      <c r="H272" s="74">
        <f>IFERROR(IF(B272,VLOOKUP((AEO!$B$13&amp;AEO!$C$13&amp;B272&amp;E272),MSRV5!A:E,5,0),""),0)</f>
        <v>14249.21</v>
      </c>
      <c r="I272" s="33">
        <f t="shared" si="209"/>
        <v>0</v>
      </c>
      <c r="J272" s="172"/>
      <c r="K272" s="33">
        <f t="shared" si="210"/>
        <v>0</v>
      </c>
      <c r="L272" s="172"/>
      <c r="M272" s="33">
        <f t="shared" si="211"/>
        <v>0</v>
      </c>
      <c r="N272" s="172"/>
      <c r="O272" s="33">
        <f t="shared" si="212"/>
        <v>0</v>
      </c>
      <c r="P272" s="172"/>
      <c r="Q272" s="33">
        <f t="shared" si="213"/>
        <v>0</v>
      </c>
      <c r="R272" s="172"/>
      <c r="S272" s="33">
        <f t="shared" si="214"/>
        <v>0</v>
      </c>
      <c r="T272" s="172"/>
      <c r="U272" s="33">
        <f t="shared" si="215"/>
        <v>0</v>
      </c>
      <c r="V272" s="172"/>
      <c r="W272" s="33">
        <f t="shared" si="216"/>
        <v>0</v>
      </c>
      <c r="X272" s="172"/>
      <c r="Y272" s="33">
        <f t="shared" si="217"/>
        <v>0</v>
      </c>
      <c r="Z272" s="172"/>
      <c r="AA272" s="33">
        <f t="shared" si="218"/>
        <v>0</v>
      </c>
      <c r="AB272" s="172"/>
      <c r="AC272" s="33">
        <f t="shared" si="219"/>
        <v>0</v>
      </c>
      <c r="AD272" s="172"/>
      <c r="AE272" s="33">
        <f t="shared" si="220"/>
        <v>0</v>
      </c>
      <c r="AF272" s="172"/>
      <c r="AG272" s="33">
        <f t="shared" si="221"/>
        <v>0</v>
      </c>
      <c r="AH272" s="172"/>
      <c r="AI272" s="33">
        <f t="shared" si="222"/>
        <v>0</v>
      </c>
      <c r="AJ272" s="172"/>
      <c r="AK272" s="33">
        <f t="shared" si="223"/>
        <v>0</v>
      </c>
      <c r="AL272" s="172"/>
      <c r="AM272" s="33">
        <f t="shared" si="224"/>
        <v>0</v>
      </c>
      <c r="AN272" s="172"/>
      <c r="AO272" s="33">
        <f t="shared" si="225"/>
        <v>0</v>
      </c>
      <c r="AP272" s="172"/>
      <c r="AQ272" s="33">
        <f t="shared" si="226"/>
        <v>0</v>
      </c>
      <c r="AR272" s="172"/>
      <c r="AS272" s="33">
        <f t="shared" si="227"/>
        <v>0</v>
      </c>
      <c r="AT272" s="172"/>
      <c r="AU272" s="33">
        <f t="shared" si="228"/>
        <v>0</v>
      </c>
      <c r="AV272" s="172"/>
      <c r="AW272" s="33">
        <f t="shared" si="229"/>
        <v>0</v>
      </c>
      <c r="AX272" s="34">
        <f t="shared" si="230"/>
        <v>0</v>
      </c>
      <c r="AY272" s="41">
        <f t="shared" si="231"/>
        <v>0</v>
      </c>
      <c r="AZ272" s="5">
        <f t="shared" si="232"/>
        <v>0</v>
      </c>
      <c r="BA272" s="155">
        <f t="shared" si="233"/>
        <v>0</v>
      </c>
    </row>
    <row r="273" spans="1:53" s="2" customFormat="1" ht="13.2" hidden="1" thickTop="1" thickBot="1" x14ac:dyDescent="0.3">
      <c r="A273" s="32"/>
      <c r="B273" s="154">
        <v>5050000025</v>
      </c>
      <c r="C273" s="133" t="str">
        <f>IFERROR(IF(B273,VLOOKUP((AEO!$B$13&amp;AEO!$C$13&amp;B273&amp;E273),MSRV5!A:F,6,0),""),"N/A")</f>
        <v>2420</v>
      </c>
      <c r="D273" s="138" t="s">
        <v>5201</v>
      </c>
      <c r="E273" s="143" t="str">
        <f>IF(B273,VLOOKUP(B273,MSRV5!B:D,3,0),"")</f>
        <v>UN</v>
      </c>
      <c r="F273" s="143"/>
      <c r="G273" s="75"/>
      <c r="H273" s="74">
        <f>IFERROR(IF(B273,VLOOKUP((AEO!$B$13&amp;AEO!$C$13&amp;B273&amp;E273),MSRV5!A:E,5,0),""),0)</f>
        <v>9992.19</v>
      </c>
      <c r="I273" s="33">
        <f t="shared" si="209"/>
        <v>0</v>
      </c>
      <c r="J273" s="172"/>
      <c r="K273" s="33">
        <f t="shared" si="210"/>
        <v>0</v>
      </c>
      <c r="L273" s="172"/>
      <c r="M273" s="33">
        <f t="shared" si="211"/>
        <v>0</v>
      </c>
      <c r="N273" s="172"/>
      <c r="O273" s="33">
        <f t="shared" si="212"/>
        <v>0</v>
      </c>
      <c r="P273" s="172"/>
      <c r="Q273" s="33">
        <f t="shared" si="213"/>
        <v>0</v>
      </c>
      <c r="R273" s="172"/>
      <c r="S273" s="33">
        <f t="shared" si="214"/>
        <v>0</v>
      </c>
      <c r="T273" s="172"/>
      <c r="U273" s="33">
        <f t="shared" si="215"/>
        <v>0</v>
      </c>
      <c r="V273" s="172"/>
      <c r="W273" s="33">
        <f t="shared" si="216"/>
        <v>0</v>
      </c>
      <c r="X273" s="172"/>
      <c r="Y273" s="33">
        <f t="shared" si="217"/>
        <v>0</v>
      </c>
      <c r="Z273" s="172"/>
      <c r="AA273" s="33">
        <f t="shared" si="218"/>
        <v>0</v>
      </c>
      <c r="AB273" s="172"/>
      <c r="AC273" s="33">
        <f t="shared" si="219"/>
        <v>0</v>
      </c>
      <c r="AD273" s="172"/>
      <c r="AE273" s="33">
        <f t="shared" si="220"/>
        <v>0</v>
      </c>
      <c r="AF273" s="172"/>
      <c r="AG273" s="33">
        <f t="shared" si="221"/>
        <v>0</v>
      </c>
      <c r="AH273" s="172"/>
      <c r="AI273" s="33">
        <f t="shared" si="222"/>
        <v>0</v>
      </c>
      <c r="AJ273" s="172"/>
      <c r="AK273" s="33">
        <f t="shared" si="223"/>
        <v>0</v>
      </c>
      <c r="AL273" s="172"/>
      <c r="AM273" s="33">
        <f t="shared" si="224"/>
        <v>0</v>
      </c>
      <c r="AN273" s="172"/>
      <c r="AO273" s="33">
        <f t="shared" si="225"/>
        <v>0</v>
      </c>
      <c r="AP273" s="172"/>
      <c r="AQ273" s="33">
        <f t="shared" si="226"/>
        <v>0</v>
      </c>
      <c r="AR273" s="172"/>
      <c r="AS273" s="33">
        <f t="shared" si="227"/>
        <v>0</v>
      </c>
      <c r="AT273" s="172"/>
      <c r="AU273" s="33">
        <f t="shared" si="228"/>
        <v>0</v>
      </c>
      <c r="AV273" s="172"/>
      <c r="AW273" s="33">
        <f t="shared" si="229"/>
        <v>0</v>
      </c>
      <c r="AX273" s="34">
        <f t="shared" si="230"/>
        <v>0</v>
      </c>
      <c r="AY273" s="41">
        <f t="shared" si="231"/>
        <v>0</v>
      </c>
      <c r="AZ273" s="5">
        <f t="shared" si="232"/>
        <v>0</v>
      </c>
      <c r="BA273" s="155">
        <f t="shared" si="233"/>
        <v>0</v>
      </c>
    </row>
    <row r="274" spans="1:53" s="2" customFormat="1" ht="13.2" hidden="1" thickTop="1" thickBot="1" x14ac:dyDescent="0.3">
      <c r="A274" s="32"/>
      <c r="B274" s="154">
        <v>5050000026</v>
      </c>
      <c r="C274" s="133" t="str">
        <f>IFERROR(IF(B274,VLOOKUP((AEO!$B$13&amp;AEO!$C$13&amp;B274&amp;E274),MSRV5!A:F,6,0),""),"N/A")</f>
        <v>2430</v>
      </c>
      <c r="D274" s="138" t="s">
        <v>5202</v>
      </c>
      <c r="E274" s="143" t="str">
        <f>IF(B274,VLOOKUP(B274,MSRV5!B:D,3,0),"")</f>
        <v>UN</v>
      </c>
      <c r="F274" s="143"/>
      <c r="G274" s="75"/>
      <c r="H274" s="74">
        <f>IFERROR(IF(B274,VLOOKUP((AEO!$B$13&amp;AEO!$C$13&amp;B274&amp;E274),MSRV5!A:E,5,0),""),0)</f>
        <v>16086.81</v>
      </c>
      <c r="I274" s="33">
        <f t="shared" si="209"/>
        <v>0</v>
      </c>
      <c r="J274" s="172"/>
      <c r="K274" s="33">
        <f t="shared" si="210"/>
        <v>0</v>
      </c>
      <c r="L274" s="172"/>
      <c r="M274" s="33">
        <f t="shared" si="211"/>
        <v>0</v>
      </c>
      <c r="N274" s="172"/>
      <c r="O274" s="33">
        <f t="shared" si="212"/>
        <v>0</v>
      </c>
      <c r="P274" s="172"/>
      <c r="Q274" s="33">
        <f t="shared" si="213"/>
        <v>0</v>
      </c>
      <c r="R274" s="172"/>
      <c r="S274" s="33">
        <f t="shared" si="214"/>
        <v>0</v>
      </c>
      <c r="T274" s="172"/>
      <c r="U274" s="33">
        <f t="shared" si="215"/>
        <v>0</v>
      </c>
      <c r="V274" s="172"/>
      <c r="W274" s="33">
        <f t="shared" si="216"/>
        <v>0</v>
      </c>
      <c r="X274" s="172"/>
      <c r="Y274" s="33">
        <f t="shared" si="217"/>
        <v>0</v>
      </c>
      <c r="Z274" s="172"/>
      <c r="AA274" s="33">
        <f t="shared" si="218"/>
        <v>0</v>
      </c>
      <c r="AB274" s="172"/>
      <c r="AC274" s="33">
        <f t="shared" si="219"/>
        <v>0</v>
      </c>
      <c r="AD274" s="172"/>
      <c r="AE274" s="33">
        <f t="shared" si="220"/>
        <v>0</v>
      </c>
      <c r="AF274" s="172"/>
      <c r="AG274" s="33">
        <f t="shared" si="221"/>
        <v>0</v>
      </c>
      <c r="AH274" s="172"/>
      <c r="AI274" s="33">
        <f t="shared" si="222"/>
        <v>0</v>
      </c>
      <c r="AJ274" s="172"/>
      <c r="AK274" s="33">
        <f t="shared" si="223"/>
        <v>0</v>
      </c>
      <c r="AL274" s="172"/>
      <c r="AM274" s="33">
        <f t="shared" si="224"/>
        <v>0</v>
      </c>
      <c r="AN274" s="172"/>
      <c r="AO274" s="33">
        <f t="shared" si="225"/>
        <v>0</v>
      </c>
      <c r="AP274" s="172"/>
      <c r="AQ274" s="33">
        <f t="shared" si="226"/>
        <v>0</v>
      </c>
      <c r="AR274" s="172"/>
      <c r="AS274" s="33">
        <f t="shared" si="227"/>
        <v>0</v>
      </c>
      <c r="AT274" s="172"/>
      <c r="AU274" s="33">
        <f t="shared" si="228"/>
        <v>0</v>
      </c>
      <c r="AV274" s="172"/>
      <c r="AW274" s="33">
        <f t="shared" si="229"/>
        <v>0</v>
      </c>
      <c r="AX274" s="34">
        <f t="shared" si="230"/>
        <v>0</v>
      </c>
      <c r="AY274" s="41">
        <f t="shared" si="231"/>
        <v>0</v>
      </c>
      <c r="AZ274" s="5">
        <f t="shared" si="232"/>
        <v>0</v>
      </c>
      <c r="BA274" s="155">
        <f t="shared" si="233"/>
        <v>0</v>
      </c>
    </row>
    <row r="275" spans="1:53" s="2" customFormat="1" ht="13.2" hidden="1" thickTop="1" thickBot="1" x14ac:dyDescent="0.3">
      <c r="A275" s="89"/>
      <c r="B275" s="156">
        <v>5050000029</v>
      </c>
      <c r="C275" s="134" t="str">
        <f>IFERROR(IF(B275,VLOOKUP((AEO!$B$13&amp;AEO!$C$13&amp;B275&amp;E275),MSRV5!A:F,6,0),""),"N/A")</f>
        <v>2440</v>
      </c>
      <c r="D275" s="139" t="s">
        <v>5203</v>
      </c>
      <c r="E275" s="144" t="str">
        <f>IF(B275,VLOOKUP(B275,MSRV5!B:D,3,0),"")</f>
        <v>UN</v>
      </c>
      <c r="F275" s="144"/>
      <c r="G275" s="95"/>
      <c r="H275" s="88">
        <f>IFERROR(IF(B275,VLOOKUP((AEO!$B$13&amp;AEO!$C$13&amp;B275&amp;E275),MSRV5!A:E,5,0),""),0)</f>
        <v>901.11</v>
      </c>
      <c r="I275" s="90">
        <f t="shared" si="209"/>
        <v>0</v>
      </c>
      <c r="J275" s="172"/>
      <c r="K275" s="90">
        <f t="shared" si="210"/>
        <v>0</v>
      </c>
      <c r="L275" s="172"/>
      <c r="M275" s="90">
        <f t="shared" si="211"/>
        <v>0</v>
      </c>
      <c r="N275" s="172"/>
      <c r="O275" s="90">
        <f t="shared" si="212"/>
        <v>0</v>
      </c>
      <c r="P275" s="172"/>
      <c r="Q275" s="90">
        <f t="shared" si="213"/>
        <v>0</v>
      </c>
      <c r="R275" s="172"/>
      <c r="S275" s="90">
        <f t="shared" si="214"/>
        <v>0</v>
      </c>
      <c r="T275" s="172"/>
      <c r="U275" s="90">
        <f t="shared" si="215"/>
        <v>0</v>
      </c>
      <c r="V275" s="172"/>
      <c r="W275" s="90">
        <f t="shared" si="216"/>
        <v>0</v>
      </c>
      <c r="X275" s="172"/>
      <c r="Y275" s="90">
        <f t="shared" si="217"/>
        <v>0</v>
      </c>
      <c r="Z275" s="172"/>
      <c r="AA275" s="90">
        <f t="shared" si="218"/>
        <v>0</v>
      </c>
      <c r="AB275" s="172"/>
      <c r="AC275" s="90">
        <f t="shared" si="219"/>
        <v>0</v>
      </c>
      <c r="AD275" s="172"/>
      <c r="AE275" s="90">
        <f t="shared" si="220"/>
        <v>0</v>
      </c>
      <c r="AF275" s="172"/>
      <c r="AG275" s="90">
        <f t="shared" si="221"/>
        <v>0</v>
      </c>
      <c r="AH275" s="172"/>
      <c r="AI275" s="90">
        <f t="shared" si="222"/>
        <v>0</v>
      </c>
      <c r="AJ275" s="172"/>
      <c r="AK275" s="90">
        <f t="shared" si="223"/>
        <v>0</v>
      </c>
      <c r="AL275" s="172"/>
      <c r="AM275" s="90">
        <f t="shared" si="224"/>
        <v>0</v>
      </c>
      <c r="AN275" s="172"/>
      <c r="AO275" s="90">
        <f t="shared" si="225"/>
        <v>0</v>
      </c>
      <c r="AP275" s="172"/>
      <c r="AQ275" s="90">
        <f t="shared" si="226"/>
        <v>0</v>
      </c>
      <c r="AR275" s="172"/>
      <c r="AS275" s="90">
        <f t="shared" si="227"/>
        <v>0</v>
      </c>
      <c r="AT275" s="172"/>
      <c r="AU275" s="90">
        <f t="shared" si="228"/>
        <v>0</v>
      </c>
      <c r="AV275" s="172"/>
      <c r="AW275" s="90">
        <f t="shared" si="229"/>
        <v>0</v>
      </c>
      <c r="AX275" s="91">
        <f t="shared" si="230"/>
        <v>0</v>
      </c>
      <c r="AY275" s="92">
        <f t="shared" si="231"/>
        <v>0</v>
      </c>
      <c r="AZ275" s="87">
        <f t="shared" si="232"/>
        <v>0</v>
      </c>
      <c r="BA275" s="153">
        <f t="shared" si="233"/>
        <v>0</v>
      </c>
    </row>
    <row r="276" spans="1:53" s="2" customFormat="1" ht="13.2" hidden="1" thickTop="1" thickBot="1" x14ac:dyDescent="0.3">
      <c r="A276" s="32"/>
      <c r="B276" s="154">
        <v>5050000030</v>
      </c>
      <c r="C276" s="133" t="str">
        <f>IFERROR(IF(B276,VLOOKUP((AEO!$B$13&amp;AEO!$C$13&amp;B276&amp;E276),MSRV5!A:F,6,0),""),"N/A")</f>
        <v>2450</v>
      </c>
      <c r="D276" s="138" t="s">
        <v>5204</v>
      </c>
      <c r="E276" s="143" t="str">
        <f>IF(B276,VLOOKUP(B276,MSRV5!B:D,3,0),"")</f>
        <v>UN</v>
      </c>
      <c r="F276" s="143"/>
      <c r="G276" s="75"/>
      <c r="H276" s="74">
        <f>IFERROR(IF(B276,VLOOKUP((AEO!$B$13&amp;AEO!$C$13&amp;B276&amp;E276),MSRV5!A:E,5,0),""),0)</f>
        <v>7680.28</v>
      </c>
      <c r="I276" s="33">
        <f t="shared" si="209"/>
        <v>0</v>
      </c>
      <c r="J276" s="172"/>
      <c r="K276" s="33">
        <f t="shared" si="210"/>
        <v>0</v>
      </c>
      <c r="L276" s="172"/>
      <c r="M276" s="33">
        <f t="shared" si="211"/>
        <v>0</v>
      </c>
      <c r="N276" s="172"/>
      <c r="O276" s="33">
        <f t="shared" si="212"/>
        <v>0</v>
      </c>
      <c r="P276" s="172"/>
      <c r="Q276" s="33">
        <f t="shared" si="213"/>
        <v>0</v>
      </c>
      <c r="R276" s="172"/>
      <c r="S276" s="33">
        <f t="shared" si="214"/>
        <v>0</v>
      </c>
      <c r="T276" s="172"/>
      <c r="U276" s="33">
        <f t="shared" si="215"/>
        <v>0</v>
      </c>
      <c r="V276" s="172"/>
      <c r="W276" s="33">
        <f t="shared" si="216"/>
        <v>0</v>
      </c>
      <c r="X276" s="172"/>
      <c r="Y276" s="33">
        <f t="shared" si="217"/>
        <v>0</v>
      </c>
      <c r="Z276" s="172"/>
      <c r="AA276" s="33">
        <f t="shared" si="218"/>
        <v>0</v>
      </c>
      <c r="AB276" s="172"/>
      <c r="AC276" s="33">
        <f t="shared" si="219"/>
        <v>0</v>
      </c>
      <c r="AD276" s="172"/>
      <c r="AE276" s="33">
        <f t="shared" si="220"/>
        <v>0</v>
      </c>
      <c r="AF276" s="172"/>
      <c r="AG276" s="33">
        <f t="shared" si="221"/>
        <v>0</v>
      </c>
      <c r="AH276" s="172"/>
      <c r="AI276" s="33">
        <f t="shared" si="222"/>
        <v>0</v>
      </c>
      <c r="AJ276" s="172"/>
      <c r="AK276" s="33">
        <f t="shared" si="223"/>
        <v>0</v>
      </c>
      <c r="AL276" s="172"/>
      <c r="AM276" s="33">
        <f t="shared" si="224"/>
        <v>0</v>
      </c>
      <c r="AN276" s="172"/>
      <c r="AO276" s="33">
        <f t="shared" si="225"/>
        <v>0</v>
      </c>
      <c r="AP276" s="172"/>
      <c r="AQ276" s="33">
        <f t="shared" si="226"/>
        <v>0</v>
      </c>
      <c r="AR276" s="172"/>
      <c r="AS276" s="33">
        <f t="shared" si="227"/>
        <v>0</v>
      </c>
      <c r="AT276" s="172"/>
      <c r="AU276" s="33">
        <f t="shared" si="228"/>
        <v>0</v>
      </c>
      <c r="AV276" s="172"/>
      <c r="AW276" s="33">
        <f t="shared" si="229"/>
        <v>0</v>
      </c>
      <c r="AX276" s="34">
        <f t="shared" si="230"/>
        <v>0</v>
      </c>
      <c r="AY276" s="41">
        <f t="shared" si="231"/>
        <v>0</v>
      </c>
      <c r="AZ276" s="5">
        <f t="shared" si="232"/>
        <v>0</v>
      </c>
      <c r="BA276" s="155">
        <f t="shared" si="233"/>
        <v>0</v>
      </c>
    </row>
    <row r="277" spans="1:53" s="2" customFormat="1" ht="13.2" hidden="1" thickTop="1" thickBot="1" x14ac:dyDescent="0.3">
      <c r="A277" s="32"/>
      <c r="B277" s="154">
        <v>5050000031</v>
      </c>
      <c r="C277" s="133" t="str">
        <f>IFERROR(IF(B277,VLOOKUP((AEO!$B$13&amp;AEO!$C$13&amp;B277&amp;E277),MSRV5!A:F,6,0),""),"N/A")</f>
        <v>2460</v>
      </c>
      <c r="D277" s="138" t="s">
        <v>5205</v>
      </c>
      <c r="E277" s="143" t="str">
        <f>IF(B277,VLOOKUP(B277,MSRV5!B:D,3,0),"")</f>
        <v>UN</v>
      </c>
      <c r="F277" s="143"/>
      <c r="G277" s="75"/>
      <c r="H277" s="74">
        <f>IFERROR(IF(B277,VLOOKUP((AEO!$B$13&amp;AEO!$C$13&amp;B277&amp;E277),MSRV5!A:E,5,0),""),0)</f>
        <v>28178.73</v>
      </c>
      <c r="I277" s="33">
        <f t="shared" si="209"/>
        <v>0</v>
      </c>
      <c r="J277" s="172"/>
      <c r="K277" s="33">
        <f t="shared" si="210"/>
        <v>0</v>
      </c>
      <c r="L277" s="172"/>
      <c r="M277" s="33">
        <f t="shared" si="211"/>
        <v>0</v>
      </c>
      <c r="N277" s="172"/>
      <c r="O277" s="33">
        <f t="shared" si="212"/>
        <v>0</v>
      </c>
      <c r="P277" s="172"/>
      <c r="Q277" s="33">
        <f t="shared" si="213"/>
        <v>0</v>
      </c>
      <c r="R277" s="172"/>
      <c r="S277" s="33">
        <f t="shared" si="214"/>
        <v>0</v>
      </c>
      <c r="T277" s="172"/>
      <c r="U277" s="33">
        <f t="shared" si="215"/>
        <v>0</v>
      </c>
      <c r="V277" s="172"/>
      <c r="W277" s="33">
        <f t="shared" si="216"/>
        <v>0</v>
      </c>
      <c r="X277" s="172"/>
      <c r="Y277" s="33">
        <f t="shared" si="217"/>
        <v>0</v>
      </c>
      <c r="Z277" s="172"/>
      <c r="AA277" s="33">
        <f t="shared" si="218"/>
        <v>0</v>
      </c>
      <c r="AB277" s="172"/>
      <c r="AC277" s="33">
        <f t="shared" si="219"/>
        <v>0</v>
      </c>
      <c r="AD277" s="172"/>
      <c r="AE277" s="33">
        <f t="shared" si="220"/>
        <v>0</v>
      </c>
      <c r="AF277" s="172"/>
      <c r="AG277" s="33">
        <f t="shared" si="221"/>
        <v>0</v>
      </c>
      <c r="AH277" s="172"/>
      <c r="AI277" s="33">
        <f t="shared" si="222"/>
        <v>0</v>
      </c>
      <c r="AJ277" s="172"/>
      <c r="AK277" s="33">
        <f t="shared" si="223"/>
        <v>0</v>
      </c>
      <c r="AL277" s="172"/>
      <c r="AM277" s="33">
        <f t="shared" si="224"/>
        <v>0</v>
      </c>
      <c r="AN277" s="172"/>
      <c r="AO277" s="33">
        <f t="shared" si="225"/>
        <v>0</v>
      </c>
      <c r="AP277" s="172"/>
      <c r="AQ277" s="33">
        <f t="shared" si="226"/>
        <v>0</v>
      </c>
      <c r="AR277" s="172"/>
      <c r="AS277" s="33">
        <f t="shared" si="227"/>
        <v>0</v>
      </c>
      <c r="AT277" s="172"/>
      <c r="AU277" s="33">
        <f t="shared" si="228"/>
        <v>0</v>
      </c>
      <c r="AV277" s="172"/>
      <c r="AW277" s="33">
        <f t="shared" si="229"/>
        <v>0</v>
      </c>
      <c r="AX277" s="34">
        <f t="shared" si="230"/>
        <v>0</v>
      </c>
      <c r="AY277" s="41">
        <f t="shared" si="231"/>
        <v>0</v>
      </c>
      <c r="AZ277" s="5">
        <f t="shared" si="232"/>
        <v>0</v>
      </c>
      <c r="BA277" s="155">
        <f t="shared" si="233"/>
        <v>0</v>
      </c>
    </row>
    <row r="278" spans="1:53" s="2" customFormat="1" ht="13.2" hidden="1" thickTop="1" thickBot="1" x14ac:dyDescent="0.3">
      <c r="A278" s="32"/>
      <c r="B278" s="152">
        <v>5050000032</v>
      </c>
      <c r="C278" s="132" t="str">
        <f>IFERROR(IF(B278,VLOOKUP((AEO!$B$13&amp;AEO!$C$13&amp;B278&amp;E278),MSRV5!A:F,6,0),""),"N/A")</f>
        <v>2470</v>
      </c>
      <c r="D278" s="137" t="s">
        <v>5206</v>
      </c>
      <c r="E278" s="142" t="str">
        <f>IF(B278,VLOOKUP(B278,MSRV5!B:D,3,0),"")</f>
        <v>UN</v>
      </c>
      <c r="F278" s="142"/>
      <c r="G278" s="86"/>
      <c r="H278" s="74">
        <f>IFERROR(IF(B278,VLOOKUP((AEO!$B$13&amp;AEO!$C$13&amp;B278&amp;E278),MSRV5!A:E,5,0),""),0)</f>
        <v>1242.74</v>
      </c>
      <c r="I278" s="33">
        <f t="shared" si="209"/>
        <v>0</v>
      </c>
      <c r="J278" s="172"/>
      <c r="K278" s="33">
        <f t="shared" si="210"/>
        <v>0</v>
      </c>
      <c r="L278" s="172"/>
      <c r="M278" s="33">
        <f t="shared" si="211"/>
        <v>0</v>
      </c>
      <c r="N278" s="172"/>
      <c r="O278" s="33">
        <f t="shared" si="212"/>
        <v>0</v>
      </c>
      <c r="P278" s="172"/>
      <c r="Q278" s="33">
        <f t="shared" si="213"/>
        <v>0</v>
      </c>
      <c r="R278" s="172"/>
      <c r="S278" s="33">
        <f t="shared" si="214"/>
        <v>0</v>
      </c>
      <c r="T278" s="172"/>
      <c r="U278" s="33">
        <f t="shared" si="215"/>
        <v>0</v>
      </c>
      <c r="V278" s="172"/>
      <c r="W278" s="33">
        <f t="shared" si="216"/>
        <v>0</v>
      </c>
      <c r="X278" s="172"/>
      <c r="Y278" s="33">
        <f t="shared" si="217"/>
        <v>0</v>
      </c>
      <c r="Z278" s="172"/>
      <c r="AA278" s="33">
        <f t="shared" si="218"/>
        <v>0</v>
      </c>
      <c r="AB278" s="172"/>
      <c r="AC278" s="33">
        <f t="shared" si="219"/>
        <v>0</v>
      </c>
      <c r="AD278" s="172"/>
      <c r="AE278" s="33">
        <f t="shared" si="220"/>
        <v>0</v>
      </c>
      <c r="AF278" s="172"/>
      <c r="AG278" s="33">
        <f t="shared" si="221"/>
        <v>0</v>
      </c>
      <c r="AH278" s="172"/>
      <c r="AI278" s="33">
        <f t="shared" si="222"/>
        <v>0</v>
      </c>
      <c r="AJ278" s="172"/>
      <c r="AK278" s="33">
        <f t="shared" si="223"/>
        <v>0</v>
      </c>
      <c r="AL278" s="172"/>
      <c r="AM278" s="33">
        <f t="shared" si="224"/>
        <v>0</v>
      </c>
      <c r="AN278" s="172"/>
      <c r="AO278" s="33">
        <f t="shared" si="225"/>
        <v>0</v>
      </c>
      <c r="AP278" s="172"/>
      <c r="AQ278" s="33">
        <f t="shared" si="226"/>
        <v>0</v>
      </c>
      <c r="AR278" s="172"/>
      <c r="AS278" s="33">
        <f t="shared" si="227"/>
        <v>0</v>
      </c>
      <c r="AT278" s="172"/>
      <c r="AU278" s="33">
        <f t="shared" si="228"/>
        <v>0</v>
      </c>
      <c r="AV278" s="172"/>
      <c r="AW278" s="33">
        <f t="shared" si="229"/>
        <v>0</v>
      </c>
      <c r="AX278" s="34">
        <f t="shared" si="230"/>
        <v>0</v>
      </c>
      <c r="AY278" s="41">
        <f t="shared" si="231"/>
        <v>0</v>
      </c>
      <c r="AZ278" s="5">
        <f t="shared" si="232"/>
        <v>0</v>
      </c>
      <c r="BA278" s="155">
        <f t="shared" si="233"/>
        <v>0</v>
      </c>
    </row>
    <row r="279" spans="1:53" s="2" customFormat="1" ht="13.2" hidden="1" thickTop="1" thickBot="1" x14ac:dyDescent="0.3">
      <c r="A279" s="32"/>
      <c r="B279" s="154">
        <v>5050100004</v>
      </c>
      <c r="C279" s="133" t="str">
        <f>IFERROR(IF(B279,VLOOKUP((AEO!$B$13&amp;AEO!$C$13&amp;B279&amp;E279),MSRV5!A:F,6,0),""),"N/A")</f>
        <v>2480</v>
      </c>
      <c r="D279" s="138" t="s">
        <v>5207</v>
      </c>
      <c r="E279" s="143" t="str">
        <f>IF(B279,VLOOKUP(B279,MSRV5!B:D,3,0),"")</f>
        <v>UN</v>
      </c>
      <c r="F279" s="143"/>
      <c r="G279" s="75"/>
      <c r="H279" s="74">
        <f>IFERROR(IF(B279,VLOOKUP((AEO!$B$13&amp;AEO!$C$13&amp;B279&amp;E279),MSRV5!A:E,5,0),""),0)</f>
        <v>1602.7</v>
      </c>
      <c r="I279" s="33">
        <f t="shared" si="209"/>
        <v>0</v>
      </c>
      <c r="J279" s="172"/>
      <c r="K279" s="33">
        <f t="shared" si="210"/>
        <v>0</v>
      </c>
      <c r="L279" s="172"/>
      <c r="M279" s="33">
        <f t="shared" si="211"/>
        <v>0</v>
      </c>
      <c r="N279" s="172"/>
      <c r="O279" s="33">
        <f t="shared" si="212"/>
        <v>0</v>
      </c>
      <c r="P279" s="172"/>
      <c r="Q279" s="33">
        <f t="shared" si="213"/>
        <v>0</v>
      </c>
      <c r="R279" s="172"/>
      <c r="S279" s="33">
        <f t="shared" si="214"/>
        <v>0</v>
      </c>
      <c r="T279" s="172"/>
      <c r="U279" s="33">
        <f t="shared" si="215"/>
        <v>0</v>
      </c>
      <c r="V279" s="172"/>
      <c r="W279" s="33">
        <f t="shared" si="216"/>
        <v>0</v>
      </c>
      <c r="X279" s="172"/>
      <c r="Y279" s="33">
        <f t="shared" si="217"/>
        <v>0</v>
      </c>
      <c r="Z279" s="172"/>
      <c r="AA279" s="33">
        <f t="shared" si="218"/>
        <v>0</v>
      </c>
      <c r="AB279" s="172"/>
      <c r="AC279" s="33">
        <f t="shared" si="219"/>
        <v>0</v>
      </c>
      <c r="AD279" s="172"/>
      <c r="AE279" s="33">
        <f t="shared" si="220"/>
        <v>0</v>
      </c>
      <c r="AF279" s="172"/>
      <c r="AG279" s="33">
        <f t="shared" si="221"/>
        <v>0</v>
      </c>
      <c r="AH279" s="172"/>
      <c r="AI279" s="33">
        <f t="shared" si="222"/>
        <v>0</v>
      </c>
      <c r="AJ279" s="172"/>
      <c r="AK279" s="33">
        <f t="shared" si="223"/>
        <v>0</v>
      </c>
      <c r="AL279" s="172"/>
      <c r="AM279" s="33">
        <f t="shared" si="224"/>
        <v>0</v>
      </c>
      <c r="AN279" s="172"/>
      <c r="AO279" s="33">
        <f t="shared" si="225"/>
        <v>0</v>
      </c>
      <c r="AP279" s="172"/>
      <c r="AQ279" s="33">
        <f t="shared" si="226"/>
        <v>0</v>
      </c>
      <c r="AR279" s="172"/>
      <c r="AS279" s="33">
        <f t="shared" si="227"/>
        <v>0</v>
      </c>
      <c r="AT279" s="172"/>
      <c r="AU279" s="33">
        <f t="shared" si="228"/>
        <v>0</v>
      </c>
      <c r="AV279" s="172"/>
      <c r="AW279" s="33">
        <f t="shared" si="229"/>
        <v>0</v>
      </c>
      <c r="AX279" s="34">
        <f t="shared" si="230"/>
        <v>0</v>
      </c>
      <c r="AY279" s="41">
        <f t="shared" si="231"/>
        <v>0</v>
      </c>
      <c r="AZ279" s="5">
        <f t="shared" si="232"/>
        <v>0</v>
      </c>
      <c r="BA279" s="155">
        <f t="shared" si="233"/>
        <v>0</v>
      </c>
    </row>
    <row r="280" spans="1:53" s="2" customFormat="1" ht="13.2" hidden="1" thickTop="1" thickBot="1" x14ac:dyDescent="0.3">
      <c r="A280" s="32"/>
      <c r="B280" s="154">
        <v>5050000012</v>
      </c>
      <c r="C280" s="133" t="str">
        <f>IFERROR(IF(B280,VLOOKUP((AEO!$B$13&amp;AEO!$C$13&amp;B280&amp;E280),MSRV5!A:F,6,0),""),"N/A")</f>
        <v>2490</v>
      </c>
      <c r="D280" s="138" t="s">
        <v>5208</v>
      </c>
      <c r="E280" s="143" t="str">
        <f>IF(B280,VLOOKUP(B280,MSRV5!B:D,3,0),"")</f>
        <v>CDA</v>
      </c>
      <c r="F280" s="143"/>
      <c r="G280" s="75"/>
      <c r="H280" s="74">
        <f>IFERROR(IF(B280,VLOOKUP((AEO!$B$13&amp;AEO!$C$13&amp;B280&amp;E280),MSRV5!A:E,5,0),""),0)</f>
        <v>1.98</v>
      </c>
      <c r="I280" s="33">
        <f t="shared" si="209"/>
        <v>0</v>
      </c>
      <c r="J280" s="172"/>
      <c r="K280" s="33">
        <f t="shared" si="210"/>
        <v>0</v>
      </c>
      <c r="L280" s="172"/>
      <c r="M280" s="33">
        <f t="shared" si="211"/>
        <v>0</v>
      </c>
      <c r="N280" s="172"/>
      <c r="O280" s="33">
        <f t="shared" si="212"/>
        <v>0</v>
      </c>
      <c r="P280" s="172"/>
      <c r="Q280" s="33">
        <f t="shared" si="213"/>
        <v>0</v>
      </c>
      <c r="R280" s="172"/>
      <c r="S280" s="33">
        <f t="shared" si="214"/>
        <v>0</v>
      </c>
      <c r="T280" s="172"/>
      <c r="U280" s="33">
        <f t="shared" si="215"/>
        <v>0</v>
      </c>
      <c r="V280" s="172"/>
      <c r="W280" s="33">
        <f t="shared" si="216"/>
        <v>0</v>
      </c>
      <c r="X280" s="172"/>
      <c r="Y280" s="33">
        <f t="shared" si="217"/>
        <v>0</v>
      </c>
      <c r="Z280" s="172"/>
      <c r="AA280" s="33">
        <f t="shared" si="218"/>
        <v>0</v>
      </c>
      <c r="AB280" s="172"/>
      <c r="AC280" s="33">
        <f t="shared" si="219"/>
        <v>0</v>
      </c>
      <c r="AD280" s="172"/>
      <c r="AE280" s="33">
        <f t="shared" si="220"/>
        <v>0</v>
      </c>
      <c r="AF280" s="172"/>
      <c r="AG280" s="33">
        <f t="shared" si="221"/>
        <v>0</v>
      </c>
      <c r="AH280" s="172"/>
      <c r="AI280" s="33">
        <f t="shared" si="222"/>
        <v>0</v>
      </c>
      <c r="AJ280" s="172"/>
      <c r="AK280" s="33">
        <f t="shared" si="223"/>
        <v>0</v>
      </c>
      <c r="AL280" s="172"/>
      <c r="AM280" s="33">
        <f t="shared" si="224"/>
        <v>0</v>
      </c>
      <c r="AN280" s="172"/>
      <c r="AO280" s="33">
        <f t="shared" si="225"/>
        <v>0</v>
      </c>
      <c r="AP280" s="172"/>
      <c r="AQ280" s="33">
        <f t="shared" si="226"/>
        <v>0</v>
      </c>
      <c r="AR280" s="172"/>
      <c r="AS280" s="33">
        <f t="shared" si="227"/>
        <v>0</v>
      </c>
      <c r="AT280" s="172"/>
      <c r="AU280" s="33">
        <f t="shared" si="228"/>
        <v>0</v>
      </c>
      <c r="AV280" s="172"/>
      <c r="AW280" s="33">
        <f t="shared" si="229"/>
        <v>0</v>
      </c>
      <c r="AX280" s="34">
        <f t="shared" si="230"/>
        <v>0</v>
      </c>
      <c r="AY280" s="41">
        <f t="shared" si="231"/>
        <v>0</v>
      </c>
      <c r="AZ280" s="5">
        <f t="shared" si="232"/>
        <v>0</v>
      </c>
      <c r="BA280" s="155">
        <f t="shared" si="233"/>
        <v>0</v>
      </c>
    </row>
    <row r="281" spans="1:53" s="2" customFormat="1" ht="13.2" hidden="1" thickTop="1" thickBot="1" x14ac:dyDescent="0.3">
      <c r="A281" s="32"/>
      <c r="B281" s="154">
        <v>5050000013</v>
      </c>
      <c r="C281" s="133" t="str">
        <f>IFERROR(IF(B281,VLOOKUP((AEO!$B$13&amp;AEO!$C$13&amp;B281&amp;E281),MSRV5!A:F,6,0),""),"N/A")</f>
        <v>2500</v>
      </c>
      <c r="D281" s="138" t="s">
        <v>5209</v>
      </c>
      <c r="E281" s="143" t="str">
        <f>IF(B281,VLOOKUP(B281,MSRV5!B:D,3,0),"")</f>
        <v>CDA</v>
      </c>
      <c r="F281" s="143"/>
      <c r="G281" s="75"/>
      <c r="H281" s="74">
        <f>IFERROR(IF(B281,VLOOKUP((AEO!$B$13&amp;AEO!$C$13&amp;B281&amp;E281),MSRV5!A:E,5,0),""),0)</f>
        <v>1.98</v>
      </c>
      <c r="I281" s="33">
        <f t="shared" si="209"/>
        <v>0</v>
      </c>
      <c r="J281" s="172"/>
      <c r="K281" s="33">
        <f t="shared" si="210"/>
        <v>0</v>
      </c>
      <c r="L281" s="172"/>
      <c r="M281" s="33">
        <f t="shared" si="211"/>
        <v>0</v>
      </c>
      <c r="N281" s="172"/>
      <c r="O281" s="33">
        <f t="shared" si="212"/>
        <v>0</v>
      </c>
      <c r="P281" s="172"/>
      <c r="Q281" s="33">
        <f t="shared" si="213"/>
        <v>0</v>
      </c>
      <c r="R281" s="172"/>
      <c r="S281" s="33">
        <f t="shared" si="214"/>
        <v>0</v>
      </c>
      <c r="T281" s="172"/>
      <c r="U281" s="33">
        <f t="shared" si="215"/>
        <v>0</v>
      </c>
      <c r="V281" s="172"/>
      <c r="W281" s="33">
        <f t="shared" si="216"/>
        <v>0</v>
      </c>
      <c r="X281" s="172"/>
      <c r="Y281" s="33">
        <f t="shared" si="217"/>
        <v>0</v>
      </c>
      <c r="Z281" s="172"/>
      <c r="AA281" s="33">
        <f t="shared" si="218"/>
        <v>0</v>
      </c>
      <c r="AB281" s="172"/>
      <c r="AC281" s="33">
        <f t="shared" si="219"/>
        <v>0</v>
      </c>
      <c r="AD281" s="172"/>
      <c r="AE281" s="33">
        <f t="shared" si="220"/>
        <v>0</v>
      </c>
      <c r="AF281" s="172"/>
      <c r="AG281" s="33">
        <f t="shared" si="221"/>
        <v>0</v>
      </c>
      <c r="AH281" s="172"/>
      <c r="AI281" s="33">
        <f t="shared" si="222"/>
        <v>0</v>
      </c>
      <c r="AJ281" s="172"/>
      <c r="AK281" s="33">
        <f t="shared" si="223"/>
        <v>0</v>
      </c>
      <c r="AL281" s="172"/>
      <c r="AM281" s="33">
        <f t="shared" si="224"/>
        <v>0</v>
      </c>
      <c r="AN281" s="172"/>
      <c r="AO281" s="33">
        <f t="shared" si="225"/>
        <v>0</v>
      </c>
      <c r="AP281" s="172"/>
      <c r="AQ281" s="33">
        <f t="shared" si="226"/>
        <v>0</v>
      </c>
      <c r="AR281" s="172"/>
      <c r="AS281" s="33">
        <f t="shared" si="227"/>
        <v>0</v>
      </c>
      <c r="AT281" s="172"/>
      <c r="AU281" s="33">
        <f t="shared" si="228"/>
        <v>0</v>
      </c>
      <c r="AV281" s="172"/>
      <c r="AW281" s="33">
        <f t="shared" si="229"/>
        <v>0</v>
      </c>
      <c r="AX281" s="34">
        <f t="shared" si="230"/>
        <v>0</v>
      </c>
      <c r="AY281" s="41">
        <f t="shared" si="231"/>
        <v>0</v>
      </c>
      <c r="AZ281" s="5">
        <f t="shared" si="232"/>
        <v>0</v>
      </c>
      <c r="BA281" s="155">
        <f t="shared" si="233"/>
        <v>0</v>
      </c>
    </row>
    <row r="282" spans="1:53" s="2" customFormat="1" ht="13.2" hidden="1" thickTop="1" thickBot="1" x14ac:dyDescent="0.3">
      <c r="A282" s="32"/>
      <c r="B282" s="154">
        <v>5500300843</v>
      </c>
      <c r="C282" s="133" t="str">
        <f>IFERROR(IF(B282,VLOOKUP((AEO!$B$13&amp;AEO!$C$13&amp;B282&amp;E282),MSRV5!A:F,6,0),""),"N/A")</f>
        <v>2510</v>
      </c>
      <c r="D282" s="138" t="s">
        <v>5210</v>
      </c>
      <c r="E282" s="143" t="str">
        <f>IF(B282,VLOOKUP(B282,MSRV5!B:D,3,0),"")</f>
        <v>M2</v>
      </c>
      <c r="F282" s="143"/>
      <c r="G282" s="75"/>
      <c r="H282" s="74">
        <f>IFERROR(IF(B282,VLOOKUP((AEO!$B$13&amp;AEO!$C$13&amp;B282&amp;E282),MSRV5!A:E,5,0),""),0)</f>
        <v>74.260000000000005</v>
      </c>
      <c r="I282" s="33">
        <f t="shared" si="209"/>
        <v>0</v>
      </c>
      <c r="J282" s="172"/>
      <c r="K282" s="33">
        <f t="shared" si="210"/>
        <v>0</v>
      </c>
      <c r="L282" s="172"/>
      <c r="M282" s="33">
        <f t="shared" si="211"/>
        <v>0</v>
      </c>
      <c r="N282" s="172"/>
      <c r="O282" s="33">
        <f t="shared" si="212"/>
        <v>0</v>
      </c>
      <c r="P282" s="172"/>
      <c r="Q282" s="33">
        <f t="shared" si="213"/>
        <v>0</v>
      </c>
      <c r="R282" s="172"/>
      <c r="S282" s="33">
        <f t="shared" si="214"/>
        <v>0</v>
      </c>
      <c r="T282" s="172"/>
      <c r="U282" s="33">
        <f t="shared" si="215"/>
        <v>0</v>
      </c>
      <c r="V282" s="172"/>
      <c r="W282" s="33">
        <f t="shared" si="216"/>
        <v>0</v>
      </c>
      <c r="X282" s="172"/>
      <c r="Y282" s="33">
        <f t="shared" si="217"/>
        <v>0</v>
      </c>
      <c r="Z282" s="172"/>
      <c r="AA282" s="33">
        <f t="shared" si="218"/>
        <v>0</v>
      </c>
      <c r="AB282" s="172"/>
      <c r="AC282" s="33">
        <f t="shared" si="219"/>
        <v>0</v>
      </c>
      <c r="AD282" s="172"/>
      <c r="AE282" s="33">
        <f t="shared" si="220"/>
        <v>0</v>
      </c>
      <c r="AF282" s="172"/>
      <c r="AG282" s="33">
        <f t="shared" si="221"/>
        <v>0</v>
      </c>
      <c r="AH282" s="172"/>
      <c r="AI282" s="33">
        <f t="shared" si="222"/>
        <v>0</v>
      </c>
      <c r="AJ282" s="172"/>
      <c r="AK282" s="33">
        <f t="shared" si="223"/>
        <v>0</v>
      </c>
      <c r="AL282" s="172"/>
      <c r="AM282" s="33">
        <f t="shared" si="224"/>
        <v>0</v>
      </c>
      <c r="AN282" s="172"/>
      <c r="AO282" s="33">
        <f t="shared" si="225"/>
        <v>0</v>
      </c>
      <c r="AP282" s="172"/>
      <c r="AQ282" s="33">
        <f t="shared" si="226"/>
        <v>0</v>
      </c>
      <c r="AR282" s="172"/>
      <c r="AS282" s="33">
        <f t="shared" si="227"/>
        <v>0</v>
      </c>
      <c r="AT282" s="172"/>
      <c r="AU282" s="33">
        <f t="shared" si="228"/>
        <v>0</v>
      </c>
      <c r="AV282" s="172"/>
      <c r="AW282" s="33">
        <f t="shared" si="229"/>
        <v>0</v>
      </c>
      <c r="AX282" s="34">
        <f t="shared" si="230"/>
        <v>0</v>
      </c>
      <c r="AY282" s="41">
        <f t="shared" si="231"/>
        <v>0</v>
      </c>
      <c r="AZ282" s="5">
        <f t="shared" si="232"/>
        <v>0</v>
      </c>
      <c r="BA282" s="155">
        <f t="shared" si="233"/>
        <v>0</v>
      </c>
    </row>
    <row r="283" spans="1:53" s="2" customFormat="1" ht="13.2" hidden="1" thickTop="1" thickBot="1" x14ac:dyDescent="0.3">
      <c r="A283" s="32"/>
      <c r="B283" s="154">
        <v>5050200019</v>
      </c>
      <c r="C283" s="133" t="str">
        <f>IFERROR(IF(B283,VLOOKUP((AEO!$B$13&amp;AEO!$C$13&amp;B283&amp;E283),MSRV5!A:F,6,0),""),"N/A")</f>
        <v>2520</v>
      </c>
      <c r="D283" s="138" t="s">
        <v>5211</v>
      </c>
      <c r="E283" s="143" t="str">
        <f>IF(B283,VLOOKUP(B283,MSRV5!B:D,3,0),"")</f>
        <v>M2</v>
      </c>
      <c r="F283" s="143"/>
      <c r="G283" s="75"/>
      <c r="H283" s="74">
        <f>IFERROR(IF(B283,VLOOKUP((AEO!$B$13&amp;AEO!$C$13&amp;B283&amp;E283),MSRV5!A:E,5,0),""),0)</f>
        <v>69.23</v>
      </c>
      <c r="I283" s="33">
        <f t="shared" si="209"/>
        <v>0</v>
      </c>
      <c r="J283" s="172"/>
      <c r="K283" s="33">
        <f t="shared" si="210"/>
        <v>0</v>
      </c>
      <c r="L283" s="172"/>
      <c r="M283" s="33">
        <f t="shared" si="211"/>
        <v>0</v>
      </c>
      <c r="N283" s="172"/>
      <c r="O283" s="33">
        <f t="shared" si="212"/>
        <v>0</v>
      </c>
      <c r="P283" s="172"/>
      <c r="Q283" s="33">
        <f t="shared" si="213"/>
        <v>0</v>
      </c>
      <c r="R283" s="172"/>
      <c r="S283" s="33">
        <f t="shared" si="214"/>
        <v>0</v>
      </c>
      <c r="T283" s="172"/>
      <c r="U283" s="33">
        <f t="shared" si="215"/>
        <v>0</v>
      </c>
      <c r="V283" s="172"/>
      <c r="W283" s="33">
        <f t="shared" si="216"/>
        <v>0</v>
      </c>
      <c r="X283" s="172"/>
      <c r="Y283" s="33">
        <f t="shared" si="217"/>
        <v>0</v>
      </c>
      <c r="Z283" s="172"/>
      <c r="AA283" s="33">
        <f t="shared" si="218"/>
        <v>0</v>
      </c>
      <c r="AB283" s="172"/>
      <c r="AC283" s="33">
        <f t="shared" si="219"/>
        <v>0</v>
      </c>
      <c r="AD283" s="172"/>
      <c r="AE283" s="33">
        <f t="shared" si="220"/>
        <v>0</v>
      </c>
      <c r="AF283" s="172"/>
      <c r="AG283" s="33">
        <f t="shared" si="221"/>
        <v>0</v>
      </c>
      <c r="AH283" s="172"/>
      <c r="AI283" s="33">
        <f t="shared" si="222"/>
        <v>0</v>
      </c>
      <c r="AJ283" s="172"/>
      <c r="AK283" s="33">
        <f t="shared" si="223"/>
        <v>0</v>
      </c>
      <c r="AL283" s="172"/>
      <c r="AM283" s="33">
        <f t="shared" si="224"/>
        <v>0</v>
      </c>
      <c r="AN283" s="172"/>
      <c r="AO283" s="33">
        <f t="shared" si="225"/>
        <v>0</v>
      </c>
      <c r="AP283" s="172"/>
      <c r="AQ283" s="33">
        <f t="shared" si="226"/>
        <v>0</v>
      </c>
      <c r="AR283" s="172"/>
      <c r="AS283" s="33">
        <f t="shared" si="227"/>
        <v>0</v>
      </c>
      <c r="AT283" s="172"/>
      <c r="AU283" s="33">
        <f t="shared" si="228"/>
        <v>0</v>
      </c>
      <c r="AV283" s="172"/>
      <c r="AW283" s="33">
        <f t="shared" si="229"/>
        <v>0</v>
      </c>
      <c r="AX283" s="34">
        <f t="shared" si="230"/>
        <v>0</v>
      </c>
      <c r="AY283" s="41">
        <f t="shared" si="231"/>
        <v>0</v>
      </c>
      <c r="AZ283" s="5">
        <f t="shared" si="232"/>
        <v>0</v>
      </c>
      <c r="BA283" s="155">
        <f t="shared" si="233"/>
        <v>0</v>
      </c>
    </row>
    <row r="284" spans="1:53" s="2" customFormat="1" ht="13.2" hidden="1" thickTop="1" thickBot="1" x14ac:dyDescent="0.3">
      <c r="A284" s="32"/>
      <c r="B284" s="154">
        <v>5050200020</v>
      </c>
      <c r="C284" s="133" t="str">
        <f>IFERROR(IF(B284,VLOOKUP((AEO!$B$13&amp;AEO!$C$13&amp;B284&amp;E284),MSRV5!A:F,6,0),""),"N/A")</f>
        <v>2530</v>
      </c>
      <c r="D284" s="138" t="s">
        <v>5212</v>
      </c>
      <c r="E284" s="143" t="str">
        <f>IF(B284,VLOOKUP(B284,MSRV5!B:D,3,0),"")</f>
        <v>M2</v>
      </c>
      <c r="F284" s="143"/>
      <c r="G284" s="75"/>
      <c r="H284" s="74">
        <f>IFERROR(IF(B284,VLOOKUP((AEO!$B$13&amp;AEO!$C$13&amp;B284&amp;E284),MSRV5!A:E,5,0),""),0)</f>
        <v>140.49</v>
      </c>
      <c r="I284" s="33">
        <f t="shared" si="209"/>
        <v>0</v>
      </c>
      <c r="J284" s="172"/>
      <c r="K284" s="33">
        <f t="shared" si="210"/>
        <v>0</v>
      </c>
      <c r="L284" s="172"/>
      <c r="M284" s="33">
        <f t="shared" si="211"/>
        <v>0</v>
      </c>
      <c r="N284" s="172"/>
      <c r="O284" s="33">
        <f t="shared" si="212"/>
        <v>0</v>
      </c>
      <c r="P284" s="172"/>
      <c r="Q284" s="33">
        <f t="shared" si="213"/>
        <v>0</v>
      </c>
      <c r="R284" s="172"/>
      <c r="S284" s="33">
        <f t="shared" si="214"/>
        <v>0</v>
      </c>
      <c r="T284" s="172"/>
      <c r="U284" s="33">
        <f t="shared" si="215"/>
        <v>0</v>
      </c>
      <c r="V284" s="172"/>
      <c r="W284" s="33">
        <f t="shared" si="216"/>
        <v>0</v>
      </c>
      <c r="X284" s="172"/>
      <c r="Y284" s="33">
        <f t="shared" si="217"/>
        <v>0</v>
      </c>
      <c r="Z284" s="172"/>
      <c r="AA284" s="33">
        <f t="shared" si="218"/>
        <v>0</v>
      </c>
      <c r="AB284" s="172"/>
      <c r="AC284" s="33">
        <f t="shared" si="219"/>
        <v>0</v>
      </c>
      <c r="AD284" s="172"/>
      <c r="AE284" s="33">
        <f t="shared" si="220"/>
        <v>0</v>
      </c>
      <c r="AF284" s="172"/>
      <c r="AG284" s="33">
        <f t="shared" si="221"/>
        <v>0</v>
      </c>
      <c r="AH284" s="172"/>
      <c r="AI284" s="33">
        <f t="shared" si="222"/>
        <v>0</v>
      </c>
      <c r="AJ284" s="172"/>
      <c r="AK284" s="33">
        <f t="shared" si="223"/>
        <v>0</v>
      </c>
      <c r="AL284" s="172"/>
      <c r="AM284" s="33">
        <f t="shared" si="224"/>
        <v>0</v>
      </c>
      <c r="AN284" s="172"/>
      <c r="AO284" s="33">
        <f t="shared" si="225"/>
        <v>0</v>
      </c>
      <c r="AP284" s="172"/>
      <c r="AQ284" s="33">
        <f t="shared" si="226"/>
        <v>0</v>
      </c>
      <c r="AR284" s="172"/>
      <c r="AS284" s="33">
        <f t="shared" si="227"/>
        <v>0</v>
      </c>
      <c r="AT284" s="172"/>
      <c r="AU284" s="33">
        <f t="shared" si="228"/>
        <v>0</v>
      </c>
      <c r="AV284" s="172"/>
      <c r="AW284" s="33">
        <f t="shared" si="229"/>
        <v>0</v>
      </c>
      <c r="AX284" s="34">
        <f t="shared" si="230"/>
        <v>0</v>
      </c>
      <c r="AY284" s="41">
        <f t="shared" si="231"/>
        <v>0</v>
      </c>
      <c r="AZ284" s="5">
        <f t="shared" si="232"/>
        <v>0</v>
      </c>
      <c r="BA284" s="155">
        <f t="shared" si="233"/>
        <v>0</v>
      </c>
    </row>
    <row r="285" spans="1:53" s="2" customFormat="1" ht="13.2" hidden="1" thickTop="1" thickBot="1" x14ac:dyDescent="0.3">
      <c r="A285" s="32"/>
      <c r="B285" s="154">
        <v>5500100833</v>
      </c>
      <c r="C285" s="133" t="str">
        <f>IFERROR(IF(B285,VLOOKUP((AEO!$B$13&amp;AEO!$C$13&amp;B285&amp;E285),MSRV5!A:F,6,0),""),"N/A")</f>
        <v>2540</v>
      </c>
      <c r="D285" s="138" t="s">
        <v>5213</v>
      </c>
      <c r="E285" s="143" t="str">
        <f>IF(B285,VLOOKUP(B285,MSRV5!B:D,3,0),"")</f>
        <v>UN</v>
      </c>
      <c r="F285" s="143"/>
      <c r="G285" s="75"/>
      <c r="H285" s="74">
        <f>IFERROR(IF(B285,VLOOKUP((AEO!$B$13&amp;AEO!$C$13&amp;B285&amp;E285),MSRV5!A:E,5,0),""),0)</f>
        <v>3089.53</v>
      </c>
      <c r="I285" s="33">
        <f t="shared" si="209"/>
        <v>0</v>
      </c>
      <c r="J285" s="172"/>
      <c r="K285" s="33">
        <f t="shared" si="210"/>
        <v>0</v>
      </c>
      <c r="L285" s="172"/>
      <c r="M285" s="33">
        <f t="shared" si="211"/>
        <v>0</v>
      </c>
      <c r="N285" s="172"/>
      <c r="O285" s="33">
        <f t="shared" si="212"/>
        <v>0</v>
      </c>
      <c r="P285" s="172"/>
      <c r="Q285" s="33">
        <f t="shared" si="213"/>
        <v>0</v>
      </c>
      <c r="R285" s="172"/>
      <c r="S285" s="33">
        <f t="shared" si="214"/>
        <v>0</v>
      </c>
      <c r="T285" s="172"/>
      <c r="U285" s="33">
        <f t="shared" si="215"/>
        <v>0</v>
      </c>
      <c r="V285" s="172"/>
      <c r="W285" s="33">
        <f t="shared" si="216"/>
        <v>0</v>
      </c>
      <c r="X285" s="172"/>
      <c r="Y285" s="33">
        <f t="shared" si="217"/>
        <v>0</v>
      </c>
      <c r="Z285" s="172"/>
      <c r="AA285" s="33">
        <f t="shared" si="218"/>
        <v>0</v>
      </c>
      <c r="AB285" s="172"/>
      <c r="AC285" s="33">
        <f t="shared" si="219"/>
        <v>0</v>
      </c>
      <c r="AD285" s="172"/>
      <c r="AE285" s="33">
        <f t="shared" si="220"/>
        <v>0</v>
      </c>
      <c r="AF285" s="172"/>
      <c r="AG285" s="33">
        <f t="shared" si="221"/>
        <v>0</v>
      </c>
      <c r="AH285" s="172"/>
      <c r="AI285" s="33">
        <f t="shared" si="222"/>
        <v>0</v>
      </c>
      <c r="AJ285" s="172"/>
      <c r="AK285" s="33">
        <f t="shared" si="223"/>
        <v>0</v>
      </c>
      <c r="AL285" s="172"/>
      <c r="AM285" s="33">
        <f t="shared" si="224"/>
        <v>0</v>
      </c>
      <c r="AN285" s="172"/>
      <c r="AO285" s="33">
        <f t="shared" si="225"/>
        <v>0</v>
      </c>
      <c r="AP285" s="172"/>
      <c r="AQ285" s="33">
        <f t="shared" si="226"/>
        <v>0</v>
      </c>
      <c r="AR285" s="172"/>
      <c r="AS285" s="33">
        <f t="shared" si="227"/>
        <v>0</v>
      </c>
      <c r="AT285" s="172"/>
      <c r="AU285" s="33">
        <f t="shared" si="228"/>
        <v>0</v>
      </c>
      <c r="AV285" s="172"/>
      <c r="AW285" s="33">
        <f t="shared" si="229"/>
        <v>0</v>
      </c>
      <c r="AX285" s="34">
        <f t="shared" si="230"/>
        <v>0</v>
      </c>
      <c r="AY285" s="41">
        <f t="shared" si="231"/>
        <v>0</v>
      </c>
      <c r="AZ285" s="5">
        <f t="shared" si="232"/>
        <v>0</v>
      </c>
      <c r="BA285" s="155">
        <f t="shared" si="233"/>
        <v>0</v>
      </c>
    </row>
    <row r="286" spans="1:53" s="2" customFormat="1" ht="13.2" hidden="1" thickTop="1" thickBot="1" x14ac:dyDescent="0.3">
      <c r="A286" s="32"/>
      <c r="B286" s="154">
        <v>5050200022</v>
      </c>
      <c r="C286" s="133" t="str">
        <f>IFERROR(IF(B286,VLOOKUP((AEO!$B$13&amp;AEO!$C$13&amp;B286&amp;E286),MSRV5!A:F,6,0),""),"N/A")</f>
        <v>2550</v>
      </c>
      <c r="D286" s="138" t="s">
        <v>5214</v>
      </c>
      <c r="E286" s="143" t="str">
        <f>IF(B286,VLOOKUP(B286,MSRV5!B:D,3,0),"")</f>
        <v>M2</v>
      </c>
      <c r="F286" s="143"/>
      <c r="G286" s="75"/>
      <c r="H286" s="74">
        <f>IFERROR(IF(B286,VLOOKUP((AEO!$B$13&amp;AEO!$C$13&amp;B286&amp;E286),MSRV5!A:E,5,0),""),0)</f>
        <v>515.1</v>
      </c>
      <c r="I286" s="33">
        <f t="shared" si="209"/>
        <v>0</v>
      </c>
      <c r="J286" s="172"/>
      <c r="K286" s="33">
        <f t="shared" si="210"/>
        <v>0</v>
      </c>
      <c r="L286" s="172"/>
      <c r="M286" s="33">
        <f t="shared" si="211"/>
        <v>0</v>
      </c>
      <c r="N286" s="172"/>
      <c r="O286" s="33">
        <f t="shared" si="212"/>
        <v>0</v>
      </c>
      <c r="P286" s="172"/>
      <c r="Q286" s="33">
        <f t="shared" si="213"/>
        <v>0</v>
      </c>
      <c r="R286" s="172"/>
      <c r="S286" s="33">
        <f t="shared" si="214"/>
        <v>0</v>
      </c>
      <c r="T286" s="172"/>
      <c r="U286" s="33">
        <f t="shared" si="215"/>
        <v>0</v>
      </c>
      <c r="V286" s="172"/>
      <c r="W286" s="33">
        <f t="shared" si="216"/>
        <v>0</v>
      </c>
      <c r="X286" s="172"/>
      <c r="Y286" s="33">
        <f t="shared" si="217"/>
        <v>0</v>
      </c>
      <c r="Z286" s="172"/>
      <c r="AA286" s="33">
        <f t="shared" si="218"/>
        <v>0</v>
      </c>
      <c r="AB286" s="172"/>
      <c r="AC286" s="33">
        <f t="shared" si="219"/>
        <v>0</v>
      </c>
      <c r="AD286" s="172"/>
      <c r="AE286" s="33">
        <f t="shared" si="220"/>
        <v>0</v>
      </c>
      <c r="AF286" s="172"/>
      <c r="AG286" s="33">
        <f t="shared" si="221"/>
        <v>0</v>
      </c>
      <c r="AH286" s="172"/>
      <c r="AI286" s="33">
        <f t="shared" si="222"/>
        <v>0</v>
      </c>
      <c r="AJ286" s="172"/>
      <c r="AK286" s="33">
        <f t="shared" si="223"/>
        <v>0</v>
      </c>
      <c r="AL286" s="172"/>
      <c r="AM286" s="33">
        <f t="shared" si="224"/>
        <v>0</v>
      </c>
      <c r="AN286" s="172"/>
      <c r="AO286" s="33">
        <f t="shared" si="225"/>
        <v>0</v>
      </c>
      <c r="AP286" s="172"/>
      <c r="AQ286" s="33">
        <f t="shared" si="226"/>
        <v>0</v>
      </c>
      <c r="AR286" s="172"/>
      <c r="AS286" s="33">
        <f t="shared" si="227"/>
        <v>0</v>
      </c>
      <c r="AT286" s="172"/>
      <c r="AU286" s="33">
        <f t="shared" si="228"/>
        <v>0</v>
      </c>
      <c r="AV286" s="172"/>
      <c r="AW286" s="33">
        <f t="shared" si="229"/>
        <v>0</v>
      </c>
      <c r="AX286" s="34">
        <f t="shared" si="230"/>
        <v>0</v>
      </c>
      <c r="AY286" s="41">
        <f t="shared" si="231"/>
        <v>0</v>
      </c>
      <c r="AZ286" s="5">
        <f t="shared" si="232"/>
        <v>0</v>
      </c>
      <c r="BA286" s="155">
        <f t="shared" si="233"/>
        <v>0</v>
      </c>
    </row>
    <row r="287" spans="1:53" s="2" customFormat="1" ht="13.2" hidden="1" thickTop="1" thickBot="1" x14ac:dyDescent="0.3">
      <c r="A287" s="32"/>
      <c r="B287" s="152">
        <v>5050200023</v>
      </c>
      <c r="C287" s="132" t="str">
        <f>IFERROR(IF(B287,VLOOKUP((AEO!$B$13&amp;AEO!$C$13&amp;B287&amp;E287),MSRV5!A:F,6,0),""),"N/A")</f>
        <v>2560</v>
      </c>
      <c r="D287" s="137" t="s">
        <v>5215</v>
      </c>
      <c r="E287" s="142" t="str">
        <f>IF(B287,VLOOKUP(B287,MSRV5!B:D,3,0),"")</f>
        <v>CDA</v>
      </c>
      <c r="F287" s="142"/>
      <c r="G287" s="86"/>
      <c r="H287" s="74">
        <f>IFERROR(IF(B287,VLOOKUP((AEO!$B$13&amp;AEO!$C$13&amp;B287&amp;E287),MSRV5!A:E,5,0),""),0)</f>
        <v>3346.98</v>
      </c>
      <c r="I287" s="33">
        <f t="shared" si="209"/>
        <v>0</v>
      </c>
      <c r="J287" s="172"/>
      <c r="K287" s="33">
        <f t="shared" si="210"/>
        <v>0</v>
      </c>
      <c r="L287" s="172"/>
      <c r="M287" s="33">
        <f t="shared" si="211"/>
        <v>0</v>
      </c>
      <c r="N287" s="172"/>
      <c r="O287" s="33">
        <f t="shared" si="212"/>
        <v>0</v>
      </c>
      <c r="P287" s="172"/>
      <c r="Q287" s="33">
        <f t="shared" si="213"/>
        <v>0</v>
      </c>
      <c r="R287" s="172"/>
      <c r="S287" s="33">
        <f t="shared" si="214"/>
        <v>0</v>
      </c>
      <c r="T287" s="172"/>
      <c r="U287" s="33">
        <f t="shared" si="215"/>
        <v>0</v>
      </c>
      <c r="V287" s="172"/>
      <c r="W287" s="33">
        <f t="shared" si="216"/>
        <v>0</v>
      </c>
      <c r="X287" s="172"/>
      <c r="Y287" s="33">
        <f t="shared" si="217"/>
        <v>0</v>
      </c>
      <c r="Z287" s="172"/>
      <c r="AA287" s="33">
        <f t="shared" si="218"/>
        <v>0</v>
      </c>
      <c r="AB287" s="172"/>
      <c r="AC287" s="33">
        <f t="shared" si="219"/>
        <v>0</v>
      </c>
      <c r="AD287" s="172"/>
      <c r="AE287" s="33">
        <f t="shared" si="220"/>
        <v>0</v>
      </c>
      <c r="AF287" s="172"/>
      <c r="AG287" s="33">
        <f t="shared" si="221"/>
        <v>0</v>
      </c>
      <c r="AH287" s="172"/>
      <c r="AI287" s="33">
        <f t="shared" si="222"/>
        <v>0</v>
      </c>
      <c r="AJ287" s="172"/>
      <c r="AK287" s="33">
        <f t="shared" si="223"/>
        <v>0</v>
      </c>
      <c r="AL287" s="172"/>
      <c r="AM287" s="33">
        <f t="shared" si="224"/>
        <v>0</v>
      </c>
      <c r="AN287" s="172"/>
      <c r="AO287" s="33">
        <f t="shared" si="225"/>
        <v>0</v>
      </c>
      <c r="AP287" s="172"/>
      <c r="AQ287" s="33">
        <f t="shared" si="226"/>
        <v>0</v>
      </c>
      <c r="AR287" s="172"/>
      <c r="AS287" s="33">
        <f t="shared" si="227"/>
        <v>0</v>
      </c>
      <c r="AT287" s="172"/>
      <c r="AU287" s="33">
        <f t="shared" si="228"/>
        <v>0</v>
      </c>
      <c r="AV287" s="172"/>
      <c r="AW287" s="33">
        <f t="shared" si="229"/>
        <v>0</v>
      </c>
      <c r="AX287" s="34">
        <f t="shared" si="230"/>
        <v>0</v>
      </c>
      <c r="AY287" s="41">
        <f t="shared" si="231"/>
        <v>0</v>
      </c>
      <c r="AZ287" s="5">
        <f t="shared" si="232"/>
        <v>0</v>
      </c>
      <c r="BA287" s="155">
        <f t="shared" si="233"/>
        <v>0</v>
      </c>
    </row>
    <row r="288" spans="1:53" s="2" customFormat="1" ht="13.2" hidden="1" thickTop="1" thickBot="1" x14ac:dyDescent="0.3">
      <c r="A288" s="32"/>
      <c r="B288" s="154">
        <v>5050200024</v>
      </c>
      <c r="C288" s="133" t="str">
        <f>IFERROR(IF(B288,VLOOKUP((AEO!$B$13&amp;AEO!$C$13&amp;B288&amp;E288),MSRV5!A:F,6,0),""),"N/A")</f>
        <v>2570</v>
      </c>
      <c r="D288" s="138" t="s">
        <v>5216</v>
      </c>
      <c r="E288" s="143" t="str">
        <f>IF(B288,VLOOKUP(B288,MSRV5!B:D,3,0),"")</f>
        <v>M</v>
      </c>
      <c r="F288" s="143"/>
      <c r="G288" s="75"/>
      <c r="H288" s="74">
        <f>IFERROR(IF(B288,VLOOKUP((AEO!$B$13&amp;AEO!$C$13&amp;B288&amp;E288),MSRV5!A:E,5,0),""),0)</f>
        <v>178.4</v>
      </c>
      <c r="I288" s="33">
        <f t="shared" si="209"/>
        <v>0</v>
      </c>
      <c r="J288" s="172"/>
      <c r="K288" s="33">
        <f t="shared" si="210"/>
        <v>0</v>
      </c>
      <c r="L288" s="172"/>
      <c r="M288" s="33">
        <f t="shared" si="211"/>
        <v>0</v>
      </c>
      <c r="N288" s="172"/>
      <c r="O288" s="33">
        <f t="shared" si="212"/>
        <v>0</v>
      </c>
      <c r="P288" s="172"/>
      <c r="Q288" s="33">
        <f t="shared" si="213"/>
        <v>0</v>
      </c>
      <c r="R288" s="172"/>
      <c r="S288" s="33">
        <f t="shared" si="214"/>
        <v>0</v>
      </c>
      <c r="T288" s="172"/>
      <c r="U288" s="33">
        <f t="shared" si="215"/>
        <v>0</v>
      </c>
      <c r="V288" s="172"/>
      <c r="W288" s="33">
        <f t="shared" si="216"/>
        <v>0</v>
      </c>
      <c r="X288" s="172"/>
      <c r="Y288" s="33">
        <f t="shared" si="217"/>
        <v>0</v>
      </c>
      <c r="Z288" s="172"/>
      <c r="AA288" s="33">
        <f t="shared" si="218"/>
        <v>0</v>
      </c>
      <c r="AB288" s="172"/>
      <c r="AC288" s="33">
        <f t="shared" si="219"/>
        <v>0</v>
      </c>
      <c r="AD288" s="172"/>
      <c r="AE288" s="33">
        <f t="shared" si="220"/>
        <v>0</v>
      </c>
      <c r="AF288" s="172"/>
      <c r="AG288" s="33">
        <f t="shared" si="221"/>
        <v>0</v>
      </c>
      <c r="AH288" s="172"/>
      <c r="AI288" s="33">
        <f t="shared" si="222"/>
        <v>0</v>
      </c>
      <c r="AJ288" s="172"/>
      <c r="AK288" s="33">
        <f t="shared" si="223"/>
        <v>0</v>
      </c>
      <c r="AL288" s="172"/>
      <c r="AM288" s="33">
        <f t="shared" si="224"/>
        <v>0</v>
      </c>
      <c r="AN288" s="172"/>
      <c r="AO288" s="33">
        <f t="shared" si="225"/>
        <v>0</v>
      </c>
      <c r="AP288" s="172"/>
      <c r="AQ288" s="33">
        <f t="shared" si="226"/>
        <v>0</v>
      </c>
      <c r="AR288" s="172"/>
      <c r="AS288" s="33">
        <f t="shared" si="227"/>
        <v>0</v>
      </c>
      <c r="AT288" s="172"/>
      <c r="AU288" s="33">
        <f t="shared" si="228"/>
        <v>0</v>
      </c>
      <c r="AV288" s="172"/>
      <c r="AW288" s="33">
        <f t="shared" si="229"/>
        <v>0</v>
      </c>
      <c r="AX288" s="34">
        <f t="shared" si="230"/>
        <v>0</v>
      </c>
      <c r="AY288" s="41">
        <f t="shared" si="231"/>
        <v>0</v>
      </c>
      <c r="AZ288" s="5">
        <f t="shared" si="232"/>
        <v>0</v>
      </c>
      <c r="BA288" s="155">
        <f t="shared" si="233"/>
        <v>0</v>
      </c>
    </row>
    <row r="289" spans="1:53" s="2" customFormat="1" ht="13.2" hidden="1" thickTop="1" thickBot="1" x14ac:dyDescent="0.3">
      <c r="A289" s="32"/>
      <c r="B289" s="154">
        <v>5050200025</v>
      </c>
      <c r="C289" s="133" t="str">
        <f>IFERROR(IF(B289,VLOOKUP((AEO!$B$13&amp;AEO!$C$13&amp;B289&amp;E289),MSRV5!A:F,6,0),""),"N/A")</f>
        <v>2580</v>
      </c>
      <c r="D289" s="138" t="s">
        <v>5217</v>
      </c>
      <c r="E289" s="143" t="str">
        <f>IF(B289,VLOOKUP(B289,MSRV5!B:D,3,0),"")</f>
        <v>M</v>
      </c>
      <c r="F289" s="143"/>
      <c r="G289" s="75"/>
      <c r="H289" s="74">
        <f>IFERROR(IF(B289,VLOOKUP((AEO!$B$13&amp;AEO!$C$13&amp;B289&amp;E289),MSRV5!A:E,5,0),""),0)</f>
        <v>2432.56</v>
      </c>
      <c r="I289" s="33">
        <f t="shared" si="209"/>
        <v>0</v>
      </c>
      <c r="J289" s="172"/>
      <c r="K289" s="33">
        <f t="shared" si="210"/>
        <v>0</v>
      </c>
      <c r="L289" s="172"/>
      <c r="M289" s="33">
        <f t="shared" si="211"/>
        <v>0</v>
      </c>
      <c r="N289" s="172"/>
      <c r="O289" s="33">
        <f t="shared" si="212"/>
        <v>0</v>
      </c>
      <c r="P289" s="172"/>
      <c r="Q289" s="33">
        <f t="shared" si="213"/>
        <v>0</v>
      </c>
      <c r="R289" s="172"/>
      <c r="S289" s="33">
        <f t="shared" si="214"/>
        <v>0</v>
      </c>
      <c r="T289" s="172"/>
      <c r="U289" s="33">
        <f t="shared" si="215"/>
        <v>0</v>
      </c>
      <c r="V289" s="172"/>
      <c r="W289" s="33">
        <f t="shared" si="216"/>
        <v>0</v>
      </c>
      <c r="X289" s="172"/>
      <c r="Y289" s="33">
        <f t="shared" si="217"/>
        <v>0</v>
      </c>
      <c r="Z289" s="172"/>
      <c r="AA289" s="33">
        <f t="shared" si="218"/>
        <v>0</v>
      </c>
      <c r="AB289" s="172"/>
      <c r="AC289" s="33">
        <f t="shared" si="219"/>
        <v>0</v>
      </c>
      <c r="AD289" s="172"/>
      <c r="AE289" s="33">
        <f t="shared" si="220"/>
        <v>0</v>
      </c>
      <c r="AF289" s="172"/>
      <c r="AG289" s="33">
        <f t="shared" si="221"/>
        <v>0</v>
      </c>
      <c r="AH289" s="172"/>
      <c r="AI289" s="33">
        <f t="shared" si="222"/>
        <v>0</v>
      </c>
      <c r="AJ289" s="172"/>
      <c r="AK289" s="33">
        <f t="shared" si="223"/>
        <v>0</v>
      </c>
      <c r="AL289" s="172"/>
      <c r="AM289" s="33">
        <f t="shared" si="224"/>
        <v>0</v>
      </c>
      <c r="AN289" s="172"/>
      <c r="AO289" s="33">
        <f t="shared" si="225"/>
        <v>0</v>
      </c>
      <c r="AP289" s="172"/>
      <c r="AQ289" s="33">
        <f t="shared" si="226"/>
        <v>0</v>
      </c>
      <c r="AR289" s="172"/>
      <c r="AS289" s="33">
        <f t="shared" si="227"/>
        <v>0</v>
      </c>
      <c r="AT289" s="172"/>
      <c r="AU289" s="33">
        <f t="shared" si="228"/>
        <v>0</v>
      </c>
      <c r="AV289" s="172"/>
      <c r="AW289" s="33">
        <f t="shared" si="229"/>
        <v>0</v>
      </c>
      <c r="AX289" s="34">
        <f t="shared" si="230"/>
        <v>0</v>
      </c>
      <c r="AY289" s="41">
        <f t="shared" si="231"/>
        <v>0</v>
      </c>
      <c r="AZ289" s="5">
        <f t="shared" si="232"/>
        <v>0</v>
      </c>
      <c r="BA289" s="155">
        <f t="shared" si="233"/>
        <v>0</v>
      </c>
    </row>
    <row r="290" spans="1:53" s="2" customFormat="1" ht="13.2" hidden="1" thickTop="1" thickBot="1" x14ac:dyDescent="0.3">
      <c r="A290" s="32"/>
      <c r="B290" s="154">
        <v>5050200026</v>
      </c>
      <c r="C290" s="133" t="str">
        <f>IFERROR(IF(B290,VLOOKUP((AEO!$B$13&amp;AEO!$C$13&amp;B290&amp;E290),MSRV5!A:F,6,0),""),"N/A")</f>
        <v>2590</v>
      </c>
      <c r="D290" s="138" t="s">
        <v>5218</v>
      </c>
      <c r="E290" s="143" t="str">
        <f>IF(B290,VLOOKUP(B290,MSRV5!B:D,3,0),"")</f>
        <v>M2</v>
      </c>
      <c r="F290" s="143"/>
      <c r="G290" s="75"/>
      <c r="H290" s="74">
        <f>IFERROR(IF(B290,VLOOKUP((AEO!$B$13&amp;AEO!$C$13&amp;B290&amp;E290),MSRV5!A:E,5,0),""),0)</f>
        <v>101.27</v>
      </c>
      <c r="I290" s="33">
        <f t="shared" si="209"/>
        <v>0</v>
      </c>
      <c r="J290" s="172"/>
      <c r="K290" s="33">
        <f t="shared" si="210"/>
        <v>0</v>
      </c>
      <c r="L290" s="172"/>
      <c r="M290" s="33">
        <f t="shared" si="211"/>
        <v>0</v>
      </c>
      <c r="N290" s="172"/>
      <c r="O290" s="33">
        <f t="shared" si="212"/>
        <v>0</v>
      </c>
      <c r="P290" s="172"/>
      <c r="Q290" s="33">
        <f t="shared" si="213"/>
        <v>0</v>
      </c>
      <c r="R290" s="172"/>
      <c r="S290" s="33">
        <f t="shared" si="214"/>
        <v>0</v>
      </c>
      <c r="T290" s="172"/>
      <c r="U290" s="33">
        <f t="shared" si="215"/>
        <v>0</v>
      </c>
      <c r="V290" s="172"/>
      <c r="W290" s="33">
        <f t="shared" si="216"/>
        <v>0</v>
      </c>
      <c r="X290" s="172"/>
      <c r="Y290" s="33">
        <f t="shared" si="217"/>
        <v>0</v>
      </c>
      <c r="Z290" s="172"/>
      <c r="AA290" s="33">
        <f t="shared" si="218"/>
        <v>0</v>
      </c>
      <c r="AB290" s="172"/>
      <c r="AC290" s="33">
        <f t="shared" si="219"/>
        <v>0</v>
      </c>
      <c r="AD290" s="172"/>
      <c r="AE290" s="33">
        <f t="shared" si="220"/>
        <v>0</v>
      </c>
      <c r="AF290" s="172"/>
      <c r="AG290" s="33">
        <f t="shared" si="221"/>
        <v>0</v>
      </c>
      <c r="AH290" s="172"/>
      <c r="AI290" s="33">
        <f t="shared" si="222"/>
        <v>0</v>
      </c>
      <c r="AJ290" s="172"/>
      <c r="AK290" s="33">
        <f t="shared" si="223"/>
        <v>0</v>
      </c>
      <c r="AL290" s="172"/>
      <c r="AM290" s="33">
        <f t="shared" si="224"/>
        <v>0</v>
      </c>
      <c r="AN290" s="172"/>
      <c r="AO290" s="33">
        <f t="shared" si="225"/>
        <v>0</v>
      </c>
      <c r="AP290" s="172"/>
      <c r="AQ290" s="33">
        <f t="shared" si="226"/>
        <v>0</v>
      </c>
      <c r="AR290" s="172"/>
      <c r="AS290" s="33">
        <f t="shared" si="227"/>
        <v>0</v>
      </c>
      <c r="AT290" s="172"/>
      <c r="AU290" s="33">
        <f t="shared" si="228"/>
        <v>0</v>
      </c>
      <c r="AV290" s="172"/>
      <c r="AW290" s="33">
        <f t="shared" si="229"/>
        <v>0</v>
      </c>
      <c r="AX290" s="34">
        <f t="shared" si="230"/>
        <v>0</v>
      </c>
      <c r="AY290" s="41">
        <f t="shared" si="231"/>
        <v>0</v>
      </c>
      <c r="AZ290" s="5">
        <f t="shared" si="232"/>
        <v>0</v>
      </c>
      <c r="BA290" s="155">
        <f t="shared" si="233"/>
        <v>0</v>
      </c>
    </row>
    <row r="291" spans="1:53" s="2" customFormat="1" ht="13.2" hidden="1" thickTop="1" thickBot="1" x14ac:dyDescent="0.3">
      <c r="A291" s="32"/>
      <c r="B291" s="154">
        <v>5050200027</v>
      </c>
      <c r="C291" s="133" t="str">
        <f>IFERROR(IF(B291,VLOOKUP((AEO!$B$13&amp;AEO!$C$13&amp;B291&amp;E291),MSRV5!A:F,6,0),""),"N/A")</f>
        <v>2600</v>
      </c>
      <c r="D291" s="138" t="s">
        <v>4920</v>
      </c>
      <c r="E291" s="143" t="str">
        <f>IF(B291,VLOOKUP(B291,MSRV5!B:D,3,0),"")</f>
        <v>M2</v>
      </c>
      <c r="F291" s="143"/>
      <c r="G291" s="75"/>
      <c r="H291" s="74">
        <f>IFERROR(IF(B291,VLOOKUP((AEO!$B$13&amp;AEO!$C$13&amp;B291&amp;E291),MSRV5!A:E,5,0),""),0)</f>
        <v>52.07</v>
      </c>
      <c r="I291" s="33">
        <f t="shared" si="209"/>
        <v>0</v>
      </c>
      <c r="J291" s="172"/>
      <c r="K291" s="33">
        <f t="shared" si="210"/>
        <v>0</v>
      </c>
      <c r="L291" s="172"/>
      <c r="M291" s="33">
        <f t="shared" si="211"/>
        <v>0</v>
      </c>
      <c r="N291" s="172"/>
      <c r="O291" s="33">
        <f t="shared" si="212"/>
        <v>0</v>
      </c>
      <c r="P291" s="172"/>
      <c r="Q291" s="33">
        <f t="shared" si="213"/>
        <v>0</v>
      </c>
      <c r="R291" s="172"/>
      <c r="S291" s="33">
        <f t="shared" si="214"/>
        <v>0</v>
      </c>
      <c r="T291" s="172"/>
      <c r="U291" s="33">
        <f t="shared" si="215"/>
        <v>0</v>
      </c>
      <c r="V291" s="172"/>
      <c r="W291" s="33">
        <f t="shared" si="216"/>
        <v>0</v>
      </c>
      <c r="X291" s="172"/>
      <c r="Y291" s="33">
        <f t="shared" si="217"/>
        <v>0</v>
      </c>
      <c r="Z291" s="172"/>
      <c r="AA291" s="33">
        <f t="shared" si="218"/>
        <v>0</v>
      </c>
      <c r="AB291" s="172"/>
      <c r="AC291" s="33">
        <f t="shared" si="219"/>
        <v>0</v>
      </c>
      <c r="AD291" s="172"/>
      <c r="AE291" s="33">
        <f t="shared" si="220"/>
        <v>0</v>
      </c>
      <c r="AF291" s="172"/>
      <c r="AG291" s="33">
        <f t="shared" si="221"/>
        <v>0</v>
      </c>
      <c r="AH291" s="172"/>
      <c r="AI291" s="33">
        <f t="shared" si="222"/>
        <v>0</v>
      </c>
      <c r="AJ291" s="172"/>
      <c r="AK291" s="33">
        <f t="shared" si="223"/>
        <v>0</v>
      </c>
      <c r="AL291" s="172"/>
      <c r="AM291" s="33">
        <f t="shared" si="224"/>
        <v>0</v>
      </c>
      <c r="AN291" s="172"/>
      <c r="AO291" s="33">
        <f t="shared" si="225"/>
        <v>0</v>
      </c>
      <c r="AP291" s="172"/>
      <c r="AQ291" s="33">
        <f t="shared" si="226"/>
        <v>0</v>
      </c>
      <c r="AR291" s="172"/>
      <c r="AS291" s="33">
        <f t="shared" si="227"/>
        <v>0</v>
      </c>
      <c r="AT291" s="172"/>
      <c r="AU291" s="33">
        <f t="shared" si="228"/>
        <v>0</v>
      </c>
      <c r="AV291" s="172"/>
      <c r="AW291" s="33">
        <f t="shared" si="229"/>
        <v>0</v>
      </c>
      <c r="AX291" s="34">
        <f t="shared" si="230"/>
        <v>0</v>
      </c>
      <c r="AY291" s="41">
        <f t="shared" si="231"/>
        <v>0</v>
      </c>
      <c r="AZ291" s="5">
        <f t="shared" si="232"/>
        <v>0</v>
      </c>
      <c r="BA291" s="155">
        <f t="shared" si="233"/>
        <v>0</v>
      </c>
    </row>
    <row r="292" spans="1:53" s="2" customFormat="1" ht="13.2" hidden="1" thickTop="1" thickBot="1" x14ac:dyDescent="0.3">
      <c r="A292" s="32"/>
      <c r="B292" s="154">
        <v>5050200028</v>
      </c>
      <c r="C292" s="133" t="str">
        <f>IFERROR(IF(B292,VLOOKUP((AEO!$B$13&amp;AEO!$C$13&amp;B292&amp;E292),MSRV5!A:F,6,0),""),"N/A")</f>
        <v>2610</v>
      </c>
      <c r="D292" s="138" t="s">
        <v>143</v>
      </c>
      <c r="E292" s="143" t="str">
        <f>IF(B292,VLOOKUP(B292,MSRV5!B:D,3,0),"")</f>
        <v>M2</v>
      </c>
      <c r="F292" s="143"/>
      <c r="G292" s="75"/>
      <c r="H292" s="74">
        <f>IFERROR(IF(B292,VLOOKUP((AEO!$B$13&amp;AEO!$C$13&amp;B292&amp;E292),MSRV5!A:E,5,0),""),0)</f>
        <v>108.17</v>
      </c>
      <c r="I292" s="33">
        <f t="shared" si="209"/>
        <v>0</v>
      </c>
      <c r="J292" s="172"/>
      <c r="K292" s="33">
        <f t="shared" si="210"/>
        <v>0</v>
      </c>
      <c r="L292" s="172"/>
      <c r="M292" s="33">
        <f t="shared" si="211"/>
        <v>0</v>
      </c>
      <c r="N292" s="172"/>
      <c r="O292" s="33">
        <f t="shared" si="212"/>
        <v>0</v>
      </c>
      <c r="P292" s="172"/>
      <c r="Q292" s="33">
        <f t="shared" si="213"/>
        <v>0</v>
      </c>
      <c r="R292" s="172"/>
      <c r="S292" s="33">
        <f t="shared" si="214"/>
        <v>0</v>
      </c>
      <c r="T292" s="172"/>
      <c r="U292" s="33">
        <f t="shared" si="215"/>
        <v>0</v>
      </c>
      <c r="V292" s="172"/>
      <c r="W292" s="33">
        <f t="shared" si="216"/>
        <v>0</v>
      </c>
      <c r="X292" s="172"/>
      <c r="Y292" s="33">
        <f t="shared" si="217"/>
        <v>0</v>
      </c>
      <c r="Z292" s="172"/>
      <c r="AA292" s="33">
        <f t="shared" si="218"/>
        <v>0</v>
      </c>
      <c r="AB292" s="172"/>
      <c r="AC292" s="33">
        <f t="shared" si="219"/>
        <v>0</v>
      </c>
      <c r="AD292" s="172"/>
      <c r="AE292" s="33">
        <f t="shared" si="220"/>
        <v>0</v>
      </c>
      <c r="AF292" s="172"/>
      <c r="AG292" s="33">
        <f t="shared" si="221"/>
        <v>0</v>
      </c>
      <c r="AH292" s="172"/>
      <c r="AI292" s="33">
        <f t="shared" si="222"/>
        <v>0</v>
      </c>
      <c r="AJ292" s="172"/>
      <c r="AK292" s="33">
        <f t="shared" si="223"/>
        <v>0</v>
      </c>
      <c r="AL292" s="172"/>
      <c r="AM292" s="33">
        <f t="shared" si="224"/>
        <v>0</v>
      </c>
      <c r="AN292" s="172"/>
      <c r="AO292" s="33">
        <f t="shared" si="225"/>
        <v>0</v>
      </c>
      <c r="AP292" s="172"/>
      <c r="AQ292" s="33">
        <f t="shared" si="226"/>
        <v>0</v>
      </c>
      <c r="AR292" s="172"/>
      <c r="AS292" s="33">
        <f t="shared" si="227"/>
        <v>0</v>
      </c>
      <c r="AT292" s="172"/>
      <c r="AU292" s="33">
        <f t="shared" si="228"/>
        <v>0</v>
      </c>
      <c r="AV292" s="172"/>
      <c r="AW292" s="33">
        <f t="shared" si="229"/>
        <v>0</v>
      </c>
      <c r="AX292" s="34">
        <f t="shared" si="230"/>
        <v>0</v>
      </c>
      <c r="AY292" s="41">
        <f t="shared" si="231"/>
        <v>0</v>
      </c>
      <c r="AZ292" s="5">
        <f t="shared" si="232"/>
        <v>0</v>
      </c>
      <c r="BA292" s="155">
        <f t="shared" si="233"/>
        <v>0</v>
      </c>
    </row>
    <row r="293" spans="1:53" s="2" customFormat="1" ht="13.2" hidden="1" thickTop="1" thickBot="1" x14ac:dyDescent="0.3">
      <c r="A293" s="32"/>
      <c r="B293" s="154">
        <v>5050200029</v>
      </c>
      <c r="C293" s="133" t="str">
        <f>IFERROR(IF(B293,VLOOKUP((AEO!$B$13&amp;AEO!$C$13&amp;B293&amp;E293),MSRV5!A:F,6,0),""),"N/A")</f>
        <v>2620</v>
      </c>
      <c r="D293" s="138" t="s">
        <v>5219</v>
      </c>
      <c r="E293" s="143" t="str">
        <f>IF(B293,VLOOKUP(B293,MSRV5!B:D,3,0),"")</f>
        <v>M2</v>
      </c>
      <c r="F293" s="143"/>
      <c r="G293" s="75"/>
      <c r="H293" s="74">
        <f>IFERROR(IF(B293,VLOOKUP((AEO!$B$13&amp;AEO!$C$13&amp;B293&amp;E293),MSRV5!A:E,5,0),""),0)</f>
        <v>452</v>
      </c>
      <c r="I293" s="33">
        <f t="shared" si="209"/>
        <v>0</v>
      </c>
      <c r="J293" s="172"/>
      <c r="K293" s="33">
        <f t="shared" si="210"/>
        <v>0</v>
      </c>
      <c r="L293" s="172"/>
      <c r="M293" s="33">
        <f t="shared" si="211"/>
        <v>0</v>
      </c>
      <c r="N293" s="172"/>
      <c r="O293" s="33">
        <f t="shared" si="212"/>
        <v>0</v>
      </c>
      <c r="P293" s="172"/>
      <c r="Q293" s="33">
        <f t="shared" si="213"/>
        <v>0</v>
      </c>
      <c r="R293" s="172"/>
      <c r="S293" s="33">
        <f t="shared" si="214"/>
        <v>0</v>
      </c>
      <c r="T293" s="172"/>
      <c r="U293" s="33">
        <f t="shared" si="215"/>
        <v>0</v>
      </c>
      <c r="V293" s="172"/>
      <c r="W293" s="33">
        <f t="shared" si="216"/>
        <v>0</v>
      </c>
      <c r="X293" s="172"/>
      <c r="Y293" s="33">
        <f t="shared" si="217"/>
        <v>0</v>
      </c>
      <c r="Z293" s="172"/>
      <c r="AA293" s="33">
        <f t="shared" si="218"/>
        <v>0</v>
      </c>
      <c r="AB293" s="172"/>
      <c r="AC293" s="33">
        <f t="shared" si="219"/>
        <v>0</v>
      </c>
      <c r="AD293" s="172"/>
      <c r="AE293" s="33">
        <f t="shared" si="220"/>
        <v>0</v>
      </c>
      <c r="AF293" s="172"/>
      <c r="AG293" s="33">
        <f t="shared" si="221"/>
        <v>0</v>
      </c>
      <c r="AH293" s="172"/>
      <c r="AI293" s="33">
        <f t="shared" si="222"/>
        <v>0</v>
      </c>
      <c r="AJ293" s="172"/>
      <c r="AK293" s="33">
        <f t="shared" si="223"/>
        <v>0</v>
      </c>
      <c r="AL293" s="172"/>
      <c r="AM293" s="33">
        <f t="shared" si="224"/>
        <v>0</v>
      </c>
      <c r="AN293" s="172"/>
      <c r="AO293" s="33">
        <f t="shared" si="225"/>
        <v>0</v>
      </c>
      <c r="AP293" s="172"/>
      <c r="AQ293" s="33">
        <f t="shared" si="226"/>
        <v>0</v>
      </c>
      <c r="AR293" s="172"/>
      <c r="AS293" s="33">
        <f t="shared" si="227"/>
        <v>0</v>
      </c>
      <c r="AT293" s="172"/>
      <c r="AU293" s="33">
        <f t="shared" si="228"/>
        <v>0</v>
      </c>
      <c r="AV293" s="172"/>
      <c r="AW293" s="33">
        <f t="shared" si="229"/>
        <v>0</v>
      </c>
      <c r="AX293" s="34">
        <f t="shared" si="230"/>
        <v>0</v>
      </c>
      <c r="AY293" s="41">
        <f t="shared" si="231"/>
        <v>0</v>
      </c>
      <c r="AZ293" s="5">
        <f t="shared" si="232"/>
        <v>0</v>
      </c>
      <c r="BA293" s="155">
        <f t="shared" si="233"/>
        <v>0</v>
      </c>
    </row>
    <row r="294" spans="1:53" s="2" customFormat="1" ht="13.2" hidden="1" thickTop="1" thickBot="1" x14ac:dyDescent="0.3">
      <c r="A294" s="32"/>
      <c r="B294" s="154">
        <v>5050200030</v>
      </c>
      <c r="C294" s="133" t="str">
        <f>IFERROR(IF(B294,VLOOKUP((AEO!$B$13&amp;AEO!$C$13&amp;B294&amp;E294),MSRV5!A:F,6,0),""),"N/A")</f>
        <v>2630</v>
      </c>
      <c r="D294" s="138" t="s">
        <v>5220</v>
      </c>
      <c r="E294" s="143" t="str">
        <f>IF(B294,VLOOKUP(B294,MSRV5!B:D,3,0),"")</f>
        <v>M2</v>
      </c>
      <c r="F294" s="143"/>
      <c r="G294" s="75"/>
      <c r="H294" s="74">
        <f>IFERROR(IF(B294,VLOOKUP((AEO!$B$13&amp;AEO!$C$13&amp;B294&amp;E294),MSRV5!A:E,5,0),""),0)</f>
        <v>491.49</v>
      </c>
      <c r="I294" s="33">
        <f t="shared" si="209"/>
        <v>0</v>
      </c>
      <c r="J294" s="172"/>
      <c r="K294" s="33">
        <f t="shared" si="210"/>
        <v>0</v>
      </c>
      <c r="L294" s="172"/>
      <c r="M294" s="33">
        <f t="shared" si="211"/>
        <v>0</v>
      </c>
      <c r="N294" s="172"/>
      <c r="O294" s="33">
        <f t="shared" si="212"/>
        <v>0</v>
      </c>
      <c r="P294" s="172"/>
      <c r="Q294" s="33">
        <f t="shared" si="213"/>
        <v>0</v>
      </c>
      <c r="R294" s="172"/>
      <c r="S294" s="33">
        <f t="shared" si="214"/>
        <v>0</v>
      </c>
      <c r="T294" s="172"/>
      <c r="U294" s="33">
        <f t="shared" si="215"/>
        <v>0</v>
      </c>
      <c r="V294" s="172"/>
      <c r="W294" s="33">
        <f t="shared" si="216"/>
        <v>0</v>
      </c>
      <c r="X294" s="172"/>
      <c r="Y294" s="33">
        <f t="shared" si="217"/>
        <v>0</v>
      </c>
      <c r="Z294" s="172"/>
      <c r="AA294" s="33">
        <f t="shared" si="218"/>
        <v>0</v>
      </c>
      <c r="AB294" s="172"/>
      <c r="AC294" s="33">
        <f t="shared" si="219"/>
        <v>0</v>
      </c>
      <c r="AD294" s="172"/>
      <c r="AE294" s="33">
        <f t="shared" si="220"/>
        <v>0</v>
      </c>
      <c r="AF294" s="172"/>
      <c r="AG294" s="33">
        <f t="shared" si="221"/>
        <v>0</v>
      </c>
      <c r="AH294" s="172"/>
      <c r="AI294" s="33">
        <f t="shared" si="222"/>
        <v>0</v>
      </c>
      <c r="AJ294" s="172"/>
      <c r="AK294" s="33">
        <f t="shared" si="223"/>
        <v>0</v>
      </c>
      <c r="AL294" s="172"/>
      <c r="AM294" s="33">
        <f t="shared" si="224"/>
        <v>0</v>
      </c>
      <c r="AN294" s="172"/>
      <c r="AO294" s="33">
        <f t="shared" si="225"/>
        <v>0</v>
      </c>
      <c r="AP294" s="172"/>
      <c r="AQ294" s="33">
        <f t="shared" si="226"/>
        <v>0</v>
      </c>
      <c r="AR294" s="172"/>
      <c r="AS294" s="33">
        <f t="shared" si="227"/>
        <v>0</v>
      </c>
      <c r="AT294" s="172"/>
      <c r="AU294" s="33">
        <f t="shared" si="228"/>
        <v>0</v>
      </c>
      <c r="AV294" s="172"/>
      <c r="AW294" s="33">
        <f t="shared" si="229"/>
        <v>0</v>
      </c>
      <c r="AX294" s="34">
        <f t="shared" ref="AX294:AX357" si="234">SUM(AV294,AT294,AR294,AP294,AN294,AL294,AJ294,AH294,AF294,AD294,AB294,Z294,X294,V294,T294,R294,P294,N294,L294,J294)</f>
        <v>0</v>
      </c>
      <c r="AY294" s="41">
        <f t="shared" ref="AY294:AY357" si="235">SUM(AW294,AU294,AS294,AQ294,AO294,AM294,AK294,AI294,AG294,AE294,AC294,AA294,Y294,W294,U294,S294,Q294,O294,M294,K294)</f>
        <v>0</v>
      </c>
      <c r="AZ294" s="5">
        <f t="shared" ref="AZ294:AZ357" si="236">(F294+G294)-AX294</f>
        <v>0</v>
      </c>
      <c r="BA294" s="155">
        <f t="shared" ref="BA294:BA357" si="237">I294-AY294</f>
        <v>0</v>
      </c>
    </row>
    <row r="295" spans="1:53" s="2" customFormat="1" ht="13.2" hidden="1" thickTop="1" thickBot="1" x14ac:dyDescent="0.3">
      <c r="A295" s="32"/>
      <c r="B295" s="154">
        <v>5050200031</v>
      </c>
      <c r="C295" s="133" t="str">
        <f>IFERROR(IF(B295,VLOOKUP((AEO!$B$13&amp;AEO!$C$13&amp;B295&amp;E295),MSRV5!A:F,6,0),""),"N/A")</f>
        <v>2640</v>
      </c>
      <c r="D295" s="138" t="s">
        <v>5221</v>
      </c>
      <c r="E295" s="143" t="str">
        <f>IF(B295,VLOOKUP(B295,MSRV5!B:D,3,0),"")</f>
        <v>M</v>
      </c>
      <c r="F295" s="143"/>
      <c r="G295" s="75"/>
      <c r="H295" s="74">
        <f>IFERROR(IF(B295,VLOOKUP((AEO!$B$13&amp;AEO!$C$13&amp;B295&amp;E295),MSRV5!A:E,5,0),""),0)</f>
        <v>431.54</v>
      </c>
      <c r="I295" s="33">
        <f t="shared" si="209"/>
        <v>0</v>
      </c>
      <c r="J295" s="172"/>
      <c r="K295" s="33">
        <f t="shared" si="210"/>
        <v>0</v>
      </c>
      <c r="L295" s="172"/>
      <c r="M295" s="33">
        <f t="shared" si="211"/>
        <v>0</v>
      </c>
      <c r="N295" s="172"/>
      <c r="O295" s="33">
        <f t="shared" si="212"/>
        <v>0</v>
      </c>
      <c r="P295" s="172"/>
      <c r="Q295" s="33">
        <f t="shared" si="213"/>
        <v>0</v>
      </c>
      <c r="R295" s="172"/>
      <c r="S295" s="33">
        <f t="shared" si="214"/>
        <v>0</v>
      </c>
      <c r="T295" s="172"/>
      <c r="U295" s="33">
        <f t="shared" si="215"/>
        <v>0</v>
      </c>
      <c r="V295" s="172"/>
      <c r="W295" s="33">
        <f t="shared" si="216"/>
        <v>0</v>
      </c>
      <c r="X295" s="172"/>
      <c r="Y295" s="33">
        <f t="shared" si="217"/>
        <v>0</v>
      </c>
      <c r="Z295" s="172"/>
      <c r="AA295" s="33">
        <f t="shared" si="218"/>
        <v>0</v>
      </c>
      <c r="AB295" s="172"/>
      <c r="AC295" s="33">
        <f t="shared" si="219"/>
        <v>0</v>
      </c>
      <c r="AD295" s="172"/>
      <c r="AE295" s="33">
        <f t="shared" si="220"/>
        <v>0</v>
      </c>
      <c r="AF295" s="172"/>
      <c r="AG295" s="33">
        <f t="shared" si="221"/>
        <v>0</v>
      </c>
      <c r="AH295" s="172"/>
      <c r="AI295" s="33">
        <f t="shared" si="222"/>
        <v>0</v>
      </c>
      <c r="AJ295" s="172"/>
      <c r="AK295" s="33">
        <f t="shared" si="223"/>
        <v>0</v>
      </c>
      <c r="AL295" s="172"/>
      <c r="AM295" s="33">
        <f t="shared" si="224"/>
        <v>0</v>
      </c>
      <c r="AN295" s="172"/>
      <c r="AO295" s="33">
        <f t="shared" si="225"/>
        <v>0</v>
      </c>
      <c r="AP295" s="172"/>
      <c r="AQ295" s="33">
        <f t="shared" si="226"/>
        <v>0</v>
      </c>
      <c r="AR295" s="172"/>
      <c r="AS295" s="33">
        <f t="shared" si="227"/>
        <v>0</v>
      </c>
      <c r="AT295" s="172"/>
      <c r="AU295" s="33">
        <f t="shared" si="228"/>
        <v>0</v>
      </c>
      <c r="AV295" s="172"/>
      <c r="AW295" s="33">
        <f t="shared" si="229"/>
        <v>0</v>
      </c>
      <c r="AX295" s="34">
        <f t="shared" si="234"/>
        <v>0</v>
      </c>
      <c r="AY295" s="41">
        <f t="shared" si="235"/>
        <v>0</v>
      </c>
      <c r="AZ295" s="5">
        <f t="shared" si="236"/>
        <v>0</v>
      </c>
      <c r="BA295" s="155">
        <f t="shared" si="237"/>
        <v>0</v>
      </c>
    </row>
    <row r="296" spans="1:53" s="2" customFormat="1" ht="13.2" hidden="1" thickTop="1" thickBot="1" x14ac:dyDescent="0.3">
      <c r="A296" s="32"/>
      <c r="B296" s="154">
        <v>5050200032</v>
      </c>
      <c r="C296" s="133" t="str">
        <f>IFERROR(IF(B296,VLOOKUP((AEO!$B$13&amp;AEO!$C$13&amp;B296&amp;E296),MSRV5!A:F,6,0),""),"N/A")</f>
        <v>2650</v>
      </c>
      <c r="D296" s="138" t="s">
        <v>4921</v>
      </c>
      <c r="E296" s="143" t="str">
        <f>IF(B296,VLOOKUP(B296,MSRV5!B:D,3,0),"")</f>
        <v>M2</v>
      </c>
      <c r="F296" s="143"/>
      <c r="G296" s="75"/>
      <c r="H296" s="74">
        <f>IFERROR(IF(B296,VLOOKUP((AEO!$B$13&amp;AEO!$C$13&amp;B296&amp;E296),MSRV5!A:E,5,0),""),0)</f>
        <v>1817.34</v>
      </c>
      <c r="I296" s="33">
        <f t="shared" si="209"/>
        <v>0</v>
      </c>
      <c r="J296" s="172"/>
      <c r="K296" s="33">
        <f t="shared" si="210"/>
        <v>0</v>
      </c>
      <c r="L296" s="172"/>
      <c r="M296" s="33">
        <f t="shared" si="211"/>
        <v>0</v>
      </c>
      <c r="N296" s="172"/>
      <c r="O296" s="33">
        <f t="shared" si="212"/>
        <v>0</v>
      </c>
      <c r="P296" s="172"/>
      <c r="Q296" s="33">
        <f t="shared" si="213"/>
        <v>0</v>
      </c>
      <c r="R296" s="172"/>
      <c r="S296" s="33">
        <f t="shared" si="214"/>
        <v>0</v>
      </c>
      <c r="T296" s="172"/>
      <c r="U296" s="33">
        <f t="shared" si="215"/>
        <v>0</v>
      </c>
      <c r="V296" s="172"/>
      <c r="W296" s="33">
        <f t="shared" si="216"/>
        <v>0</v>
      </c>
      <c r="X296" s="172"/>
      <c r="Y296" s="33">
        <f t="shared" si="217"/>
        <v>0</v>
      </c>
      <c r="Z296" s="172"/>
      <c r="AA296" s="33">
        <f t="shared" si="218"/>
        <v>0</v>
      </c>
      <c r="AB296" s="172"/>
      <c r="AC296" s="33">
        <f t="shared" si="219"/>
        <v>0</v>
      </c>
      <c r="AD296" s="172"/>
      <c r="AE296" s="33">
        <f t="shared" si="220"/>
        <v>0</v>
      </c>
      <c r="AF296" s="172"/>
      <c r="AG296" s="33">
        <f t="shared" si="221"/>
        <v>0</v>
      </c>
      <c r="AH296" s="172"/>
      <c r="AI296" s="33">
        <f t="shared" si="222"/>
        <v>0</v>
      </c>
      <c r="AJ296" s="172"/>
      <c r="AK296" s="33">
        <f t="shared" si="223"/>
        <v>0</v>
      </c>
      <c r="AL296" s="172"/>
      <c r="AM296" s="33">
        <f t="shared" si="224"/>
        <v>0</v>
      </c>
      <c r="AN296" s="172"/>
      <c r="AO296" s="33">
        <f t="shared" si="225"/>
        <v>0</v>
      </c>
      <c r="AP296" s="172"/>
      <c r="AQ296" s="33">
        <f t="shared" si="226"/>
        <v>0</v>
      </c>
      <c r="AR296" s="172"/>
      <c r="AS296" s="33">
        <f t="shared" si="227"/>
        <v>0</v>
      </c>
      <c r="AT296" s="172"/>
      <c r="AU296" s="33">
        <f t="shared" si="228"/>
        <v>0</v>
      </c>
      <c r="AV296" s="172"/>
      <c r="AW296" s="33">
        <f t="shared" si="229"/>
        <v>0</v>
      </c>
      <c r="AX296" s="34">
        <f t="shared" si="234"/>
        <v>0</v>
      </c>
      <c r="AY296" s="41">
        <f t="shared" si="235"/>
        <v>0</v>
      </c>
      <c r="AZ296" s="5">
        <f t="shared" si="236"/>
        <v>0</v>
      </c>
      <c r="BA296" s="155">
        <f t="shared" si="237"/>
        <v>0</v>
      </c>
    </row>
    <row r="297" spans="1:53" s="2" customFormat="1" ht="13.2" hidden="1" thickTop="1" thickBot="1" x14ac:dyDescent="0.3">
      <c r="A297" s="32"/>
      <c r="B297" s="154">
        <v>5050200033</v>
      </c>
      <c r="C297" s="133" t="str">
        <f>IFERROR(IF(B297,VLOOKUP((AEO!$B$13&amp;AEO!$C$13&amp;B297&amp;E297),MSRV5!A:F,6,0),""),"N/A")</f>
        <v>2660</v>
      </c>
      <c r="D297" s="138" t="s">
        <v>5222</v>
      </c>
      <c r="E297" s="143" t="str">
        <f>IF(B297,VLOOKUP(B297,MSRV5!B:D,3,0),"")</f>
        <v>M</v>
      </c>
      <c r="F297" s="143"/>
      <c r="G297" s="75"/>
      <c r="H297" s="74">
        <f>IFERROR(IF(B297,VLOOKUP((AEO!$B$13&amp;AEO!$C$13&amp;B297&amp;E297),MSRV5!A:E,5,0),""),0)</f>
        <v>256.32</v>
      </c>
      <c r="I297" s="33">
        <f t="shared" si="209"/>
        <v>0</v>
      </c>
      <c r="J297" s="172"/>
      <c r="K297" s="33">
        <f t="shared" si="210"/>
        <v>0</v>
      </c>
      <c r="L297" s="172"/>
      <c r="M297" s="33">
        <f t="shared" si="211"/>
        <v>0</v>
      </c>
      <c r="N297" s="172"/>
      <c r="O297" s="33">
        <f t="shared" si="212"/>
        <v>0</v>
      </c>
      <c r="P297" s="172"/>
      <c r="Q297" s="33">
        <f t="shared" si="213"/>
        <v>0</v>
      </c>
      <c r="R297" s="172"/>
      <c r="S297" s="33">
        <f t="shared" si="214"/>
        <v>0</v>
      </c>
      <c r="T297" s="172"/>
      <c r="U297" s="33">
        <f t="shared" si="215"/>
        <v>0</v>
      </c>
      <c r="V297" s="172"/>
      <c r="W297" s="33">
        <f t="shared" si="216"/>
        <v>0</v>
      </c>
      <c r="X297" s="172"/>
      <c r="Y297" s="33">
        <f t="shared" si="217"/>
        <v>0</v>
      </c>
      <c r="Z297" s="172"/>
      <c r="AA297" s="33">
        <f t="shared" si="218"/>
        <v>0</v>
      </c>
      <c r="AB297" s="172"/>
      <c r="AC297" s="33">
        <f t="shared" si="219"/>
        <v>0</v>
      </c>
      <c r="AD297" s="172"/>
      <c r="AE297" s="33">
        <f t="shared" si="220"/>
        <v>0</v>
      </c>
      <c r="AF297" s="172"/>
      <c r="AG297" s="33">
        <f t="shared" si="221"/>
        <v>0</v>
      </c>
      <c r="AH297" s="172"/>
      <c r="AI297" s="33">
        <f t="shared" si="222"/>
        <v>0</v>
      </c>
      <c r="AJ297" s="172"/>
      <c r="AK297" s="33">
        <f t="shared" si="223"/>
        <v>0</v>
      </c>
      <c r="AL297" s="172"/>
      <c r="AM297" s="33">
        <f t="shared" si="224"/>
        <v>0</v>
      </c>
      <c r="AN297" s="172"/>
      <c r="AO297" s="33">
        <f t="shared" si="225"/>
        <v>0</v>
      </c>
      <c r="AP297" s="172"/>
      <c r="AQ297" s="33">
        <f t="shared" si="226"/>
        <v>0</v>
      </c>
      <c r="AR297" s="172"/>
      <c r="AS297" s="33">
        <f t="shared" si="227"/>
        <v>0</v>
      </c>
      <c r="AT297" s="172"/>
      <c r="AU297" s="33">
        <f t="shared" si="228"/>
        <v>0</v>
      </c>
      <c r="AV297" s="172"/>
      <c r="AW297" s="33">
        <f t="shared" si="229"/>
        <v>0</v>
      </c>
      <c r="AX297" s="34">
        <f t="shared" si="234"/>
        <v>0</v>
      </c>
      <c r="AY297" s="41">
        <f t="shared" si="235"/>
        <v>0</v>
      </c>
      <c r="AZ297" s="5">
        <f t="shared" si="236"/>
        <v>0</v>
      </c>
      <c r="BA297" s="155">
        <f t="shared" si="237"/>
        <v>0</v>
      </c>
    </row>
    <row r="298" spans="1:53" s="2" customFormat="1" ht="13.2" hidden="1" thickTop="1" thickBot="1" x14ac:dyDescent="0.3">
      <c r="A298" s="32"/>
      <c r="B298" s="154">
        <v>5050200034</v>
      </c>
      <c r="C298" s="133" t="str">
        <f>IFERROR(IF(B298,VLOOKUP((AEO!$B$13&amp;AEO!$C$13&amp;B298&amp;E298),MSRV5!A:F,6,0),""),"N/A")</f>
        <v>2670</v>
      </c>
      <c r="D298" s="138" t="s">
        <v>5223</v>
      </c>
      <c r="E298" s="143" t="str">
        <f>IF(B298,VLOOKUP(B298,MSRV5!B:D,3,0),"")</f>
        <v>UN</v>
      </c>
      <c r="F298" s="143"/>
      <c r="G298" s="75"/>
      <c r="H298" s="74">
        <f>IFERROR(IF(B298,VLOOKUP((AEO!$B$13&amp;AEO!$C$13&amp;B298&amp;E298),MSRV5!A:E,5,0),""),0)</f>
        <v>2090.5500000000002</v>
      </c>
      <c r="I298" s="33">
        <f t="shared" si="209"/>
        <v>0</v>
      </c>
      <c r="J298" s="172"/>
      <c r="K298" s="33">
        <f t="shared" si="210"/>
        <v>0</v>
      </c>
      <c r="L298" s="172"/>
      <c r="M298" s="33">
        <f t="shared" si="211"/>
        <v>0</v>
      </c>
      <c r="N298" s="172"/>
      <c r="O298" s="33">
        <f t="shared" si="212"/>
        <v>0</v>
      </c>
      <c r="P298" s="172"/>
      <c r="Q298" s="33">
        <f t="shared" si="213"/>
        <v>0</v>
      </c>
      <c r="R298" s="172"/>
      <c r="S298" s="33">
        <f t="shared" si="214"/>
        <v>0</v>
      </c>
      <c r="T298" s="172"/>
      <c r="U298" s="33">
        <f t="shared" si="215"/>
        <v>0</v>
      </c>
      <c r="V298" s="172"/>
      <c r="W298" s="33">
        <f t="shared" si="216"/>
        <v>0</v>
      </c>
      <c r="X298" s="172"/>
      <c r="Y298" s="33">
        <f t="shared" si="217"/>
        <v>0</v>
      </c>
      <c r="Z298" s="172"/>
      <c r="AA298" s="33">
        <f t="shared" si="218"/>
        <v>0</v>
      </c>
      <c r="AB298" s="172"/>
      <c r="AC298" s="33">
        <f t="shared" si="219"/>
        <v>0</v>
      </c>
      <c r="AD298" s="172"/>
      <c r="AE298" s="33">
        <f t="shared" si="220"/>
        <v>0</v>
      </c>
      <c r="AF298" s="172"/>
      <c r="AG298" s="33">
        <f t="shared" si="221"/>
        <v>0</v>
      </c>
      <c r="AH298" s="172"/>
      <c r="AI298" s="33">
        <f t="shared" si="222"/>
        <v>0</v>
      </c>
      <c r="AJ298" s="172"/>
      <c r="AK298" s="33">
        <f t="shared" si="223"/>
        <v>0</v>
      </c>
      <c r="AL298" s="172"/>
      <c r="AM298" s="33">
        <f t="shared" si="224"/>
        <v>0</v>
      </c>
      <c r="AN298" s="172"/>
      <c r="AO298" s="33">
        <f t="shared" si="225"/>
        <v>0</v>
      </c>
      <c r="AP298" s="172"/>
      <c r="AQ298" s="33">
        <f t="shared" si="226"/>
        <v>0</v>
      </c>
      <c r="AR298" s="172"/>
      <c r="AS298" s="33">
        <f t="shared" si="227"/>
        <v>0</v>
      </c>
      <c r="AT298" s="172"/>
      <c r="AU298" s="33">
        <f t="shared" si="228"/>
        <v>0</v>
      </c>
      <c r="AV298" s="172"/>
      <c r="AW298" s="33">
        <f t="shared" si="229"/>
        <v>0</v>
      </c>
      <c r="AX298" s="34">
        <f t="shared" si="234"/>
        <v>0</v>
      </c>
      <c r="AY298" s="41">
        <f t="shared" si="235"/>
        <v>0</v>
      </c>
      <c r="AZ298" s="5">
        <f t="shared" si="236"/>
        <v>0</v>
      </c>
      <c r="BA298" s="155">
        <f t="shared" si="237"/>
        <v>0</v>
      </c>
    </row>
    <row r="299" spans="1:53" s="2" customFormat="1" ht="13.2" hidden="1" thickTop="1" thickBot="1" x14ac:dyDescent="0.3">
      <c r="A299" s="32"/>
      <c r="B299" s="154">
        <v>5050200035</v>
      </c>
      <c r="C299" s="133" t="str">
        <f>IFERROR(IF(B299,VLOOKUP((AEO!$B$13&amp;AEO!$C$13&amp;B299&amp;E299),MSRV5!A:F,6,0),""),"N/A")</f>
        <v>2680</v>
      </c>
      <c r="D299" s="138" t="s">
        <v>5224</v>
      </c>
      <c r="E299" s="143" t="str">
        <f>IF(B299,VLOOKUP(B299,MSRV5!B:D,3,0),"")</f>
        <v>UN</v>
      </c>
      <c r="F299" s="143"/>
      <c r="G299" s="75"/>
      <c r="H299" s="74">
        <f>IFERROR(IF(B299,VLOOKUP((AEO!$B$13&amp;AEO!$C$13&amp;B299&amp;E299),MSRV5!A:E,5,0),""),0)</f>
        <v>2070.9899999999998</v>
      </c>
      <c r="I299" s="33">
        <f t="shared" si="209"/>
        <v>0</v>
      </c>
      <c r="J299" s="172"/>
      <c r="K299" s="33">
        <f t="shared" si="210"/>
        <v>0</v>
      </c>
      <c r="L299" s="172"/>
      <c r="M299" s="33">
        <f t="shared" si="211"/>
        <v>0</v>
      </c>
      <c r="N299" s="172"/>
      <c r="O299" s="33">
        <f t="shared" si="212"/>
        <v>0</v>
      </c>
      <c r="P299" s="172"/>
      <c r="Q299" s="33">
        <f t="shared" si="213"/>
        <v>0</v>
      </c>
      <c r="R299" s="172"/>
      <c r="S299" s="33">
        <f t="shared" si="214"/>
        <v>0</v>
      </c>
      <c r="T299" s="172"/>
      <c r="U299" s="33">
        <f t="shared" si="215"/>
        <v>0</v>
      </c>
      <c r="V299" s="172"/>
      <c r="W299" s="33">
        <f t="shared" si="216"/>
        <v>0</v>
      </c>
      <c r="X299" s="172"/>
      <c r="Y299" s="33">
        <f t="shared" si="217"/>
        <v>0</v>
      </c>
      <c r="Z299" s="172"/>
      <c r="AA299" s="33">
        <f t="shared" si="218"/>
        <v>0</v>
      </c>
      <c r="AB299" s="172"/>
      <c r="AC299" s="33">
        <f t="shared" si="219"/>
        <v>0</v>
      </c>
      <c r="AD299" s="172"/>
      <c r="AE299" s="33">
        <f t="shared" si="220"/>
        <v>0</v>
      </c>
      <c r="AF299" s="172"/>
      <c r="AG299" s="33">
        <f t="shared" si="221"/>
        <v>0</v>
      </c>
      <c r="AH299" s="172"/>
      <c r="AI299" s="33">
        <f t="shared" si="222"/>
        <v>0</v>
      </c>
      <c r="AJ299" s="172"/>
      <c r="AK299" s="33">
        <f t="shared" si="223"/>
        <v>0</v>
      </c>
      <c r="AL299" s="172"/>
      <c r="AM299" s="33">
        <f t="shared" si="224"/>
        <v>0</v>
      </c>
      <c r="AN299" s="172"/>
      <c r="AO299" s="33">
        <f t="shared" si="225"/>
        <v>0</v>
      </c>
      <c r="AP299" s="172"/>
      <c r="AQ299" s="33">
        <f t="shared" si="226"/>
        <v>0</v>
      </c>
      <c r="AR299" s="172"/>
      <c r="AS299" s="33">
        <f t="shared" si="227"/>
        <v>0</v>
      </c>
      <c r="AT299" s="172"/>
      <c r="AU299" s="33">
        <f t="shared" si="228"/>
        <v>0</v>
      </c>
      <c r="AV299" s="172"/>
      <c r="AW299" s="33">
        <f t="shared" si="229"/>
        <v>0</v>
      </c>
      <c r="AX299" s="34">
        <f t="shared" si="234"/>
        <v>0</v>
      </c>
      <c r="AY299" s="41">
        <f t="shared" si="235"/>
        <v>0</v>
      </c>
      <c r="AZ299" s="5">
        <f t="shared" si="236"/>
        <v>0</v>
      </c>
      <c r="BA299" s="155">
        <f t="shared" si="237"/>
        <v>0</v>
      </c>
    </row>
    <row r="300" spans="1:53" s="2" customFormat="1" ht="13.2" hidden="1" thickTop="1" thickBot="1" x14ac:dyDescent="0.3">
      <c r="A300" s="89"/>
      <c r="B300" s="156">
        <v>5050200036</v>
      </c>
      <c r="C300" s="134" t="str">
        <f>IFERROR(IF(B300,VLOOKUP((AEO!$B$13&amp;AEO!$C$13&amp;B300&amp;E300),MSRV5!A:F,6,0),""),"N/A")</f>
        <v>2690</v>
      </c>
      <c r="D300" s="139" t="s">
        <v>5225</v>
      </c>
      <c r="E300" s="144" t="str">
        <f>IF(B300,VLOOKUP(B300,MSRV5!B:D,3,0),"")</f>
        <v>UN</v>
      </c>
      <c r="F300" s="144"/>
      <c r="G300" s="95"/>
      <c r="H300" s="88">
        <f>IFERROR(IF(B300,VLOOKUP((AEO!$B$13&amp;AEO!$C$13&amp;B300&amp;E300),MSRV5!A:E,5,0),""),0)</f>
        <v>29878.35</v>
      </c>
      <c r="I300" s="90">
        <f t="shared" si="209"/>
        <v>0</v>
      </c>
      <c r="J300" s="172"/>
      <c r="K300" s="90">
        <f t="shared" si="210"/>
        <v>0</v>
      </c>
      <c r="L300" s="172"/>
      <c r="M300" s="90">
        <f t="shared" si="211"/>
        <v>0</v>
      </c>
      <c r="N300" s="172"/>
      <c r="O300" s="90">
        <f t="shared" si="212"/>
        <v>0</v>
      </c>
      <c r="P300" s="172"/>
      <c r="Q300" s="90">
        <f t="shared" si="213"/>
        <v>0</v>
      </c>
      <c r="R300" s="172"/>
      <c r="S300" s="90">
        <f t="shared" si="214"/>
        <v>0</v>
      </c>
      <c r="T300" s="172"/>
      <c r="U300" s="90">
        <f t="shared" si="215"/>
        <v>0</v>
      </c>
      <c r="V300" s="172"/>
      <c r="W300" s="90">
        <f t="shared" si="216"/>
        <v>0</v>
      </c>
      <c r="X300" s="172"/>
      <c r="Y300" s="90">
        <f t="shared" si="217"/>
        <v>0</v>
      </c>
      <c r="Z300" s="172"/>
      <c r="AA300" s="90">
        <f t="shared" si="218"/>
        <v>0</v>
      </c>
      <c r="AB300" s="172"/>
      <c r="AC300" s="90">
        <f t="shared" si="219"/>
        <v>0</v>
      </c>
      <c r="AD300" s="172"/>
      <c r="AE300" s="90">
        <f t="shared" si="220"/>
        <v>0</v>
      </c>
      <c r="AF300" s="172"/>
      <c r="AG300" s="90">
        <f t="shared" si="221"/>
        <v>0</v>
      </c>
      <c r="AH300" s="172"/>
      <c r="AI300" s="90">
        <f t="shared" si="222"/>
        <v>0</v>
      </c>
      <c r="AJ300" s="172"/>
      <c r="AK300" s="90">
        <f t="shared" si="223"/>
        <v>0</v>
      </c>
      <c r="AL300" s="172"/>
      <c r="AM300" s="90">
        <f t="shared" si="224"/>
        <v>0</v>
      </c>
      <c r="AN300" s="172"/>
      <c r="AO300" s="90">
        <f t="shared" si="225"/>
        <v>0</v>
      </c>
      <c r="AP300" s="172"/>
      <c r="AQ300" s="90">
        <f t="shared" si="226"/>
        <v>0</v>
      </c>
      <c r="AR300" s="172"/>
      <c r="AS300" s="90">
        <f t="shared" si="227"/>
        <v>0</v>
      </c>
      <c r="AT300" s="172"/>
      <c r="AU300" s="90">
        <f t="shared" si="228"/>
        <v>0</v>
      </c>
      <c r="AV300" s="172"/>
      <c r="AW300" s="90">
        <f t="shared" si="229"/>
        <v>0</v>
      </c>
      <c r="AX300" s="91">
        <f t="shared" si="234"/>
        <v>0</v>
      </c>
      <c r="AY300" s="92">
        <f t="shared" si="235"/>
        <v>0</v>
      </c>
      <c r="AZ300" s="87">
        <f t="shared" si="236"/>
        <v>0</v>
      </c>
      <c r="BA300" s="153">
        <f t="shared" si="237"/>
        <v>0</v>
      </c>
    </row>
    <row r="301" spans="1:53" s="2" customFormat="1" ht="13.2" hidden="1" thickTop="1" thickBot="1" x14ac:dyDescent="0.3">
      <c r="A301" s="32"/>
      <c r="B301" s="154">
        <v>5050200038</v>
      </c>
      <c r="C301" s="133" t="str">
        <f>IFERROR(IF(B301,VLOOKUP((AEO!$B$13&amp;AEO!$C$13&amp;B301&amp;E301),MSRV5!A:F,6,0),""),"N/A")</f>
        <v>2700</v>
      </c>
      <c r="D301" s="138" t="s">
        <v>5226</v>
      </c>
      <c r="E301" s="143" t="str">
        <f>IF(B301,VLOOKUP(B301,MSRV5!B:D,3,0),"")</f>
        <v>CDA</v>
      </c>
      <c r="F301" s="143"/>
      <c r="G301" s="75"/>
      <c r="H301" s="74">
        <f>IFERROR(IF(B301,VLOOKUP((AEO!$B$13&amp;AEO!$C$13&amp;B301&amp;E301),MSRV5!A:E,5,0),""),0)</f>
        <v>5246.8</v>
      </c>
      <c r="I301" s="33">
        <f t="shared" si="209"/>
        <v>0</v>
      </c>
      <c r="J301" s="172"/>
      <c r="K301" s="33">
        <f t="shared" si="210"/>
        <v>0</v>
      </c>
      <c r="L301" s="172"/>
      <c r="M301" s="33">
        <f t="shared" si="211"/>
        <v>0</v>
      </c>
      <c r="N301" s="172"/>
      <c r="O301" s="33">
        <f t="shared" si="212"/>
        <v>0</v>
      </c>
      <c r="P301" s="172"/>
      <c r="Q301" s="33">
        <f t="shared" si="213"/>
        <v>0</v>
      </c>
      <c r="R301" s="172"/>
      <c r="S301" s="33">
        <f t="shared" si="214"/>
        <v>0</v>
      </c>
      <c r="T301" s="172"/>
      <c r="U301" s="33">
        <f t="shared" si="215"/>
        <v>0</v>
      </c>
      <c r="V301" s="172"/>
      <c r="W301" s="33">
        <f t="shared" si="216"/>
        <v>0</v>
      </c>
      <c r="X301" s="172"/>
      <c r="Y301" s="33">
        <f t="shared" si="217"/>
        <v>0</v>
      </c>
      <c r="Z301" s="172"/>
      <c r="AA301" s="33">
        <f t="shared" si="218"/>
        <v>0</v>
      </c>
      <c r="AB301" s="172"/>
      <c r="AC301" s="33">
        <f t="shared" si="219"/>
        <v>0</v>
      </c>
      <c r="AD301" s="172"/>
      <c r="AE301" s="33">
        <f t="shared" si="220"/>
        <v>0</v>
      </c>
      <c r="AF301" s="172"/>
      <c r="AG301" s="33">
        <f t="shared" si="221"/>
        <v>0</v>
      </c>
      <c r="AH301" s="172"/>
      <c r="AI301" s="33">
        <f t="shared" si="222"/>
        <v>0</v>
      </c>
      <c r="AJ301" s="172"/>
      <c r="AK301" s="33">
        <f t="shared" si="223"/>
        <v>0</v>
      </c>
      <c r="AL301" s="172"/>
      <c r="AM301" s="33">
        <f t="shared" si="224"/>
        <v>0</v>
      </c>
      <c r="AN301" s="172"/>
      <c r="AO301" s="33">
        <f t="shared" si="225"/>
        <v>0</v>
      </c>
      <c r="AP301" s="172"/>
      <c r="AQ301" s="33">
        <f t="shared" si="226"/>
        <v>0</v>
      </c>
      <c r="AR301" s="172"/>
      <c r="AS301" s="33">
        <f t="shared" si="227"/>
        <v>0</v>
      </c>
      <c r="AT301" s="172"/>
      <c r="AU301" s="33">
        <f t="shared" si="228"/>
        <v>0</v>
      </c>
      <c r="AV301" s="172"/>
      <c r="AW301" s="33">
        <f t="shared" si="229"/>
        <v>0</v>
      </c>
      <c r="AX301" s="34">
        <f t="shared" si="234"/>
        <v>0</v>
      </c>
      <c r="AY301" s="41">
        <f t="shared" si="235"/>
        <v>0</v>
      </c>
      <c r="AZ301" s="5">
        <f t="shared" si="236"/>
        <v>0</v>
      </c>
      <c r="BA301" s="155">
        <f t="shared" si="237"/>
        <v>0</v>
      </c>
    </row>
    <row r="302" spans="1:53" s="2" customFormat="1" ht="13.2" hidden="1" thickTop="1" thickBot="1" x14ac:dyDescent="0.3">
      <c r="A302" s="32"/>
      <c r="B302" s="154">
        <v>5050200039</v>
      </c>
      <c r="C302" s="133" t="str">
        <f>IFERROR(IF(B302,VLOOKUP((AEO!$B$13&amp;AEO!$C$13&amp;B302&amp;E302),MSRV5!A:F,6,0),""),"N/A")</f>
        <v>2710</v>
      </c>
      <c r="D302" s="138" t="s">
        <v>5227</v>
      </c>
      <c r="E302" s="143" t="str">
        <f>IF(B302,VLOOKUP(B302,MSRV5!B:D,3,0),"")</f>
        <v>UN</v>
      </c>
      <c r="F302" s="143"/>
      <c r="G302" s="75"/>
      <c r="H302" s="74">
        <f>IFERROR(IF(B302,VLOOKUP((AEO!$B$13&amp;AEO!$C$13&amp;B302&amp;E302),MSRV5!A:E,5,0),""),0)</f>
        <v>3340.32</v>
      </c>
      <c r="I302" s="33">
        <f t="shared" si="209"/>
        <v>0</v>
      </c>
      <c r="J302" s="172"/>
      <c r="K302" s="33">
        <f t="shared" si="210"/>
        <v>0</v>
      </c>
      <c r="L302" s="172"/>
      <c r="M302" s="33">
        <f t="shared" si="211"/>
        <v>0</v>
      </c>
      <c r="N302" s="172"/>
      <c r="O302" s="33">
        <f t="shared" si="212"/>
        <v>0</v>
      </c>
      <c r="P302" s="172"/>
      <c r="Q302" s="33">
        <f t="shared" si="213"/>
        <v>0</v>
      </c>
      <c r="R302" s="172"/>
      <c r="S302" s="33">
        <f t="shared" si="214"/>
        <v>0</v>
      </c>
      <c r="T302" s="172"/>
      <c r="U302" s="33">
        <f t="shared" si="215"/>
        <v>0</v>
      </c>
      <c r="V302" s="172"/>
      <c r="W302" s="33">
        <f t="shared" si="216"/>
        <v>0</v>
      </c>
      <c r="X302" s="172"/>
      <c r="Y302" s="33">
        <f t="shared" si="217"/>
        <v>0</v>
      </c>
      <c r="Z302" s="172"/>
      <c r="AA302" s="33">
        <f t="shared" si="218"/>
        <v>0</v>
      </c>
      <c r="AB302" s="172"/>
      <c r="AC302" s="33">
        <f t="shared" si="219"/>
        <v>0</v>
      </c>
      <c r="AD302" s="172"/>
      <c r="AE302" s="33">
        <f t="shared" si="220"/>
        <v>0</v>
      </c>
      <c r="AF302" s="172"/>
      <c r="AG302" s="33">
        <f t="shared" si="221"/>
        <v>0</v>
      </c>
      <c r="AH302" s="172"/>
      <c r="AI302" s="33">
        <f t="shared" si="222"/>
        <v>0</v>
      </c>
      <c r="AJ302" s="172"/>
      <c r="AK302" s="33">
        <f t="shared" si="223"/>
        <v>0</v>
      </c>
      <c r="AL302" s="172"/>
      <c r="AM302" s="33">
        <f t="shared" si="224"/>
        <v>0</v>
      </c>
      <c r="AN302" s="172"/>
      <c r="AO302" s="33">
        <f t="shared" si="225"/>
        <v>0</v>
      </c>
      <c r="AP302" s="172"/>
      <c r="AQ302" s="33">
        <f t="shared" si="226"/>
        <v>0</v>
      </c>
      <c r="AR302" s="172"/>
      <c r="AS302" s="33">
        <f t="shared" si="227"/>
        <v>0</v>
      </c>
      <c r="AT302" s="172"/>
      <c r="AU302" s="33">
        <f t="shared" si="228"/>
        <v>0</v>
      </c>
      <c r="AV302" s="172"/>
      <c r="AW302" s="33">
        <f t="shared" si="229"/>
        <v>0</v>
      </c>
      <c r="AX302" s="34">
        <f t="shared" si="234"/>
        <v>0</v>
      </c>
      <c r="AY302" s="41">
        <f t="shared" si="235"/>
        <v>0</v>
      </c>
      <c r="AZ302" s="5">
        <f t="shared" si="236"/>
        <v>0</v>
      </c>
      <c r="BA302" s="155">
        <f t="shared" si="237"/>
        <v>0</v>
      </c>
    </row>
    <row r="303" spans="1:53" s="2" customFormat="1" ht="13.2" hidden="1" thickTop="1" thickBot="1" x14ac:dyDescent="0.3">
      <c r="A303" s="32"/>
      <c r="B303" s="154">
        <v>5050200040</v>
      </c>
      <c r="C303" s="133" t="str">
        <f>IFERROR(IF(B303,VLOOKUP((AEO!$B$13&amp;AEO!$C$13&amp;B303&amp;E303),MSRV5!A:F,6,0),""),"N/A")</f>
        <v>2720</v>
      </c>
      <c r="D303" s="138" t="s">
        <v>5228</v>
      </c>
      <c r="E303" s="143" t="str">
        <f>IF(B303,VLOOKUP(B303,MSRV5!B:D,3,0),"")</f>
        <v>UN</v>
      </c>
      <c r="F303" s="143"/>
      <c r="G303" s="75"/>
      <c r="H303" s="74">
        <f>IFERROR(IF(B303,VLOOKUP((AEO!$B$13&amp;AEO!$C$13&amp;B303&amp;E303),MSRV5!A:E,5,0),""),0)</f>
        <v>4889.74</v>
      </c>
      <c r="I303" s="33">
        <f t="shared" si="209"/>
        <v>0</v>
      </c>
      <c r="J303" s="172"/>
      <c r="K303" s="33">
        <f t="shared" si="210"/>
        <v>0</v>
      </c>
      <c r="L303" s="172"/>
      <c r="M303" s="33">
        <f t="shared" si="211"/>
        <v>0</v>
      </c>
      <c r="N303" s="172"/>
      <c r="O303" s="33">
        <f t="shared" si="212"/>
        <v>0</v>
      </c>
      <c r="P303" s="172"/>
      <c r="Q303" s="33">
        <f t="shared" si="213"/>
        <v>0</v>
      </c>
      <c r="R303" s="172"/>
      <c r="S303" s="33">
        <f t="shared" si="214"/>
        <v>0</v>
      </c>
      <c r="T303" s="172"/>
      <c r="U303" s="33">
        <f t="shared" si="215"/>
        <v>0</v>
      </c>
      <c r="V303" s="172"/>
      <c r="W303" s="33">
        <f t="shared" si="216"/>
        <v>0</v>
      </c>
      <c r="X303" s="172"/>
      <c r="Y303" s="33">
        <f t="shared" si="217"/>
        <v>0</v>
      </c>
      <c r="Z303" s="172"/>
      <c r="AA303" s="33">
        <f t="shared" si="218"/>
        <v>0</v>
      </c>
      <c r="AB303" s="172"/>
      <c r="AC303" s="33">
        <f t="shared" si="219"/>
        <v>0</v>
      </c>
      <c r="AD303" s="172"/>
      <c r="AE303" s="33">
        <f t="shared" si="220"/>
        <v>0</v>
      </c>
      <c r="AF303" s="172"/>
      <c r="AG303" s="33">
        <f t="shared" si="221"/>
        <v>0</v>
      </c>
      <c r="AH303" s="172"/>
      <c r="AI303" s="33">
        <f t="shared" si="222"/>
        <v>0</v>
      </c>
      <c r="AJ303" s="172"/>
      <c r="AK303" s="33">
        <f t="shared" si="223"/>
        <v>0</v>
      </c>
      <c r="AL303" s="172"/>
      <c r="AM303" s="33">
        <f t="shared" si="224"/>
        <v>0</v>
      </c>
      <c r="AN303" s="172"/>
      <c r="AO303" s="33">
        <f t="shared" si="225"/>
        <v>0</v>
      </c>
      <c r="AP303" s="172"/>
      <c r="AQ303" s="33">
        <f t="shared" si="226"/>
        <v>0</v>
      </c>
      <c r="AR303" s="172"/>
      <c r="AS303" s="33">
        <f t="shared" si="227"/>
        <v>0</v>
      </c>
      <c r="AT303" s="172"/>
      <c r="AU303" s="33">
        <f t="shared" si="228"/>
        <v>0</v>
      </c>
      <c r="AV303" s="172"/>
      <c r="AW303" s="33">
        <f t="shared" si="229"/>
        <v>0</v>
      </c>
      <c r="AX303" s="34">
        <f t="shared" si="234"/>
        <v>0</v>
      </c>
      <c r="AY303" s="41">
        <f t="shared" si="235"/>
        <v>0</v>
      </c>
      <c r="AZ303" s="5">
        <f t="shared" si="236"/>
        <v>0</v>
      </c>
      <c r="BA303" s="155">
        <f t="shared" si="237"/>
        <v>0</v>
      </c>
    </row>
    <row r="304" spans="1:53" s="2" customFormat="1" ht="13.2" hidden="1" thickTop="1" thickBot="1" x14ac:dyDescent="0.3">
      <c r="A304" s="32"/>
      <c r="B304" s="154">
        <v>5050200041</v>
      </c>
      <c r="C304" s="133" t="str">
        <f>IFERROR(IF(B304,VLOOKUP((AEO!$B$13&amp;AEO!$C$13&amp;B304&amp;E304),MSRV5!A:F,6,0),""),"N/A")</f>
        <v>2730</v>
      </c>
      <c r="D304" s="138" t="s">
        <v>5229</v>
      </c>
      <c r="E304" s="143" t="str">
        <f>IF(B304,VLOOKUP(B304,MSRV5!B:D,3,0),"")</f>
        <v>UN</v>
      </c>
      <c r="F304" s="143"/>
      <c r="G304" s="75"/>
      <c r="H304" s="74">
        <f>IFERROR(IF(B304,VLOOKUP((AEO!$B$13&amp;AEO!$C$13&amp;B304&amp;E304),MSRV5!A:E,5,0),""),0)</f>
        <v>7300.61</v>
      </c>
      <c r="I304" s="33">
        <f t="shared" si="209"/>
        <v>0</v>
      </c>
      <c r="J304" s="172"/>
      <c r="K304" s="33">
        <f t="shared" si="210"/>
        <v>0</v>
      </c>
      <c r="L304" s="172"/>
      <c r="M304" s="33">
        <f t="shared" si="211"/>
        <v>0</v>
      </c>
      <c r="N304" s="172"/>
      <c r="O304" s="33">
        <f t="shared" si="212"/>
        <v>0</v>
      </c>
      <c r="P304" s="172"/>
      <c r="Q304" s="33">
        <f t="shared" si="213"/>
        <v>0</v>
      </c>
      <c r="R304" s="172"/>
      <c r="S304" s="33">
        <f t="shared" si="214"/>
        <v>0</v>
      </c>
      <c r="T304" s="172"/>
      <c r="U304" s="33">
        <f t="shared" si="215"/>
        <v>0</v>
      </c>
      <c r="V304" s="172"/>
      <c r="W304" s="33">
        <f t="shared" si="216"/>
        <v>0</v>
      </c>
      <c r="X304" s="172"/>
      <c r="Y304" s="33">
        <f t="shared" si="217"/>
        <v>0</v>
      </c>
      <c r="Z304" s="172"/>
      <c r="AA304" s="33">
        <f t="shared" si="218"/>
        <v>0</v>
      </c>
      <c r="AB304" s="172"/>
      <c r="AC304" s="33">
        <f t="shared" si="219"/>
        <v>0</v>
      </c>
      <c r="AD304" s="172"/>
      <c r="AE304" s="33">
        <f t="shared" si="220"/>
        <v>0</v>
      </c>
      <c r="AF304" s="172"/>
      <c r="AG304" s="33">
        <f t="shared" si="221"/>
        <v>0</v>
      </c>
      <c r="AH304" s="172"/>
      <c r="AI304" s="33">
        <f t="shared" si="222"/>
        <v>0</v>
      </c>
      <c r="AJ304" s="172"/>
      <c r="AK304" s="33">
        <f t="shared" si="223"/>
        <v>0</v>
      </c>
      <c r="AL304" s="172"/>
      <c r="AM304" s="33">
        <f t="shared" si="224"/>
        <v>0</v>
      </c>
      <c r="AN304" s="172"/>
      <c r="AO304" s="33">
        <f t="shared" si="225"/>
        <v>0</v>
      </c>
      <c r="AP304" s="172"/>
      <c r="AQ304" s="33">
        <f t="shared" si="226"/>
        <v>0</v>
      </c>
      <c r="AR304" s="172"/>
      <c r="AS304" s="33">
        <f t="shared" si="227"/>
        <v>0</v>
      </c>
      <c r="AT304" s="172"/>
      <c r="AU304" s="33">
        <f t="shared" si="228"/>
        <v>0</v>
      </c>
      <c r="AV304" s="172"/>
      <c r="AW304" s="33">
        <f t="shared" si="229"/>
        <v>0</v>
      </c>
      <c r="AX304" s="34">
        <f t="shared" si="234"/>
        <v>0</v>
      </c>
      <c r="AY304" s="41">
        <f t="shared" si="235"/>
        <v>0</v>
      </c>
      <c r="AZ304" s="5">
        <f t="shared" si="236"/>
        <v>0</v>
      </c>
      <c r="BA304" s="155">
        <f t="shared" si="237"/>
        <v>0</v>
      </c>
    </row>
    <row r="305" spans="1:53" s="2" customFormat="1" ht="13.2" hidden="1" thickTop="1" thickBot="1" x14ac:dyDescent="0.3">
      <c r="A305" s="89"/>
      <c r="B305" s="156">
        <v>5050200042</v>
      </c>
      <c r="C305" s="134" t="str">
        <f>IFERROR(IF(B305,VLOOKUP((AEO!$B$13&amp;AEO!$C$13&amp;B305&amp;E305),MSRV5!A:F,6,0),""),"N/A")</f>
        <v>2740</v>
      </c>
      <c r="D305" s="139" t="s">
        <v>5230</v>
      </c>
      <c r="E305" s="144" t="str">
        <f>IF(B305,VLOOKUP(B305,MSRV5!B:D,3,0),"")</f>
        <v>M2</v>
      </c>
      <c r="F305" s="144"/>
      <c r="G305" s="95"/>
      <c r="H305" s="88">
        <f>IFERROR(IF(B305,VLOOKUP((AEO!$B$13&amp;AEO!$C$13&amp;B305&amp;E305),MSRV5!A:E,5,0),""),0)</f>
        <v>173.3</v>
      </c>
      <c r="I305" s="90">
        <f t="shared" si="209"/>
        <v>0</v>
      </c>
      <c r="J305" s="172"/>
      <c r="K305" s="90">
        <f t="shared" si="210"/>
        <v>0</v>
      </c>
      <c r="L305" s="172"/>
      <c r="M305" s="90">
        <f t="shared" si="211"/>
        <v>0</v>
      </c>
      <c r="N305" s="172"/>
      <c r="O305" s="90">
        <f t="shared" si="212"/>
        <v>0</v>
      </c>
      <c r="P305" s="172"/>
      <c r="Q305" s="90">
        <f t="shared" si="213"/>
        <v>0</v>
      </c>
      <c r="R305" s="172"/>
      <c r="S305" s="90">
        <f t="shared" si="214"/>
        <v>0</v>
      </c>
      <c r="T305" s="172"/>
      <c r="U305" s="90">
        <f t="shared" si="215"/>
        <v>0</v>
      </c>
      <c r="V305" s="172"/>
      <c r="W305" s="90">
        <f t="shared" si="216"/>
        <v>0</v>
      </c>
      <c r="X305" s="172"/>
      <c r="Y305" s="90">
        <f t="shared" si="217"/>
        <v>0</v>
      </c>
      <c r="Z305" s="172"/>
      <c r="AA305" s="90">
        <f t="shared" si="218"/>
        <v>0</v>
      </c>
      <c r="AB305" s="172"/>
      <c r="AC305" s="90">
        <f t="shared" si="219"/>
        <v>0</v>
      </c>
      <c r="AD305" s="172"/>
      <c r="AE305" s="90">
        <f t="shared" si="220"/>
        <v>0</v>
      </c>
      <c r="AF305" s="172"/>
      <c r="AG305" s="90">
        <f t="shared" si="221"/>
        <v>0</v>
      </c>
      <c r="AH305" s="172"/>
      <c r="AI305" s="90">
        <f t="shared" si="222"/>
        <v>0</v>
      </c>
      <c r="AJ305" s="172"/>
      <c r="AK305" s="90">
        <f t="shared" si="223"/>
        <v>0</v>
      </c>
      <c r="AL305" s="172"/>
      <c r="AM305" s="90">
        <f t="shared" si="224"/>
        <v>0</v>
      </c>
      <c r="AN305" s="172"/>
      <c r="AO305" s="90">
        <f t="shared" si="225"/>
        <v>0</v>
      </c>
      <c r="AP305" s="172"/>
      <c r="AQ305" s="90">
        <f t="shared" si="226"/>
        <v>0</v>
      </c>
      <c r="AR305" s="172"/>
      <c r="AS305" s="90">
        <f t="shared" si="227"/>
        <v>0</v>
      </c>
      <c r="AT305" s="172"/>
      <c r="AU305" s="90">
        <f t="shared" si="228"/>
        <v>0</v>
      </c>
      <c r="AV305" s="172"/>
      <c r="AW305" s="90">
        <f t="shared" si="229"/>
        <v>0</v>
      </c>
      <c r="AX305" s="91">
        <f t="shared" si="234"/>
        <v>0</v>
      </c>
      <c r="AY305" s="92">
        <f t="shared" si="235"/>
        <v>0</v>
      </c>
      <c r="AZ305" s="87">
        <f t="shared" si="236"/>
        <v>0</v>
      </c>
      <c r="BA305" s="153">
        <f t="shared" si="237"/>
        <v>0</v>
      </c>
    </row>
    <row r="306" spans="1:53" s="2" customFormat="1" ht="13.2" hidden="1" thickTop="1" thickBot="1" x14ac:dyDescent="0.3">
      <c r="A306" s="32"/>
      <c r="B306" s="154">
        <v>5050400049</v>
      </c>
      <c r="C306" s="133" t="str">
        <f>IFERROR(IF(B306,VLOOKUP((AEO!$B$13&amp;AEO!$C$13&amp;B306&amp;E306),MSRV5!A:F,6,0),""),"N/A")</f>
        <v>2750</v>
      </c>
      <c r="D306" s="138" t="s">
        <v>5231</v>
      </c>
      <c r="E306" s="143" t="str">
        <f>IF(B306,VLOOKUP(B306,MSRV5!B:D,3,0),"")</f>
        <v>UN</v>
      </c>
      <c r="F306" s="143"/>
      <c r="G306" s="75"/>
      <c r="H306" s="74">
        <f>IFERROR(IF(B306,VLOOKUP((AEO!$B$13&amp;AEO!$C$13&amp;B306&amp;E306),MSRV5!A:E,5,0),""),0)</f>
        <v>20596.830000000002</v>
      </c>
      <c r="I306" s="33">
        <f t="shared" si="209"/>
        <v>0</v>
      </c>
      <c r="J306" s="172"/>
      <c r="K306" s="33">
        <f t="shared" si="210"/>
        <v>0</v>
      </c>
      <c r="L306" s="172"/>
      <c r="M306" s="33">
        <f t="shared" si="211"/>
        <v>0</v>
      </c>
      <c r="N306" s="172"/>
      <c r="O306" s="33">
        <f t="shared" si="212"/>
        <v>0</v>
      </c>
      <c r="P306" s="172"/>
      <c r="Q306" s="33">
        <f t="shared" si="213"/>
        <v>0</v>
      </c>
      <c r="R306" s="172"/>
      <c r="S306" s="33">
        <f t="shared" si="214"/>
        <v>0</v>
      </c>
      <c r="T306" s="172"/>
      <c r="U306" s="33">
        <f t="shared" si="215"/>
        <v>0</v>
      </c>
      <c r="V306" s="172"/>
      <c r="W306" s="33">
        <f t="shared" si="216"/>
        <v>0</v>
      </c>
      <c r="X306" s="172"/>
      <c r="Y306" s="33">
        <f t="shared" si="217"/>
        <v>0</v>
      </c>
      <c r="Z306" s="172"/>
      <c r="AA306" s="33">
        <f t="shared" si="218"/>
        <v>0</v>
      </c>
      <c r="AB306" s="172"/>
      <c r="AC306" s="33">
        <f t="shared" si="219"/>
        <v>0</v>
      </c>
      <c r="AD306" s="172"/>
      <c r="AE306" s="33">
        <f t="shared" si="220"/>
        <v>0</v>
      </c>
      <c r="AF306" s="172"/>
      <c r="AG306" s="33">
        <f t="shared" si="221"/>
        <v>0</v>
      </c>
      <c r="AH306" s="172"/>
      <c r="AI306" s="33">
        <f t="shared" si="222"/>
        <v>0</v>
      </c>
      <c r="AJ306" s="172"/>
      <c r="AK306" s="33">
        <f t="shared" si="223"/>
        <v>0</v>
      </c>
      <c r="AL306" s="172"/>
      <c r="AM306" s="33">
        <f t="shared" si="224"/>
        <v>0</v>
      </c>
      <c r="AN306" s="172"/>
      <c r="AO306" s="33">
        <f t="shared" si="225"/>
        <v>0</v>
      </c>
      <c r="AP306" s="172"/>
      <c r="AQ306" s="33">
        <f t="shared" si="226"/>
        <v>0</v>
      </c>
      <c r="AR306" s="172"/>
      <c r="AS306" s="33">
        <f t="shared" si="227"/>
        <v>0</v>
      </c>
      <c r="AT306" s="172"/>
      <c r="AU306" s="33">
        <f t="shared" si="228"/>
        <v>0</v>
      </c>
      <c r="AV306" s="172"/>
      <c r="AW306" s="33">
        <f t="shared" si="229"/>
        <v>0</v>
      </c>
      <c r="AX306" s="34">
        <f t="shared" si="234"/>
        <v>0</v>
      </c>
      <c r="AY306" s="41">
        <f t="shared" si="235"/>
        <v>0</v>
      </c>
      <c r="AZ306" s="5">
        <f t="shared" si="236"/>
        <v>0</v>
      </c>
      <c r="BA306" s="155">
        <f t="shared" si="237"/>
        <v>0</v>
      </c>
    </row>
    <row r="307" spans="1:53" s="2" customFormat="1" ht="13.2" hidden="1" thickTop="1" thickBot="1" x14ac:dyDescent="0.3">
      <c r="A307" s="89"/>
      <c r="B307" s="152">
        <v>5120000022</v>
      </c>
      <c r="C307" s="132" t="str">
        <f>IFERROR(IF(B307,VLOOKUP((AEO!$B$13&amp;AEO!$C$13&amp;B307&amp;E307),MSRV5!A:F,6,0),""),"N/A")</f>
        <v>2760</v>
      </c>
      <c r="D307" s="137" t="s">
        <v>5232</v>
      </c>
      <c r="E307" s="142" t="str">
        <f>IF(B307,VLOOKUP(B307,MSRV5!B:D,3,0),"")</f>
        <v>UN</v>
      </c>
      <c r="F307" s="142"/>
      <c r="G307" s="86"/>
      <c r="H307" s="88">
        <f>IFERROR(IF(B307,VLOOKUP((AEO!$B$13&amp;AEO!$C$13&amp;B307&amp;E307),MSRV5!A:E,5,0),""),0)</f>
        <v>20370.84</v>
      </c>
      <c r="I307" s="90">
        <f t="shared" si="209"/>
        <v>0</v>
      </c>
      <c r="J307" s="172"/>
      <c r="K307" s="90">
        <f t="shared" si="210"/>
        <v>0</v>
      </c>
      <c r="L307" s="172"/>
      <c r="M307" s="90">
        <f t="shared" si="211"/>
        <v>0</v>
      </c>
      <c r="N307" s="172"/>
      <c r="O307" s="90">
        <f t="shared" si="212"/>
        <v>0</v>
      </c>
      <c r="P307" s="172"/>
      <c r="Q307" s="90">
        <f t="shared" si="213"/>
        <v>0</v>
      </c>
      <c r="R307" s="172"/>
      <c r="S307" s="90">
        <f t="shared" si="214"/>
        <v>0</v>
      </c>
      <c r="T307" s="172"/>
      <c r="U307" s="90">
        <f t="shared" si="215"/>
        <v>0</v>
      </c>
      <c r="V307" s="172"/>
      <c r="W307" s="90">
        <f t="shared" si="216"/>
        <v>0</v>
      </c>
      <c r="X307" s="172"/>
      <c r="Y307" s="90">
        <f t="shared" si="217"/>
        <v>0</v>
      </c>
      <c r="Z307" s="172"/>
      <c r="AA307" s="90">
        <f t="shared" si="218"/>
        <v>0</v>
      </c>
      <c r="AB307" s="172"/>
      <c r="AC307" s="90">
        <f t="shared" si="219"/>
        <v>0</v>
      </c>
      <c r="AD307" s="172"/>
      <c r="AE307" s="90">
        <f t="shared" si="220"/>
        <v>0</v>
      </c>
      <c r="AF307" s="172"/>
      <c r="AG307" s="90">
        <f t="shared" si="221"/>
        <v>0</v>
      </c>
      <c r="AH307" s="172"/>
      <c r="AI307" s="90">
        <f t="shared" si="222"/>
        <v>0</v>
      </c>
      <c r="AJ307" s="172"/>
      <c r="AK307" s="90">
        <f t="shared" si="223"/>
        <v>0</v>
      </c>
      <c r="AL307" s="172"/>
      <c r="AM307" s="90">
        <f t="shared" si="224"/>
        <v>0</v>
      </c>
      <c r="AN307" s="172"/>
      <c r="AO307" s="90">
        <f t="shared" si="225"/>
        <v>0</v>
      </c>
      <c r="AP307" s="172"/>
      <c r="AQ307" s="90">
        <f t="shared" si="226"/>
        <v>0</v>
      </c>
      <c r="AR307" s="172"/>
      <c r="AS307" s="90">
        <f t="shared" si="227"/>
        <v>0</v>
      </c>
      <c r="AT307" s="172"/>
      <c r="AU307" s="90">
        <f t="shared" si="228"/>
        <v>0</v>
      </c>
      <c r="AV307" s="172"/>
      <c r="AW307" s="90">
        <f t="shared" si="229"/>
        <v>0</v>
      </c>
      <c r="AX307" s="91">
        <f t="shared" si="234"/>
        <v>0</v>
      </c>
      <c r="AY307" s="92">
        <f t="shared" si="235"/>
        <v>0</v>
      </c>
      <c r="AZ307" s="87">
        <f t="shared" si="236"/>
        <v>0</v>
      </c>
      <c r="BA307" s="153">
        <f t="shared" si="237"/>
        <v>0</v>
      </c>
    </row>
    <row r="308" spans="1:53" s="2" customFormat="1" ht="24" hidden="1" thickTop="1" thickBot="1" x14ac:dyDescent="0.3">
      <c r="A308" s="32"/>
      <c r="B308" s="152">
        <v>5500400370</v>
      </c>
      <c r="C308" s="132" t="str">
        <f>IFERROR(IF(B308,VLOOKUP((AEO!$B$13&amp;AEO!$C$13&amp;B308&amp;E308),MSRV5!A:F,6,0),""),"N/A")</f>
        <v>2770</v>
      </c>
      <c r="D308" s="137" t="s">
        <v>5233</v>
      </c>
      <c r="E308" s="142" t="str">
        <f>IF(B308,VLOOKUP(B308,MSRV5!B:D,3,0),"")</f>
        <v>UN</v>
      </c>
      <c r="F308" s="142"/>
      <c r="G308" s="86"/>
      <c r="H308" s="74">
        <f>IFERROR(IF(B308,VLOOKUP((AEO!$B$13&amp;AEO!$C$13&amp;B308&amp;E308),MSRV5!A:E,5,0),""),0)</f>
        <v>21226.880000000001</v>
      </c>
      <c r="I308" s="33">
        <f t="shared" si="209"/>
        <v>0</v>
      </c>
      <c r="J308" s="172"/>
      <c r="K308" s="33">
        <f t="shared" si="210"/>
        <v>0</v>
      </c>
      <c r="L308" s="172"/>
      <c r="M308" s="33">
        <f t="shared" si="211"/>
        <v>0</v>
      </c>
      <c r="N308" s="172"/>
      <c r="O308" s="33">
        <f t="shared" si="212"/>
        <v>0</v>
      </c>
      <c r="P308" s="172"/>
      <c r="Q308" s="33">
        <f t="shared" si="213"/>
        <v>0</v>
      </c>
      <c r="R308" s="172"/>
      <c r="S308" s="33">
        <f t="shared" si="214"/>
        <v>0</v>
      </c>
      <c r="T308" s="172"/>
      <c r="U308" s="33">
        <f t="shared" si="215"/>
        <v>0</v>
      </c>
      <c r="V308" s="172"/>
      <c r="W308" s="33">
        <f t="shared" si="216"/>
        <v>0</v>
      </c>
      <c r="X308" s="172"/>
      <c r="Y308" s="33">
        <f t="shared" si="217"/>
        <v>0</v>
      </c>
      <c r="Z308" s="172"/>
      <c r="AA308" s="33">
        <f t="shared" si="218"/>
        <v>0</v>
      </c>
      <c r="AB308" s="172"/>
      <c r="AC308" s="33">
        <f t="shared" si="219"/>
        <v>0</v>
      </c>
      <c r="AD308" s="172"/>
      <c r="AE308" s="33">
        <f t="shared" si="220"/>
        <v>0</v>
      </c>
      <c r="AF308" s="172"/>
      <c r="AG308" s="33">
        <f t="shared" si="221"/>
        <v>0</v>
      </c>
      <c r="AH308" s="172"/>
      <c r="AI308" s="33">
        <f t="shared" si="222"/>
        <v>0</v>
      </c>
      <c r="AJ308" s="172"/>
      <c r="AK308" s="33">
        <f t="shared" si="223"/>
        <v>0</v>
      </c>
      <c r="AL308" s="172"/>
      <c r="AM308" s="33">
        <f t="shared" si="224"/>
        <v>0</v>
      </c>
      <c r="AN308" s="172"/>
      <c r="AO308" s="33">
        <f t="shared" si="225"/>
        <v>0</v>
      </c>
      <c r="AP308" s="172"/>
      <c r="AQ308" s="33">
        <f t="shared" si="226"/>
        <v>0</v>
      </c>
      <c r="AR308" s="172"/>
      <c r="AS308" s="33">
        <f t="shared" si="227"/>
        <v>0</v>
      </c>
      <c r="AT308" s="172"/>
      <c r="AU308" s="33">
        <f t="shared" si="228"/>
        <v>0</v>
      </c>
      <c r="AV308" s="172"/>
      <c r="AW308" s="33">
        <f t="shared" si="229"/>
        <v>0</v>
      </c>
      <c r="AX308" s="34">
        <f t="shared" si="234"/>
        <v>0</v>
      </c>
      <c r="AY308" s="41">
        <f t="shared" si="235"/>
        <v>0</v>
      </c>
      <c r="AZ308" s="5">
        <f t="shared" si="236"/>
        <v>0</v>
      </c>
      <c r="BA308" s="155">
        <f t="shared" si="237"/>
        <v>0</v>
      </c>
    </row>
    <row r="309" spans="1:53" s="2" customFormat="1" ht="24" hidden="1" thickTop="1" thickBot="1" x14ac:dyDescent="0.3">
      <c r="A309" s="32"/>
      <c r="B309" s="154">
        <v>5500100836</v>
      </c>
      <c r="C309" s="133" t="str">
        <f>IFERROR(IF(B309,VLOOKUP((AEO!$B$13&amp;AEO!$C$13&amp;B309&amp;E309),MSRV5!A:F,6,0),""),"N/A")</f>
        <v>2780</v>
      </c>
      <c r="D309" s="138" t="s">
        <v>5234</v>
      </c>
      <c r="E309" s="143" t="str">
        <f>IF(B309,VLOOKUP(B309,MSRV5!B:D,3,0),"")</f>
        <v>M2</v>
      </c>
      <c r="F309" s="143"/>
      <c r="G309" s="75"/>
      <c r="H309" s="74">
        <f>IFERROR(IF(B309,VLOOKUP((AEO!$B$13&amp;AEO!$C$13&amp;B309&amp;E309),MSRV5!A:E,5,0),""),0)</f>
        <v>13410.39</v>
      </c>
      <c r="I309" s="33">
        <f t="shared" si="209"/>
        <v>0</v>
      </c>
      <c r="J309" s="172"/>
      <c r="K309" s="33">
        <f t="shared" si="210"/>
        <v>0</v>
      </c>
      <c r="L309" s="172"/>
      <c r="M309" s="33">
        <f t="shared" si="211"/>
        <v>0</v>
      </c>
      <c r="N309" s="172"/>
      <c r="O309" s="33">
        <f t="shared" si="212"/>
        <v>0</v>
      </c>
      <c r="P309" s="172"/>
      <c r="Q309" s="33">
        <f t="shared" si="213"/>
        <v>0</v>
      </c>
      <c r="R309" s="172"/>
      <c r="S309" s="33">
        <f t="shared" si="214"/>
        <v>0</v>
      </c>
      <c r="T309" s="172"/>
      <c r="U309" s="33">
        <f t="shared" si="215"/>
        <v>0</v>
      </c>
      <c r="V309" s="172"/>
      <c r="W309" s="33">
        <f t="shared" si="216"/>
        <v>0</v>
      </c>
      <c r="X309" s="172"/>
      <c r="Y309" s="33">
        <f t="shared" si="217"/>
        <v>0</v>
      </c>
      <c r="Z309" s="172"/>
      <c r="AA309" s="33">
        <f t="shared" si="218"/>
        <v>0</v>
      </c>
      <c r="AB309" s="172"/>
      <c r="AC309" s="33">
        <f t="shared" si="219"/>
        <v>0</v>
      </c>
      <c r="AD309" s="172"/>
      <c r="AE309" s="33">
        <f t="shared" si="220"/>
        <v>0</v>
      </c>
      <c r="AF309" s="172"/>
      <c r="AG309" s="33">
        <f t="shared" si="221"/>
        <v>0</v>
      </c>
      <c r="AH309" s="172"/>
      <c r="AI309" s="33">
        <f t="shared" si="222"/>
        <v>0</v>
      </c>
      <c r="AJ309" s="172"/>
      <c r="AK309" s="33">
        <f t="shared" si="223"/>
        <v>0</v>
      </c>
      <c r="AL309" s="172"/>
      <c r="AM309" s="33">
        <f t="shared" si="224"/>
        <v>0</v>
      </c>
      <c r="AN309" s="172"/>
      <c r="AO309" s="33">
        <f t="shared" si="225"/>
        <v>0</v>
      </c>
      <c r="AP309" s="172"/>
      <c r="AQ309" s="33">
        <f t="shared" si="226"/>
        <v>0</v>
      </c>
      <c r="AR309" s="172"/>
      <c r="AS309" s="33">
        <f t="shared" si="227"/>
        <v>0</v>
      </c>
      <c r="AT309" s="172"/>
      <c r="AU309" s="33">
        <f t="shared" si="228"/>
        <v>0</v>
      </c>
      <c r="AV309" s="172"/>
      <c r="AW309" s="33">
        <f t="shared" si="229"/>
        <v>0</v>
      </c>
      <c r="AX309" s="34">
        <f t="shared" si="234"/>
        <v>0</v>
      </c>
      <c r="AY309" s="41">
        <f t="shared" si="235"/>
        <v>0</v>
      </c>
      <c r="AZ309" s="5">
        <f t="shared" si="236"/>
        <v>0</v>
      </c>
      <c r="BA309" s="155">
        <f t="shared" si="237"/>
        <v>0</v>
      </c>
    </row>
    <row r="310" spans="1:53" s="2" customFormat="1" ht="13.2" hidden="1" thickTop="1" thickBot="1" x14ac:dyDescent="0.3">
      <c r="A310" s="32"/>
      <c r="B310" s="154">
        <v>5050000004</v>
      </c>
      <c r="C310" s="133" t="str">
        <f>IFERROR(IF(B310,VLOOKUP((AEO!$B$13&amp;AEO!$C$13&amp;B310&amp;E310),MSRV5!A:F,6,0),""),"N/A")</f>
        <v>2790</v>
      </c>
      <c r="D310" s="138" t="s">
        <v>5235</v>
      </c>
      <c r="E310" s="143" t="str">
        <f>IF(B310,VLOOKUP(B310,MSRV5!B:D,3,0),"")</f>
        <v>M2</v>
      </c>
      <c r="F310" s="143"/>
      <c r="G310" s="75"/>
      <c r="H310" s="74">
        <f>IFERROR(IF(B310,VLOOKUP((AEO!$B$13&amp;AEO!$C$13&amp;B310&amp;E310),MSRV5!A:E,5,0),""),0)</f>
        <v>7256.19</v>
      </c>
      <c r="I310" s="33">
        <f t="shared" si="209"/>
        <v>0</v>
      </c>
      <c r="J310" s="172"/>
      <c r="K310" s="33">
        <f t="shared" si="210"/>
        <v>0</v>
      </c>
      <c r="L310" s="172"/>
      <c r="M310" s="33">
        <f t="shared" si="211"/>
        <v>0</v>
      </c>
      <c r="N310" s="172"/>
      <c r="O310" s="33">
        <f t="shared" si="212"/>
        <v>0</v>
      </c>
      <c r="P310" s="172"/>
      <c r="Q310" s="33">
        <f t="shared" si="213"/>
        <v>0</v>
      </c>
      <c r="R310" s="172"/>
      <c r="S310" s="33">
        <f t="shared" si="214"/>
        <v>0</v>
      </c>
      <c r="T310" s="172"/>
      <c r="U310" s="33">
        <f t="shared" si="215"/>
        <v>0</v>
      </c>
      <c r="V310" s="172"/>
      <c r="W310" s="33">
        <f t="shared" si="216"/>
        <v>0</v>
      </c>
      <c r="X310" s="172"/>
      <c r="Y310" s="33">
        <f t="shared" si="217"/>
        <v>0</v>
      </c>
      <c r="Z310" s="172"/>
      <c r="AA310" s="33">
        <f t="shared" si="218"/>
        <v>0</v>
      </c>
      <c r="AB310" s="172"/>
      <c r="AC310" s="33">
        <f t="shared" si="219"/>
        <v>0</v>
      </c>
      <c r="AD310" s="172"/>
      <c r="AE310" s="33">
        <f t="shared" si="220"/>
        <v>0</v>
      </c>
      <c r="AF310" s="172"/>
      <c r="AG310" s="33">
        <f t="shared" si="221"/>
        <v>0</v>
      </c>
      <c r="AH310" s="172"/>
      <c r="AI310" s="33">
        <f t="shared" si="222"/>
        <v>0</v>
      </c>
      <c r="AJ310" s="172"/>
      <c r="AK310" s="33">
        <f t="shared" si="223"/>
        <v>0</v>
      </c>
      <c r="AL310" s="172"/>
      <c r="AM310" s="33">
        <f t="shared" si="224"/>
        <v>0</v>
      </c>
      <c r="AN310" s="172"/>
      <c r="AO310" s="33">
        <f t="shared" si="225"/>
        <v>0</v>
      </c>
      <c r="AP310" s="172"/>
      <c r="AQ310" s="33">
        <f t="shared" si="226"/>
        <v>0</v>
      </c>
      <c r="AR310" s="172"/>
      <c r="AS310" s="33">
        <f t="shared" si="227"/>
        <v>0</v>
      </c>
      <c r="AT310" s="172"/>
      <c r="AU310" s="33">
        <f t="shared" si="228"/>
        <v>0</v>
      </c>
      <c r="AV310" s="172"/>
      <c r="AW310" s="33">
        <f t="shared" si="229"/>
        <v>0</v>
      </c>
      <c r="AX310" s="34">
        <f t="shared" si="234"/>
        <v>0</v>
      </c>
      <c r="AY310" s="41">
        <f t="shared" si="235"/>
        <v>0</v>
      </c>
      <c r="AZ310" s="5">
        <f t="shared" si="236"/>
        <v>0</v>
      </c>
      <c r="BA310" s="155">
        <f t="shared" si="237"/>
        <v>0</v>
      </c>
    </row>
    <row r="311" spans="1:53" s="2" customFormat="1" ht="35.4" hidden="1" thickTop="1" thickBot="1" x14ac:dyDescent="0.3">
      <c r="A311" s="32"/>
      <c r="B311" s="154">
        <v>5500100043</v>
      </c>
      <c r="C311" s="133" t="str">
        <f>IFERROR(IF(B311,VLOOKUP((AEO!$B$13&amp;AEO!$C$13&amp;B311&amp;E311),MSRV5!A:F,6,0),""),"N/A")</f>
        <v>2800</v>
      </c>
      <c r="D311" s="138" t="s">
        <v>5236</v>
      </c>
      <c r="E311" s="143" t="str">
        <f>IF(B311,VLOOKUP(B311,MSRV5!B:D,3,0),"")</f>
        <v>M2</v>
      </c>
      <c r="F311" s="143"/>
      <c r="G311" s="75"/>
      <c r="H311" s="74">
        <f>IFERROR(IF(B311,VLOOKUP((AEO!$B$13&amp;AEO!$C$13&amp;B311&amp;E311),MSRV5!A:E,5,0),""),0)</f>
        <v>7917.98</v>
      </c>
      <c r="I311" s="33">
        <f t="shared" si="209"/>
        <v>0</v>
      </c>
      <c r="J311" s="172"/>
      <c r="K311" s="33">
        <f t="shared" si="210"/>
        <v>0</v>
      </c>
      <c r="L311" s="172"/>
      <c r="M311" s="33">
        <f t="shared" si="211"/>
        <v>0</v>
      </c>
      <c r="N311" s="172"/>
      <c r="O311" s="33">
        <f t="shared" si="212"/>
        <v>0</v>
      </c>
      <c r="P311" s="172"/>
      <c r="Q311" s="33">
        <f t="shared" si="213"/>
        <v>0</v>
      </c>
      <c r="R311" s="172"/>
      <c r="S311" s="33">
        <f t="shared" si="214"/>
        <v>0</v>
      </c>
      <c r="T311" s="172"/>
      <c r="U311" s="33">
        <f t="shared" si="215"/>
        <v>0</v>
      </c>
      <c r="V311" s="172"/>
      <c r="W311" s="33">
        <f t="shared" si="216"/>
        <v>0</v>
      </c>
      <c r="X311" s="172"/>
      <c r="Y311" s="33">
        <f t="shared" si="217"/>
        <v>0</v>
      </c>
      <c r="Z311" s="172"/>
      <c r="AA311" s="33">
        <f t="shared" si="218"/>
        <v>0</v>
      </c>
      <c r="AB311" s="172"/>
      <c r="AC311" s="33">
        <f t="shared" si="219"/>
        <v>0</v>
      </c>
      <c r="AD311" s="172"/>
      <c r="AE311" s="33">
        <f t="shared" si="220"/>
        <v>0</v>
      </c>
      <c r="AF311" s="172"/>
      <c r="AG311" s="33">
        <f t="shared" si="221"/>
        <v>0</v>
      </c>
      <c r="AH311" s="172"/>
      <c r="AI311" s="33">
        <f t="shared" si="222"/>
        <v>0</v>
      </c>
      <c r="AJ311" s="172"/>
      <c r="AK311" s="33">
        <f t="shared" si="223"/>
        <v>0</v>
      </c>
      <c r="AL311" s="172"/>
      <c r="AM311" s="33">
        <f t="shared" si="224"/>
        <v>0</v>
      </c>
      <c r="AN311" s="172"/>
      <c r="AO311" s="33">
        <f t="shared" si="225"/>
        <v>0</v>
      </c>
      <c r="AP311" s="172"/>
      <c r="AQ311" s="33">
        <f t="shared" si="226"/>
        <v>0</v>
      </c>
      <c r="AR311" s="172"/>
      <c r="AS311" s="33">
        <f t="shared" si="227"/>
        <v>0</v>
      </c>
      <c r="AT311" s="172"/>
      <c r="AU311" s="33">
        <f t="shared" si="228"/>
        <v>0</v>
      </c>
      <c r="AV311" s="172"/>
      <c r="AW311" s="33">
        <f t="shared" si="229"/>
        <v>0</v>
      </c>
      <c r="AX311" s="34">
        <f t="shared" si="234"/>
        <v>0</v>
      </c>
      <c r="AY311" s="41">
        <f t="shared" si="235"/>
        <v>0</v>
      </c>
      <c r="AZ311" s="5">
        <f t="shared" si="236"/>
        <v>0</v>
      </c>
      <c r="BA311" s="155">
        <f t="shared" si="237"/>
        <v>0</v>
      </c>
    </row>
    <row r="312" spans="1:53" s="2" customFormat="1" ht="13.2" hidden="1" thickTop="1" thickBot="1" x14ac:dyDescent="0.3">
      <c r="A312" s="32"/>
      <c r="B312" s="154">
        <v>5500100044</v>
      </c>
      <c r="C312" s="133" t="str">
        <f>IFERROR(IF(B312,VLOOKUP((AEO!$B$13&amp;AEO!$C$13&amp;B312&amp;E312),MSRV5!A:F,6,0),""),"N/A")</f>
        <v>2810</v>
      </c>
      <c r="D312" s="138" t="s">
        <v>5237</v>
      </c>
      <c r="E312" s="143" t="str">
        <f>IF(B312,VLOOKUP(B312,MSRV5!B:D,3,0),"")</f>
        <v>M2</v>
      </c>
      <c r="F312" s="143"/>
      <c r="G312" s="75"/>
      <c r="H312" s="74">
        <f>IFERROR(IF(B312,VLOOKUP((AEO!$B$13&amp;AEO!$C$13&amp;B312&amp;E312),MSRV5!A:E,5,0),""),0)</f>
        <v>8451.43</v>
      </c>
      <c r="I312" s="33">
        <f t="shared" si="209"/>
        <v>0</v>
      </c>
      <c r="J312" s="172"/>
      <c r="K312" s="33">
        <f t="shared" si="210"/>
        <v>0</v>
      </c>
      <c r="L312" s="172"/>
      <c r="M312" s="33">
        <f t="shared" si="211"/>
        <v>0</v>
      </c>
      <c r="N312" s="172"/>
      <c r="O312" s="33">
        <f t="shared" si="212"/>
        <v>0</v>
      </c>
      <c r="P312" s="172"/>
      <c r="Q312" s="33">
        <f t="shared" si="213"/>
        <v>0</v>
      </c>
      <c r="R312" s="172"/>
      <c r="S312" s="33">
        <f t="shared" si="214"/>
        <v>0</v>
      </c>
      <c r="T312" s="172"/>
      <c r="U312" s="33">
        <f t="shared" si="215"/>
        <v>0</v>
      </c>
      <c r="V312" s="172"/>
      <c r="W312" s="33">
        <f t="shared" si="216"/>
        <v>0</v>
      </c>
      <c r="X312" s="172"/>
      <c r="Y312" s="33">
        <f t="shared" si="217"/>
        <v>0</v>
      </c>
      <c r="Z312" s="172"/>
      <c r="AA312" s="33">
        <f t="shared" si="218"/>
        <v>0</v>
      </c>
      <c r="AB312" s="172"/>
      <c r="AC312" s="33">
        <f t="shared" si="219"/>
        <v>0</v>
      </c>
      <c r="AD312" s="172"/>
      <c r="AE312" s="33">
        <f t="shared" si="220"/>
        <v>0</v>
      </c>
      <c r="AF312" s="172"/>
      <c r="AG312" s="33">
        <f t="shared" si="221"/>
        <v>0</v>
      </c>
      <c r="AH312" s="172"/>
      <c r="AI312" s="33">
        <f t="shared" si="222"/>
        <v>0</v>
      </c>
      <c r="AJ312" s="172"/>
      <c r="AK312" s="33">
        <f t="shared" si="223"/>
        <v>0</v>
      </c>
      <c r="AL312" s="172"/>
      <c r="AM312" s="33">
        <f t="shared" si="224"/>
        <v>0</v>
      </c>
      <c r="AN312" s="172"/>
      <c r="AO312" s="33">
        <f t="shared" si="225"/>
        <v>0</v>
      </c>
      <c r="AP312" s="172"/>
      <c r="AQ312" s="33">
        <f t="shared" si="226"/>
        <v>0</v>
      </c>
      <c r="AR312" s="172"/>
      <c r="AS312" s="33">
        <f t="shared" si="227"/>
        <v>0</v>
      </c>
      <c r="AT312" s="172"/>
      <c r="AU312" s="33">
        <f t="shared" si="228"/>
        <v>0</v>
      </c>
      <c r="AV312" s="172"/>
      <c r="AW312" s="33">
        <f t="shared" si="229"/>
        <v>0</v>
      </c>
      <c r="AX312" s="34">
        <f t="shared" si="234"/>
        <v>0</v>
      </c>
      <c r="AY312" s="41">
        <f t="shared" si="235"/>
        <v>0</v>
      </c>
      <c r="AZ312" s="5">
        <f t="shared" si="236"/>
        <v>0</v>
      </c>
      <c r="BA312" s="155">
        <f t="shared" si="237"/>
        <v>0</v>
      </c>
    </row>
    <row r="313" spans="1:53" s="2" customFormat="1" ht="13.2" hidden="1" thickTop="1" thickBot="1" x14ac:dyDescent="0.3">
      <c r="A313" s="32"/>
      <c r="B313" s="154">
        <v>5050000006</v>
      </c>
      <c r="C313" s="133" t="str">
        <f>IFERROR(IF(B313,VLOOKUP((AEO!$B$13&amp;AEO!$C$13&amp;B313&amp;E313),MSRV5!A:F,6,0),""),"N/A")</f>
        <v>2820</v>
      </c>
      <c r="D313" s="138" t="s">
        <v>5238</v>
      </c>
      <c r="E313" s="143" t="str">
        <f>IF(B313,VLOOKUP(B313,MSRV5!B:D,3,0),"")</f>
        <v>M2</v>
      </c>
      <c r="F313" s="143"/>
      <c r="G313" s="75"/>
      <c r="H313" s="74">
        <f>IFERROR(IF(B313,VLOOKUP((AEO!$B$13&amp;AEO!$C$13&amp;B313&amp;E313),MSRV5!A:E,5,0),""),0)</f>
        <v>5678.54</v>
      </c>
      <c r="I313" s="33">
        <f t="shared" si="209"/>
        <v>0</v>
      </c>
      <c r="J313" s="172"/>
      <c r="K313" s="33">
        <f t="shared" si="210"/>
        <v>0</v>
      </c>
      <c r="L313" s="172"/>
      <c r="M313" s="33">
        <f t="shared" si="211"/>
        <v>0</v>
      </c>
      <c r="N313" s="172"/>
      <c r="O313" s="33">
        <f t="shared" si="212"/>
        <v>0</v>
      </c>
      <c r="P313" s="172"/>
      <c r="Q313" s="33">
        <f t="shared" si="213"/>
        <v>0</v>
      </c>
      <c r="R313" s="172"/>
      <c r="S313" s="33">
        <f t="shared" si="214"/>
        <v>0</v>
      </c>
      <c r="T313" s="172"/>
      <c r="U313" s="33">
        <f t="shared" si="215"/>
        <v>0</v>
      </c>
      <c r="V313" s="172"/>
      <c r="W313" s="33">
        <f t="shared" si="216"/>
        <v>0</v>
      </c>
      <c r="X313" s="172"/>
      <c r="Y313" s="33">
        <f t="shared" si="217"/>
        <v>0</v>
      </c>
      <c r="Z313" s="172"/>
      <c r="AA313" s="33">
        <f t="shared" si="218"/>
        <v>0</v>
      </c>
      <c r="AB313" s="172"/>
      <c r="AC313" s="33">
        <f t="shared" si="219"/>
        <v>0</v>
      </c>
      <c r="AD313" s="172"/>
      <c r="AE313" s="33">
        <f t="shared" si="220"/>
        <v>0</v>
      </c>
      <c r="AF313" s="172"/>
      <c r="AG313" s="33">
        <f t="shared" si="221"/>
        <v>0</v>
      </c>
      <c r="AH313" s="172"/>
      <c r="AI313" s="33">
        <f t="shared" si="222"/>
        <v>0</v>
      </c>
      <c r="AJ313" s="172"/>
      <c r="AK313" s="33">
        <f t="shared" si="223"/>
        <v>0</v>
      </c>
      <c r="AL313" s="172"/>
      <c r="AM313" s="33">
        <f t="shared" si="224"/>
        <v>0</v>
      </c>
      <c r="AN313" s="172"/>
      <c r="AO313" s="33">
        <f t="shared" si="225"/>
        <v>0</v>
      </c>
      <c r="AP313" s="172"/>
      <c r="AQ313" s="33">
        <f t="shared" si="226"/>
        <v>0</v>
      </c>
      <c r="AR313" s="172"/>
      <c r="AS313" s="33">
        <f t="shared" si="227"/>
        <v>0</v>
      </c>
      <c r="AT313" s="172"/>
      <c r="AU313" s="33">
        <f t="shared" si="228"/>
        <v>0</v>
      </c>
      <c r="AV313" s="172"/>
      <c r="AW313" s="33">
        <f t="shared" si="229"/>
        <v>0</v>
      </c>
      <c r="AX313" s="34">
        <f t="shared" si="234"/>
        <v>0</v>
      </c>
      <c r="AY313" s="41">
        <f t="shared" si="235"/>
        <v>0</v>
      </c>
      <c r="AZ313" s="5">
        <f t="shared" si="236"/>
        <v>0</v>
      </c>
      <c r="BA313" s="155">
        <f t="shared" si="237"/>
        <v>0</v>
      </c>
    </row>
    <row r="314" spans="1:53" s="2" customFormat="1" ht="13.2" hidden="1" thickTop="1" thickBot="1" x14ac:dyDescent="0.3">
      <c r="A314" s="32"/>
      <c r="B314" s="154">
        <v>5500200420</v>
      </c>
      <c r="C314" s="133" t="str">
        <f>IFERROR(IF(B314,VLOOKUP((AEO!$B$13&amp;AEO!$C$13&amp;B314&amp;E314),MSRV5!A:F,6,0),""),"N/A")</f>
        <v>2830</v>
      </c>
      <c r="D314" s="138" t="s">
        <v>5239</v>
      </c>
      <c r="E314" s="143" t="str">
        <f>IF(B314,VLOOKUP(B314,MSRV5!B:D,3,0),"")</f>
        <v>UN</v>
      </c>
      <c r="F314" s="143"/>
      <c r="G314" s="75"/>
      <c r="H314" s="74">
        <f>IFERROR(IF(B314,VLOOKUP((AEO!$B$13&amp;AEO!$C$13&amp;B314&amp;E314),MSRV5!A:E,5,0),""),0)</f>
        <v>36257.83</v>
      </c>
      <c r="I314" s="33">
        <f t="shared" si="209"/>
        <v>0</v>
      </c>
      <c r="J314" s="172"/>
      <c r="K314" s="33">
        <f t="shared" si="210"/>
        <v>0</v>
      </c>
      <c r="L314" s="172"/>
      <c r="M314" s="33">
        <f t="shared" si="211"/>
        <v>0</v>
      </c>
      <c r="N314" s="172"/>
      <c r="O314" s="33">
        <f t="shared" si="212"/>
        <v>0</v>
      </c>
      <c r="P314" s="172"/>
      <c r="Q314" s="33">
        <f t="shared" si="213"/>
        <v>0</v>
      </c>
      <c r="R314" s="172"/>
      <c r="S314" s="33">
        <f t="shared" si="214"/>
        <v>0</v>
      </c>
      <c r="T314" s="172"/>
      <c r="U314" s="33">
        <f t="shared" si="215"/>
        <v>0</v>
      </c>
      <c r="V314" s="172"/>
      <c r="W314" s="33">
        <f t="shared" si="216"/>
        <v>0</v>
      </c>
      <c r="X314" s="172"/>
      <c r="Y314" s="33">
        <f t="shared" si="217"/>
        <v>0</v>
      </c>
      <c r="Z314" s="172"/>
      <c r="AA314" s="33">
        <f t="shared" si="218"/>
        <v>0</v>
      </c>
      <c r="AB314" s="172"/>
      <c r="AC314" s="33">
        <f t="shared" si="219"/>
        <v>0</v>
      </c>
      <c r="AD314" s="172"/>
      <c r="AE314" s="33">
        <f t="shared" si="220"/>
        <v>0</v>
      </c>
      <c r="AF314" s="172"/>
      <c r="AG314" s="33">
        <f t="shared" si="221"/>
        <v>0</v>
      </c>
      <c r="AH314" s="172"/>
      <c r="AI314" s="33">
        <f t="shared" si="222"/>
        <v>0</v>
      </c>
      <c r="AJ314" s="172"/>
      <c r="AK314" s="33">
        <f t="shared" si="223"/>
        <v>0</v>
      </c>
      <c r="AL314" s="172"/>
      <c r="AM314" s="33">
        <f t="shared" si="224"/>
        <v>0</v>
      </c>
      <c r="AN314" s="172"/>
      <c r="AO314" s="33">
        <f t="shared" si="225"/>
        <v>0</v>
      </c>
      <c r="AP314" s="172"/>
      <c r="AQ314" s="33">
        <f t="shared" si="226"/>
        <v>0</v>
      </c>
      <c r="AR314" s="172"/>
      <c r="AS314" s="33">
        <f t="shared" si="227"/>
        <v>0</v>
      </c>
      <c r="AT314" s="172"/>
      <c r="AU314" s="33">
        <f t="shared" si="228"/>
        <v>0</v>
      </c>
      <c r="AV314" s="172"/>
      <c r="AW314" s="33">
        <f t="shared" si="229"/>
        <v>0</v>
      </c>
      <c r="AX314" s="34">
        <f t="shared" si="234"/>
        <v>0</v>
      </c>
      <c r="AY314" s="41">
        <f t="shared" si="235"/>
        <v>0</v>
      </c>
      <c r="AZ314" s="5">
        <f t="shared" si="236"/>
        <v>0</v>
      </c>
      <c r="BA314" s="155">
        <f t="shared" si="237"/>
        <v>0</v>
      </c>
    </row>
    <row r="315" spans="1:53" s="2" customFormat="1" ht="13.2" hidden="1" thickTop="1" thickBot="1" x14ac:dyDescent="0.3">
      <c r="A315" s="32"/>
      <c r="B315" s="154">
        <v>5050000010</v>
      </c>
      <c r="C315" s="133" t="str">
        <f>IFERROR(IF(B315,VLOOKUP((AEO!$B$13&amp;AEO!$C$13&amp;B315&amp;E315),MSRV5!A:F,6,0),""),"N/A")</f>
        <v>2840</v>
      </c>
      <c r="D315" s="138" t="s">
        <v>5240</v>
      </c>
      <c r="E315" s="143" t="str">
        <f>IF(B315,VLOOKUP(B315,MSRV5!B:D,3,0),"")</f>
        <v>M2</v>
      </c>
      <c r="F315" s="143"/>
      <c r="G315" s="75"/>
      <c r="H315" s="74">
        <f>IFERROR(IF(B315,VLOOKUP((AEO!$B$13&amp;AEO!$C$13&amp;B315&amp;E315),MSRV5!A:E,5,0),""),0)</f>
        <v>311.92</v>
      </c>
      <c r="I315" s="33">
        <f t="shared" si="209"/>
        <v>0</v>
      </c>
      <c r="J315" s="172"/>
      <c r="K315" s="33">
        <f t="shared" si="210"/>
        <v>0</v>
      </c>
      <c r="L315" s="172"/>
      <c r="M315" s="33">
        <f t="shared" si="211"/>
        <v>0</v>
      </c>
      <c r="N315" s="172"/>
      <c r="O315" s="33">
        <f t="shared" si="212"/>
        <v>0</v>
      </c>
      <c r="P315" s="172"/>
      <c r="Q315" s="33">
        <f t="shared" si="213"/>
        <v>0</v>
      </c>
      <c r="R315" s="172"/>
      <c r="S315" s="33">
        <f t="shared" si="214"/>
        <v>0</v>
      </c>
      <c r="T315" s="172"/>
      <c r="U315" s="33">
        <f t="shared" si="215"/>
        <v>0</v>
      </c>
      <c r="V315" s="172"/>
      <c r="W315" s="33">
        <f t="shared" si="216"/>
        <v>0</v>
      </c>
      <c r="X315" s="172"/>
      <c r="Y315" s="33">
        <f t="shared" si="217"/>
        <v>0</v>
      </c>
      <c r="Z315" s="172"/>
      <c r="AA315" s="33">
        <f t="shared" si="218"/>
        <v>0</v>
      </c>
      <c r="AB315" s="172"/>
      <c r="AC315" s="33">
        <f t="shared" si="219"/>
        <v>0</v>
      </c>
      <c r="AD315" s="172"/>
      <c r="AE315" s="33">
        <f t="shared" si="220"/>
        <v>0</v>
      </c>
      <c r="AF315" s="172"/>
      <c r="AG315" s="33">
        <f t="shared" si="221"/>
        <v>0</v>
      </c>
      <c r="AH315" s="172"/>
      <c r="AI315" s="33">
        <f t="shared" si="222"/>
        <v>0</v>
      </c>
      <c r="AJ315" s="172"/>
      <c r="AK315" s="33">
        <f t="shared" si="223"/>
        <v>0</v>
      </c>
      <c r="AL315" s="172"/>
      <c r="AM315" s="33">
        <f t="shared" si="224"/>
        <v>0</v>
      </c>
      <c r="AN315" s="172"/>
      <c r="AO315" s="33">
        <f t="shared" si="225"/>
        <v>0</v>
      </c>
      <c r="AP315" s="172"/>
      <c r="AQ315" s="33">
        <f t="shared" si="226"/>
        <v>0</v>
      </c>
      <c r="AR315" s="172"/>
      <c r="AS315" s="33">
        <f t="shared" si="227"/>
        <v>0</v>
      </c>
      <c r="AT315" s="172"/>
      <c r="AU315" s="33">
        <f t="shared" si="228"/>
        <v>0</v>
      </c>
      <c r="AV315" s="172"/>
      <c r="AW315" s="33">
        <f t="shared" si="229"/>
        <v>0</v>
      </c>
      <c r="AX315" s="34">
        <f t="shared" si="234"/>
        <v>0</v>
      </c>
      <c r="AY315" s="41">
        <f t="shared" si="235"/>
        <v>0</v>
      </c>
      <c r="AZ315" s="5">
        <f t="shared" si="236"/>
        <v>0</v>
      </c>
      <c r="BA315" s="155">
        <f t="shared" si="237"/>
        <v>0</v>
      </c>
    </row>
    <row r="316" spans="1:53" s="2" customFormat="1" ht="13.2" hidden="1" thickTop="1" thickBot="1" x14ac:dyDescent="0.3">
      <c r="A316" s="32"/>
      <c r="B316" s="154">
        <v>5050000011</v>
      </c>
      <c r="C316" s="133" t="str">
        <f>IFERROR(IF(B316,VLOOKUP((AEO!$B$13&amp;AEO!$C$13&amp;B316&amp;E316),MSRV5!A:F,6,0),""),"N/A")</f>
        <v>2850</v>
      </c>
      <c r="D316" s="138" t="s">
        <v>5241</v>
      </c>
      <c r="E316" s="143" t="str">
        <f>IF(B316,VLOOKUP(B316,MSRV5!B:D,3,0),"")</f>
        <v>M2</v>
      </c>
      <c r="F316" s="143"/>
      <c r="G316" s="75"/>
      <c r="H316" s="74">
        <f>IFERROR(IF(B316,VLOOKUP((AEO!$B$13&amp;AEO!$C$13&amp;B316&amp;E316),MSRV5!A:E,5,0),""),0)</f>
        <v>308.85000000000002</v>
      </c>
      <c r="I316" s="33">
        <f t="shared" si="209"/>
        <v>0</v>
      </c>
      <c r="J316" s="172"/>
      <c r="K316" s="33">
        <f t="shared" si="210"/>
        <v>0</v>
      </c>
      <c r="L316" s="172"/>
      <c r="M316" s="33">
        <f t="shared" si="211"/>
        <v>0</v>
      </c>
      <c r="N316" s="172"/>
      <c r="O316" s="33">
        <f t="shared" si="212"/>
        <v>0</v>
      </c>
      <c r="P316" s="172"/>
      <c r="Q316" s="33">
        <f t="shared" si="213"/>
        <v>0</v>
      </c>
      <c r="R316" s="172"/>
      <c r="S316" s="33">
        <f t="shared" si="214"/>
        <v>0</v>
      </c>
      <c r="T316" s="172"/>
      <c r="U316" s="33">
        <f t="shared" si="215"/>
        <v>0</v>
      </c>
      <c r="V316" s="172"/>
      <c r="W316" s="33">
        <f t="shared" si="216"/>
        <v>0</v>
      </c>
      <c r="X316" s="172"/>
      <c r="Y316" s="33">
        <f t="shared" si="217"/>
        <v>0</v>
      </c>
      <c r="Z316" s="172"/>
      <c r="AA316" s="33">
        <f t="shared" si="218"/>
        <v>0</v>
      </c>
      <c r="AB316" s="172"/>
      <c r="AC316" s="33">
        <f t="shared" si="219"/>
        <v>0</v>
      </c>
      <c r="AD316" s="172"/>
      <c r="AE316" s="33">
        <f t="shared" si="220"/>
        <v>0</v>
      </c>
      <c r="AF316" s="172"/>
      <c r="AG316" s="33">
        <f t="shared" si="221"/>
        <v>0</v>
      </c>
      <c r="AH316" s="172"/>
      <c r="AI316" s="33">
        <f t="shared" si="222"/>
        <v>0</v>
      </c>
      <c r="AJ316" s="172"/>
      <c r="AK316" s="33">
        <f t="shared" si="223"/>
        <v>0</v>
      </c>
      <c r="AL316" s="172"/>
      <c r="AM316" s="33">
        <f t="shared" si="224"/>
        <v>0</v>
      </c>
      <c r="AN316" s="172"/>
      <c r="AO316" s="33">
        <f t="shared" si="225"/>
        <v>0</v>
      </c>
      <c r="AP316" s="172"/>
      <c r="AQ316" s="33">
        <f t="shared" si="226"/>
        <v>0</v>
      </c>
      <c r="AR316" s="172"/>
      <c r="AS316" s="33">
        <f t="shared" si="227"/>
        <v>0</v>
      </c>
      <c r="AT316" s="172"/>
      <c r="AU316" s="33">
        <f t="shared" si="228"/>
        <v>0</v>
      </c>
      <c r="AV316" s="172"/>
      <c r="AW316" s="33">
        <f t="shared" si="229"/>
        <v>0</v>
      </c>
      <c r="AX316" s="34">
        <f t="shared" si="234"/>
        <v>0</v>
      </c>
      <c r="AY316" s="41">
        <f t="shared" si="235"/>
        <v>0</v>
      </c>
      <c r="AZ316" s="5">
        <f t="shared" si="236"/>
        <v>0</v>
      </c>
      <c r="BA316" s="155">
        <f t="shared" si="237"/>
        <v>0</v>
      </c>
    </row>
    <row r="317" spans="1:53" s="2" customFormat="1" ht="13.2" hidden="1" thickTop="1" thickBot="1" x14ac:dyDescent="0.3">
      <c r="A317" s="32"/>
      <c r="B317" s="154">
        <v>5500200424</v>
      </c>
      <c r="C317" s="133" t="str">
        <f>IFERROR(IF(B317,VLOOKUP((AEO!$B$13&amp;AEO!$C$13&amp;B317&amp;E317),MSRV5!A:F,6,0),""),"N/A")</f>
        <v>2860</v>
      </c>
      <c r="D317" s="138" t="s">
        <v>5242</v>
      </c>
      <c r="E317" s="143" t="str">
        <f>IF(B317,VLOOKUP(B317,MSRV5!B:D,3,0),"")</f>
        <v>M2</v>
      </c>
      <c r="F317" s="143"/>
      <c r="G317" s="75"/>
      <c r="H317" s="74">
        <f>IFERROR(IF(B317,VLOOKUP((AEO!$B$13&amp;AEO!$C$13&amp;B317&amp;E317),MSRV5!A:E,5,0),""),0)</f>
        <v>278.81</v>
      </c>
      <c r="I317" s="33">
        <f t="shared" si="209"/>
        <v>0</v>
      </c>
      <c r="J317" s="172"/>
      <c r="K317" s="33">
        <f t="shared" si="210"/>
        <v>0</v>
      </c>
      <c r="L317" s="172"/>
      <c r="M317" s="33">
        <f t="shared" si="211"/>
        <v>0</v>
      </c>
      <c r="N317" s="172"/>
      <c r="O317" s="33">
        <f t="shared" si="212"/>
        <v>0</v>
      </c>
      <c r="P317" s="172"/>
      <c r="Q317" s="33">
        <f t="shared" si="213"/>
        <v>0</v>
      </c>
      <c r="R317" s="172"/>
      <c r="S317" s="33">
        <f t="shared" si="214"/>
        <v>0</v>
      </c>
      <c r="T317" s="172"/>
      <c r="U317" s="33">
        <f t="shared" si="215"/>
        <v>0</v>
      </c>
      <c r="V317" s="172"/>
      <c r="W317" s="33">
        <f t="shared" si="216"/>
        <v>0</v>
      </c>
      <c r="X317" s="172"/>
      <c r="Y317" s="33">
        <f t="shared" si="217"/>
        <v>0</v>
      </c>
      <c r="Z317" s="172"/>
      <c r="AA317" s="33">
        <f t="shared" si="218"/>
        <v>0</v>
      </c>
      <c r="AB317" s="172"/>
      <c r="AC317" s="33">
        <f t="shared" si="219"/>
        <v>0</v>
      </c>
      <c r="AD317" s="172"/>
      <c r="AE317" s="33">
        <f t="shared" si="220"/>
        <v>0</v>
      </c>
      <c r="AF317" s="172"/>
      <c r="AG317" s="33">
        <f t="shared" si="221"/>
        <v>0</v>
      </c>
      <c r="AH317" s="172"/>
      <c r="AI317" s="33">
        <f t="shared" si="222"/>
        <v>0</v>
      </c>
      <c r="AJ317" s="172"/>
      <c r="AK317" s="33">
        <f t="shared" si="223"/>
        <v>0</v>
      </c>
      <c r="AL317" s="172"/>
      <c r="AM317" s="33">
        <f t="shared" si="224"/>
        <v>0</v>
      </c>
      <c r="AN317" s="172"/>
      <c r="AO317" s="33">
        <f t="shared" si="225"/>
        <v>0</v>
      </c>
      <c r="AP317" s="172"/>
      <c r="AQ317" s="33">
        <f t="shared" si="226"/>
        <v>0</v>
      </c>
      <c r="AR317" s="172"/>
      <c r="AS317" s="33">
        <f t="shared" si="227"/>
        <v>0</v>
      </c>
      <c r="AT317" s="172"/>
      <c r="AU317" s="33">
        <f t="shared" si="228"/>
        <v>0</v>
      </c>
      <c r="AV317" s="172"/>
      <c r="AW317" s="33">
        <f t="shared" si="229"/>
        <v>0</v>
      </c>
      <c r="AX317" s="34">
        <f t="shared" si="234"/>
        <v>0</v>
      </c>
      <c r="AY317" s="41">
        <f t="shared" si="235"/>
        <v>0</v>
      </c>
      <c r="AZ317" s="5">
        <f t="shared" si="236"/>
        <v>0</v>
      </c>
      <c r="BA317" s="155">
        <f t="shared" si="237"/>
        <v>0</v>
      </c>
    </row>
    <row r="318" spans="1:53" s="2" customFormat="1" ht="13.2" hidden="1" thickTop="1" thickBot="1" x14ac:dyDescent="0.3">
      <c r="A318" s="32"/>
      <c r="B318" s="154">
        <v>5500100041</v>
      </c>
      <c r="C318" s="133" t="str">
        <f>IFERROR(IF(B318,VLOOKUP((AEO!$B$13&amp;AEO!$C$13&amp;B318&amp;E318),MSRV5!A:F,6,0),""),"N/A")</f>
        <v>2870</v>
      </c>
      <c r="D318" s="138" t="s">
        <v>5243</v>
      </c>
      <c r="E318" s="143" t="str">
        <f>IF(B318,VLOOKUP(B318,MSRV5!B:D,3,0),"")</f>
        <v>M</v>
      </c>
      <c r="F318" s="143"/>
      <c r="G318" s="75"/>
      <c r="H318" s="74">
        <f>IFERROR(IF(B318,VLOOKUP((AEO!$B$13&amp;AEO!$C$13&amp;B318&amp;E318),MSRV5!A:E,5,0),""),0)</f>
        <v>2362.71</v>
      </c>
      <c r="I318" s="33">
        <f t="shared" ref="I318:I383" si="238">(F318+G318)*H318</f>
        <v>0</v>
      </c>
      <c r="J318" s="172"/>
      <c r="K318" s="33">
        <f t="shared" ref="K318:K383" si="239">J318*$H318</f>
        <v>0</v>
      </c>
      <c r="L318" s="172"/>
      <c r="M318" s="33">
        <f t="shared" ref="M318:M383" si="240">L318*$H318</f>
        <v>0</v>
      </c>
      <c r="N318" s="172"/>
      <c r="O318" s="33">
        <f t="shared" si="212"/>
        <v>0</v>
      </c>
      <c r="P318" s="172"/>
      <c r="Q318" s="33">
        <f t="shared" si="213"/>
        <v>0</v>
      </c>
      <c r="R318" s="172"/>
      <c r="S318" s="33">
        <f t="shared" si="214"/>
        <v>0</v>
      </c>
      <c r="T318" s="172"/>
      <c r="U318" s="33">
        <f t="shared" si="215"/>
        <v>0</v>
      </c>
      <c r="V318" s="172"/>
      <c r="W318" s="33">
        <f t="shared" si="216"/>
        <v>0</v>
      </c>
      <c r="X318" s="172"/>
      <c r="Y318" s="33">
        <f t="shared" si="217"/>
        <v>0</v>
      </c>
      <c r="Z318" s="172"/>
      <c r="AA318" s="33">
        <f t="shared" si="218"/>
        <v>0</v>
      </c>
      <c r="AB318" s="172"/>
      <c r="AC318" s="33">
        <f t="shared" si="219"/>
        <v>0</v>
      </c>
      <c r="AD318" s="172"/>
      <c r="AE318" s="33">
        <f t="shared" si="220"/>
        <v>0</v>
      </c>
      <c r="AF318" s="172"/>
      <c r="AG318" s="33">
        <f t="shared" si="221"/>
        <v>0</v>
      </c>
      <c r="AH318" s="172"/>
      <c r="AI318" s="33">
        <f t="shared" si="222"/>
        <v>0</v>
      </c>
      <c r="AJ318" s="172"/>
      <c r="AK318" s="33">
        <f t="shared" si="223"/>
        <v>0</v>
      </c>
      <c r="AL318" s="172"/>
      <c r="AM318" s="33">
        <f t="shared" si="224"/>
        <v>0</v>
      </c>
      <c r="AN318" s="172"/>
      <c r="AO318" s="33">
        <f t="shared" si="225"/>
        <v>0</v>
      </c>
      <c r="AP318" s="172"/>
      <c r="AQ318" s="33">
        <f t="shared" si="226"/>
        <v>0</v>
      </c>
      <c r="AR318" s="172"/>
      <c r="AS318" s="33">
        <f t="shared" si="227"/>
        <v>0</v>
      </c>
      <c r="AT318" s="172"/>
      <c r="AU318" s="33">
        <f t="shared" si="228"/>
        <v>0</v>
      </c>
      <c r="AV318" s="172"/>
      <c r="AW318" s="33">
        <f t="shared" si="229"/>
        <v>0</v>
      </c>
      <c r="AX318" s="34">
        <f t="shared" si="234"/>
        <v>0</v>
      </c>
      <c r="AY318" s="41">
        <f t="shared" si="235"/>
        <v>0</v>
      </c>
      <c r="AZ318" s="5">
        <f t="shared" si="236"/>
        <v>0</v>
      </c>
      <c r="BA318" s="155">
        <f t="shared" si="237"/>
        <v>0</v>
      </c>
    </row>
    <row r="319" spans="1:53" s="2" customFormat="1" ht="13.2" hidden="1" thickTop="1" thickBot="1" x14ac:dyDescent="0.3">
      <c r="A319" s="32"/>
      <c r="B319" s="152">
        <v>5500200372</v>
      </c>
      <c r="C319" s="132" t="str">
        <f>IFERROR(IF(B319,VLOOKUP((AEO!$B$13&amp;AEO!$C$13&amp;B319&amp;E319),MSRV5!A:F,6,0),""),"N/A")</f>
        <v>2880</v>
      </c>
      <c r="D319" s="137" t="s">
        <v>5244</v>
      </c>
      <c r="E319" s="142" t="str">
        <f>IF(B319,VLOOKUP(B319,MSRV5!B:D,3,0),"")</f>
        <v>M</v>
      </c>
      <c r="F319" s="142"/>
      <c r="G319" s="86"/>
      <c r="H319" s="74">
        <f>IFERROR(IF(B319,VLOOKUP((AEO!$B$13&amp;AEO!$C$13&amp;B319&amp;E319),MSRV5!A:E,5,0),""),0)</f>
        <v>117.16</v>
      </c>
      <c r="I319" s="33">
        <f t="shared" si="238"/>
        <v>0</v>
      </c>
      <c r="J319" s="172"/>
      <c r="K319" s="33">
        <f t="shared" si="239"/>
        <v>0</v>
      </c>
      <c r="L319" s="172"/>
      <c r="M319" s="33">
        <f t="shared" si="240"/>
        <v>0</v>
      </c>
      <c r="N319" s="172"/>
      <c r="O319" s="33">
        <f t="shared" si="212"/>
        <v>0</v>
      </c>
      <c r="P319" s="172"/>
      <c r="Q319" s="33">
        <f t="shared" si="213"/>
        <v>0</v>
      </c>
      <c r="R319" s="172"/>
      <c r="S319" s="33">
        <f t="shared" si="214"/>
        <v>0</v>
      </c>
      <c r="T319" s="172"/>
      <c r="U319" s="33">
        <f t="shared" si="215"/>
        <v>0</v>
      </c>
      <c r="V319" s="172"/>
      <c r="W319" s="33">
        <f t="shared" si="216"/>
        <v>0</v>
      </c>
      <c r="X319" s="172"/>
      <c r="Y319" s="33">
        <f t="shared" si="217"/>
        <v>0</v>
      </c>
      <c r="Z319" s="172"/>
      <c r="AA319" s="33">
        <f t="shared" si="218"/>
        <v>0</v>
      </c>
      <c r="AB319" s="172"/>
      <c r="AC319" s="33">
        <f t="shared" si="219"/>
        <v>0</v>
      </c>
      <c r="AD319" s="172"/>
      <c r="AE319" s="33">
        <f t="shared" si="220"/>
        <v>0</v>
      </c>
      <c r="AF319" s="172"/>
      <c r="AG319" s="33">
        <f t="shared" si="221"/>
        <v>0</v>
      </c>
      <c r="AH319" s="172"/>
      <c r="AI319" s="33">
        <f t="shared" si="222"/>
        <v>0</v>
      </c>
      <c r="AJ319" s="172"/>
      <c r="AK319" s="33">
        <f t="shared" si="223"/>
        <v>0</v>
      </c>
      <c r="AL319" s="172"/>
      <c r="AM319" s="33">
        <f t="shared" si="224"/>
        <v>0</v>
      </c>
      <c r="AN319" s="172"/>
      <c r="AO319" s="33">
        <f t="shared" si="225"/>
        <v>0</v>
      </c>
      <c r="AP319" s="172"/>
      <c r="AQ319" s="33">
        <f t="shared" si="226"/>
        <v>0</v>
      </c>
      <c r="AR319" s="172"/>
      <c r="AS319" s="33">
        <f t="shared" si="227"/>
        <v>0</v>
      </c>
      <c r="AT319" s="172"/>
      <c r="AU319" s="33">
        <f t="shared" si="228"/>
        <v>0</v>
      </c>
      <c r="AV319" s="172"/>
      <c r="AW319" s="33">
        <f t="shared" si="229"/>
        <v>0</v>
      </c>
      <c r="AX319" s="34">
        <f t="shared" si="234"/>
        <v>0</v>
      </c>
      <c r="AY319" s="41">
        <f t="shared" si="235"/>
        <v>0</v>
      </c>
      <c r="AZ319" s="5">
        <f t="shared" si="236"/>
        <v>0</v>
      </c>
      <c r="BA319" s="155">
        <f t="shared" si="237"/>
        <v>0</v>
      </c>
    </row>
    <row r="320" spans="1:53" s="2" customFormat="1" ht="13.2" hidden="1" thickTop="1" thickBot="1" x14ac:dyDescent="0.3">
      <c r="A320" s="32"/>
      <c r="B320" s="152">
        <v>5500400240</v>
      </c>
      <c r="C320" s="132" t="str">
        <f>IFERROR(IF(B320,VLOOKUP((AEO!$B$13&amp;AEO!$C$13&amp;B320&amp;E320),MSRV5!A:F,6,0),""),"N/A")</f>
        <v>2890</v>
      </c>
      <c r="D320" s="137" t="s">
        <v>5245</v>
      </c>
      <c r="E320" s="142" t="str">
        <f>IF(B320,VLOOKUP(B320,MSRV5!B:D,3,0),"")</f>
        <v>UN</v>
      </c>
      <c r="F320" s="142"/>
      <c r="G320" s="86"/>
      <c r="H320" s="74">
        <f>IFERROR(IF(B320,VLOOKUP((AEO!$B$13&amp;AEO!$C$13&amp;B320&amp;E320),MSRV5!A:E,5,0),""),0)</f>
        <v>39383.93</v>
      </c>
      <c r="I320" s="33">
        <f t="shared" si="238"/>
        <v>0</v>
      </c>
      <c r="J320" s="172"/>
      <c r="K320" s="33">
        <f t="shared" si="239"/>
        <v>0</v>
      </c>
      <c r="L320" s="172"/>
      <c r="M320" s="33">
        <f t="shared" si="240"/>
        <v>0</v>
      </c>
      <c r="N320" s="172"/>
      <c r="O320" s="33">
        <f t="shared" si="212"/>
        <v>0</v>
      </c>
      <c r="P320" s="172"/>
      <c r="Q320" s="33">
        <f t="shared" si="213"/>
        <v>0</v>
      </c>
      <c r="R320" s="172"/>
      <c r="S320" s="33">
        <f t="shared" si="214"/>
        <v>0</v>
      </c>
      <c r="T320" s="172"/>
      <c r="U320" s="33">
        <f t="shared" si="215"/>
        <v>0</v>
      </c>
      <c r="V320" s="172"/>
      <c r="W320" s="33">
        <f t="shared" si="216"/>
        <v>0</v>
      </c>
      <c r="X320" s="172"/>
      <c r="Y320" s="33">
        <f t="shared" si="217"/>
        <v>0</v>
      </c>
      <c r="Z320" s="172"/>
      <c r="AA320" s="33">
        <f t="shared" si="218"/>
        <v>0</v>
      </c>
      <c r="AB320" s="172"/>
      <c r="AC320" s="33">
        <f t="shared" si="219"/>
        <v>0</v>
      </c>
      <c r="AD320" s="172"/>
      <c r="AE320" s="33">
        <f t="shared" si="220"/>
        <v>0</v>
      </c>
      <c r="AF320" s="172"/>
      <c r="AG320" s="33">
        <f t="shared" si="221"/>
        <v>0</v>
      </c>
      <c r="AH320" s="172"/>
      <c r="AI320" s="33">
        <f t="shared" si="222"/>
        <v>0</v>
      </c>
      <c r="AJ320" s="172"/>
      <c r="AK320" s="33">
        <f t="shared" si="223"/>
        <v>0</v>
      </c>
      <c r="AL320" s="172"/>
      <c r="AM320" s="33">
        <f t="shared" si="224"/>
        <v>0</v>
      </c>
      <c r="AN320" s="172"/>
      <c r="AO320" s="33">
        <f t="shared" si="225"/>
        <v>0</v>
      </c>
      <c r="AP320" s="172"/>
      <c r="AQ320" s="33">
        <f t="shared" si="226"/>
        <v>0</v>
      </c>
      <c r="AR320" s="172"/>
      <c r="AS320" s="33">
        <f t="shared" si="227"/>
        <v>0</v>
      </c>
      <c r="AT320" s="172"/>
      <c r="AU320" s="33">
        <f t="shared" si="228"/>
        <v>0</v>
      </c>
      <c r="AV320" s="172"/>
      <c r="AW320" s="33">
        <f t="shared" si="229"/>
        <v>0</v>
      </c>
      <c r="AX320" s="34">
        <f t="shared" si="234"/>
        <v>0</v>
      </c>
      <c r="AY320" s="41">
        <f t="shared" si="235"/>
        <v>0</v>
      </c>
      <c r="AZ320" s="5">
        <f t="shared" si="236"/>
        <v>0</v>
      </c>
      <c r="BA320" s="155">
        <f t="shared" si="237"/>
        <v>0</v>
      </c>
    </row>
    <row r="321" spans="1:53" s="2" customFormat="1" ht="35.4" hidden="1" thickTop="1" thickBot="1" x14ac:dyDescent="0.3">
      <c r="A321" s="32"/>
      <c r="B321" s="152">
        <v>5500200815</v>
      </c>
      <c r="C321" s="132" t="str">
        <f>IFERROR(IF(B321,VLOOKUP((AEO!$B$13&amp;AEO!$C$13&amp;B321&amp;E321),MSRV5!A:F,6,0),""),"N/A")</f>
        <v>2900</v>
      </c>
      <c r="D321" s="137" t="s">
        <v>5246</v>
      </c>
      <c r="E321" s="142" t="str">
        <f>IF(B321,VLOOKUP(B321,MSRV5!B:D,3,0),"")</f>
        <v>UN</v>
      </c>
      <c r="F321" s="142"/>
      <c r="G321" s="86"/>
      <c r="H321" s="74">
        <f>IFERROR(IF(B321,VLOOKUP((AEO!$B$13&amp;AEO!$C$13&amp;B321&amp;E321),MSRV5!A:E,5,0),""),0)</f>
        <v>20160.490000000002</v>
      </c>
      <c r="I321" s="33">
        <f t="shared" si="238"/>
        <v>0</v>
      </c>
      <c r="J321" s="172"/>
      <c r="K321" s="33">
        <f t="shared" si="239"/>
        <v>0</v>
      </c>
      <c r="L321" s="172"/>
      <c r="M321" s="33">
        <f t="shared" si="240"/>
        <v>0</v>
      </c>
      <c r="N321" s="172"/>
      <c r="O321" s="33">
        <f t="shared" si="212"/>
        <v>0</v>
      </c>
      <c r="P321" s="172"/>
      <c r="Q321" s="33">
        <f t="shared" si="213"/>
        <v>0</v>
      </c>
      <c r="R321" s="172"/>
      <c r="S321" s="33">
        <f t="shared" si="214"/>
        <v>0</v>
      </c>
      <c r="T321" s="172"/>
      <c r="U321" s="33">
        <f t="shared" si="215"/>
        <v>0</v>
      </c>
      <c r="V321" s="172"/>
      <c r="W321" s="33">
        <f t="shared" si="216"/>
        <v>0</v>
      </c>
      <c r="X321" s="172"/>
      <c r="Y321" s="33">
        <f t="shared" si="217"/>
        <v>0</v>
      </c>
      <c r="Z321" s="172"/>
      <c r="AA321" s="33">
        <f t="shared" si="218"/>
        <v>0</v>
      </c>
      <c r="AB321" s="172"/>
      <c r="AC321" s="33">
        <f t="shared" si="219"/>
        <v>0</v>
      </c>
      <c r="AD321" s="172"/>
      <c r="AE321" s="33">
        <f t="shared" si="220"/>
        <v>0</v>
      </c>
      <c r="AF321" s="172"/>
      <c r="AG321" s="33">
        <f t="shared" si="221"/>
        <v>0</v>
      </c>
      <c r="AH321" s="172"/>
      <c r="AI321" s="33">
        <f t="shared" si="222"/>
        <v>0</v>
      </c>
      <c r="AJ321" s="172"/>
      <c r="AK321" s="33">
        <f t="shared" si="223"/>
        <v>0</v>
      </c>
      <c r="AL321" s="172"/>
      <c r="AM321" s="33">
        <f t="shared" si="224"/>
        <v>0</v>
      </c>
      <c r="AN321" s="172"/>
      <c r="AO321" s="33">
        <f t="shared" si="225"/>
        <v>0</v>
      </c>
      <c r="AP321" s="172"/>
      <c r="AQ321" s="33">
        <f t="shared" si="226"/>
        <v>0</v>
      </c>
      <c r="AR321" s="172"/>
      <c r="AS321" s="33">
        <f t="shared" si="227"/>
        <v>0</v>
      </c>
      <c r="AT321" s="172"/>
      <c r="AU321" s="33">
        <f t="shared" si="228"/>
        <v>0</v>
      </c>
      <c r="AV321" s="172"/>
      <c r="AW321" s="33">
        <f t="shared" si="229"/>
        <v>0</v>
      </c>
      <c r="AX321" s="34">
        <f t="shared" si="234"/>
        <v>0</v>
      </c>
      <c r="AY321" s="41">
        <f t="shared" si="235"/>
        <v>0</v>
      </c>
      <c r="AZ321" s="5">
        <f t="shared" si="236"/>
        <v>0</v>
      </c>
      <c r="BA321" s="155">
        <f t="shared" si="237"/>
        <v>0</v>
      </c>
    </row>
    <row r="322" spans="1:53" s="2" customFormat="1" ht="13.2" hidden="1" thickTop="1" thickBot="1" x14ac:dyDescent="0.3">
      <c r="A322" s="32"/>
      <c r="B322" s="152">
        <v>5500000953</v>
      </c>
      <c r="C322" s="132" t="str">
        <f>IFERROR(IF(B322,VLOOKUP((AEO!$B$13&amp;AEO!$C$13&amp;B322&amp;E322),MSRV5!A:F,6,0),""),"N/A")</f>
        <v>2910</v>
      </c>
      <c r="D322" s="137" t="s">
        <v>5247</v>
      </c>
      <c r="E322" s="142" t="str">
        <f>IF(B322,VLOOKUP(B322,MSRV5!B:D,3,0),"")</f>
        <v>UN</v>
      </c>
      <c r="F322" s="142"/>
      <c r="G322" s="86"/>
      <c r="H322" s="74">
        <f>IFERROR(IF(B322,VLOOKUP((AEO!$B$13&amp;AEO!$C$13&amp;B322&amp;E322),MSRV5!A:E,5,0),""),0)</f>
        <v>31245.040000000001</v>
      </c>
      <c r="I322" s="33">
        <f t="shared" si="238"/>
        <v>0</v>
      </c>
      <c r="J322" s="172"/>
      <c r="K322" s="33">
        <f t="shared" si="239"/>
        <v>0</v>
      </c>
      <c r="L322" s="172"/>
      <c r="M322" s="33">
        <f t="shared" si="240"/>
        <v>0</v>
      </c>
      <c r="N322" s="172"/>
      <c r="O322" s="33">
        <f t="shared" si="212"/>
        <v>0</v>
      </c>
      <c r="P322" s="172"/>
      <c r="Q322" s="33">
        <f t="shared" si="213"/>
        <v>0</v>
      </c>
      <c r="R322" s="172"/>
      <c r="S322" s="33">
        <f t="shared" si="214"/>
        <v>0</v>
      </c>
      <c r="T322" s="172"/>
      <c r="U322" s="33">
        <f t="shared" si="215"/>
        <v>0</v>
      </c>
      <c r="V322" s="172"/>
      <c r="W322" s="33">
        <f t="shared" si="216"/>
        <v>0</v>
      </c>
      <c r="X322" s="172"/>
      <c r="Y322" s="33">
        <f t="shared" si="217"/>
        <v>0</v>
      </c>
      <c r="Z322" s="172"/>
      <c r="AA322" s="33">
        <f t="shared" si="218"/>
        <v>0</v>
      </c>
      <c r="AB322" s="172"/>
      <c r="AC322" s="33">
        <f t="shared" si="219"/>
        <v>0</v>
      </c>
      <c r="AD322" s="172"/>
      <c r="AE322" s="33">
        <f t="shared" si="220"/>
        <v>0</v>
      </c>
      <c r="AF322" s="172"/>
      <c r="AG322" s="33">
        <f t="shared" si="221"/>
        <v>0</v>
      </c>
      <c r="AH322" s="172"/>
      <c r="AI322" s="33">
        <f t="shared" si="222"/>
        <v>0</v>
      </c>
      <c r="AJ322" s="172"/>
      <c r="AK322" s="33">
        <f t="shared" si="223"/>
        <v>0</v>
      </c>
      <c r="AL322" s="172"/>
      <c r="AM322" s="33">
        <f t="shared" si="224"/>
        <v>0</v>
      </c>
      <c r="AN322" s="172"/>
      <c r="AO322" s="33">
        <f t="shared" si="225"/>
        <v>0</v>
      </c>
      <c r="AP322" s="172"/>
      <c r="AQ322" s="33">
        <f t="shared" si="226"/>
        <v>0</v>
      </c>
      <c r="AR322" s="172"/>
      <c r="AS322" s="33">
        <f t="shared" si="227"/>
        <v>0</v>
      </c>
      <c r="AT322" s="172"/>
      <c r="AU322" s="33">
        <f t="shared" si="228"/>
        <v>0</v>
      </c>
      <c r="AV322" s="172"/>
      <c r="AW322" s="33">
        <f t="shared" si="229"/>
        <v>0</v>
      </c>
      <c r="AX322" s="34">
        <f t="shared" si="234"/>
        <v>0</v>
      </c>
      <c r="AY322" s="41">
        <f t="shared" si="235"/>
        <v>0</v>
      </c>
      <c r="AZ322" s="5">
        <f t="shared" si="236"/>
        <v>0</v>
      </c>
      <c r="BA322" s="155">
        <f t="shared" si="237"/>
        <v>0</v>
      </c>
    </row>
    <row r="323" spans="1:53" s="2" customFormat="1" ht="13.2" hidden="1" thickTop="1" thickBot="1" x14ac:dyDescent="0.3">
      <c r="A323" s="32"/>
      <c r="B323" s="152">
        <v>5500100828</v>
      </c>
      <c r="C323" s="132" t="str">
        <f>IFERROR(IF(B323,VLOOKUP((AEO!$B$13&amp;AEO!$C$13&amp;B323&amp;E323),MSRV5!A:F,6,0),""),"N/A")</f>
        <v>2920</v>
      </c>
      <c r="D323" s="137" t="s">
        <v>5248</v>
      </c>
      <c r="E323" s="142" t="str">
        <f>IF(B323,VLOOKUP(B323,MSRV5!B:D,3,0),"")</f>
        <v>UN</v>
      </c>
      <c r="F323" s="142"/>
      <c r="G323" s="86"/>
      <c r="H323" s="74">
        <f>IFERROR(IF(B323,VLOOKUP((AEO!$B$13&amp;AEO!$C$13&amp;B323&amp;E323),MSRV5!A:E,5,0),""),0)</f>
        <v>2606.77</v>
      </c>
      <c r="I323" s="33">
        <f t="shared" si="238"/>
        <v>0</v>
      </c>
      <c r="J323" s="172"/>
      <c r="K323" s="33">
        <f t="shared" si="239"/>
        <v>0</v>
      </c>
      <c r="L323" s="172"/>
      <c r="M323" s="33">
        <f t="shared" si="240"/>
        <v>0</v>
      </c>
      <c r="N323" s="172"/>
      <c r="O323" s="33">
        <f t="shared" si="212"/>
        <v>0</v>
      </c>
      <c r="P323" s="172"/>
      <c r="Q323" s="33">
        <f t="shared" si="213"/>
        <v>0</v>
      </c>
      <c r="R323" s="172"/>
      <c r="S323" s="33">
        <f t="shared" si="214"/>
        <v>0</v>
      </c>
      <c r="T323" s="172"/>
      <c r="U323" s="33">
        <f t="shared" si="215"/>
        <v>0</v>
      </c>
      <c r="V323" s="172"/>
      <c r="W323" s="33">
        <f t="shared" si="216"/>
        <v>0</v>
      </c>
      <c r="X323" s="172"/>
      <c r="Y323" s="33">
        <f t="shared" si="217"/>
        <v>0</v>
      </c>
      <c r="Z323" s="172"/>
      <c r="AA323" s="33">
        <f t="shared" si="218"/>
        <v>0</v>
      </c>
      <c r="AB323" s="172"/>
      <c r="AC323" s="33">
        <f t="shared" si="219"/>
        <v>0</v>
      </c>
      <c r="AD323" s="172"/>
      <c r="AE323" s="33">
        <f t="shared" si="220"/>
        <v>0</v>
      </c>
      <c r="AF323" s="172"/>
      <c r="AG323" s="33">
        <f t="shared" si="221"/>
        <v>0</v>
      </c>
      <c r="AH323" s="172"/>
      <c r="AI323" s="33">
        <f t="shared" si="222"/>
        <v>0</v>
      </c>
      <c r="AJ323" s="172"/>
      <c r="AK323" s="33">
        <f t="shared" si="223"/>
        <v>0</v>
      </c>
      <c r="AL323" s="172"/>
      <c r="AM323" s="33">
        <f t="shared" si="224"/>
        <v>0</v>
      </c>
      <c r="AN323" s="172"/>
      <c r="AO323" s="33">
        <f t="shared" si="225"/>
        <v>0</v>
      </c>
      <c r="AP323" s="172"/>
      <c r="AQ323" s="33">
        <f t="shared" si="226"/>
        <v>0</v>
      </c>
      <c r="AR323" s="172"/>
      <c r="AS323" s="33">
        <f t="shared" si="227"/>
        <v>0</v>
      </c>
      <c r="AT323" s="172"/>
      <c r="AU323" s="33">
        <f t="shared" si="228"/>
        <v>0</v>
      </c>
      <c r="AV323" s="172"/>
      <c r="AW323" s="33">
        <f t="shared" si="229"/>
        <v>0</v>
      </c>
      <c r="AX323" s="34">
        <f t="shared" si="234"/>
        <v>0</v>
      </c>
      <c r="AY323" s="41">
        <f t="shared" si="235"/>
        <v>0</v>
      </c>
      <c r="AZ323" s="5">
        <f t="shared" si="236"/>
        <v>0</v>
      </c>
      <c r="BA323" s="155">
        <f t="shared" si="237"/>
        <v>0</v>
      </c>
    </row>
    <row r="324" spans="1:53" s="2" customFormat="1" ht="13.2" hidden="1" thickTop="1" thickBot="1" x14ac:dyDescent="0.3">
      <c r="A324" s="32"/>
      <c r="B324" s="152">
        <v>5050400038</v>
      </c>
      <c r="C324" s="132" t="str">
        <f>IFERROR(IF(B324,VLOOKUP((AEO!$B$13&amp;AEO!$C$13&amp;B324&amp;E324),MSRV5!A:F,6,0),""),"N/A")</f>
        <v>2930</v>
      </c>
      <c r="D324" s="137" t="s">
        <v>5249</v>
      </c>
      <c r="E324" s="142" t="str">
        <f>IF(B324,VLOOKUP(B324,MSRV5!B:D,3,0),"")</f>
        <v>UN</v>
      </c>
      <c r="F324" s="142"/>
      <c r="G324" s="86"/>
      <c r="H324" s="74">
        <f>IFERROR(IF(B324,VLOOKUP((AEO!$B$13&amp;AEO!$C$13&amp;B324&amp;E324),MSRV5!A:E,5,0),""),0)</f>
        <v>345.15</v>
      </c>
      <c r="I324" s="33">
        <f t="shared" si="238"/>
        <v>0</v>
      </c>
      <c r="J324" s="172"/>
      <c r="K324" s="33">
        <f t="shared" si="239"/>
        <v>0</v>
      </c>
      <c r="L324" s="172"/>
      <c r="M324" s="33">
        <f t="shared" si="240"/>
        <v>0</v>
      </c>
      <c r="N324" s="172"/>
      <c r="O324" s="33">
        <f t="shared" si="212"/>
        <v>0</v>
      </c>
      <c r="P324" s="172"/>
      <c r="Q324" s="33">
        <f t="shared" si="213"/>
        <v>0</v>
      </c>
      <c r="R324" s="172"/>
      <c r="S324" s="33">
        <f t="shared" si="214"/>
        <v>0</v>
      </c>
      <c r="T324" s="172"/>
      <c r="U324" s="33">
        <f t="shared" si="215"/>
        <v>0</v>
      </c>
      <c r="V324" s="172"/>
      <c r="W324" s="33">
        <f t="shared" si="216"/>
        <v>0</v>
      </c>
      <c r="X324" s="172"/>
      <c r="Y324" s="33">
        <f t="shared" si="217"/>
        <v>0</v>
      </c>
      <c r="Z324" s="172"/>
      <c r="AA324" s="33">
        <f t="shared" si="218"/>
        <v>0</v>
      </c>
      <c r="AB324" s="172"/>
      <c r="AC324" s="33">
        <f t="shared" si="219"/>
        <v>0</v>
      </c>
      <c r="AD324" s="172"/>
      <c r="AE324" s="33">
        <f t="shared" si="220"/>
        <v>0</v>
      </c>
      <c r="AF324" s="172"/>
      <c r="AG324" s="33">
        <f t="shared" si="221"/>
        <v>0</v>
      </c>
      <c r="AH324" s="172"/>
      <c r="AI324" s="33">
        <f t="shared" si="222"/>
        <v>0</v>
      </c>
      <c r="AJ324" s="172"/>
      <c r="AK324" s="33">
        <f t="shared" si="223"/>
        <v>0</v>
      </c>
      <c r="AL324" s="172"/>
      <c r="AM324" s="33">
        <f t="shared" si="224"/>
        <v>0</v>
      </c>
      <c r="AN324" s="172"/>
      <c r="AO324" s="33">
        <f t="shared" si="225"/>
        <v>0</v>
      </c>
      <c r="AP324" s="172"/>
      <c r="AQ324" s="33">
        <f t="shared" si="226"/>
        <v>0</v>
      </c>
      <c r="AR324" s="172"/>
      <c r="AS324" s="33">
        <f t="shared" si="227"/>
        <v>0</v>
      </c>
      <c r="AT324" s="172"/>
      <c r="AU324" s="33">
        <f t="shared" si="228"/>
        <v>0</v>
      </c>
      <c r="AV324" s="172"/>
      <c r="AW324" s="33">
        <f t="shared" si="229"/>
        <v>0</v>
      </c>
      <c r="AX324" s="34">
        <f t="shared" si="234"/>
        <v>0</v>
      </c>
      <c r="AY324" s="41">
        <f t="shared" si="235"/>
        <v>0</v>
      </c>
      <c r="AZ324" s="5">
        <f t="shared" si="236"/>
        <v>0</v>
      </c>
      <c r="BA324" s="155">
        <f t="shared" si="237"/>
        <v>0</v>
      </c>
    </row>
    <row r="325" spans="1:53" s="2" customFormat="1" ht="13.2" hidden="1" thickTop="1" thickBot="1" x14ac:dyDescent="0.3">
      <c r="A325" s="32"/>
      <c r="B325" s="152">
        <v>5050400039</v>
      </c>
      <c r="C325" s="132" t="str">
        <f>IFERROR(IF(B325,VLOOKUP((AEO!$B$13&amp;AEO!$C$13&amp;B325&amp;E325),MSRV5!A:F,6,0),""),"N/A")</f>
        <v>2940</v>
      </c>
      <c r="D325" s="137" t="s">
        <v>5250</v>
      </c>
      <c r="E325" s="142" t="str">
        <f>IF(B325,VLOOKUP(B325,MSRV5!B:D,3,0),"")</f>
        <v>UN</v>
      </c>
      <c r="F325" s="142"/>
      <c r="G325" s="86"/>
      <c r="H325" s="74">
        <f>IFERROR(IF(B325,VLOOKUP((AEO!$B$13&amp;AEO!$C$13&amp;B325&amp;E325),MSRV5!A:E,5,0),""),0)</f>
        <v>345.15</v>
      </c>
      <c r="I325" s="33">
        <f t="shared" si="238"/>
        <v>0</v>
      </c>
      <c r="J325" s="172"/>
      <c r="K325" s="33">
        <f t="shared" si="239"/>
        <v>0</v>
      </c>
      <c r="L325" s="172"/>
      <c r="M325" s="33">
        <f t="shared" si="240"/>
        <v>0</v>
      </c>
      <c r="N325" s="172"/>
      <c r="O325" s="33">
        <f t="shared" si="212"/>
        <v>0</v>
      </c>
      <c r="P325" s="172"/>
      <c r="Q325" s="33">
        <f t="shared" si="213"/>
        <v>0</v>
      </c>
      <c r="R325" s="172"/>
      <c r="S325" s="33">
        <f t="shared" si="214"/>
        <v>0</v>
      </c>
      <c r="T325" s="172"/>
      <c r="U325" s="33">
        <f t="shared" si="215"/>
        <v>0</v>
      </c>
      <c r="V325" s="172"/>
      <c r="W325" s="33">
        <f t="shared" si="216"/>
        <v>0</v>
      </c>
      <c r="X325" s="172"/>
      <c r="Y325" s="33">
        <f t="shared" si="217"/>
        <v>0</v>
      </c>
      <c r="Z325" s="172"/>
      <c r="AA325" s="33">
        <f t="shared" si="218"/>
        <v>0</v>
      </c>
      <c r="AB325" s="172"/>
      <c r="AC325" s="33">
        <f t="shared" si="219"/>
        <v>0</v>
      </c>
      <c r="AD325" s="172"/>
      <c r="AE325" s="33">
        <f t="shared" si="220"/>
        <v>0</v>
      </c>
      <c r="AF325" s="172"/>
      <c r="AG325" s="33">
        <f t="shared" si="221"/>
        <v>0</v>
      </c>
      <c r="AH325" s="172"/>
      <c r="AI325" s="33">
        <f t="shared" si="222"/>
        <v>0</v>
      </c>
      <c r="AJ325" s="172"/>
      <c r="AK325" s="33">
        <f t="shared" si="223"/>
        <v>0</v>
      </c>
      <c r="AL325" s="172"/>
      <c r="AM325" s="33">
        <f t="shared" si="224"/>
        <v>0</v>
      </c>
      <c r="AN325" s="172"/>
      <c r="AO325" s="33">
        <f t="shared" si="225"/>
        <v>0</v>
      </c>
      <c r="AP325" s="172"/>
      <c r="AQ325" s="33">
        <f t="shared" si="226"/>
        <v>0</v>
      </c>
      <c r="AR325" s="172"/>
      <c r="AS325" s="33">
        <f t="shared" si="227"/>
        <v>0</v>
      </c>
      <c r="AT325" s="172"/>
      <c r="AU325" s="33">
        <f t="shared" si="228"/>
        <v>0</v>
      </c>
      <c r="AV325" s="172"/>
      <c r="AW325" s="33">
        <f t="shared" si="229"/>
        <v>0</v>
      </c>
      <c r="AX325" s="34">
        <f t="shared" si="234"/>
        <v>0</v>
      </c>
      <c r="AY325" s="41">
        <f t="shared" si="235"/>
        <v>0</v>
      </c>
      <c r="AZ325" s="5">
        <f t="shared" si="236"/>
        <v>0</v>
      </c>
      <c r="BA325" s="155">
        <f t="shared" si="237"/>
        <v>0</v>
      </c>
    </row>
    <row r="326" spans="1:53" s="2" customFormat="1" ht="13.2" hidden="1" thickTop="1" thickBot="1" x14ac:dyDescent="0.3">
      <c r="A326" s="32"/>
      <c r="B326" s="152">
        <v>5052500004</v>
      </c>
      <c r="C326" s="132" t="str">
        <f>IFERROR(IF(B326,VLOOKUP((AEO!$B$13&amp;AEO!$C$13&amp;B326&amp;E326),MSRV5!A:F,6,0),""),"N/A")</f>
        <v>2950</v>
      </c>
      <c r="D326" s="137" t="s">
        <v>4931</v>
      </c>
      <c r="E326" s="142" t="str">
        <f>IF(B326,VLOOKUP(B326,MSRV5!B:D,3,0),"")</f>
        <v>M</v>
      </c>
      <c r="F326" s="142"/>
      <c r="G326" s="86"/>
      <c r="H326" s="74">
        <f>IFERROR(IF(B326,VLOOKUP((AEO!$B$13&amp;AEO!$C$13&amp;B326&amp;E326),MSRV5!A:E,5,0),""),0)</f>
        <v>1371.31</v>
      </c>
      <c r="I326" s="33">
        <f t="shared" si="238"/>
        <v>0</v>
      </c>
      <c r="J326" s="172"/>
      <c r="K326" s="33">
        <f t="shared" si="239"/>
        <v>0</v>
      </c>
      <c r="L326" s="172"/>
      <c r="M326" s="33">
        <f t="shared" si="240"/>
        <v>0</v>
      </c>
      <c r="N326" s="172"/>
      <c r="O326" s="33">
        <f t="shared" si="212"/>
        <v>0</v>
      </c>
      <c r="P326" s="172"/>
      <c r="Q326" s="33">
        <f t="shared" si="213"/>
        <v>0</v>
      </c>
      <c r="R326" s="172"/>
      <c r="S326" s="33">
        <f t="shared" si="214"/>
        <v>0</v>
      </c>
      <c r="T326" s="172"/>
      <c r="U326" s="33">
        <f t="shared" si="215"/>
        <v>0</v>
      </c>
      <c r="V326" s="172"/>
      <c r="W326" s="33">
        <f t="shared" si="216"/>
        <v>0</v>
      </c>
      <c r="X326" s="172"/>
      <c r="Y326" s="33">
        <f t="shared" si="217"/>
        <v>0</v>
      </c>
      <c r="Z326" s="172"/>
      <c r="AA326" s="33">
        <f t="shared" si="218"/>
        <v>0</v>
      </c>
      <c r="AB326" s="172"/>
      <c r="AC326" s="33">
        <f t="shared" si="219"/>
        <v>0</v>
      </c>
      <c r="AD326" s="172"/>
      <c r="AE326" s="33">
        <f t="shared" si="220"/>
        <v>0</v>
      </c>
      <c r="AF326" s="172"/>
      <c r="AG326" s="33">
        <f t="shared" si="221"/>
        <v>0</v>
      </c>
      <c r="AH326" s="172"/>
      <c r="AI326" s="33">
        <f t="shared" si="222"/>
        <v>0</v>
      </c>
      <c r="AJ326" s="172"/>
      <c r="AK326" s="33">
        <f t="shared" si="223"/>
        <v>0</v>
      </c>
      <c r="AL326" s="172"/>
      <c r="AM326" s="33">
        <f t="shared" si="224"/>
        <v>0</v>
      </c>
      <c r="AN326" s="172"/>
      <c r="AO326" s="33">
        <f t="shared" si="225"/>
        <v>0</v>
      </c>
      <c r="AP326" s="172"/>
      <c r="AQ326" s="33">
        <f t="shared" si="226"/>
        <v>0</v>
      </c>
      <c r="AR326" s="172"/>
      <c r="AS326" s="33">
        <f t="shared" si="227"/>
        <v>0</v>
      </c>
      <c r="AT326" s="172"/>
      <c r="AU326" s="33">
        <f t="shared" si="228"/>
        <v>0</v>
      </c>
      <c r="AV326" s="172"/>
      <c r="AW326" s="33">
        <f t="shared" si="229"/>
        <v>0</v>
      </c>
      <c r="AX326" s="34">
        <f t="shared" si="234"/>
        <v>0</v>
      </c>
      <c r="AY326" s="41">
        <f t="shared" si="235"/>
        <v>0</v>
      </c>
      <c r="AZ326" s="5">
        <f t="shared" si="236"/>
        <v>0</v>
      </c>
      <c r="BA326" s="155">
        <f t="shared" si="237"/>
        <v>0</v>
      </c>
    </row>
    <row r="327" spans="1:53" s="2" customFormat="1" ht="13.2" hidden="1" thickTop="1" thickBot="1" x14ac:dyDescent="0.3">
      <c r="A327" s="32"/>
      <c r="B327" s="152">
        <v>5052500005</v>
      </c>
      <c r="C327" s="132" t="str">
        <f>IFERROR(IF(B327,VLOOKUP((AEO!$B$13&amp;AEO!$C$13&amp;B327&amp;E327),MSRV5!A:F,6,0),""),"N/A")</f>
        <v>2960</v>
      </c>
      <c r="D327" s="137" t="s">
        <v>4932</v>
      </c>
      <c r="E327" s="142" t="str">
        <f>IF(B327,VLOOKUP(B327,MSRV5!B:D,3,0),"")</f>
        <v>M</v>
      </c>
      <c r="F327" s="142"/>
      <c r="G327" s="86"/>
      <c r="H327" s="74">
        <f>IFERROR(IF(B327,VLOOKUP((AEO!$B$13&amp;AEO!$C$13&amp;B327&amp;E327),MSRV5!A:E,5,0),""),0)</f>
        <v>1559.79</v>
      </c>
      <c r="I327" s="33">
        <f t="shared" si="238"/>
        <v>0</v>
      </c>
      <c r="J327" s="172"/>
      <c r="K327" s="33">
        <f t="shared" si="239"/>
        <v>0</v>
      </c>
      <c r="L327" s="172"/>
      <c r="M327" s="33">
        <f t="shared" si="240"/>
        <v>0</v>
      </c>
      <c r="N327" s="172"/>
      <c r="O327" s="33">
        <f t="shared" si="212"/>
        <v>0</v>
      </c>
      <c r="P327" s="172"/>
      <c r="Q327" s="33">
        <f t="shared" si="213"/>
        <v>0</v>
      </c>
      <c r="R327" s="172"/>
      <c r="S327" s="33">
        <f t="shared" si="214"/>
        <v>0</v>
      </c>
      <c r="T327" s="172"/>
      <c r="U327" s="33">
        <f t="shared" si="215"/>
        <v>0</v>
      </c>
      <c r="V327" s="172"/>
      <c r="W327" s="33">
        <f t="shared" si="216"/>
        <v>0</v>
      </c>
      <c r="X327" s="172"/>
      <c r="Y327" s="33">
        <f t="shared" si="217"/>
        <v>0</v>
      </c>
      <c r="Z327" s="172"/>
      <c r="AA327" s="33">
        <f t="shared" si="218"/>
        <v>0</v>
      </c>
      <c r="AB327" s="172"/>
      <c r="AC327" s="33">
        <f t="shared" si="219"/>
        <v>0</v>
      </c>
      <c r="AD327" s="172"/>
      <c r="AE327" s="33">
        <f t="shared" si="220"/>
        <v>0</v>
      </c>
      <c r="AF327" s="172"/>
      <c r="AG327" s="33">
        <f t="shared" si="221"/>
        <v>0</v>
      </c>
      <c r="AH327" s="172"/>
      <c r="AI327" s="33">
        <f t="shared" si="222"/>
        <v>0</v>
      </c>
      <c r="AJ327" s="172"/>
      <c r="AK327" s="33">
        <f t="shared" si="223"/>
        <v>0</v>
      </c>
      <c r="AL327" s="172"/>
      <c r="AM327" s="33">
        <f t="shared" si="224"/>
        <v>0</v>
      </c>
      <c r="AN327" s="172"/>
      <c r="AO327" s="33">
        <f t="shared" si="225"/>
        <v>0</v>
      </c>
      <c r="AP327" s="172"/>
      <c r="AQ327" s="33">
        <f t="shared" si="226"/>
        <v>0</v>
      </c>
      <c r="AR327" s="172"/>
      <c r="AS327" s="33">
        <f t="shared" si="227"/>
        <v>0</v>
      </c>
      <c r="AT327" s="172"/>
      <c r="AU327" s="33">
        <f t="shared" si="228"/>
        <v>0</v>
      </c>
      <c r="AV327" s="172"/>
      <c r="AW327" s="33">
        <f t="shared" si="229"/>
        <v>0</v>
      </c>
      <c r="AX327" s="34">
        <f t="shared" si="234"/>
        <v>0</v>
      </c>
      <c r="AY327" s="41">
        <f t="shared" si="235"/>
        <v>0</v>
      </c>
      <c r="AZ327" s="5">
        <f t="shared" si="236"/>
        <v>0</v>
      </c>
      <c r="BA327" s="155">
        <f t="shared" si="237"/>
        <v>0</v>
      </c>
    </row>
    <row r="328" spans="1:53" s="2" customFormat="1" ht="13.2" hidden="1" thickTop="1" thickBot="1" x14ac:dyDescent="0.3">
      <c r="A328" s="32"/>
      <c r="B328" s="152">
        <v>5052500007</v>
      </c>
      <c r="C328" s="132" t="str">
        <f>IFERROR(IF(B328,VLOOKUP((AEO!$B$13&amp;AEO!$C$13&amp;B328&amp;E328),MSRV5!A:F,6,0),""),"N/A")</f>
        <v>2970</v>
      </c>
      <c r="D328" s="137" t="s">
        <v>5251</v>
      </c>
      <c r="E328" s="142" t="str">
        <f>IF(B328,VLOOKUP(B328,MSRV5!B:D,3,0),"")</f>
        <v>M</v>
      </c>
      <c r="F328" s="142"/>
      <c r="G328" s="86"/>
      <c r="H328" s="74">
        <f>IFERROR(IF(B328,VLOOKUP((AEO!$B$13&amp;AEO!$C$13&amp;B328&amp;E328),MSRV5!A:E,5,0),""),0)</f>
        <v>1631.19</v>
      </c>
      <c r="I328" s="33">
        <f t="shared" si="238"/>
        <v>0</v>
      </c>
      <c r="J328" s="172"/>
      <c r="K328" s="33">
        <f t="shared" si="239"/>
        <v>0</v>
      </c>
      <c r="L328" s="172"/>
      <c r="M328" s="33">
        <f t="shared" si="240"/>
        <v>0</v>
      </c>
      <c r="N328" s="172"/>
      <c r="O328" s="33">
        <f t="shared" si="212"/>
        <v>0</v>
      </c>
      <c r="P328" s="172"/>
      <c r="Q328" s="33">
        <f t="shared" si="213"/>
        <v>0</v>
      </c>
      <c r="R328" s="172"/>
      <c r="S328" s="33">
        <f t="shared" si="214"/>
        <v>0</v>
      </c>
      <c r="T328" s="172"/>
      <c r="U328" s="33">
        <f t="shared" si="215"/>
        <v>0</v>
      </c>
      <c r="V328" s="172"/>
      <c r="W328" s="33">
        <f t="shared" si="216"/>
        <v>0</v>
      </c>
      <c r="X328" s="172"/>
      <c r="Y328" s="33">
        <f t="shared" si="217"/>
        <v>0</v>
      </c>
      <c r="Z328" s="172"/>
      <c r="AA328" s="33">
        <f t="shared" si="218"/>
        <v>0</v>
      </c>
      <c r="AB328" s="172"/>
      <c r="AC328" s="33">
        <f t="shared" si="219"/>
        <v>0</v>
      </c>
      <c r="AD328" s="172"/>
      <c r="AE328" s="33">
        <f t="shared" si="220"/>
        <v>0</v>
      </c>
      <c r="AF328" s="172"/>
      <c r="AG328" s="33">
        <f t="shared" si="221"/>
        <v>0</v>
      </c>
      <c r="AH328" s="172"/>
      <c r="AI328" s="33">
        <f t="shared" si="222"/>
        <v>0</v>
      </c>
      <c r="AJ328" s="172"/>
      <c r="AK328" s="33">
        <f t="shared" si="223"/>
        <v>0</v>
      </c>
      <c r="AL328" s="172"/>
      <c r="AM328" s="33">
        <f t="shared" si="224"/>
        <v>0</v>
      </c>
      <c r="AN328" s="172"/>
      <c r="AO328" s="33">
        <f t="shared" si="225"/>
        <v>0</v>
      </c>
      <c r="AP328" s="172"/>
      <c r="AQ328" s="33">
        <f t="shared" si="226"/>
        <v>0</v>
      </c>
      <c r="AR328" s="172"/>
      <c r="AS328" s="33">
        <f t="shared" si="227"/>
        <v>0</v>
      </c>
      <c r="AT328" s="172"/>
      <c r="AU328" s="33">
        <f t="shared" si="228"/>
        <v>0</v>
      </c>
      <c r="AV328" s="172"/>
      <c r="AW328" s="33">
        <f t="shared" si="229"/>
        <v>0</v>
      </c>
      <c r="AX328" s="34">
        <f t="shared" si="234"/>
        <v>0</v>
      </c>
      <c r="AY328" s="41">
        <f t="shared" si="235"/>
        <v>0</v>
      </c>
      <c r="AZ328" s="5">
        <f t="shared" si="236"/>
        <v>0</v>
      </c>
      <c r="BA328" s="155">
        <f t="shared" si="237"/>
        <v>0</v>
      </c>
    </row>
    <row r="329" spans="1:53" s="2" customFormat="1" ht="13.2" hidden="1" thickTop="1" thickBot="1" x14ac:dyDescent="0.3">
      <c r="A329" s="32"/>
      <c r="B329" s="154">
        <v>5052500008</v>
      </c>
      <c r="C329" s="133" t="str">
        <f>IFERROR(IF(B329,VLOOKUP((AEO!$B$13&amp;AEO!$C$13&amp;B329&amp;E329),MSRV5!A:F,6,0),""),"N/A")</f>
        <v>2980</v>
      </c>
      <c r="D329" s="138" t="s">
        <v>5252</v>
      </c>
      <c r="E329" s="143" t="str">
        <f>IF(B329,VLOOKUP(B329,MSRV5!B:D,3,0),"")</f>
        <v>M</v>
      </c>
      <c r="F329" s="143"/>
      <c r="G329" s="75"/>
      <c r="H329" s="74">
        <f>IFERROR(IF(B329,VLOOKUP((AEO!$B$13&amp;AEO!$C$13&amp;B329&amp;E329),MSRV5!A:E,5,0),""),0)</f>
        <v>936.79</v>
      </c>
      <c r="I329" s="33">
        <f t="shared" si="238"/>
        <v>0</v>
      </c>
      <c r="J329" s="172"/>
      <c r="K329" s="33">
        <f t="shared" si="239"/>
        <v>0</v>
      </c>
      <c r="L329" s="172"/>
      <c r="M329" s="33">
        <f t="shared" si="240"/>
        <v>0</v>
      </c>
      <c r="N329" s="172"/>
      <c r="O329" s="33">
        <f t="shared" si="212"/>
        <v>0</v>
      </c>
      <c r="P329" s="172"/>
      <c r="Q329" s="33">
        <f t="shared" si="213"/>
        <v>0</v>
      </c>
      <c r="R329" s="172"/>
      <c r="S329" s="33">
        <f t="shared" si="214"/>
        <v>0</v>
      </c>
      <c r="T329" s="172"/>
      <c r="U329" s="33">
        <f t="shared" si="215"/>
        <v>0</v>
      </c>
      <c r="V329" s="172"/>
      <c r="W329" s="33">
        <f t="shared" si="216"/>
        <v>0</v>
      </c>
      <c r="X329" s="172"/>
      <c r="Y329" s="33">
        <f t="shared" si="217"/>
        <v>0</v>
      </c>
      <c r="Z329" s="172"/>
      <c r="AA329" s="33">
        <f t="shared" si="218"/>
        <v>0</v>
      </c>
      <c r="AB329" s="172"/>
      <c r="AC329" s="33">
        <f t="shared" si="219"/>
        <v>0</v>
      </c>
      <c r="AD329" s="172"/>
      <c r="AE329" s="33">
        <f t="shared" si="220"/>
        <v>0</v>
      </c>
      <c r="AF329" s="172"/>
      <c r="AG329" s="33">
        <f t="shared" si="221"/>
        <v>0</v>
      </c>
      <c r="AH329" s="172"/>
      <c r="AI329" s="33">
        <f t="shared" si="222"/>
        <v>0</v>
      </c>
      <c r="AJ329" s="172"/>
      <c r="AK329" s="33">
        <f t="shared" si="223"/>
        <v>0</v>
      </c>
      <c r="AL329" s="172"/>
      <c r="AM329" s="33">
        <f t="shared" si="224"/>
        <v>0</v>
      </c>
      <c r="AN329" s="172"/>
      <c r="AO329" s="33">
        <f t="shared" si="225"/>
        <v>0</v>
      </c>
      <c r="AP329" s="172"/>
      <c r="AQ329" s="33">
        <f t="shared" si="226"/>
        <v>0</v>
      </c>
      <c r="AR329" s="172"/>
      <c r="AS329" s="33">
        <f t="shared" si="227"/>
        <v>0</v>
      </c>
      <c r="AT329" s="172"/>
      <c r="AU329" s="33">
        <f t="shared" si="228"/>
        <v>0</v>
      </c>
      <c r="AV329" s="172"/>
      <c r="AW329" s="33">
        <f t="shared" si="229"/>
        <v>0</v>
      </c>
      <c r="AX329" s="34">
        <f t="shared" si="234"/>
        <v>0</v>
      </c>
      <c r="AY329" s="41">
        <f t="shared" si="235"/>
        <v>0</v>
      </c>
      <c r="AZ329" s="5">
        <f t="shared" si="236"/>
        <v>0</v>
      </c>
      <c r="BA329" s="155">
        <f t="shared" si="237"/>
        <v>0</v>
      </c>
    </row>
    <row r="330" spans="1:53" s="2" customFormat="1" ht="13.2" hidden="1" thickTop="1" thickBot="1" x14ac:dyDescent="0.3">
      <c r="A330" s="89"/>
      <c r="B330" s="152">
        <v>5052500009</v>
      </c>
      <c r="C330" s="132" t="str">
        <f>IFERROR(IF(B330,VLOOKUP((AEO!$B$13&amp;AEO!$C$13&amp;B330&amp;E330),MSRV5!A:F,6,0),""),"N/A")</f>
        <v>2990</v>
      </c>
      <c r="D330" s="137" t="s">
        <v>5253</v>
      </c>
      <c r="E330" s="142" t="str">
        <f>IF(B330,VLOOKUP(B330,MSRV5!B:D,3,0),"")</f>
        <v>M</v>
      </c>
      <c r="F330" s="142"/>
      <c r="G330" s="86"/>
      <c r="H330" s="88">
        <f>IFERROR(IF(B330,VLOOKUP((AEO!$B$13&amp;AEO!$C$13&amp;B330&amp;E330),MSRV5!A:E,5,0),""),0)</f>
        <v>1498.87</v>
      </c>
      <c r="I330" s="90">
        <f t="shared" si="238"/>
        <v>0</v>
      </c>
      <c r="J330" s="172"/>
      <c r="K330" s="90">
        <f t="shared" si="239"/>
        <v>0</v>
      </c>
      <c r="L330" s="172"/>
      <c r="M330" s="90">
        <f t="shared" si="240"/>
        <v>0</v>
      </c>
      <c r="N330" s="172"/>
      <c r="O330" s="90">
        <f t="shared" si="212"/>
        <v>0</v>
      </c>
      <c r="P330" s="172"/>
      <c r="Q330" s="90">
        <f t="shared" si="213"/>
        <v>0</v>
      </c>
      <c r="R330" s="172"/>
      <c r="S330" s="90">
        <f t="shared" si="214"/>
        <v>0</v>
      </c>
      <c r="T330" s="172"/>
      <c r="U330" s="90">
        <f t="shared" si="215"/>
        <v>0</v>
      </c>
      <c r="V330" s="172"/>
      <c r="W330" s="90">
        <f t="shared" si="216"/>
        <v>0</v>
      </c>
      <c r="X330" s="172"/>
      <c r="Y330" s="90">
        <f t="shared" si="217"/>
        <v>0</v>
      </c>
      <c r="Z330" s="172"/>
      <c r="AA330" s="90">
        <f t="shared" si="218"/>
        <v>0</v>
      </c>
      <c r="AB330" s="172"/>
      <c r="AC330" s="90">
        <f t="shared" si="219"/>
        <v>0</v>
      </c>
      <c r="AD330" s="172"/>
      <c r="AE330" s="90">
        <f t="shared" si="220"/>
        <v>0</v>
      </c>
      <c r="AF330" s="172"/>
      <c r="AG330" s="90">
        <f t="shared" si="221"/>
        <v>0</v>
      </c>
      <c r="AH330" s="172"/>
      <c r="AI330" s="90">
        <f t="shared" si="222"/>
        <v>0</v>
      </c>
      <c r="AJ330" s="172"/>
      <c r="AK330" s="90">
        <f t="shared" si="223"/>
        <v>0</v>
      </c>
      <c r="AL330" s="172"/>
      <c r="AM330" s="90">
        <f t="shared" si="224"/>
        <v>0</v>
      </c>
      <c r="AN330" s="172"/>
      <c r="AO330" s="90">
        <f t="shared" si="225"/>
        <v>0</v>
      </c>
      <c r="AP330" s="172"/>
      <c r="AQ330" s="90">
        <f t="shared" si="226"/>
        <v>0</v>
      </c>
      <c r="AR330" s="172"/>
      <c r="AS330" s="90">
        <f t="shared" si="227"/>
        <v>0</v>
      </c>
      <c r="AT330" s="172"/>
      <c r="AU330" s="90">
        <f t="shared" si="228"/>
        <v>0</v>
      </c>
      <c r="AV330" s="172"/>
      <c r="AW330" s="90">
        <f t="shared" si="229"/>
        <v>0</v>
      </c>
      <c r="AX330" s="91">
        <f t="shared" si="234"/>
        <v>0</v>
      </c>
      <c r="AY330" s="92">
        <f t="shared" si="235"/>
        <v>0</v>
      </c>
      <c r="AZ330" s="87">
        <f t="shared" si="236"/>
        <v>0</v>
      </c>
      <c r="BA330" s="153">
        <f t="shared" si="237"/>
        <v>0</v>
      </c>
    </row>
    <row r="331" spans="1:53" s="2" customFormat="1" ht="13.2" hidden="1" thickTop="1" thickBot="1" x14ac:dyDescent="0.3">
      <c r="A331" s="89"/>
      <c r="B331" s="152">
        <v>5052500010</v>
      </c>
      <c r="C331" s="132" t="str">
        <f>IFERROR(IF(B331,VLOOKUP((AEO!$B$13&amp;AEO!$C$13&amp;B331&amp;E331),MSRV5!A:F,6,0),""),"N/A")</f>
        <v>3000</v>
      </c>
      <c r="D331" s="137" t="s">
        <v>5254</v>
      </c>
      <c r="E331" s="142" t="str">
        <f>IF(B331,VLOOKUP(B331,MSRV5!B:D,3,0),"")</f>
        <v>M</v>
      </c>
      <c r="F331" s="142"/>
      <c r="G331" s="86"/>
      <c r="H331" s="88">
        <f>IFERROR(IF(B331,VLOOKUP((AEO!$B$13&amp;AEO!$C$13&amp;B331&amp;E331),MSRV5!A:E,5,0),""),0)</f>
        <v>1604.75</v>
      </c>
      <c r="I331" s="90">
        <f t="shared" si="238"/>
        <v>0</v>
      </c>
      <c r="J331" s="172"/>
      <c r="K331" s="90">
        <f t="shared" si="239"/>
        <v>0</v>
      </c>
      <c r="L331" s="172"/>
      <c r="M331" s="90">
        <f t="shared" si="240"/>
        <v>0</v>
      </c>
      <c r="N331" s="172"/>
      <c r="O331" s="90">
        <f t="shared" si="212"/>
        <v>0</v>
      </c>
      <c r="P331" s="172"/>
      <c r="Q331" s="90">
        <f t="shared" si="213"/>
        <v>0</v>
      </c>
      <c r="R331" s="172"/>
      <c r="S331" s="90">
        <f t="shared" si="214"/>
        <v>0</v>
      </c>
      <c r="T331" s="172"/>
      <c r="U331" s="90">
        <f t="shared" si="215"/>
        <v>0</v>
      </c>
      <c r="V331" s="172"/>
      <c r="W331" s="90">
        <f t="shared" si="216"/>
        <v>0</v>
      </c>
      <c r="X331" s="172"/>
      <c r="Y331" s="90">
        <f t="shared" si="217"/>
        <v>0</v>
      </c>
      <c r="Z331" s="172"/>
      <c r="AA331" s="90">
        <f t="shared" si="218"/>
        <v>0</v>
      </c>
      <c r="AB331" s="172"/>
      <c r="AC331" s="90">
        <f t="shared" si="219"/>
        <v>0</v>
      </c>
      <c r="AD331" s="172"/>
      <c r="AE331" s="90">
        <f t="shared" si="220"/>
        <v>0</v>
      </c>
      <c r="AF331" s="172"/>
      <c r="AG331" s="90">
        <f t="shared" si="221"/>
        <v>0</v>
      </c>
      <c r="AH331" s="172"/>
      <c r="AI331" s="90">
        <f t="shared" si="222"/>
        <v>0</v>
      </c>
      <c r="AJ331" s="172"/>
      <c r="AK331" s="90">
        <f t="shared" si="223"/>
        <v>0</v>
      </c>
      <c r="AL331" s="172"/>
      <c r="AM331" s="90">
        <f t="shared" si="224"/>
        <v>0</v>
      </c>
      <c r="AN331" s="172"/>
      <c r="AO331" s="90">
        <f t="shared" si="225"/>
        <v>0</v>
      </c>
      <c r="AP331" s="172"/>
      <c r="AQ331" s="90">
        <f t="shared" si="226"/>
        <v>0</v>
      </c>
      <c r="AR331" s="172"/>
      <c r="AS331" s="90">
        <f t="shared" si="227"/>
        <v>0</v>
      </c>
      <c r="AT331" s="172"/>
      <c r="AU331" s="90">
        <f t="shared" si="228"/>
        <v>0</v>
      </c>
      <c r="AV331" s="172"/>
      <c r="AW331" s="90">
        <f t="shared" si="229"/>
        <v>0</v>
      </c>
      <c r="AX331" s="91">
        <f t="shared" si="234"/>
        <v>0</v>
      </c>
      <c r="AY331" s="92">
        <f t="shared" si="235"/>
        <v>0</v>
      </c>
      <c r="AZ331" s="87">
        <f t="shared" si="236"/>
        <v>0</v>
      </c>
      <c r="BA331" s="153">
        <f t="shared" si="237"/>
        <v>0</v>
      </c>
    </row>
    <row r="332" spans="1:53" s="2" customFormat="1" ht="13.2" hidden="1" thickTop="1" thickBot="1" x14ac:dyDescent="0.3">
      <c r="A332" s="32"/>
      <c r="B332" s="152">
        <v>5052500016</v>
      </c>
      <c r="C332" s="132" t="str">
        <f>IFERROR(IF(B332,VLOOKUP((AEO!$B$13&amp;AEO!$C$13&amp;B332&amp;E332),MSRV5!A:F,6,0),""),"N/A")</f>
        <v>3010</v>
      </c>
      <c r="D332" s="137" t="s">
        <v>5255</v>
      </c>
      <c r="E332" s="142" t="str">
        <f>IF(B332,VLOOKUP(B332,MSRV5!B:D,3,0),"")</f>
        <v>UN</v>
      </c>
      <c r="F332" s="142"/>
      <c r="G332" s="86"/>
      <c r="H332" s="74">
        <f>IFERROR(IF(B332,VLOOKUP((AEO!$B$13&amp;AEO!$C$13&amp;B332&amp;E332),MSRV5!A:E,5,0),""),0)</f>
        <v>1718.5</v>
      </c>
      <c r="I332" s="33">
        <f t="shared" si="238"/>
        <v>0</v>
      </c>
      <c r="J332" s="172"/>
      <c r="K332" s="33">
        <f t="shared" si="239"/>
        <v>0</v>
      </c>
      <c r="L332" s="172"/>
      <c r="M332" s="33">
        <f t="shared" si="240"/>
        <v>0</v>
      </c>
      <c r="N332" s="172"/>
      <c r="O332" s="33">
        <f t="shared" si="212"/>
        <v>0</v>
      </c>
      <c r="P332" s="172"/>
      <c r="Q332" s="33">
        <f t="shared" si="213"/>
        <v>0</v>
      </c>
      <c r="R332" s="172"/>
      <c r="S332" s="33">
        <f t="shared" si="214"/>
        <v>0</v>
      </c>
      <c r="T332" s="172"/>
      <c r="U332" s="33">
        <f t="shared" si="215"/>
        <v>0</v>
      </c>
      <c r="V332" s="172"/>
      <c r="W332" s="33">
        <f t="shared" si="216"/>
        <v>0</v>
      </c>
      <c r="X332" s="172"/>
      <c r="Y332" s="33">
        <f t="shared" si="217"/>
        <v>0</v>
      </c>
      <c r="Z332" s="172"/>
      <c r="AA332" s="33">
        <f t="shared" si="218"/>
        <v>0</v>
      </c>
      <c r="AB332" s="172"/>
      <c r="AC332" s="33">
        <f t="shared" si="219"/>
        <v>0</v>
      </c>
      <c r="AD332" s="172"/>
      <c r="AE332" s="33">
        <f t="shared" si="220"/>
        <v>0</v>
      </c>
      <c r="AF332" s="172"/>
      <c r="AG332" s="33">
        <f t="shared" si="221"/>
        <v>0</v>
      </c>
      <c r="AH332" s="172"/>
      <c r="AI332" s="33">
        <f t="shared" si="222"/>
        <v>0</v>
      </c>
      <c r="AJ332" s="172"/>
      <c r="AK332" s="33">
        <f t="shared" si="223"/>
        <v>0</v>
      </c>
      <c r="AL332" s="172"/>
      <c r="AM332" s="33">
        <f t="shared" si="224"/>
        <v>0</v>
      </c>
      <c r="AN332" s="172"/>
      <c r="AO332" s="33">
        <f t="shared" si="225"/>
        <v>0</v>
      </c>
      <c r="AP332" s="172"/>
      <c r="AQ332" s="33">
        <f t="shared" si="226"/>
        <v>0</v>
      </c>
      <c r="AR332" s="172"/>
      <c r="AS332" s="33">
        <f t="shared" si="227"/>
        <v>0</v>
      </c>
      <c r="AT332" s="172"/>
      <c r="AU332" s="33">
        <f t="shared" si="228"/>
        <v>0</v>
      </c>
      <c r="AV332" s="172"/>
      <c r="AW332" s="33">
        <f t="shared" si="229"/>
        <v>0</v>
      </c>
      <c r="AX332" s="34">
        <f t="shared" si="234"/>
        <v>0</v>
      </c>
      <c r="AY332" s="41">
        <f t="shared" si="235"/>
        <v>0</v>
      </c>
      <c r="AZ332" s="5">
        <f t="shared" si="236"/>
        <v>0</v>
      </c>
      <c r="BA332" s="155">
        <f t="shared" si="237"/>
        <v>0</v>
      </c>
    </row>
    <row r="333" spans="1:53" s="2" customFormat="1" ht="13.2" hidden="1" thickTop="1" thickBot="1" x14ac:dyDescent="0.3">
      <c r="A333" s="32"/>
      <c r="B333" s="152">
        <v>5052500001</v>
      </c>
      <c r="C333" s="132" t="str">
        <f>IFERROR(IF(B333,VLOOKUP((AEO!$B$13&amp;AEO!$C$13&amp;B333&amp;E333),MSRV5!A:F,6,0),""),"N/A")</f>
        <v>3020</v>
      </c>
      <c r="D333" s="137" t="s">
        <v>4928</v>
      </c>
      <c r="E333" s="142" t="str">
        <f>IF(B333,VLOOKUP(B333,MSRV5!B:D,3,0),"")</f>
        <v>UN</v>
      </c>
      <c r="F333" s="142"/>
      <c r="G333" s="86"/>
      <c r="H333" s="74">
        <f>IFERROR(IF(B333,VLOOKUP((AEO!$B$13&amp;AEO!$C$13&amp;B333&amp;E333),MSRV5!A:E,5,0),""),0)</f>
        <v>1722.82</v>
      </c>
      <c r="I333" s="33">
        <f t="shared" si="238"/>
        <v>0</v>
      </c>
      <c r="J333" s="172"/>
      <c r="K333" s="33">
        <f t="shared" si="239"/>
        <v>0</v>
      </c>
      <c r="L333" s="172"/>
      <c r="M333" s="33">
        <f t="shared" si="240"/>
        <v>0</v>
      </c>
      <c r="N333" s="172"/>
      <c r="O333" s="33">
        <f t="shared" si="212"/>
        <v>0</v>
      </c>
      <c r="P333" s="172"/>
      <c r="Q333" s="33">
        <f t="shared" si="213"/>
        <v>0</v>
      </c>
      <c r="R333" s="172"/>
      <c r="S333" s="33">
        <f t="shared" si="214"/>
        <v>0</v>
      </c>
      <c r="T333" s="172"/>
      <c r="U333" s="33">
        <f t="shared" si="215"/>
        <v>0</v>
      </c>
      <c r="V333" s="172"/>
      <c r="W333" s="33">
        <f t="shared" si="216"/>
        <v>0</v>
      </c>
      <c r="X333" s="172"/>
      <c r="Y333" s="33">
        <f t="shared" si="217"/>
        <v>0</v>
      </c>
      <c r="Z333" s="172"/>
      <c r="AA333" s="33">
        <f t="shared" si="218"/>
        <v>0</v>
      </c>
      <c r="AB333" s="172"/>
      <c r="AC333" s="33">
        <f t="shared" si="219"/>
        <v>0</v>
      </c>
      <c r="AD333" s="172"/>
      <c r="AE333" s="33">
        <f t="shared" si="220"/>
        <v>0</v>
      </c>
      <c r="AF333" s="172"/>
      <c r="AG333" s="33">
        <f t="shared" si="221"/>
        <v>0</v>
      </c>
      <c r="AH333" s="172"/>
      <c r="AI333" s="33">
        <f t="shared" si="222"/>
        <v>0</v>
      </c>
      <c r="AJ333" s="172"/>
      <c r="AK333" s="33">
        <f t="shared" si="223"/>
        <v>0</v>
      </c>
      <c r="AL333" s="172"/>
      <c r="AM333" s="33">
        <f t="shared" si="224"/>
        <v>0</v>
      </c>
      <c r="AN333" s="172"/>
      <c r="AO333" s="33">
        <f t="shared" si="225"/>
        <v>0</v>
      </c>
      <c r="AP333" s="172"/>
      <c r="AQ333" s="33">
        <f t="shared" si="226"/>
        <v>0</v>
      </c>
      <c r="AR333" s="172"/>
      <c r="AS333" s="33">
        <f t="shared" si="227"/>
        <v>0</v>
      </c>
      <c r="AT333" s="172"/>
      <c r="AU333" s="33">
        <f t="shared" si="228"/>
        <v>0</v>
      </c>
      <c r="AV333" s="172"/>
      <c r="AW333" s="33">
        <f t="shared" si="229"/>
        <v>0</v>
      </c>
      <c r="AX333" s="34">
        <f t="shared" si="234"/>
        <v>0</v>
      </c>
      <c r="AY333" s="41">
        <f t="shared" si="235"/>
        <v>0</v>
      </c>
      <c r="AZ333" s="5">
        <f t="shared" si="236"/>
        <v>0</v>
      </c>
      <c r="BA333" s="155">
        <f t="shared" si="237"/>
        <v>0</v>
      </c>
    </row>
    <row r="334" spans="1:53" s="2" customFormat="1" ht="13.2" hidden="1" thickTop="1" thickBot="1" x14ac:dyDescent="0.3">
      <c r="A334" s="89"/>
      <c r="B334" s="152">
        <v>5050400041</v>
      </c>
      <c r="C334" s="132" t="str">
        <f>IFERROR(IF(B334,VLOOKUP((AEO!$B$13&amp;AEO!$C$13&amp;B334&amp;E334),MSRV5!A:F,6,0),""),"N/A")</f>
        <v>3030</v>
      </c>
      <c r="D334" s="137" t="s">
        <v>4929</v>
      </c>
      <c r="E334" s="142" t="str">
        <f>IF(B334,VLOOKUP(B334,MSRV5!B:D,3,0),"")</f>
        <v>UN</v>
      </c>
      <c r="F334" s="142"/>
      <c r="G334" s="86"/>
      <c r="H334" s="88">
        <f>IFERROR(IF(B334,VLOOKUP((AEO!$B$13&amp;AEO!$C$13&amp;B334&amp;E334),MSRV5!A:E,5,0),""),0)</f>
        <v>2301.0300000000002</v>
      </c>
      <c r="I334" s="90">
        <f t="shared" si="238"/>
        <v>0</v>
      </c>
      <c r="J334" s="172"/>
      <c r="K334" s="90">
        <f t="shared" si="239"/>
        <v>0</v>
      </c>
      <c r="L334" s="172"/>
      <c r="M334" s="90">
        <f t="shared" si="240"/>
        <v>0</v>
      </c>
      <c r="N334" s="172"/>
      <c r="O334" s="90">
        <f t="shared" si="212"/>
        <v>0</v>
      </c>
      <c r="P334" s="172"/>
      <c r="Q334" s="90">
        <f t="shared" si="213"/>
        <v>0</v>
      </c>
      <c r="R334" s="172"/>
      <c r="S334" s="90">
        <f t="shared" si="214"/>
        <v>0</v>
      </c>
      <c r="T334" s="172"/>
      <c r="U334" s="90">
        <f t="shared" si="215"/>
        <v>0</v>
      </c>
      <c r="V334" s="172"/>
      <c r="W334" s="90">
        <f t="shared" si="216"/>
        <v>0</v>
      </c>
      <c r="X334" s="172"/>
      <c r="Y334" s="90">
        <f t="shared" si="217"/>
        <v>0</v>
      </c>
      <c r="Z334" s="172"/>
      <c r="AA334" s="90">
        <f t="shared" si="218"/>
        <v>0</v>
      </c>
      <c r="AB334" s="172"/>
      <c r="AC334" s="90">
        <f t="shared" si="219"/>
        <v>0</v>
      </c>
      <c r="AD334" s="172"/>
      <c r="AE334" s="90">
        <f t="shared" si="220"/>
        <v>0</v>
      </c>
      <c r="AF334" s="172"/>
      <c r="AG334" s="90">
        <f t="shared" si="221"/>
        <v>0</v>
      </c>
      <c r="AH334" s="172"/>
      <c r="AI334" s="90">
        <f t="shared" si="222"/>
        <v>0</v>
      </c>
      <c r="AJ334" s="172"/>
      <c r="AK334" s="90">
        <f t="shared" si="223"/>
        <v>0</v>
      </c>
      <c r="AL334" s="172"/>
      <c r="AM334" s="90">
        <f t="shared" si="224"/>
        <v>0</v>
      </c>
      <c r="AN334" s="172"/>
      <c r="AO334" s="90">
        <f t="shared" si="225"/>
        <v>0</v>
      </c>
      <c r="AP334" s="172"/>
      <c r="AQ334" s="90">
        <f t="shared" si="226"/>
        <v>0</v>
      </c>
      <c r="AR334" s="172"/>
      <c r="AS334" s="90">
        <f t="shared" si="227"/>
        <v>0</v>
      </c>
      <c r="AT334" s="172"/>
      <c r="AU334" s="90">
        <f t="shared" si="228"/>
        <v>0</v>
      </c>
      <c r="AV334" s="172"/>
      <c r="AW334" s="90">
        <f t="shared" si="229"/>
        <v>0</v>
      </c>
      <c r="AX334" s="91">
        <f t="shared" si="234"/>
        <v>0</v>
      </c>
      <c r="AY334" s="92">
        <f t="shared" si="235"/>
        <v>0</v>
      </c>
      <c r="AZ334" s="87">
        <f t="shared" si="236"/>
        <v>0</v>
      </c>
      <c r="BA334" s="153">
        <f t="shared" si="237"/>
        <v>0</v>
      </c>
    </row>
    <row r="335" spans="1:53" s="2" customFormat="1" ht="13.2" hidden="1" thickTop="1" thickBot="1" x14ac:dyDescent="0.3">
      <c r="A335" s="32"/>
      <c r="B335" s="152">
        <v>5052500003</v>
      </c>
      <c r="C335" s="132" t="str">
        <f>IFERROR(IF(B335,VLOOKUP((AEO!$B$13&amp;AEO!$C$13&amp;B335&amp;E335),MSRV5!A:F,6,0),""),"N/A")</f>
        <v>3040</v>
      </c>
      <c r="D335" s="137" t="s">
        <v>4930</v>
      </c>
      <c r="E335" s="142" t="str">
        <f>IF(B335,VLOOKUP(B335,MSRV5!B:D,3,0),"")</f>
        <v>UN</v>
      </c>
      <c r="F335" s="142"/>
      <c r="G335" s="86"/>
      <c r="H335" s="74">
        <f>IFERROR(IF(B335,VLOOKUP((AEO!$B$13&amp;AEO!$C$13&amp;B335&amp;E335),MSRV5!A:E,5,0),""),0)</f>
        <v>3586.82</v>
      </c>
      <c r="I335" s="33">
        <f t="shared" si="238"/>
        <v>0</v>
      </c>
      <c r="J335" s="172"/>
      <c r="K335" s="33">
        <f t="shared" si="239"/>
        <v>0</v>
      </c>
      <c r="L335" s="172"/>
      <c r="M335" s="33">
        <f t="shared" si="240"/>
        <v>0</v>
      </c>
      <c r="N335" s="172"/>
      <c r="O335" s="33">
        <f t="shared" si="212"/>
        <v>0</v>
      </c>
      <c r="P335" s="172"/>
      <c r="Q335" s="33">
        <f t="shared" si="213"/>
        <v>0</v>
      </c>
      <c r="R335" s="172"/>
      <c r="S335" s="33">
        <f t="shared" si="214"/>
        <v>0</v>
      </c>
      <c r="T335" s="172"/>
      <c r="U335" s="33">
        <f t="shared" si="215"/>
        <v>0</v>
      </c>
      <c r="V335" s="172"/>
      <c r="W335" s="33">
        <f t="shared" si="216"/>
        <v>0</v>
      </c>
      <c r="X335" s="172"/>
      <c r="Y335" s="33">
        <f t="shared" si="217"/>
        <v>0</v>
      </c>
      <c r="Z335" s="172"/>
      <c r="AA335" s="33">
        <f t="shared" si="218"/>
        <v>0</v>
      </c>
      <c r="AB335" s="172"/>
      <c r="AC335" s="33">
        <f t="shared" si="219"/>
        <v>0</v>
      </c>
      <c r="AD335" s="172"/>
      <c r="AE335" s="33">
        <f t="shared" si="220"/>
        <v>0</v>
      </c>
      <c r="AF335" s="172"/>
      <c r="AG335" s="33">
        <f t="shared" si="221"/>
        <v>0</v>
      </c>
      <c r="AH335" s="172"/>
      <c r="AI335" s="33">
        <f t="shared" si="222"/>
        <v>0</v>
      </c>
      <c r="AJ335" s="172"/>
      <c r="AK335" s="33">
        <f t="shared" si="223"/>
        <v>0</v>
      </c>
      <c r="AL335" s="172"/>
      <c r="AM335" s="33">
        <f t="shared" si="224"/>
        <v>0</v>
      </c>
      <c r="AN335" s="172"/>
      <c r="AO335" s="33">
        <f t="shared" si="225"/>
        <v>0</v>
      </c>
      <c r="AP335" s="172"/>
      <c r="AQ335" s="33">
        <f t="shared" si="226"/>
        <v>0</v>
      </c>
      <c r="AR335" s="172"/>
      <c r="AS335" s="33">
        <f t="shared" si="227"/>
        <v>0</v>
      </c>
      <c r="AT335" s="172"/>
      <c r="AU335" s="33">
        <f t="shared" si="228"/>
        <v>0</v>
      </c>
      <c r="AV335" s="172"/>
      <c r="AW335" s="33">
        <f t="shared" si="229"/>
        <v>0</v>
      </c>
      <c r="AX335" s="34">
        <f t="shared" si="234"/>
        <v>0</v>
      </c>
      <c r="AY335" s="41">
        <f t="shared" si="235"/>
        <v>0</v>
      </c>
      <c r="AZ335" s="5">
        <f t="shared" si="236"/>
        <v>0</v>
      </c>
      <c r="BA335" s="155">
        <f t="shared" si="237"/>
        <v>0</v>
      </c>
    </row>
    <row r="336" spans="1:53" s="2" customFormat="1" ht="13.2" hidden="1" thickTop="1" thickBot="1" x14ac:dyDescent="0.3">
      <c r="A336" s="32"/>
      <c r="B336" s="154">
        <v>5052500006</v>
      </c>
      <c r="C336" s="133" t="str">
        <f>IFERROR(IF(B336,VLOOKUP((AEO!$B$13&amp;AEO!$C$13&amp;B336&amp;E336),MSRV5!A:F,6,0),""),"N/A")</f>
        <v>3050</v>
      </c>
      <c r="D336" s="138" t="s">
        <v>5256</v>
      </c>
      <c r="E336" s="143" t="str">
        <f>IF(B336,VLOOKUP(B336,MSRV5!B:D,3,0),"")</f>
        <v>M</v>
      </c>
      <c r="F336" s="143"/>
      <c r="G336" s="75"/>
      <c r="H336" s="74">
        <f>IFERROR(IF(B336,VLOOKUP((AEO!$B$13&amp;AEO!$C$13&amp;B336&amp;E336),MSRV5!A:E,5,0),""),0)</f>
        <v>3843.62</v>
      </c>
      <c r="I336" s="33">
        <f t="shared" si="238"/>
        <v>0</v>
      </c>
      <c r="J336" s="172"/>
      <c r="K336" s="33">
        <f t="shared" si="239"/>
        <v>0</v>
      </c>
      <c r="L336" s="172"/>
      <c r="M336" s="33">
        <f t="shared" si="240"/>
        <v>0</v>
      </c>
      <c r="N336" s="172"/>
      <c r="O336" s="33">
        <f t="shared" si="212"/>
        <v>0</v>
      </c>
      <c r="P336" s="172"/>
      <c r="Q336" s="33">
        <f t="shared" si="213"/>
        <v>0</v>
      </c>
      <c r="R336" s="172"/>
      <c r="S336" s="33">
        <f t="shared" si="214"/>
        <v>0</v>
      </c>
      <c r="T336" s="172"/>
      <c r="U336" s="33">
        <f t="shared" si="215"/>
        <v>0</v>
      </c>
      <c r="V336" s="172"/>
      <c r="W336" s="33">
        <f t="shared" si="216"/>
        <v>0</v>
      </c>
      <c r="X336" s="172"/>
      <c r="Y336" s="33">
        <f t="shared" si="217"/>
        <v>0</v>
      </c>
      <c r="Z336" s="172"/>
      <c r="AA336" s="33">
        <f t="shared" si="218"/>
        <v>0</v>
      </c>
      <c r="AB336" s="172"/>
      <c r="AC336" s="33">
        <f t="shared" si="219"/>
        <v>0</v>
      </c>
      <c r="AD336" s="172"/>
      <c r="AE336" s="33">
        <f t="shared" si="220"/>
        <v>0</v>
      </c>
      <c r="AF336" s="172"/>
      <c r="AG336" s="33">
        <f t="shared" si="221"/>
        <v>0</v>
      </c>
      <c r="AH336" s="172"/>
      <c r="AI336" s="33">
        <f t="shared" si="222"/>
        <v>0</v>
      </c>
      <c r="AJ336" s="172"/>
      <c r="AK336" s="33">
        <f t="shared" si="223"/>
        <v>0</v>
      </c>
      <c r="AL336" s="172"/>
      <c r="AM336" s="33">
        <f t="shared" si="224"/>
        <v>0</v>
      </c>
      <c r="AN336" s="172"/>
      <c r="AO336" s="33">
        <f t="shared" si="225"/>
        <v>0</v>
      </c>
      <c r="AP336" s="172"/>
      <c r="AQ336" s="33">
        <f t="shared" si="226"/>
        <v>0</v>
      </c>
      <c r="AR336" s="172"/>
      <c r="AS336" s="33">
        <f t="shared" si="227"/>
        <v>0</v>
      </c>
      <c r="AT336" s="172"/>
      <c r="AU336" s="33">
        <f t="shared" si="228"/>
        <v>0</v>
      </c>
      <c r="AV336" s="172"/>
      <c r="AW336" s="33">
        <f t="shared" si="229"/>
        <v>0</v>
      </c>
      <c r="AX336" s="34">
        <f t="shared" si="234"/>
        <v>0</v>
      </c>
      <c r="AY336" s="41">
        <f t="shared" si="235"/>
        <v>0</v>
      </c>
      <c r="AZ336" s="5">
        <f t="shared" si="236"/>
        <v>0</v>
      </c>
      <c r="BA336" s="155">
        <f t="shared" si="237"/>
        <v>0</v>
      </c>
    </row>
    <row r="337" spans="1:53" s="2" customFormat="1" ht="13.2" hidden="1" thickTop="1" thickBot="1" x14ac:dyDescent="0.3">
      <c r="A337" s="32"/>
      <c r="B337" s="154">
        <v>5500100018</v>
      </c>
      <c r="C337" s="133" t="str">
        <f>IFERROR(IF(B337,VLOOKUP((AEO!$B$13&amp;AEO!$C$13&amp;B337&amp;E337),MSRV5!A:F,6,0),""),"N/A")</f>
        <v>3060</v>
      </c>
      <c r="D337" s="138" t="s">
        <v>5257</v>
      </c>
      <c r="E337" s="143" t="str">
        <f>IF(B337,VLOOKUP(B337,MSRV5!B:D,3,0),"")</f>
        <v>UN</v>
      </c>
      <c r="F337" s="143"/>
      <c r="G337" s="75"/>
      <c r="H337" s="74">
        <f>IFERROR(IF(B337,VLOOKUP((AEO!$B$13&amp;AEO!$C$13&amp;B337&amp;E337),MSRV5!A:E,5,0),""),0)</f>
        <v>1481.6</v>
      </c>
      <c r="I337" s="33">
        <f t="shared" si="238"/>
        <v>0</v>
      </c>
      <c r="J337" s="172"/>
      <c r="K337" s="33">
        <f t="shared" si="239"/>
        <v>0</v>
      </c>
      <c r="L337" s="172"/>
      <c r="M337" s="33">
        <f t="shared" si="240"/>
        <v>0</v>
      </c>
      <c r="N337" s="172"/>
      <c r="O337" s="33">
        <f t="shared" si="212"/>
        <v>0</v>
      </c>
      <c r="P337" s="172"/>
      <c r="Q337" s="33">
        <f t="shared" si="213"/>
        <v>0</v>
      </c>
      <c r="R337" s="172"/>
      <c r="S337" s="33">
        <f t="shared" si="214"/>
        <v>0</v>
      </c>
      <c r="T337" s="172"/>
      <c r="U337" s="33">
        <f t="shared" si="215"/>
        <v>0</v>
      </c>
      <c r="V337" s="172"/>
      <c r="W337" s="33">
        <f t="shared" si="216"/>
        <v>0</v>
      </c>
      <c r="X337" s="172"/>
      <c r="Y337" s="33">
        <f t="shared" si="217"/>
        <v>0</v>
      </c>
      <c r="Z337" s="172"/>
      <c r="AA337" s="33">
        <f t="shared" si="218"/>
        <v>0</v>
      </c>
      <c r="AB337" s="172"/>
      <c r="AC337" s="33">
        <f t="shared" si="219"/>
        <v>0</v>
      </c>
      <c r="AD337" s="172"/>
      <c r="AE337" s="33">
        <f t="shared" si="220"/>
        <v>0</v>
      </c>
      <c r="AF337" s="172"/>
      <c r="AG337" s="33">
        <f t="shared" si="221"/>
        <v>0</v>
      </c>
      <c r="AH337" s="172"/>
      <c r="AI337" s="33">
        <f t="shared" si="222"/>
        <v>0</v>
      </c>
      <c r="AJ337" s="172"/>
      <c r="AK337" s="33">
        <f t="shared" si="223"/>
        <v>0</v>
      </c>
      <c r="AL337" s="172"/>
      <c r="AM337" s="33">
        <f t="shared" si="224"/>
        <v>0</v>
      </c>
      <c r="AN337" s="172"/>
      <c r="AO337" s="33">
        <f t="shared" si="225"/>
        <v>0</v>
      </c>
      <c r="AP337" s="172"/>
      <c r="AQ337" s="33">
        <f t="shared" si="226"/>
        <v>0</v>
      </c>
      <c r="AR337" s="172"/>
      <c r="AS337" s="33">
        <f t="shared" si="227"/>
        <v>0</v>
      </c>
      <c r="AT337" s="172"/>
      <c r="AU337" s="33">
        <f t="shared" si="228"/>
        <v>0</v>
      </c>
      <c r="AV337" s="172"/>
      <c r="AW337" s="33">
        <f t="shared" si="229"/>
        <v>0</v>
      </c>
      <c r="AX337" s="34">
        <f t="shared" si="234"/>
        <v>0</v>
      </c>
      <c r="AY337" s="41">
        <f t="shared" si="235"/>
        <v>0</v>
      </c>
      <c r="AZ337" s="5">
        <f t="shared" si="236"/>
        <v>0</v>
      </c>
      <c r="BA337" s="155">
        <f t="shared" si="237"/>
        <v>0</v>
      </c>
    </row>
    <row r="338" spans="1:53" s="2" customFormat="1" ht="13.2" hidden="1" thickTop="1" thickBot="1" x14ac:dyDescent="0.3">
      <c r="A338" s="32"/>
      <c r="B338" s="154">
        <v>5500100025</v>
      </c>
      <c r="C338" s="133" t="str">
        <f>IFERROR(IF(B338,VLOOKUP((AEO!$B$13&amp;AEO!$C$13&amp;B338&amp;E338),MSRV5!A:F,6,0),""),"N/A")</f>
        <v>9120</v>
      </c>
      <c r="D338" s="138" t="s">
        <v>5258</v>
      </c>
      <c r="E338" s="143" t="str">
        <f>IF(B338,VLOOKUP(B338,MSRV5!B:D,3,0),"")</f>
        <v>UN</v>
      </c>
      <c r="F338" s="143"/>
      <c r="G338" s="75"/>
      <c r="H338" s="74">
        <f>IFERROR(IF(B338,VLOOKUP((AEO!$B$13&amp;AEO!$C$13&amp;B338&amp;E338),MSRV5!A:E,5,0),""),0)</f>
        <v>5314.51</v>
      </c>
      <c r="I338" s="33">
        <f t="shared" si="238"/>
        <v>0</v>
      </c>
      <c r="J338" s="172"/>
      <c r="K338" s="33">
        <f t="shared" si="239"/>
        <v>0</v>
      </c>
      <c r="L338" s="172"/>
      <c r="M338" s="33">
        <f t="shared" si="240"/>
        <v>0</v>
      </c>
      <c r="N338" s="172"/>
      <c r="O338" s="33">
        <f t="shared" si="212"/>
        <v>0</v>
      </c>
      <c r="P338" s="172"/>
      <c r="Q338" s="33">
        <f t="shared" si="213"/>
        <v>0</v>
      </c>
      <c r="R338" s="172"/>
      <c r="S338" s="33">
        <f t="shared" si="214"/>
        <v>0</v>
      </c>
      <c r="T338" s="172"/>
      <c r="U338" s="33">
        <f t="shared" si="215"/>
        <v>0</v>
      </c>
      <c r="V338" s="172"/>
      <c r="W338" s="33">
        <f t="shared" si="216"/>
        <v>0</v>
      </c>
      <c r="X338" s="172"/>
      <c r="Y338" s="33">
        <f t="shared" si="217"/>
        <v>0</v>
      </c>
      <c r="Z338" s="172"/>
      <c r="AA338" s="33">
        <f t="shared" si="218"/>
        <v>0</v>
      </c>
      <c r="AB338" s="172"/>
      <c r="AC338" s="33">
        <f t="shared" si="219"/>
        <v>0</v>
      </c>
      <c r="AD338" s="172"/>
      <c r="AE338" s="33">
        <f t="shared" si="220"/>
        <v>0</v>
      </c>
      <c r="AF338" s="172"/>
      <c r="AG338" s="33">
        <f t="shared" si="221"/>
        <v>0</v>
      </c>
      <c r="AH338" s="172"/>
      <c r="AI338" s="33">
        <f t="shared" si="222"/>
        <v>0</v>
      </c>
      <c r="AJ338" s="172"/>
      <c r="AK338" s="33">
        <f t="shared" si="223"/>
        <v>0</v>
      </c>
      <c r="AL338" s="172"/>
      <c r="AM338" s="33">
        <f t="shared" si="224"/>
        <v>0</v>
      </c>
      <c r="AN338" s="172"/>
      <c r="AO338" s="33">
        <f t="shared" si="225"/>
        <v>0</v>
      </c>
      <c r="AP338" s="172"/>
      <c r="AQ338" s="33">
        <f t="shared" si="226"/>
        <v>0</v>
      </c>
      <c r="AR338" s="172"/>
      <c r="AS338" s="33">
        <f t="shared" si="227"/>
        <v>0</v>
      </c>
      <c r="AT338" s="172"/>
      <c r="AU338" s="33">
        <f t="shared" si="228"/>
        <v>0</v>
      </c>
      <c r="AV338" s="172"/>
      <c r="AW338" s="33">
        <f t="shared" si="229"/>
        <v>0</v>
      </c>
      <c r="AX338" s="34">
        <f t="shared" si="234"/>
        <v>0</v>
      </c>
      <c r="AY338" s="41">
        <f t="shared" si="235"/>
        <v>0</v>
      </c>
      <c r="AZ338" s="5">
        <f t="shared" si="236"/>
        <v>0</v>
      </c>
      <c r="BA338" s="155">
        <f t="shared" si="237"/>
        <v>0</v>
      </c>
    </row>
    <row r="339" spans="1:53" s="2" customFormat="1" ht="13.2" hidden="1" thickTop="1" thickBot="1" x14ac:dyDescent="0.3">
      <c r="A339" s="32"/>
      <c r="B339" s="154">
        <v>5500100019</v>
      </c>
      <c r="C339" s="133" t="str">
        <f>IFERROR(IF(B339,VLOOKUP((AEO!$B$13&amp;AEO!$C$13&amp;B339&amp;E339),MSRV5!A:F,6,0),""),"N/A")</f>
        <v>3070</v>
      </c>
      <c r="D339" s="138" t="s">
        <v>5259</v>
      </c>
      <c r="E339" s="143" t="str">
        <f>IF(B339,VLOOKUP(B339,MSRV5!B:D,3,0),"")</f>
        <v>UN</v>
      </c>
      <c r="F339" s="143"/>
      <c r="G339" s="75"/>
      <c r="H339" s="74">
        <f>IFERROR(IF(B339,VLOOKUP((AEO!$B$13&amp;AEO!$C$13&amp;B339&amp;E339),MSRV5!A:E,5,0),""),0)</f>
        <v>1743.39</v>
      </c>
      <c r="I339" s="33">
        <f t="shared" si="238"/>
        <v>0</v>
      </c>
      <c r="J339" s="172"/>
      <c r="K339" s="33">
        <f t="shared" si="239"/>
        <v>0</v>
      </c>
      <c r="L339" s="172"/>
      <c r="M339" s="33">
        <f t="shared" si="240"/>
        <v>0</v>
      </c>
      <c r="N339" s="172"/>
      <c r="O339" s="33">
        <f t="shared" si="212"/>
        <v>0</v>
      </c>
      <c r="P339" s="172"/>
      <c r="Q339" s="33">
        <f t="shared" si="213"/>
        <v>0</v>
      </c>
      <c r="R339" s="172"/>
      <c r="S339" s="33">
        <f t="shared" si="214"/>
        <v>0</v>
      </c>
      <c r="T339" s="172"/>
      <c r="U339" s="33">
        <f t="shared" si="215"/>
        <v>0</v>
      </c>
      <c r="V339" s="172"/>
      <c r="W339" s="33">
        <f t="shared" si="216"/>
        <v>0</v>
      </c>
      <c r="X339" s="172"/>
      <c r="Y339" s="33">
        <f t="shared" si="217"/>
        <v>0</v>
      </c>
      <c r="Z339" s="172"/>
      <c r="AA339" s="33">
        <f t="shared" si="218"/>
        <v>0</v>
      </c>
      <c r="AB339" s="172"/>
      <c r="AC339" s="33">
        <f t="shared" si="219"/>
        <v>0</v>
      </c>
      <c r="AD339" s="172"/>
      <c r="AE339" s="33">
        <f t="shared" si="220"/>
        <v>0</v>
      </c>
      <c r="AF339" s="172"/>
      <c r="AG339" s="33">
        <f t="shared" si="221"/>
        <v>0</v>
      </c>
      <c r="AH339" s="172"/>
      <c r="AI339" s="33">
        <f t="shared" si="222"/>
        <v>0</v>
      </c>
      <c r="AJ339" s="172"/>
      <c r="AK339" s="33">
        <f t="shared" si="223"/>
        <v>0</v>
      </c>
      <c r="AL339" s="172"/>
      <c r="AM339" s="33">
        <f t="shared" si="224"/>
        <v>0</v>
      </c>
      <c r="AN339" s="172"/>
      <c r="AO339" s="33">
        <f t="shared" si="225"/>
        <v>0</v>
      </c>
      <c r="AP339" s="172"/>
      <c r="AQ339" s="33">
        <f t="shared" si="226"/>
        <v>0</v>
      </c>
      <c r="AR339" s="172"/>
      <c r="AS339" s="33">
        <f t="shared" si="227"/>
        <v>0</v>
      </c>
      <c r="AT339" s="172"/>
      <c r="AU339" s="33">
        <f t="shared" si="228"/>
        <v>0</v>
      </c>
      <c r="AV339" s="172"/>
      <c r="AW339" s="33">
        <f t="shared" si="229"/>
        <v>0</v>
      </c>
      <c r="AX339" s="34">
        <f t="shared" si="234"/>
        <v>0</v>
      </c>
      <c r="AY339" s="41">
        <f t="shared" si="235"/>
        <v>0</v>
      </c>
      <c r="AZ339" s="5">
        <f t="shared" si="236"/>
        <v>0</v>
      </c>
      <c r="BA339" s="155">
        <f t="shared" si="237"/>
        <v>0</v>
      </c>
    </row>
    <row r="340" spans="1:53" s="2" customFormat="1" ht="13.2" hidden="1" thickTop="1" thickBot="1" x14ac:dyDescent="0.3">
      <c r="A340" s="32"/>
      <c r="B340" s="154">
        <v>5500100019</v>
      </c>
      <c r="C340" s="133" t="str">
        <f>IFERROR(IF(B340,VLOOKUP((AEO!$B$13&amp;AEO!$C$13&amp;B340&amp;E340),MSRV5!A:F,6,0),""),"N/A")</f>
        <v>3070</v>
      </c>
      <c r="D340" s="138" t="s">
        <v>5260</v>
      </c>
      <c r="E340" s="143" t="str">
        <f>IF(B340,VLOOKUP(B340,MSRV5!B:D,3,0),"")</f>
        <v>UN</v>
      </c>
      <c r="F340" s="143"/>
      <c r="G340" s="75"/>
      <c r="H340" s="74">
        <f>IFERROR(IF(B340,VLOOKUP((AEO!$B$13&amp;AEO!$C$13&amp;B340&amp;E340),MSRV5!A:E,5,0),""),0)</f>
        <v>1743.39</v>
      </c>
      <c r="I340" s="33">
        <f t="shared" si="238"/>
        <v>0</v>
      </c>
      <c r="J340" s="172"/>
      <c r="K340" s="33">
        <f t="shared" si="239"/>
        <v>0</v>
      </c>
      <c r="L340" s="172"/>
      <c r="M340" s="33">
        <f t="shared" si="240"/>
        <v>0</v>
      </c>
      <c r="N340" s="172"/>
      <c r="O340" s="33">
        <f t="shared" si="212"/>
        <v>0</v>
      </c>
      <c r="P340" s="172"/>
      <c r="Q340" s="33">
        <f t="shared" si="213"/>
        <v>0</v>
      </c>
      <c r="R340" s="172"/>
      <c r="S340" s="33">
        <f t="shared" si="214"/>
        <v>0</v>
      </c>
      <c r="T340" s="172"/>
      <c r="U340" s="33">
        <f t="shared" si="215"/>
        <v>0</v>
      </c>
      <c r="V340" s="172"/>
      <c r="W340" s="33">
        <f t="shared" si="216"/>
        <v>0</v>
      </c>
      <c r="X340" s="172"/>
      <c r="Y340" s="33">
        <f t="shared" si="217"/>
        <v>0</v>
      </c>
      <c r="Z340" s="172"/>
      <c r="AA340" s="33">
        <f t="shared" si="218"/>
        <v>0</v>
      </c>
      <c r="AB340" s="172"/>
      <c r="AC340" s="33">
        <f t="shared" si="219"/>
        <v>0</v>
      </c>
      <c r="AD340" s="172"/>
      <c r="AE340" s="33">
        <f t="shared" si="220"/>
        <v>0</v>
      </c>
      <c r="AF340" s="172"/>
      <c r="AG340" s="33">
        <f t="shared" si="221"/>
        <v>0</v>
      </c>
      <c r="AH340" s="172"/>
      <c r="AI340" s="33">
        <f t="shared" si="222"/>
        <v>0</v>
      </c>
      <c r="AJ340" s="172"/>
      <c r="AK340" s="33">
        <f t="shared" si="223"/>
        <v>0</v>
      </c>
      <c r="AL340" s="172"/>
      <c r="AM340" s="33">
        <f t="shared" si="224"/>
        <v>0</v>
      </c>
      <c r="AN340" s="172"/>
      <c r="AO340" s="33">
        <f t="shared" si="225"/>
        <v>0</v>
      </c>
      <c r="AP340" s="172"/>
      <c r="AQ340" s="33">
        <f t="shared" si="226"/>
        <v>0</v>
      </c>
      <c r="AR340" s="172"/>
      <c r="AS340" s="33">
        <f t="shared" si="227"/>
        <v>0</v>
      </c>
      <c r="AT340" s="172"/>
      <c r="AU340" s="33">
        <f t="shared" si="228"/>
        <v>0</v>
      </c>
      <c r="AV340" s="172"/>
      <c r="AW340" s="33">
        <f t="shared" si="229"/>
        <v>0</v>
      </c>
      <c r="AX340" s="34">
        <f t="shared" si="234"/>
        <v>0</v>
      </c>
      <c r="AY340" s="41">
        <f t="shared" si="235"/>
        <v>0</v>
      </c>
      <c r="AZ340" s="5">
        <f t="shared" si="236"/>
        <v>0</v>
      </c>
      <c r="BA340" s="155">
        <f t="shared" si="237"/>
        <v>0</v>
      </c>
    </row>
    <row r="341" spans="1:53" s="2" customFormat="1" ht="13.2" hidden="1" thickTop="1" thickBot="1" x14ac:dyDescent="0.3">
      <c r="A341" s="32"/>
      <c r="B341" s="152">
        <v>5500100020</v>
      </c>
      <c r="C341" s="132" t="str">
        <f>IFERROR(IF(B341,VLOOKUP((AEO!$B$13&amp;AEO!$C$13&amp;B341&amp;E341),MSRV5!A:F,6,0),""),"N/A")</f>
        <v>3090</v>
      </c>
      <c r="D341" s="137" t="s">
        <v>5261</v>
      </c>
      <c r="E341" s="142" t="str">
        <f>IF(B341,VLOOKUP(B341,MSRV5!B:D,3,0),"")</f>
        <v>UN</v>
      </c>
      <c r="F341" s="142"/>
      <c r="G341" s="86"/>
      <c r="H341" s="74">
        <f>IFERROR(IF(B341,VLOOKUP((AEO!$B$13&amp;AEO!$C$13&amp;B341&amp;E341),MSRV5!A:E,5,0),""),0)</f>
        <v>2301.41</v>
      </c>
      <c r="I341" s="33">
        <f t="shared" si="238"/>
        <v>0</v>
      </c>
      <c r="J341" s="172"/>
      <c r="K341" s="33">
        <f t="shared" si="239"/>
        <v>0</v>
      </c>
      <c r="L341" s="172"/>
      <c r="M341" s="33">
        <f t="shared" si="240"/>
        <v>0</v>
      </c>
      <c r="N341" s="172"/>
      <c r="O341" s="33">
        <f t="shared" si="212"/>
        <v>0</v>
      </c>
      <c r="P341" s="172"/>
      <c r="Q341" s="33">
        <f t="shared" si="213"/>
        <v>0</v>
      </c>
      <c r="R341" s="172"/>
      <c r="S341" s="33">
        <f t="shared" si="214"/>
        <v>0</v>
      </c>
      <c r="T341" s="172"/>
      <c r="U341" s="33">
        <f t="shared" si="215"/>
        <v>0</v>
      </c>
      <c r="V341" s="172"/>
      <c r="W341" s="33">
        <f t="shared" si="216"/>
        <v>0</v>
      </c>
      <c r="X341" s="172"/>
      <c r="Y341" s="33">
        <f t="shared" si="217"/>
        <v>0</v>
      </c>
      <c r="Z341" s="172"/>
      <c r="AA341" s="33">
        <f t="shared" si="218"/>
        <v>0</v>
      </c>
      <c r="AB341" s="172"/>
      <c r="AC341" s="33">
        <f t="shared" si="219"/>
        <v>0</v>
      </c>
      <c r="AD341" s="172"/>
      <c r="AE341" s="33">
        <f t="shared" si="220"/>
        <v>0</v>
      </c>
      <c r="AF341" s="172"/>
      <c r="AG341" s="33">
        <f t="shared" si="221"/>
        <v>0</v>
      </c>
      <c r="AH341" s="172"/>
      <c r="AI341" s="33">
        <f t="shared" si="222"/>
        <v>0</v>
      </c>
      <c r="AJ341" s="172"/>
      <c r="AK341" s="33">
        <f t="shared" si="223"/>
        <v>0</v>
      </c>
      <c r="AL341" s="172"/>
      <c r="AM341" s="33">
        <f t="shared" si="224"/>
        <v>0</v>
      </c>
      <c r="AN341" s="172"/>
      <c r="AO341" s="33">
        <f t="shared" si="225"/>
        <v>0</v>
      </c>
      <c r="AP341" s="172"/>
      <c r="AQ341" s="33">
        <f t="shared" si="226"/>
        <v>0</v>
      </c>
      <c r="AR341" s="172"/>
      <c r="AS341" s="33">
        <f t="shared" si="227"/>
        <v>0</v>
      </c>
      <c r="AT341" s="172"/>
      <c r="AU341" s="33">
        <f t="shared" si="228"/>
        <v>0</v>
      </c>
      <c r="AV341" s="172"/>
      <c r="AW341" s="33">
        <f t="shared" si="229"/>
        <v>0</v>
      </c>
      <c r="AX341" s="34">
        <f t="shared" si="234"/>
        <v>0</v>
      </c>
      <c r="AY341" s="41">
        <f t="shared" si="235"/>
        <v>0</v>
      </c>
      <c r="AZ341" s="5">
        <f t="shared" si="236"/>
        <v>0</v>
      </c>
      <c r="BA341" s="155">
        <f t="shared" si="237"/>
        <v>0</v>
      </c>
    </row>
    <row r="342" spans="1:53" s="2" customFormat="1" ht="13.2" hidden="1" thickTop="1" thickBot="1" x14ac:dyDescent="0.3">
      <c r="A342" s="32"/>
      <c r="B342" s="154">
        <v>5500100024</v>
      </c>
      <c r="C342" s="133" t="str">
        <f>IFERROR(IF(B342,VLOOKUP((AEO!$B$13&amp;AEO!$C$13&amp;B342&amp;E342),MSRV5!A:F,6,0),""),"N/A")</f>
        <v>3100</v>
      </c>
      <c r="D342" s="138" t="s">
        <v>5262</v>
      </c>
      <c r="E342" s="143" t="str">
        <f>IF(B342,VLOOKUP(B342,MSRV5!B:D,3,0),"")</f>
        <v>UN</v>
      </c>
      <c r="F342" s="143"/>
      <c r="G342" s="75"/>
      <c r="H342" s="74">
        <f>IFERROR(IF(B342,VLOOKUP((AEO!$B$13&amp;AEO!$C$13&amp;B342&amp;E342),MSRV5!A:E,5,0),""),0)</f>
        <v>5656.49</v>
      </c>
      <c r="I342" s="33">
        <f t="shared" si="238"/>
        <v>0</v>
      </c>
      <c r="J342" s="172"/>
      <c r="K342" s="33">
        <f t="shared" si="239"/>
        <v>0</v>
      </c>
      <c r="L342" s="172"/>
      <c r="M342" s="33">
        <f t="shared" si="240"/>
        <v>0</v>
      </c>
      <c r="N342" s="172"/>
      <c r="O342" s="33">
        <f t="shared" si="212"/>
        <v>0</v>
      </c>
      <c r="P342" s="172"/>
      <c r="Q342" s="33">
        <f t="shared" si="213"/>
        <v>0</v>
      </c>
      <c r="R342" s="172"/>
      <c r="S342" s="33">
        <f t="shared" si="214"/>
        <v>0</v>
      </c>
      <c r="T342" s="172"/>
      <c r="U342" s="33">
        <f t="shared" si="215"/>
        <v>0</v>
      </c>
      <c r="V342" s="172"/>
      <c r="W342" s="33">
        <f t="shared" si="216"/>
        <v>0</v>
      </c>
      <c r="X342" s="172"/>
      <c r="Y342" s="33">
        <f t="shared" si="217"/>
        <v>0</v>
      </c>
      <c r="Z342" s="172"/>
      <c r="AA342" s="33">
        <f t="shared" si="218"/>
        <v>0</v>
      </c>
      <c r="AB342" s="172"/>
      <c r="AC342" s="33">
        <f t="shared" si="219"/>
        <v>0</v>
      </c>
      <c r="AD342" s="172"/>
      <c r="AE342" s="33">
        <f t="shared" si="220"/>
        <v>0</v>
      </c>
      <c r="AF342" s="172"/>
      <c r="AG342" s="33">
        <f t="shared" si="221"/>
        <v>0</v>
      </c>
      <c r="AH342" s="172"/>
      <c r="AI342" s="33">
        <f t="shared" si="222"/>
        <v>0</v>
      </c>
      <c r="AJ342" s="172"/>
      <c r="AK342" s="33">
        <f t="shared" si="223"/>
        <v>0</v>
      </c>
      <c r="AL342" s="172"/>
      <c r="AM342" s="33">
        <f t="shared" si="224"/>
        <v>0</v>
      </c>
      <c r="AN342" s="172"/>
      <c r="AO342" s="33">
        <f t="shared" si="225"/>
        <v>0</v>
      </c>
      <c r="AP342" s="172"/>
      <c r="AQ342" s="33">
        <f t="shared" si="226"/>
        <v>0</v>
      </c>
      <c r="AR342" s="172"/>
      <c r="AS342" s="33">
        <f t="shared" si="227"/>
        <v>0</v>
      </c>
      <c r="AT342" s="172"/>
      <c r="AU342" s="33">
        <f t="shared" si="228"/>
        <v>0</v>
      </c>
      <c r="AV342" s="172"/>
      <c r="AW342" s="33">
        <f t="shared" si="229"/>
        <v>0</v>
      </c>
      <c r="AX342" s="34">
        <f t="shared" si="234"/>
        <v>0</v>
      </c>
      <c r="AY342" s="41">
        <f t="shared" si="235"/>
        <v>0</v>
      </c>
      <c r="AZ342" s="5">
        <f t="shared" si="236"/>
        <v>0</v>
      </c>
      <c r="BA342" s="155">
        <f t="shared" si="237"/>
        <v>0</v>
      </c>
    </row>
    <row r="343" spans="1:53" s="2" customFormat="1" ht="13.2" hidden="1" thickTop="1" thickBot="1" x14ac:dyDescent="0.3">
      <c r="A343" s="32"/>
      <c r="B343" s="154">
        <v>5500100021</v>
      </c>
      <c r="C343" s="133" t="str">
        <f>IFERROR(IF(B343,VLOOKUP((AEO!$B$13&amp;AEO!$C$13&amp;B343&amp;E343),MSRV5!A:F,6,0),""),"N/A")</f>
        <v>3110</v>
      </c>
      <c r="D343" s="138" t="s">
        <v>5263</v>
      </c>
      <c r="E343" s="143" t="str">
        <f>IF(B343,VLOOKUP(B343,MSRV5!B:D,3,0),"")</f>
        <v>UN</v>
      </c>
      <c r="F343" s="143"/>
      <c r="G343" s="75"/>
      <c r="H343" s="74">
        <f>IFERROR(IF(B343,VLOOKUP((AEO!$B$13&amp;AEO!$C$13&amp;B343&amp;E343),MSRV5!A:E,5,0),""),0)</f>
        <v>3234.7</v>
      </c>
      <c r="I343" s="33">
        <f t="shared" si="238"/>
        <v>0</v>
      </c>
      <c r="J343" s="172"/>
      <c r="K343" s="33">
        <f t="shared" si="239"/>
        <v>0</v>
      </c>
      <c r="L343" s="172"/>
      <c r="M343" s="33">
        <f t="shared" si="240"/>
        <v>0</v>
      </c>
      <c r="N343" s="172"/>
      <c r="O343" s="33">
        <f t="shared" si="212"/>
        <v>0</v>
      </c>
      <c r="P343" s="172"/>
      <c r="Q343" s="33">
        <f t="shared" si="213"/>
        <v>0</v>
      </c>
      <c r="R343" s="172"/>
      <c r="S343" s="33">
        <f t="shared" si="214"/>
        <v>0</v>
      </c>
      <c r="T343" s="172"/>
      <c r="U343" s="33">
        <f t="shared" si="215"/>
        <v>0</v>
      </c>
      <c r="V343" s="172"/>
      <c r="W343" s="33">
        <f t="shared" si="216"/>
        <v>0</v>
      </c>
      <c r="X343" s="172"/>
      <c r="Y343" s="33">
        <f t="shared" si="217"/>
        <v>0</v>
      </c>
      <c r="Z343" s="172"/>
      <c r="AA343" s="33">
        <f t="shared" si="218"/>
        <v>0</v>
      </c>
      <c r="AB343" s="172"/>
      <c r="AC343" s="33">
        <f t="shared" si="219"/>
        <v>0</v>
      </c>
      <c r="AD343" s="172"/>
      <c r="AE343" s="33">
        <f t="shared" si="220"/>
        <v>0</v>
      </c>
      <c r="AF343" s="172"/>
      <c r="AG343" s="33">
        <f t="shared" si="221"/>
        <v>0</v>
      </c>
      <c r="AH343" s="172"/>
      <c r="AI343" s="33">
        <f t="shared" si="222"/>
        <v>0</v>
      </c>
      <c r="AJ343" s="172"/>
      <c r="AK343" s="33">
        <f t="shared" si="223"/>
        <v>0</v>
      </c>
      <c r="AL343" s="172"/>
      <c r="AM343" s="33">
        <f t="shared" si="224"/>
        <v>0</v>
      </c>
      <c r="AN343" s="172"/>
      <c r="AO343" s="33">
        <f t="shared" si="225"/>
        <v>0</v>
      </c>
      <c r="AP343" s="172"/>
      <c r="AQ343" s="33">
        <f t="shared" si="226"/>
        <v>0</v>
      </c>
      <c r="AR343" s="172"/>
      <c r="AS343" s="33">
        <f t="shared" si="227"/>
        <v>0</v>
      </c>
      <c r="AT343" s="172"/>
      <c r="AU343" s="33">
        <f t="shared" si="228"/>
        <v>0</v>
      </c>
      <c r="AV343" s="172"/>
      <c r="AW343" s="33">
        <f t="shared" si="229"/>
        <v>0</v>
      </c>
      <c r="AX343" s="34">
        <f t="shared" si="234"/>
        <v>0</v>
      </c>
      <c r="AY343" s="41">
        <f t="shared" si="235"/>
        <v>0</v>
      </c>
      <c r="AZ343" s="5">
        <f t="shared" si="236"/>
        <v>0</v>
      </c>
      <c r="BA343" s="155">
        <f t="shared" si="237"/>
        <v>0</v>
      </c>
    </row>
    <row r="344" spans="1:53" s="2" customFormat="1" ht="13.2" hidden="1" thickTop="1" thickBot="1" x14ac:dyDescent="0.3">
      <c r="A344" s="32"/>
      <c r="B344" s="154">
        <v>5500100025</v>
      </c>
      <c r="C344" s="133" t="str">
        <f>IFERROR(IF(B344,VLOOKUP((AEO!$B$13&amp;AEO!$C$13&amp;B344&amp;E344),MSRV5!A:F,6,0),""),"N/A")</f>
        <v>9120</v>
      </c>
      <c r="D344" s="138" t="s">
        <v>5264</v>
      </c>
      <c r="E344" s="143" t="str">
        <f>IF(B344,VLOOKUP(B344,MSRV5!B:D,3,0),"")</f>
        <v>UN</v>
      </c>
      <c r="F344" s="143"/>
      <c r="G344" s="75"/>
      <c r="H344" s="74">
        <f>IFERROR(IF(B344,VLOOKUP((AEO!$B$13&amp;AEO!$C$13&amp;B344&amp;E344),MSRV5!A:E,5,0),""),0)</f>
        <v>5314.51</v>
      </c>
      <c r="I344" s="33">
        <f t="shared" si="238"/>
        <v>0</v>
      </c>
      <c r="J344" s="172"/>
      <c r="K344" s="33">
        <f t="shared" si="239"/>
        <v>0</v>
      </c>
      <c r="L344" s="172"/>
      <c r="M344" s="33">
        <f t="shared" si="240"/>
        <v>0</v>
      </c>
      <c r="N344" s="172"/>
      <c r="O344" s="33">
        <f t="shared" si="212"/>
        <v>0</v>
      </c>
      <c r="P344" s="172"/>
      <c r="Q344" s="33">
        <f t="shared" si="213"/>
        <v>0</v>
      </c>
      <c r="R344" s="172"/>
      <c r="S344" s="33">
        <f t="shared" si="214"/>
        <v>0</v>
      </c>
      <c r="T344" s="172"/>
      <c r="U344" s="33">
        <f t="shared" si="215"/>
        <v>0</v>
      </c>
      <c r="V344" s="172"/>
      <c r="W344" s="33">
        <f t="shared" si="216"/>
        <v>0</v>
      </c>
      <c r="X344" s="172"/>
      <c r="Y344" s="33">
        <f t="shared" si="217"/>
        <v>0</v>
      </c>
      <c r="Z344" s="172"/>
      <c r="AA344" s="33">
        <f t="shared" si="218"/>
        <v>0</v>
      </c>
      <c r="AB344" s="172"/>
      <c r="AC344" s="33">
        <f t="shared" si="219"/>
        <v>0</v>
      </c>
      <c r="AD344" s="172"/>
      <c r="AE344" s="33">
        <f t="shared" si="220"/>
        <v>0</v>
      </c>
      <c r="AF344" s="172"/>
      <c r="AG344" s="33">
        <f t="shared" si="221"/>
        <v>0</v>
      </c>
      <c r="AH344" s="172"/>
      <c r="AI344" s="33">
        <f t="shared" si="222"/>
        <v>0</v>
      </c>
      <c r="AJ344" s="172"/>
      <c r="AK344" s="33">
        <f t="shared" si="223"/>
        <v>0</v>
      </c>
      <c r="AL344" s="172"/>
      <c r="AM344" s="33">
        <f t="shared" si="224"/>
        <v>0</v>
      </c>
      <c r="AN344" s="172"/>
      <c r="AO344" s="33">
        <f t="shared" si="225"/>
        <v>0</v>
      </c>
      <c r="AP344" s="172"/>
      <c r="AQ344" s="33">
        <f t="shared" si="226"/>
        <v>0</v>
      </c>
      <c r="AR344" s="172"/>
      <c r="AS344" s="33">
        <f t="shared" si="227"/>
        <v>0</v>
      </c>
      <c r="AT344" s="172"/>
      <c r="AU344" s="33">
        <f t="shared" si="228"/>
        <v>0</v>
      </c>
      <c r="AV344" s="172"/>
      <c r="AW344" s="33">
        <f t="shared" si="229"/>
        <v>0</v>
      </c>
      <c r="AX344" s="34">
        <f t="shared" si="234"/>
        <v>0</v>
      </c>
      <c r="AY344" s="41">
        <f t="shared" si="235"/>
        <v>0</v>
      </c>
      <c r="AZ344" s="5">
        <f t="shared" si="236"/>
        <v>0</v>
      </c>
      <c r="BA344" s="155">
        <f t="shared" si="237"/>
        <v>0</v>
      </c>
    </row>
    <row r="345" spans="1:53" s="2" customFormat="1" ht="13.2" hidden="1" thickTop="1" thickBot="1" x14ac:dyDescent="0.3">
      <c r="A345" s="32"/>
      <c r="B345" s="154">
        <v>5500100022</v>
      </c>
      <c r="C345" s="133" t="str">
        <f>IFERROR(IF(B345,VLOOKUP((AEO!$B$13&amp;AEO!$C$13&amp;B345&amp;E345),MSRV5!A:F,6,0),""),"N/A")</f>
        <v>3120</v>
      </c>
      <c r="D345" s="138" t="s">
        <v>5265</v>
      </c>
      <c r="E345" s="143" t="str">
        <f>IF(B345,VLOOKUP(B345,MSRV5!B:D,3,0),"")</f>
        <v>UN</v>
      </c>
      <c r="F345" s="143"/>
      <c r="G345" s="75"/>
      <c r="H345" s="74">
        <f>IFERROR(IF(B345,VLOOKUP((AEO!$B$13&amp;AEO!$C$13&amp;B345&amp;E345),MSRV5!A:E,5,0),""),0)</f>
        <v>9325.1299999999992</v>
      </c>
      <c r="I345" s="33">
        <f t="shared" si="238"/>
        <v>0</v>
      </c>
      <c r="J345" s="172"/>
      <c r="K345" s="33">
        <f t="shared" si="239"/>
        <v>0</v>
      </c>
      <c r="L345" s="172"/>
      <c r="M345" s="33">
        <f t="shared" si="240"/>
        <v>0</v>
      </c>
      <c r="N345" s="172"/>
      <c r="O345" s="33">
        <f t="shared" si="212"/>
        <v>0</v>
      </c>
      <c r="P345" s="172"/>
      <c r="Q345" s="33">
        <f t="shared" si="213"/>
        <v>0</v>
      </c>
      <c r="R345" s="172"/>
      <c r="S345" s="33">
        <f t="shared" si="214"/>
        <v>0</v>
      </c>
      <c r="T345" s="172"/>
      <c r="U345" s="33">
        <f t="shared" si="215"/>
        <v>0</v>
      </c>
      <c r="V345" s="172"/>
      <c r="W345" s="33">
        <f t="shared" si="216"/>
        <v>0</v>
      </c>
      <c r="X345" s="172"/>
      <c r="Y345" s="33">
        <f t="shared" si="217"/>
        <v>0</v>
      </c>
      <c r="Z345" s="172"/>
      <c r="AA345" s="33">
        <f t="shared" si="218"/>
        <v>0</v>
      </c>
      <c r="AB345" s="172"/>
      <c r="AC345" s="33">
        <f t="shared" si="219"/>
        <v>0</v>
      </c>
      <c r="AD345" s="172"/>
      <c r="AE345" s="33">
        <f t="shared" si="220"/>
        <v>0</v>
      </c>
      <c r="AF345" s="172"/>
      <c r="AG345" s="33">
        <f t="shared" si="221"/>
        <v>0</v>
      </c>
      <c r="AH345" s="172"/>
      <c r="AI345" s="33">
        <f t="shared" si="222"/>
        <v>0</v>
      </c>
      <c r="AJ345" s="172"/>
      <c r="AK345" s="33">
        <f t="shared" si="223"/>
        <v>0</v>
      </c>
      <c r="AL345" s="172"/>
      <c r="AM345" s="33">
        <f t="shared" si="224"/>
        <v>0</v>
      </c>
      <c r="AN345" s="172"/>
      <c r="AO345" s="33">
        <f t="shared" si="225"/>
        <v>0</v>
      </c>
      <c r="AP345" s="172"/>
      <c r="AQ345" s="33">
        <f t="shared" si="226"/>
        <v>0</v>
      </c>
      <c r="AR345" s="172"/>
      <c r="AS345" s="33">
        <f t="shared" si="227"/>
        <v>0</v>
      </c>
      <c r="AT345" s="172"/>
      <c r="AU345" s="33">
        <f t="shared" si="228"/>
        <v>0</v>
      </c>
      <c r="AV345" s="172"/>
      <c r="AW345" s="33">
        <f t="shared" si="229"/>
        <v>0</v>
      </c>
      <c r="AX345" s="34">
        <f t="shared" si="234"/>
        <v>0</v>
      </c>
      <c r="AY345" s="41">
        <f t="shared" si="235"/>
        <v>0</v>
      </c>
      <c r="AZ345" s="5">
        <f t="shared" si="236"/>
        <v>0</v>
      </c>
      <c r="BA345" s="155">
        <f t="shared" si="237"/>
        <v>0</v>
      </c>
    </row>
    <row r="346" spans="1:53" s="2" customFormat="1" ht="13.2" hidden="1" thickTop="1" thickBot="1" x14ac:dyDescent="0.3">
      <c r="A346" s="32"/>
      <c r="B346" s="154">
        <v>5500100022</v>
      </c>
      <c r="C346" s="133" t="str">
        <f>IFERROR(IF(B346,VLOOKUP((AEO!$B$13&amp;AEO!$C$13&amp;B346&amp;E346),MSRV5!A:F,6,0),""),"N/A")</f>
        <v>3120</v>
      </c>
      <c r="D346" s="138" t="s">
        <v>5266</v>
      </c>
      <c r="E346" s="143" t="str">
        <f>IF(B346,VLOOKUP(B346,MSRV5!B:D,3,0),"")</f>
        <v>UN</v>
      </c>
      <c r="F346" s="143"/>
      <c r="G346" s="75"/>
      <c r="H346" s="74">
        <f>IFERROR(IF(B346,VLOOKUP((AEO!$B$13&amp;AEO!$C$13&amp;B346&amp;E346),MSRV5!A:E,5,0),""),0)</f>
        <v>9325.1299999999992</v>
      </c>
      <c r="I346" s="33">
        <f t="shared" si="238"/>
        <v>0</v>
      </c>
      <c r="J346" s="172"/>
      <c r="K346" s="33">
        <f t="shared" si="239"/>
        <v>0</v>
      </c>
      <c r="L346" s="172"/>
      <c r="M346" s="33">
        <f t="shared" si="240"/>
        <v>0</v>
      </c>
      <c r="N346" s="172"/>
      <c r="O346" s="33">
        <f t="shared" si="212"/>
        <v>0</v>
      </c>
      <c r="P346" s="172"/>
      <c r="Q346" s="33">
        <f t="shared" si="213"/>
        <v>0</v>
      </c>
      <c r="R346" s="172"/>
      <c r="S346" s="33">
        <f t="shared" si="214"/>
        <v>0</v>
      </c>
      <c r="T346" s="172"/>
      <c r="U346" s="33">
        <f t="shared" si="215"/>
        <v>0</v>
      </c>
      <c r="V346" s="172"/>
      <c r="W346" s="33">
        <f t="shared" si="216"/>
        <v>0</v>
      </c>
      <c r="X346" s="172"/>
      <c r="Y346" s="33">
        <f t="shared" si="217"/>
        <v>0</v>
      </c>
      <c r="Z346" s="172"/>
      <c r="AA346" s="33">
        <f t="shared" si="218"/>
        <v>0</v>
      </c>
      <c r="AB346" s="172"/>
      <c r="AC346" s="33">
        <f t="shared" si="219"/>
        <v>0</v>
      </c>
      <c r="AD346" s="172"/>
      <c r="AE346" s="33">
        <f t="shared" si="220"/>
        <v>0</v>
      </c>
      <c r="AF346" s="172"/>
      <c r="AG346" s="33">
        <f t="shared" si="221"/>
        <v>0</v>
      </c>
      <c r="AH346" s="172"/>
      <c r="AI346" s="33">
        <f t="shared" si="222"/>
        <v>0</v>
      </c>
      <c r="AJ346" s="172"/>
      <c r="AK346" s="33">
        <f t="shared" si="223"/>
        <v>0</v>
      </c>
      <c r="AL346" s="172"/>
      <c r="AM346" s="33">
        <f t="shared" si="224"/>
        <v>0</v>
      </c>
      <c r="AN346" s="172"/>
      <c r="AO346" s="33">
        <f t="shared" si="225"/>
        <v>0</v>
      </c>
      <c r="AP346" s="172"/>
      <c r="AQ346" s="33">
        <f t="shared" si="226"/>
        <v>0</v>
      </c>
      <c r="AR346" s="172"/>
      <c r="AS346" s="33">
        <f t="shared" si="227"/>
        <v>0</v>
      </c>
      <c r="AT346" s="172"/>
      <c r="AU346" s="33">
        <f t="shared" si="228"/>
        <v>0</v>
      </c>
      <c r="AV346" s="172"/>
      <c r="AW346" s="33">
        <f t="shared" si="229"/>
        <v>0</v>
      </c>
      <c r="AX346" s="34">
        <f t="shared" si="234"/>
        <v>0</v>
      </c>
      <c r="AY346" s="41">
        <f t="shared" si="235"/>
        <v>0</v>
      </c>
      <c r="AZ346" s="5">
        <f t="shared" si="236"/>
        <v>0</v>
      </c>
      <c r="BA346" s="155">
        <f t="shared" si="237"/>
        <v>0</v>
      </c>
    </row>
    <row r="347" spans="1:53" s="2" customFormat="1" ht="13.2" hidden="1" thickTop="1" thickBot="1" x14ac:dyDescent="0.3">
      <c r="A347" s="32"/>
      <c r="B347" s="154">
        <v>5500100023</v>
      </c>
      <c r="C347" s="133" t="str">
        <f>IFERROR(IF(B347,VLOOKUP((AEO!$B$13&amp;AEO!$C$13&amp;B347&amp;E347),MSRV5!A:F,6,0),""),"N/A")</f>
        <v>3140</v>
      </c>
      <c r="D347" s="138" t="s">
        <v>5267</v>
      </c>
      <c r="E347" s="143" t="str">
        <f>IF(B347,VLOOKUP(B347,MSRV5!B:D,3,0),"")</f>
        <v>UN</v>
      </c>
      <c r="F347" s="143"/>
      <c r="G347" s="75"/>
      <c r="H347" s="74">
        <f>IFERROR(IF(B347,VLOOKUP((AEO!$B$13&amp;AEO!$C$13&amp;B347&amp;E347),MSRV5!A:E,5,0),""),0)</f>
        <v>4328.03</v>
      </c>
      <c r="I347" s="33">
        <f t="shared" si="238"/>
        <v>0</v>
      </c>
      <c r="J347" s="172"/>
      <c r="K347" s="33">
        <f t="shared" si="239"/>
        <v>0</v>
      </c>
      <c r="L347" s="172"/>
      <c r="M347" s="33">
        <f t="shared" si="240"/>
        <v>0</v>
      </c>
      <c r="N347" s="172"/>
      <c r="O347" s="33">
        <f t="shared" si="212"/>
        <v>0</v>
      </c>
      <c r="P347" s="172"/>
      <c r="Q347" s="33">
        <f t="shared" si="213"/>
        <v>0</v>
      </c>
      <c r="R347" s="172"/>
      <c r="S347" s="33">
        <f t="shared" si="214"/>
        <v>0</v>
      </c>
      <c r="T347" s="172"/>
      <c r="U347" s="33">
        <f t="shared" si="215"/>
        <v>0</v>
      </c>
      <c r="V347" s="172"/>
      <c r="W347" s="33">
        <f t="shared" si="216"/>
        <v>0</v>
      </c>
      <c r="X347" s="172"/>
      <c r="Y347" s="33">
        <f t="shared" si="217"/>
        <v>0</v>
      </c>
      <c r="Z347" s="172"/>
      <c r="AA347" s="33">
        <f t="shared" si="218"/>
        <v>0</v>
      </c>
      <c r="AB347" s="172"/>
      <c r="AC347" s="33">
        <f t="shared" si="219"/>
        <v>0</v>
      </c>
      <c r="AD347" s="172"/>
      <c r="AE347" s="33">
        <f t="shared" si="220"/>
        <v>0</v>
      </c>
      <c r="AF347" s="172"/>
      <c r="AG347" s="33">
        <f t="shared" si="221"/>
        <v>0</v>
      </c>
      <c r="AH347" s="172"/>
      <c r="AI347" s="33">
        <f t="shared" si="222"/>
        <v>0</v>
      </c>
      <c r="AJ347" s="172"/>
      <c r="AK347" s="33">
        <f t="shared" si="223"/>
        <v>0</v>
      </c>
      <c r="AL347" s="172"/>
      <c r="AM347" s="33">
        <f t="shared" si="224"/>
        <v>0</v>
      </c>
      <c r="AN347" s="172"/>
      <c r="AO347" s="33">
        <f t="shared" si="225"/>
        <v>0</v>
      </c>
      <c r="AP347" s="172"/>
      <c r="AQ347" s="33">
        <f t="shared" si="226"/>
        <v>0</v>
      </c>
      <c r="AR347" s="172"/>
      <c r="AS347" s="33">
        <f t="shared" si="227"/>
        <v>0</v>
      </c>
      <c r="AT347" s="172"/>
      <c r="AU347" s="33">
        <f t="shared" si="228"/>
        <v>0</v>
      </c>
      <c r="AV347" s="172"/>
      <c r="AW347" s="33">
        <f t="shared" si="229"/>
        <v>0</v>
      </c>
      <c r="AX347" s="34">
        <f t="shared" si="234"/>
        <v>0</v>
      </c>
      <c r="AY347" s="41">
        <f t="shared" si="235"/>
        <v>0</v>
      </c>
      <c r="AZ347" s="5">
        <f t="shared" si="236"/>
        <v>0</v>
      </c>
      <c r="BA347" s="155">
        <f t="shared" si="237"/>
        <v>0</v>
      </c>
    </row>
    <row r="348" spans="1:53" s="2" customFormat="1" ht="13.2" hidden="1" thickTop="1" thickBot="1" x14ac:dyDescent="0.3">
      <c r="A348" s="32"/>
      <c r="B348" s="154">
        <v>5500100025</v>
      </c>
      <c r="C348" s="133" t="str">
        <f>IFERROR(IF(B348,VLOOKUP((AEO!$B$13&amp;AEO!$C$13&amp;B348&amp;E348),MSRV5!A:F,6,0),""),"N/A")</f>
        <v>9120</v>
      </c>
      <c r="D348" s="138" t="s">
        <v>5268</v>
      </c>
      <c r="E348" s="143" t="str">
        <f>IF(B348,VLOOKUP(B348,MSRV5!B:D,3,0),"")</f>
        <v>UN</v>
      </c>
      <c r="F348" s="143"/>
      <c r="G348" s="75"/>
      <c r="H348" s="74">
        <f>IFERROR(IF(B348,VLOOKUP((AEO!$B$13&amp;AEO!$C$13&amp;B348&amp;E348),MSRV5!A:E,5,0),""),0)</f>
        <v>5314.51</v>
      </c>
      <c r="I348" s="33">
        <f t="shared" si="238"/>
        <v>0</v>
      </c>
      <c r="J348" s="172"/>
      <c r="K348" s="33">
        <f t="shared" si="239"/>
        <v>0</v>
      </c>
      <c r="L348" s="172"/>
      <c r="M348" s="33">
        <f t="shared" si="240"/>
        <v>0</v>
      </c>
      <c r="N348" s="172"/>
      <c r="O348" s="33">
        <f t="shared" si="212"/>
        <v>0</v>
      </c>
      <c r="P348" s="172"/>
      <c r="Q348" s="33">
        <f t="shared" si="213"/>
        <v>0</v>
      </c>
      <c r="R348" s="172"/>
      <c r="S348" s="33">
        <f t="shared" si="214"/>
        <v>0</v>
      </c>
      <c r="T348" s="172"/>
      <c r="U348" s="33">
        <f t="shared" si="215"/>
        <v>0</v>
      </c>
      <c r="V348" s="172"/>
      <c r="W348" s="33">
        <f t="shared" si="216"/>
        <v>0</v>
      </c>
      <c r="X348" s="172"/>
      <c r="Y348" s="33">
        <f t="shared" si="217"/>
        <v>0</v>
      </c>
      <c r="Z348" s="172"/>
      <c r="AA348" s="33">
        <f t="shared" si="218"/>
        <v>0</v>
      </c>
      <c r="AB348" s="172"/>
      <c r="AC348" s="33">
        <f t="shared" si="219"/>
        <v>0</v>
      </c>
      <c r="AD348" s="172"/>
      <c r="AE348" s="33">
        <f t="shared" si="220"/>
        <v>0</v>
      </c>
      <c r="AF348" s="172"/>
      <c r="AG348" s="33">
        <f t="shared" si="221"/>
        <v>0</v>
      </c>
      <c r="AH348" s="172"/>
      <c r="AI348" s="33">
        <f t="shared" si="222"/>
        <v>0</v>
      </c>
      <c r="AJ348" s="172"/>
      <c r="AK348" s="33">
        <f t="shared" si="223"/>
        <v>0</v>
      </c>
      <c r="AL348" s="172"/>
      <c r="AM348" s="33">
        <f t="shared" si="224"/>
        <v>0</v>
      </c>
      <c r="AN348" s="172"/>
      <c r="AO348" s="33">
        <f t="shared" si="225"/>
        <v>0</v>
      </c>
      <c r="AP348" s="172"/>
      <c r="AQ348" s="33">
        <f t="shared" si="226"/>
        <v>0</v>
      </c>
      <c r="AR348" s="172"/>
      <c r="AS348" s="33">
        <f t="shared" si="227"/>
        <v>0</v>
      </c>
      <c r="AT348" s="172"/>
      <c r="AU348" s="33">
        <f t="shared" si="228"/>
        <v>0</v>
      </c>
      <c r="AV348" s="172"/>
      <c r="AW348" s="33">
        <f t="shared" si="229"/>
        <v>0</v>
      </c>
      <c r="AX348" s="34">
        <f t="shared" si="234"/>
        <v>0</v>
      </c>
      <c r="AY348" s="41">
        <f t="shared" si="235"/>
        <v>0</v>
      </c>
      <c r="AZ348" s="5">
        <f t="shared" si="236"/>
        <v>0</v>
      </c>
      <c r="BA348" s="155">
        <f t="shared" si="237"/>
        <v>0</v>
      </c>
    </row>
    <row r="349" spans="1:53" s="2" customFormat="1" ht="13.2" hidden="1" thickTop="1" thickBot="1" x14ac:dyDescent="0.3">
      <c r="A349" s="32"/>
      <c r="B349" s="154">
        <v>5500100025</v>
      </c>
      <c r="C349" s="133" t="str">
        <f>IFERROR(IF(B349,VLOOKUP((AEO!$B$13&amp;AEO!$C$13&amp;B349&amp;E349),MSRV5!A:F,6,0),""),"N/A")</f>
        <v>9120</v>
      </c>
      <c r="D349" s="138" t="s">
        <v>5269</v>
      </c>
      <c r="E349" s="143" t="str">
        <f>IF(B349,VLOOKUP(B349,MSRV5!B:D,3,0),"")</f>
        <v>UN</v>
      </c>
      <c r="F349" s="143"/>
      <c r="G349" s="75"/>
      <c r="H349" s="74">
        <f>IFERROR(IF(B349,VLOOKUP((AEO!$B$13&amp;AEO!$C$13&amp;B349&amp;E349),MSRV5!A:E,5,0),""),0)</f>
        <v>5314.51</v>
      </c>
      <c r="I349" s="33">
        <f t="shared" si="238"/>
        <v>0</v>
      </c>
      <c r="J349" s="172"/>
      <c r="K349" s="33">
        <f t="shared" si="239"/>
        <v>0</v>
      </c>
      <c r="L349" s="172"/>
      <c r="M349" s="33">
        <f t="shared" si="240"/>
        <v>0</v>
      </c>
      <c r="N349" s="172"/>
      <c r="O349" s="33">
        <f t="shared" si="212"/>
        <v>0</v>
      </c>
      <c r="P349" s="172"/>
      <c r="Q349" s="33">
        <f t="shared" si="213"/>
        <v>0</v>
      </c>
      <c r="R349" s="172"/>
      <c r="S349" s="33">
        <f t="shared" si="214"/>
        <v>0</v>
      </c>
      <c r="T349" s="172"/>
      <c r="U349" s="33">
        <f t="shared" si="215"/>
        <v>0</v>
      </c>
      <c r="V349" s="172"/>
      <c r="W349" s="33">
        <f t="shared" si="216"/>
        <v>0</v>
      </c>
      <c r="X349" s="172"/>
      <c r="Y349" s="33">
        <f t="shared" si="217"/>
        <v>0</v>
      </c>
      <c r="Z349" s="172"/>
      <c r="AA349" s="33">
        <f t="shared" si="218"/>
        <v>0</v>
      </c>
      <c r="AB349" s="172"/>
      <c r="AC349" s="33">
        <f t="shared" si="219"/>
        <v>0</v>
      </c>
      <c r="AD349" s="172"/>
      <c r="AE349" s="33">
        <f t="shared" si="220"/>
        <v>0</v>
      </c>
      <c r="AF349" s="172"/>
      <c r="AG349" s="33">
        <f t="shared" si="221"/>
        <v>0</v>
      </c>
      <c r="AH349" s="172"/>
      <c r="AI349" s="33">
        <f t="shared" si="222"/>
        <v>0</v>
      </c>
      <c r="AJ349" s="172"/>
      <c r="AK349" s="33">
        <f t="shared" si="223"/>
        <v>0</v>
      </c>
      <c r="AL349" s="172"/>
      <c r="AM349" s="33">
        <f t="shared" si="224"/>
        <v>0</v>
      </c>
      <c r="AN349" s="172"/>
      <c r="AO349" s="33">
        <f t="shared" si="225"/>
        <v>0</v>
      </c>
      <c r="AP349" s="172"/>
      <c r="AQ349" s="33">
        <f t="shared" si="226"/>
        <v>0</v>
      </c>
      <c r="AR349" s="172"/>
      <c r="AS349" s="33">
        <f t="shared" si="227"/>
        <v>0</v>
      </c>
      <c r="AT349" s="172"/>
      <c r="AU349" s="33">
        <f t="shared" si="228"/>
        <v>0</v>
      </c>
      <c r="AV349" s="172"/>
      <c r="AW349" s="33">
        <f t="shared" si="229"/>
        <v>0</v>
      </c>
      <c r="AX349" s="34">
        <f t="shared" si="234"/>
        <v>0</v>
      </c>
      <c r="AY349" s="41">
        <f t="shared" si="235"/>
        <v>0</v>
      </c>
      <c r="AZ349" s="5">
        <f t="shared" si="236"/>
        <v>0</v>
      </c>
      <c r="BA349" s="155">
        <f t="shared" si="237"/>
        <v>0</v>
      </c>
    </row>
    <row r="350" spans="1:53" s="2" customFormat="1" ht="24" hidden="1" thickTop="1" thickBot="1" x14ac:dyDescent="0.3">
      <c r="A350" s="89"/>
      <c r="B350" s="156">
        <v>5500100036</v>
      </c>
      <c r="C350" s="134" t="str">
        <f>IFERROR(IF(B350,VLOOKUP((AEO!$B$13&amp;AEO!$C$13&amp;B350&amp;E350),MSRV5!A:F,6,0),""),"N/A")</f>
        <v>3150</v>
      </c>
      <c r="D350" s="139" t="s">
        <v>5270</v>
      </c>
      <c r="E350" s="144" t="str">
        <f>IF(B350,VLOOKUP(B350,MSRV5!B:D,3,0),"")</f>
        <v>M</v>
      </c>
      <c r="F350" s="144"/>
      <c r="G350" s="95"/>
      <c r="H350" s="88">
        <f>IFERROR(IF(B350,VLOOKUP((AEO!$B$13&amp;AEO!$C$13&amp;B350&amp;E350),MSRV5!A:E,5,0),""),0)</f>
        <v>1284.81</v>
      </c>
      <c r="I350" s="90">
        <f t="shared" si="238"/>
        <v>0</v>
      </c>
      <c r="J350" s="172"/>
      <c r="K350" s="90">
        <f t="shared" si="239"/>
        <v>0</v>
      </c>
      <c r="L350" s="172"/>
      <c r="M350" s="90">
        <f t="shared" si="240"/>
        <v>0</v>
      </c>
      <c r="N350" s="172"/>
      <c r="O350" s="90">
        <f t="shared" si="212"/>
        <v>0</v>
      </c>
      <c r="P350" s="172"/>
      <c r="Q350" s="90">
        <f t="shared" si="213"/>
        <v>0</v>
      </c>
      <c r="R350" s="172"/>
      <c r="S350" s="90">
        <f t="shared" si="214"/>
        <v>0</v>
      </c>
      <c r="T350" s="172"/>
      <c r="U350" s="90">
        <f t="shared" si="215"/>
        <v>0</v>
      </c>
      <c r="V350" s="172"/>
      <c r="W350" s="90">
        <f t="shared" si="216"/>
        <v>0</v>
      </c>
      <c r="X350" s="172"/>
      <c r="Y350" s="90">
        <f t="shared" si="217"/>
        <v>0</v>
      </c>
      <c r="Z350" s="172"/>
      <c r="AA350" s="90">
        <f t="shared" si="218"/>
        <v>0</v>
      </c>
      <c r="AB350" s="172"/>
      <c r="AC350" s="90">
        <f t="shared" si="219"/>
        <v>0</v>
      </c>
      <c r="AD350" s="172"/>
      <c r="AE350" s="90">
        <f t="shared" si="220"/>
        <v>0</v>
      </c>
      <c r="AF350" s="172"/>
      <c r="AG350" s="90">
        <f t="shared" si="221"/>
        <v>0</v>
      </c>
      <c r="AH350" s="172"/>
      <c r="AI350" s="90">
        <f t="shared" si="222"/>
        <v>0</v>
      </c>
      <c r="AJ350" s="172"/>
      <c r="AK350" s="90">
        <f t="shared" si="223"/>
        <v>0</v>
      </c>
      <c r="AL350" s="172"/>
      <c r="AM350" s="90">
        <f t="shared" si="224"/>
        <v>0</v>
      </c>
      <c r="AN350" s="172"/>
      <c r="AO350" s="90">
        <f t="shared" si="225"/>
        <v>0</v>
      </c>
      <c r="AP350" s="172"/>
      <c r="AQ350" s="90">
        <f t="shared" si="226"/>
        <v>0</v>
      </c>
      <c r="AR350" s="172"/>
      <c r="AS350" s="90">
        <f t="shared" si="227"/>
        <v>0</v>
      </c>
      <c r="AT350" s="172"/>
      <c r="AU350" s="90">
        <f t="shared" si="228"/>
        <v>0</v>
      </c>
      <c r="AV350" s="172"/>
      <c r="AW350" s="90">
        <f t="shared" si="229"/>
        <v>0</v>
      </c>
      <c r="AX350" s="91">
        <f t="shared" si="234"/>
        <v>0</v>
      </c>
      <c r="AY350" s="92">
        <f t="shared" si="235"/>
        <v>0</v>
      </c>
      <c r="AZ350" s="87">
        <f t="shared" si="236"/>
        <v>0</v>
      </c>
      <c r="BA350" s="153">
        <f t="shared" si="237"/>
        <v>0</v>
      </c>
    </row>
    <row r="351" spans="1:53" s="2" customFormat="1" ht="24" hidden="1" thickTop="1" thickBot="1" x14ac:dyDescent="0.3">
      <c r="A351" s="32"/>
      <c r="B351" s="154">
        <v>5500100040</v>
      </c>
      <c r="C351" s="133" t="str">
        <f>IFERROR(IF(B351,VLOOKUP((AEO!$B$13&amp;AEO!$C$13&amp;B351&amp;E351),MSRV5!A:F,6,0),""),"N/A")</f>
        <v>3160</v>
      </c>
      <c r="D351" s="138" t="s">
        <v>5271</v>
      </c>
      <c r="E351" s="143" t="str">
        <f>IF(B351,VLOOKUP(B351,MSRV5!B:D,3,0),"")</f>
        <v>M</v>
      </c>
      <c r="F351" s="143"/>
      <c r="G351" s="75"/>
      <c r="H351" s="74">
        <f>IFERROR(IF(B351,VLOOKUP((AEO!$B$13&amp;AEO!$C$13&amp;B351&amp;E351),MSRV5!A:E,5,0),""),0)</f>
        <v>1548.32</v>
      </c>
      <c r="I351" s="33">
        <f t="shared" si="238"/>
        <v>0</v>
      </c>
      <c r="J351" s="172"/>
      <c r="K351" s="33">
        <f t="shared" si="239"/>
        <v>0</v>
      </c>
      <c r="L351" s="172"/>
      <c r="M351" s="33">
        <f t="shared" si="240"/>
        <v>0</v>
      </c>
      <c r="N351" s="172"/>
      <c r="O351" s="33">
        <f t="shared" si="212"/>
        <v>0</v>
      </c>
      <c r="P351" s="172"/>
      <c r="Q351" s="33">
        <f t="shared" si="213"/>
        <v>0</v>
      </c>
      <c r="R351" s="172"/>
      <c r="S351" s="33">
        <f t="shared" si="214"/>
        <v>0</v>
      </c>
      <c r="T351" s="172"/>
      <c r="U351" s="33">
        <f t="shared" si="215"/>
        <v>0</v>
      </c>
      <c r="V351" s="172"/>
      <c r="W351" s="33">
        <f t="shared" si="216"/>
        <v>0</v>
      </c>
      <c r="X351" s="172"/>
      <c r="Y351" s="33">
        <f t="shared" si="217"/>
        <v>0</v>
      </c>
      <c r="Z351" s="172"/>
      <c r="AA351" s="33">
        <f t="shared" si="218"/>
        <v>0</v>
      </c>
      <c r="AB351" s="172"/>
      <c r="AC351" s="33">
        <f t="shared" si="219"/>
        <v>0</v>
      </c>
      <c r="AD351" s="172"/>
      <c r="AE351" s="33">
        <f t="shared" si="220"/>
        <v>0</v>
      </c>
      <c r="AF351" s="172"/>
      <c r="AG351" s="33">
        <f t="shared" si="221"/>
        <v>0</v>
      </c>
      <c r="AH351" s="172"/>
      <c r="AI351" s="33">
        <f t="shared" si="222"/>
        <v>0</v>
      </c>
      <c r="AJ351" s="172"/>
      <c r="AK351" s="33">
        <f t="shared" si="223"/>
        <v>0</v>
      </c>
      <c r="AL351" s="172"/>
      <c r="AM351" s="33">
        <f t="shared" si="224"/>
        <v>0</v>
      </c>
      <c r="AN351" s="172"/>
      <c r="AO351" s="33">
        <f t="shared" si="225"/>
        <v>0</v>
      </c>
      <c r="AP351" s="172"/>
      <c r="AQ351" s="33">
        <f t="shared" si="226"/>
        <v>0</v>
      </c>
      <c r="AR351" s="172"/>
      <c r="AS351" s="33">
        <f t="shared" si="227"/>
        <v>0</v>
      </c>
      <c r="AT351" s="172"/>
      <c r="AU351" s="33">
        <f t="shared" si="228"/>
        <v>0</v>
      </c>
      <c r="AV351" s="172"/>
      <c r="AW351" s="33">
        <f t="shared" si="229"/>
        <v>0</v>
      </c>
      <c r="AX351" s="34">
        <f t="shared" si="234"/>
        <v>0</v>
      </c>
      <c r="AY351" s="41">
        <f t="shared" si="235"/>
        <v>0</v>
      </c>
      <c r="AZ351" s="5">
        <f t="shared" si="236"/>
        <v>0</v>
      </c>
      <c r="BA351" s="155">
        <f t="shared" si="237"/>
        <v>0</v>
      </c>
    </row>
    <row r="352" spans="1:53" s="2" customFormat="1" ht="24" hidden="1" thickTop="1" thickBot="1" x14ac:dyDescent="0.3">
      <c r="A352" s="32"/>
      <c r="B352" s="154">
        <v>5500100037</v>
      </c>
      <c r="C352" s="133" t="str">
        <f>IFERROR(IF(B352,VLOOKUP((AEO!$B$13&amp;AEO!$C$13&amp;B352&amp;E352),MSRV5!A:F,6,0),""),"N/A")</f>
        <v>3170</v>
      </c>
      <c r="D352" s="138" t="s">
        <v>5272</v>
      </c>
      <c r="E352" s="143" t="str">
        <f>IF(B352,VLOOKUP(B352,MSRV5!B:D,3,0),"")</f>
        <v>M</v>
      </c>
      <c r="F352" s="143"/>
      <c r="G352" s="75"/>
      <c r="H352" s="74">
        <f>IFERROR(IF(B352,VLOOKUP((AEO!$B$13&amp;AEO!$C$13&amp;B352&amp;E352),MSRV5!A:E,5,0),""),0)</f>
        <v>1059.1099999999999</v>
      </c>
      <c r="I352" s="33">
        <f t="shared" si="238"/>
        <v>0</v>
      </c>
      <c r="J352" s="172"/>
      <c r="K352" s="33">
        <f t="shared" si="239"/>
        <v>0</v>
      </c>
      <c r="L352" s="172"/>
      <c r="M352" s="33">
        <f t="shared" si="240"/>
        <v>0</v>
      </c>
      <c r="N352" s="172"/>
      <c r="O352" s="33">
        <f t="shared" si="212"/>
        <v>0</v>
      </c>
      <c r="P352" s="172"/>
      <c r="Q352" s="33">
        <f t="shared" si="213"/>
        <v>0</v>
      </c>
      <c r="R352" s="172"/>
      <c r="S352" s="33">
        <f t="shared" si="214"/>
        <v>0</v>
      </c>
      <c r="T352" s="172"/>
      <c r="U352" s="33">
        <f t="shared" si="215"/>
        <v>0</v>
      </c>
      <c r="V352" s="172"/>
      <c r="W352" s="33">
        <f t="shared" si="216"/>
        <v>0</v>
      </c>
      <c r="X352" s="172"/>
      <c r="Y352" s="33">
        <f t="shared" si="217"/>
        <v>0</v>
      </c>
      <c r="Z352" s="172"/>
      <c r="AA352" s="33">
        <f t="shared" si="218"/>
        <v>0</v>
      </c>
      <c r="AB352" s="172"/>
      <c r="AC352" s="33">
        <f t="shared" si="219"/>
        <v>0</v>
      </c>
      <c r="AD352" s="172"/>
      <c r="AE352" s="33">
        <f t="shared" si="220"/>
        <v>0</v>
      </c>
      <c r="AF352" s="172"/>
      <c r="AG352" s="33">
        <f t="shared" si="221"/>
        <v>0</v>
      </c>
      <c r="AH352" s="172"/>
      <c r="AI352" s="33">
        <f t="shared" si="222"/>
        <v>0</v>
      </c>
      <c r="AJ352" s="172"/>
      <c r="AK352" s="33">
        <f t="shared" si="223"/>
        <v>0</v>
      </c>
      <c r="AL352" s="172"/>
      <c r="AM352" s="33">
        <f t="shared" si="224"/>
        <v>0</v>
      </c>
      <c r="AN352" s="172"/>
      <c r="AO352" s="33">
        <f t="shared" si="225"/>
        <v>0</v>
      </c>
      <c r="AP352" s="172"/>
      <c r="AQ352" s="33">
        <f t="shared" si="226"/>
        <v>0</v>
      </c>
      <c r="AR352" s="172"/>
      <c r="AS352" s="33">
        <f t="shared" si="227"/>
        <v>0</v>
      </c>
      <c r="AT352" s="172"/>
      <c r="AU352" s="33">
        <f t="shared" si="228"/>
        <v>0</v>
      </c>
      <c r="AV352" s="172"/>
      <c r="AW352" s="33">
        <f t="shared" si="229"/>
        <v>0</v>
      </c>
      <c r="AX352" s="34">
        <f t="shared" si="234"/>
        <v>0</v>
      </c>
      <c r="AY352" s="41">
        <f t="shared" si="235"/>
        <v>0</v>
      </c>
      <c r="AZ352" s="5">
        <f t="shared" si="236"/>
        <v>0</v>
      </c>
      <c r="BA352" s="155">
        <f t="shared" si="237"/>
        <v>0</v>
      </c>
    </row>
    <row r="353" spans="1:53" s="2" customFormat="1" ht="24" hidden="1" thickTop="1" thickBot="1" x14ac:dyDescent="0.3">
      <c r="A353" s="32"/>
      <c r="B353" s="152">
        <v>5500100038</v>
      </c>
      <c r="C353" s="132" t="str">
        <f>IFERROR(IF(B353,VLOOKUP((AEO!$B$13&amp;AEO!$C$13&amp;B353&amp;E353),MSRV5!A:F,6,0),""),"N/A")</f>
        <v>3180</v>
      </c>
      <c r="D353" s="137" t="s">
        <v>5273</v>
      </c>
      <c r="E353" s="142" t="str">
        <f>IF(B353,VLOOKUP(B353,MSRV5!B:D,3,0),"")</f>
        <v>M</v>
      </c>
      <c r="F353" s="142"/>
      <c r="G353" s="86"/>
      <c r="H353" s="74">
        <f>IFERROR(IF(B353,VLOOKUP((AEO!$B$13&amp;AEO!$C$13&amp;B353&amp;E353),MSRV5!A:E,5,0),""),0)</f>
        <v>953.04</v>
      </c>
      <c r="I353" s="33">
        <f t="shared" si="238"/>
        <v>0</v>
      </c>
      <c r="J353" s="172"/>
      <c r="K353" s="33">
        <f t="shared" si="239"/>
        <v>0</v>
      </c>
      <c r="L353" s="172"/>
      <c r="M353" s="33">
        <f t="shared" si="240"/>
        <v>0</v>
      </c>
      <c r="N353" s="172"/>
      <c r="O353" s="33">
        <f t="shared" si="212"/>
        <v>0</v>
      </c>
      <c r="P353" s="172"/>
      <c r="Q353" s="33">
        <f t="shared" si="213"/>
        <v>0</v>
      </c>
      <c r="R353" s="172"/>
      <c r="S353" s="33">
        <f t="shared" si="214"/>
        <v>0</v>
      </c>
      <c r="T353" s="172"/>
      <c r="U353" s="33">
        <f t="shared" si="215"/>
        <v>0</v>
      </c>
      <c r="V353" s="172"/>
      <c r="W353" s="33">
        <f t="shared" si="216"/>
        <v>0</v>
      </c>
      <c r="X353" s="172"/>
      <c r="Y353" s="33">
        <f t="shared" si="217"/>
        <v>0</v>
      </c>
      <c r="Z353" s="172"/>
      <c r="AA353" s="33">
        <f t="shared" si="218"/>
        <v>0</v>
      </c>
      <c r="AB353" s="172"/>
      <c r="AC353" s="33">
        <f t="shared" si="219"/>
        <v>0</v>
      </c>
      <c r="AD353" s="172"/>
      <c r="AE353" s="33">
        <f t="shared" si="220"/>
        <v>0</v>
      </c>
      <c r="AF353" s="172"/>
      <c r="AG353" s="33">
        <f t="shared" si="221"/>
        <v>0</v>
      </c>
      <c r="AH353" s="172"/>
      <c r="AI353" s="33">
        <f t="shared" si="222"/>
        <v>0</v>
      </c>
      <c r="AJ353" s="172"/>
      <c r="AK353" s="33">
        <f t="shared" si="223"/>
        <v>0</v>
      </c>
      <c r="AL353" s="172"/>
      <c r="AM353" s="33">
        <f t="shared" si="224"/>
        <v>0</v>
      </c>
      <c r="AN353" s="172"/>
      <c r="AO353" s="33">
        <f t="shared" si="225"/>
        <v>0</v>
      </c>
      <c r="AP353" s="172"/>
      <c r="AQ353" s="33">
        <f t="shared" si="226"/>
        <v>0</v>
      </c>
      <c r="AR353" s="172"/>
      <c r="AS353" s="33">
        <f t="shared" si="227"/>
        <v>0</v>
      </c>
      <c r="AT353" s="172"/>
      <c r="AU353" s="33">
        <f t="shared" si="228"/>
        <v>0</v>
      </c>
      <c r="AV353" s="172"/>
      <c r="AW353" s="33">
        <f t="shared" si="229"/>
        <v>0</v>
      </c>
      <c r="AX353" s="34">
        <f t="shared" si="234"/>
        <v>0</v>
      </c>
      <c r="AY353" s="41">
        <f t="shared" si="235"/>
        <v>0</v>
      </c>
      <c r="AZ353" s="5">
        <f t="shared" si="236"/>
        <v>0</v>
      </c>
      <c r="BA353" s="155">
        <f t="shared" si="237"/>
        <v>0</v>
      </c>
    </row>
    <row r="354" spans="1:53" s="2" customFormat="1" ht="13.2" hidden="1" thickTop="1" thickBot="1" x14ac:dyDescent="0.3">
      <c r="A354" s="32"/>
      <c r="B354" s="154">
        <v>5500100826</v>
      </c>
      <c r="C354" s="133" t="str">
        <f>IFERROR(IF(B354,VLOOKUP((AEO!$B$13&amp;AEO!$C$13&amp;B354&amp;E354),MSRV5!A:F,6,0),""),"N/A")</f>
        <v>3190</v>
      </c>
      <c r="D354" s="138" t="s">
        <v>5274</v>
      </c>
      <c r="E354" s="143" t="str">
        <f>IF(B354,VLOOKUP(B354,MSRV5!B:D,3,0),"")</f>
        <v>M</v>
      </c>
      <c r="F354" s="143"/>
      <c r="G354" s="75"/>
      <c r="H354" s="74">
        <f>IFERROR(IF(B354,VLOOKUP((AEO!$B$13&amp;AEO!$C$13&amp;B354&amp;E354),MSRV5!A:E,5,0),""),0)</f>
        <v>5355.52</v>
      </c>
      <c r="I354" s="33">
        <f t="shared" si="238"/>
        <v>0</v>
      </c>
      <c r="J354" s="172"/>
      <c r="K354" s="33">
        <f t="shared" si="239"/>
        <v>0</v>
      </c>
      <c r="L354" s="172"/>
      <c r="M354" s="33">
        <f t="shared" si="240"/>
        <v>0</v>
      </c>
      <c r="N354" s="172"/>
      <c r="O354" s="33">
        <f t="shared" si="212"/>
        <v>0</v>
      </c>
      <c r="P354" s="172"/>
      <c r="Q354" s="33">
        <f t="shared" si="213"/>
        <v>0</v>
      </c>
      <c r="R354" s="172"/>
      <c r="S354" s="33">
        <f t="shared" si="214"/>
        <v>0</v>
      </c>
      <c r="T354" s="172"/>
      <c r="U354" s="33">
        <f t="shared" si="215"/>
        <v>0</v>
      </c>
      <c r="V354" s="172"/>
      <c r="W354" s="33">
        <f t="shared" si="216"/>
        <v>0</v>
      </c>
      <c r="X354" s="172"/>
      <c r="Y354" s="33">
        <f t="shared" si="217"/>
        <v>0</v>
      </c>
      <c r="Z354" s="172"/>
      <c r="AA354" s="33">
        <f t="shared" si="218"/>
        <v>0</v>
      </c>
      <c r="AB354" s="172"/>
      <c r="AC354" s="33">
        <f t="shared" si="219"/>
        <v>0</v>
      </c>
      <c r="AD354" s="172"/>
      <c r="AE354" s="33">
        <f t="shared" si="220"/>
        <v>0</v>
      </c>
      <c r="AF354" s="172"/>
      <c r="AG354" s="33">
        <f t="shared" si="221"/>
        <v>0</v>
      </c>
      <c r="AH354" s="172"/>
      <c r="AI354" s="33">
        <f t="shared" si="222"/>
        <v>0</v>
      </c>
      <c r="AJ354" s="172"/>
      <c r="AK354" s="33">
        <f t="shared" si="223"/>
        <v>0</v>
      </c>
      <c r="AL354" s="172"/>
      <c r="AM354" s="33">
        <f t="shared" si="224"/>
        <v>0</v>
      </c>
      <c r="AN354" s="172"/>
      <c r="AO354" s="33">
        <f t="shared" si="225"/>
        <v>0</v>
      </c>
      <c r="AP354" s="172"/>
      <c r="AQ354" s="33">
        <f t="shared" si="226"/>
        <v>0</v>
      </c>
      <c r="AR354" s="172"/>
      <c r="AS354" s="33">
        <f t="shared" si="227"/>
        <v>0</v>
      </c>
      <c r="AT354" s="172"/>
      <c r="AU354" s="33">
        <f t="shared" si="228"/>
        <v>0</v>
      </c>
      <c r="AV354" s="172"/>
      <c r="AW354" s="33">
        <f t="shared" si="229"/>
        <v>0</v>
      </c>
      <c r="AX354" s="34">
        <f t="shared" si="234"/>
        <v>0</v>
      </c>
      <c r="AY354" s="41">
        <f t="shared" si="235"/>
        <v>0</v>
      </c>
      <c r="AZ354" s="5">
        <f t="shared" si="236"/>
        <v>0</v>
      </c>
      <c r="BA354" s="155">
        <f t="shared" si="237"/>
        <v>0</v>
      </c>
    </row>
    <row r="355" spans="1:53" s="2" customFormat="1" ht="24" hidden="1" thickTop="1" thickBot="1" x14ac:dyDescent="0.3">
      <c r="A355" s="32"/>
      <c r="B355" s="154">
        <v>5500100039</v>
      </c>
      <c r="C355" s="133" t="str">
        <f>IFERROR(IF(B355,VLOOKUP((AEO!$B$13&amp;AEO!$C$13&amp;B355&amp;E355),MSRV5!A:F,6,0),""),"N/A")</f>
        <v>3200</v>
      </c>
      <c r="D355" s="138" t="s">
        <v>5275</v>
      </c>
      <c r="E355" s="143" t="str">
        <f>IF(B355,VLOOKUP(B355,MSRV5!B:D,3,0),"")</f>
        <v>M3</v>
      </c>
      <c r="F355" s="143"/>
      <c r="G355" s="75"/>
      <c r="H355" s="74">
        <f>IFERROR(IF(B355,VLOOKUP((AEO!$B$13&amp;AEO!$C$13&amp;B355&amp;E355),MSRV5!A:E,5,0),""),0)</f>
        <v>7613.57</v>
      </c>
      <c r="I355" s="33">
        <f t="shared" si="238"/>
        <v>0</v>
      </c>
      <c r="J355" s="172"/>
      <c r="K355" s="33">
        <f t="shared" si="239"/>
        <v>0</v>
      </c>
      <c r="L355" s="172"/>
      <c r="M355" s="33">
        <f t="shared" si="240"/>
        <v>0</v>
      </c>
      <c r="N355" s="172"/>
      <c r="O355" s="33">
        <f t="shared" si="212"/>
        <v>0</v>
      </c>
      <c r="P355" s="172"/>
      <c r="Q355" s="33">
        <f t="shared" si="213"/>
        <v>0</v>
      </c>
      <c r="R355" s="172"/>
      <c r="S355" s="33">
        <f t="shared" si="214"/>
        <v>0</v>
      </c>
      <c r="T355" s="172"/>
      <c r="U355" s="33">
        <f t="shared" si="215"/>
        <v>0</v>
      </c>
      <c r="V355" s="172"/>
      <c r="W355" s="33">
        <f t="shared" si="216"/>
        <v>0</v>
      </c>
      <c r="X355" s="172"/>
      <c r="Y355" s="33">
        <f t="shared" si="217"/>
        <v>0</v>
      </c>
      <c r="Z355" s="172"/>
      <c r="AA355" s="33">
        <f t="shared" si="218"/>
        <v>0</v>
      </c>
      <c r="AB355" s="172"/>
      <c r="AC355" s="33">
        <f t="shared" si="219"/>
        <v>0</v>
      </c>
      <c r="AD355" s="172"/>
      <c r="AE355" s="33">
        <f t="shared" si="220"/>
        <v>0</v>
      </c>
      <c r="AF355" s="172"/>
      <c r="AG355" s="33">
        <f t="shared" si="221"/>
        <v>0</v>
      </c>
      <c r="AH355" s="172"/>
      <c r="AI355" s="33">
        <f t="shared" si="222"/>
        <v>0</v>
      </c>
      <c r="AJ355" s="172"/>
      <c r="AK355" s="33">
        <f t="shared" si="223"/>
        <v>0</v>
      </c>
      <c r="AL355" s="172"/>
      <c r="AM355" s="33">
        <f t="shared" si="224"/>
        <v>0</v>
      </c>
      <c r="AN355" s="172"/>
      <c r="AO355" s="33">
        <f t="shared" si="225"/>
        <v>0</v>
      </c>
      <c r="AP355" s="172"/>
      <c r="AQ355" s="33">
        <f t="shared" si="226"/>
        <v>0</v>
      </c>
      <c r="AR355" s="172"/>
      <c r="AS355" s="33">
        <f t="shared" si="227"/>
        <v>0</v>
      </c>
      <c r="AT355" s="172"/>
      <c r="AU355" s="33">
        <f t="shared" si="228"/>
        <v>0</v>
      </c>
      <c r="AV355" s="172"/>
      <c r="AW355" s="33">
        <f t="shared" si="229"/>
        <v>0</v>
      </c>
      <c r="AX355" s="34">
        <f t="shared" si="234"/>
        <v>0</v>
      </c>
      <c r="AY355" s="41">
        <f t="shared" si="235"/>
        <v>0</v>
      </c>
      <c r="AZ355" s="5">
        <f t="shared" si="236"/>
        <v>0</v>
      </c>
      <c r="BA355" s="155">
        <f t="shared" si="237"/>
        <v>0</v>
      </c>
    </row>
    <row r="356" spans="1:53" s="2" customFormat="1" ht="24" hidden="1" thickTop="1" thickBot="1" x14ac:dyDescent="0.3">
      <c r="A356" s="32"/>
      <c r="B356" s="154">
        <v>5500100827</v>
      </c>
      <c r="C356" s="133" t="str">
        <f>IFERROR(IF(B356,VLOOKUP((AEO!$B$13&amp;AEO!$C$13&amp;B356&amp;E356),MSRV5!A:F,6,0),""),"N/A")</f>
        <v>3210</v>
      </c>
      <c r="D356" s="138" t="s">
        <v>5276</v>
      </c>
      <c r="E356" s="143" t="str">
        <f>IF(B356,VLOOKUP(B356,MSRV5!B:D,3,0),"")</f>
        <v>M</v>
      </c>
      <c r="F356" s="143"/>
      <c r="G356" s="75"/>
      <c r="H356" s="74">
        <f>IFERROR(IF(B356,VLOOKUP((AEO!$B$13&amp;AEO!$C$13&amp;B356&amp;E356),MSRV5!A:E,5,0),""),0)</f>
        <v>3114.83</v>
      </c>
      <c r="I356" s="33">
        <f t="shared" si="238"/>
        <v>0</v>
      </c>
      <c r="J356" s="172"/>
      <c r="K356" s="33">
        <f t="shared" si="239"/>
        <v>0</v>
      </c>
      <c r="L356" s="172"/>
      <c r="M356" s="33">
        <f t="shared" si="240"/>
        <v>0</v>
      </c>
      <c r="N356" s="172"/>
      <c r="O356" s="33">
        <f t="shared" si="212"/>
        <v>0</v>
      </c>
      <c r="P356" s="172"/>
      <c r="Q356" s="33">
        <f t="shared" si="213"/>
        <v>0</v>
      </c>
      <c r="R356" s="172"/>
      <c r="S356" s="33">
        <f t="shared" si="214"/>
        <v>0</v>
      </c>
      <c r="T356" s="172"/>
      <c r="U356" s="33">
        <f t="shared" si="215"/>
        <v>0</v>
      </c>
      <c r="V356" s="172"/>
      <c r="W356" s="33">
        <f t="shared" si="216"/>
        <v>0</v>
      </c>
      <c r="X356" s="172"/>
      <c r="Y356" s="33">
        <f t="shared" si="217"/>
        <v>0</v>
      </c>
      <c r="Z356" s="172"/>
      <c r="AA356" s="33">
        <f t="shared" si="218"/>
        <v>0</v>
      </c>
      <c r="AB356" s="172"/>
      <c r="AC356" s="33">
        <f t="shared" si="219"/>
        <v>0</v>
      </c>
      <c r="AD356" s="172"/>
      <c r="AE356" s="33">
        <f t="shared" si="220"/>
        <v>0</v>
      </c>
      <c r="AF356" s="172"/>
      <c r="AG356" s="33">
        <f t="shared" si="221"/>
        <v>0</v>
      </c>
      <c r="AH356" s="172"/>
      <c r="AI356" s="33">
        <f t="shared" si="222"/>
        <v>0</v>
      </c>
      <c r="AJ356" s="172"/>
      <c r="AK356" s="33">
        <f t="shared" si="223"/>
        <v>0</v>
      </c>
      <c r="AL356" s="172"/>
      <c r="AM356" s="33">
        <f t="shared" si="224"/>
        <v>0</v>
      </c>
      <c r="AN356" s="172"/>
      <c r="AO356" s="33">
        <f t="shared" si="225"/>
        <v>0</v>
      </c>
      <c r="AP356" s="172"/>
      <c r="AQ356" s="33">
        <f t="shared" si="226"/>
        <v>0</v>
      </c>
      <c r="AR356" s="172"/>
      <c r="AS356" s="33">
        <f t="shared" si="227"/>
        <v>0</v>
      </c>
      <c r="AT356" s="172"/>
      <c r="AU356" s="33">
        <f t="shared" si="228"/>
        <v>0</v>
      </c>
      <c r="AV356" s="172"/>
      <c r="AW356" s="33">
        <f t="shared" si="229"/>
        <v>0</v>
      </c>
      <c r="AX356" s="34">
        <f t="shared" si="234"/>
        <v>0</v>
      </c>
      <c r="AY356" s="41">
        <f t="shared" si="235"/>
        <v>0</v>
      </c>
      <c r="AZ356" s="5">
        <f t="shared" si="236"/>
        <v>0</v>
      </c>
      <c r="BA356" s="155">
        <f t="shared" si="237"/>
        <v>0</v>
      </c>
    </row>
    <row r="357" spans="1:53" s="2" customFormat="1" ht="24" hidden="1" thickTop="1" thickBot="1" x14ac:dyDescent="0.3">
      <c r="A357" s="32"/>
      <c r="B357" s="154">
        <v>5500100034</v>
      </c>
      <c r="C357" s="133" t="str">
        <f>IFERROR(IF(B357,VLOOKUP((AEO!$B$13&amp;AEO!$C$13&amp;B357&amp;E357),MSRV5!A:F,6,0),""),"N/A")</f>
        <v>3220</v>
      </c>
      <c r="D357" s="138" t="s">
        <v>5277</v>
      </c>
      <c r="E357" s="143" t="str">
        <f>IF(B357,VLOOKUP(B357,MSRV5!B:D,3,0),"")</f>
        <v>M3</v>
      </c>
      <c r="F357" s="143"/>
      <c r="G357" s="75"/>
      <c r="H357" s="74">
        <f>IFERROR(IF(B357,VLOOKUP((AEO!$B$13&amp;AEO!$C$13&amp;B357&amp;E357),MSRV5!A:E,5,0),""),0)</f>
        <v>1849.43</v>
      </c>
      <c r="I357" s="33">
        <f t="shared" si="238"/>
        <v>0</v>
      </c>
      <c r="J357" s="172"/>
      <c r="K357" s="33">
        <f t="shared" si="239"/>
        <v>0</v>
      </c>
      <c r="L357" s="172"/>
      <c r="M357" s="33">
        <f t="shared" si="240"/>
        <v>0</v>
      </c>
      <c r="N357" s="172"/>
      <c r="O357" s="33">
        <f t="shared" si="212"/>
        <v>0</v>
      </c>
      <c r="P357" s="172"/>
      <c r="Q357" s="33">
        <f t="shared" si="213"/>
        <v>0</v>
      </c>
      <c r="R357" s="172"/>
      <c r="S357" s="33">
        <f t="shared" si="214"/>
        <v>0</v>
      </c>
      <c r="T357" s="172"/>
      <c r="U357" s="33">
        <f t="shared" si="215"/>
        <v>0</v>
      </c>
      <c r="V357" s="172"/>
      <c r="W357" s="33">
        <f t="shared" si="216"/>
        <v>0</v>
      </c>
      <c r="X357" s="172"/>
      <c r="Y357" s="33">
        <f t="shared" si="217"/>
        <v>0</v>
      </c>
      <c r="Z357" s="172"/>
      <c r="AA357" s="33">
        <f t="shared" si="218"/>
        <v>0</v>
      </c>
      <c r="AB357" s="172"/>
      <c r="AC357" s="33">
        <f t="shared" si="219"/>
        <v>0</v>
      </c>
      <c r="AD357" s="172"/>
      <c r="AE357" s="33">
        <f t="shared" si="220"/>
        <v>0</v>
      </c>
      <c r="AF357" s="172"/>
      <c r="AG357" s="33">
        <f t="shared" si="221"/>
        <v>0</v>
      </c>
      <c r="AH357" s="172"/>
      <c r="AI357" s="33">
        <f t="shared" si="222"/>
        <v>0</v>
      </c>
      <c r="AJ357" s="172"/>
      <c r="AK357" s="33">
        <f t="shared" si="223"/>
        <v>0</v>
      </c>
      <c r="AL357" s="172"/>
      <c r="AM357" s="33">
        <f t="shared" si="224"/>
        <v>0</v>
      </c>
      <c r="AN357" s="172"/>
      <c r="AO357" s="33">
        <f t="shared" si="225"/>
        <v>0</v>
      </c>
      <c r="AP357" s="172"/>
      <c r="AQ357" s="33">
        <f t="shared" si="226"/>
        <v>0</v>
      </c>
      <c r="AR357" s="172"/>
      <c r="AS357" s="33">
        <f t="shared" si="227"/>
        <v>0</v>
      </c>
      <c r="AT357" s="172"/>
      <c r="AU357" s="33">
        <f t="shared" si="228"/>
        <v>0</v>
      </c>
      <c r="AV357" s="172"/>
      <c r="AW357" s="33">
        <f t="shared" si="229"/>
        <v>0</v>
      </c>
      <c r="AX357" s="34">
        <f t="shared" si="234"/>
        <v>0</v>
      </c>
      <c r="AY357" s="41">
        <f t="shared" si="235"/>
        <v>0</v>
      </c>
      <c r="AZ357" s="5">
        <f t="shared" si="236"/>
        <v>0</v>
      </c>
      <c r="BA357" s="155">
        <f t="shared" si="237"/>
        <v>0</v>
      </c>
    </row>
    <row r="358" spans="1:53" s="2" customFormat="1" ht="13.2" hidden="1" thickTop="1" thickBot="1" x14ac:dyDescent="0.3">
      <c r="A358" s="32"/>
      <c r="B358" s="154">
        <v>5500100035</v>
      </c>
      <c r="C358" s="133" t="str">
        <f>IFERROR(IF(B358,VLOOKUP((AEO!$B$13&amp;AEO!$C$13&amp;B358&amp;E358),MSRV5!A:F,6,0),""),"N/A")</f>
        <v>3230</v>
      </c>
      <c r="D358" s="138" t="s">
        <v>5278</v>
      </c>
      <c r="E358" s="143" t="str">
        <f>IF(B358,VLOOKUP(B358,MSRV5!B:D,3,0),"")</f>
        <v>M3</v>
      </c>
      <c r="F358" s="143"/>
      <c r="G358" s="75"/>
      <c r="H358" s="74">
        <f>IFERROR(IF(B358,VLOOKUP((AEO!$B$13&amp;AEO!$C$13&amp;B358&amp;E358),MSRV5!A:E,5,0),""),0)</f>
        <v>3603.76</v>
      </c>
      <c r="I358" s="33">
        <f t="shared" si="238"/>
        <v>0</v>
      </c>
      <c r="J358" s="172"/>
      <c r="K358" s="33">
        <f t="shared" si="239"/>
        <v>0</v>
      </c>
      <c r="L358" s="172"/>
      <c r="M358" s="33">
        <f t="shared" si="240"/>
        <v>0</v>
      </c>
      <c r="N358" s="172"/>
      <c r="O358" s="33">
        <f t="shared" si="212"/>
        <v>0</v>
      </c>
      <c r="P358" s="172"/>
      <c r="Q358" s="33">
        <f t="shared" si="213"/>
        <v>0</v>
      </c>
      <c r="R358" s="172"/>
      <c r="S358" s="33">
        <f t="shared" si="214"/>
        <v>0</v>
      </c>
      <c r="T358" s="172"/>
      <c r="U358" s="33">
        <f t="shared" si="215"/>
        <v>0</v>
      </c>
      <c r="V358" s="172"/>
      <c r="W358" s="33">
        <f t="shared" si="216"/>
        <v>0</v>
      </c>
      <c r="X358" s="172"/>
      <c r="Y358" s="33">
        <f t="shared" si="217"/>
        <v>0</v>
      </c>
      <c r="Z358" s="172"/>
      <c r="AA358" s="33">
        <f t="shared" si="218"/>
        <v>0</v>
      </c>
      <c r="AB358" s="172"/>
      <c r="AC358" s="33">
        <f t="shared" si="219"/>
        <v>0</v>
      </c>
      <c r="AD358" s="172"/>
      <c r="AE358" s="33">
        <f t="shared" si="220"/>
        <v>0</v>
      </c>
      <c r="AF358" s="172"/>
      <c r="AG358" s="33">
        <f t="shared" si="221"/>
        <v>0</v>
      </c>
      <c r="AH358" s="172"/>
      <c r="AI358" s="33">
        <f t="shared" si="222"/>
        <v>0</v>
      </c>
      <c r="AJ358" s="172"/>
      <c r="AK358" s="33">
        <f t="shared" si="223"/>
        <v>0</v>
      </c>
      <c r="AL358" s="172"/>
      <c r="AM358" s="33">
        <f t="shared" si="224"/>
        <v>0</v>
      </c>
      <c r="AN358" s="172"/>
      <c r="AO358" s="33">
        <f t="shared" si="225"/>
        <v>0</v>
      </c>
      <c r="AP358" s="172"/>
      <c r="AQ358" s="33">
        <f t="shared" si="226"/>
        <v>0</v>
      </c>
      <c r="AR358" s="172"/>
      <c r="AS358" s="33">
        <f t="shared" si="227"/>
        <v>0</v>
      </c>
      <c r="AT358" s="172"/>
      <c r="AU358" s="33">
        <f t="shared" si="228"/>
        <v>0</v>
      </c>
      <c r="AV358" s="172"/>
      <c r="AW358" s="33">
        <f t="shared" si="229"/>
        <v>0</v>
      </c>
      <c r="AX358" s="34">
        <f t="shared" ref="AX358:AX421" si="241">SUM(AV358,AT358,AR358,AP358,AN358,AL358,AJ358,AH358,AF358,AD358,AB358,Z358,X358,V358,T358,R358,P358,N358,L358,J358)</f>
        <v>0</v>
      </c>
      <c r="AY358" s="41">
        <f t="shared" ref="AY358:AY421" si="242">SUM(AW358,AU358,AS358,AQ358,AO358,AM358,AK358,AI358,AG358,AE358,AC358,AA358,Y358,W358,U358,S358,Q358,O358,M358,K358)</f>
        <v>0</v>
      </c>
      <c r="AZ358" s="5">
        <f t="shared" ref="AZ358:AZ421" si="243">(F358+G358)-AX358</f>
        <v>0</v>
      </c>
      <c r="BA358" s="155">
        <f t="shared" ref="BA358:BA421" si="244">I358-AY358</f>
        <v>0</v>
      </c>
    </row>
    <row r="359" spans="1:53" s="2" customFormat="1" ht="24" hidden="1" thickTop="1" thickBot="1" x14ac:dyDescent="0.3">
      <c r="A359" s="32"/>
      <c r="B359" s="154">
        <v>5500300519</v>
      </c>
      <c r="C359" s="133" t="str">
        <f>IFERROR(IF(B359,VLOOKUP((AEO!$B$13&amp;AEO!$C$13&amp;B359&amp;E359),MSRV5!A:F,6,0),""),"N/A")</f>
        <v>3240</v>
      </c>
      <c r="D359" s="138" t="s">
        <v>5279</v>
      </c>
      <c r="E359" s="143" t="str">
        <f>IF(B359,VLOOKUP(B359,MSRV5!B:D,3,0),"")</f>
        <v>M</v>
      </c>
      <c r="F359" s="143"/>
      <c r="G359" s="75"/>
      <c r="H359" s="74">
        <f>IFERROR(IF(B359,VLOOKUP((AEO!$B$13&amp;AEO!$C$13&amp;B359&amp;E359),MSRV5!A:E,5,0),""),0)</f>
        <v>1163.18</v>
      </c>
      <c r="I359" s="33">
        <f t="shared" si="238"/>
        <v>0</v>
      </c>
      <c r="J359" s="172"/>
      <c r="K359" s="33">
        <f t="shared" si="239"/>
        <v>0</v>
      </c>
      <c r="L359" s="172"/>
      <c r="M359" s="33">
        <f t="shared" si="240"/>
        <v>0</v>
      </c>
      <c r="N359" s="172"/>
      <c r="O359" s="33">
        <f t="shared" si="212"/>
        <v>0</v>
      </c>
      <c r="P359" s="172"/>
      <c r="Q359" s="33">
        <f t="shared" si="213"/>
        <v>0</v>
      </c>
      <c r="R359" s="172"/>
      <c r="S359" s="33">
        <f t="shared" si="214"/>
        <v>0</v>
      </c>
      <c r="T359" s="172"/>
      <c r="U359" s="33">
        <f t="shared" si="215"/>
        <v>0</v>
      </c>
      <c r="V359" s="172"/>
      <c r="W359" s="33">
        <f t="shared" si="216"/>
        <v>0</v>
      </c>
      <c r="X359" s="172"/>
      <c r="Y359" s="33">
        <f t="shared" si="217"/>
        <v>0</v>
      </c>
      <c r="Z359" s="172"/>
      <c r="AA359" s="33">
        <f t="shared" si="218"/>
        <v>0</v>
      </c>
      <c r="AB359" s="172"/>
      <c r="AC359" s="33">
        <f t="shared" si="219"/>
        <v>0</v>
      </c>
      <c r="AD359" s="172"/>
      <c r="AE359" s="33">
        <f t="shared" si="220"/>
        <v>0</v>
      </c>
      <c r="AF359" s="172"/>
      <c r="AG359" s="33">
        <f t="shared" si="221"/>
        <v>0</v>
      </c>
      <c r="AH359" s="172"/>
      <c r="AI359" s="33">
        <f t="shared" si="222"/>
        <v>0</v>
      </c>
      <c r="AJ359" s="172"/>
      <c r="AK359" s="33">
        <f t="shared" si="223"/>
        <v>0</v>
      </c>
      <c r="AL359" s="172"/>
      <c r="AM359" s="33">
        <f t="shared" si="224"/>
        <v>0</v>
      </c>
      <c r="AN359" s="172"/>
      <c r="AO359" s="33">
        <f t="shared" si="225"/>
        <v>0</v>
      </c>
      <c r="AP359" s="172"/>
      <c r="AQ359" s="33">
        <f t="shared" si="226"/>
        <v>0</v>
      </c>
      <c r="AR359" s="172"/>
      <c r="AS359" s="33">
        <f t="shared" si="227"/>
        <v>0</v>
      </c>
      <c r="AT359" s="172"/>
      <c r="AU359" s="33">
        <f t="shared" si="228"/>
        <v>0</v>
      </c>
      <c r="AV359" s="172"/>
      <c r="AW359" s="33">
        <f t="shared" si="229"/>
        <v>0</v>
      </c>
      <c r="AX359" s="34">
        <f t="shared" si="241"/>
        <v>0</v>
      </c>
      <c r="AY359" s="41">
        <f t="shared" si="242"/>
        <v>0</v>
      </c>
      <c r="AZ359" s="5">
        <f t="shared" si="243"/>
        <v>0</v>
      </c>
      <c r="BA359" s="155">
        <f t="shared" si="244"/>
        <v>0</v>
      </c>
    </row>
    <row r="360" spans="1:53" s="2" customFormat="1" ht="24" hidden="1" thickTop="1" thickBot="1" x14ac:dyDescent="0.3">
      <c r="A360" s="32"/>
      <c r="B360" s="154">
        <v>5500300517</v>
      </c>
      <c r="C360" s="133" t="str">
        <f>IFERROR(IF(B360,VLOOKUP((AEO!$B$13&amp;AEO!$C$13&amp;B360&amp;E360),MSRV5!A:F,6,0),""),"N/A")</f>
        <v>3250</v>
      </c>
      <c r="D360" s="138" t="s">
        <v>5280</v>
      </c>
      <c r="E360" s="143" t="str">
        <f>IF(B360,VLOOKUP(B360,MSRV5!B:D,3,0),"")</f>
        <v>M</v>
      </c>
      <c r="F360" s="143"/>
      <c r="G360" s="75"/>
      <c r="H360" s="74">
        <f>IFERROR(IF(B360,VLOOKUP((AEO!$B$13&amp;AEO!$C$13&amp;B360&amp;E360),MSRV5!A:E,5,0),""),0)</f>
        <v>1054.48</v>
      </c>
      <c r="I360" s="33">
        <f t="shared" si="238"/>
        <v>0</v>
      </c>
      <c r="J360" s="172"/>
      <c r="K360" s="33">
        <f t="shared" si="239"/>
        <v>0</v>
      </c>
      <c r="L360" s="172"/>
      <c r="M360" s="33">
        <f t="shared" si="240"/>
        <v>0</v>
      </c>
      <c r="N360" s="172"/>
      <c r="O360" s="33">
        <f t="shared" si="212"/>
        <v>0</v>
      </c>
      <c r="P360" s="172"/>
      <c r="Q360" s="33">
        <f t="shared" si="213"/>
        <v>0</v>
      </c>
      <c r="R360" s="172"/>
      <c r="S360" s="33">
        <f t="shared" si="214"/>
        <v>0</v>
      </c>
      <c r="T360" s="172"/>
      <c r="U360" s="33">
        <f t="shared" si="215"/>
        <v>0</v>
      </c>
      <c r="V360" s="172"/>
      <c r="W360" s="33">
        <f t="shared" si="216"/>
        <v>0</v>
      </c>
      <c r="X360" s="172"/>
      <c r="Y360" s="33">
        <f t="shared" si="217"/>
        <v>0</v>
      </c>
      <c r="Z360" s="172"/>
      <c r="AA360" s="33">
        <f t="shared" si="218"/>
        <v>0</v>
      </c>
      <c r="AB360" s="172"/>
      <c r="AC360" s="33">
        <f t="shared" si="219"/>
        <v>0</v>
      </c>
      <c r="AD360" s="172"/>
      <c r="AE360" s="33">
        <f t="shared" si="220"/>
        <v>0</v>
      </c>
      <c r="AF360" s="172"/>
      <c r="AG360" s="33">
        <f t="shared" si="221"/>
        <v>0</v>
      </c>
      <c r="AH360" s="172"/>
      <c r="AI360" s="33">
        <f t="shared" si="222"/>
        <v>0</v>
      </c>
      <c r="AJ360" s="172"/>
      <c r="AK360" s="33">
        <f t="shared" si="223"/>
        <v>0</v>
      </c>
      <c r="AL360" s="172"/>
      <c r="AM360" s="33">
        <f t="shared" si="224"/>
        <v>0</v>
      </c>
      <c r="AN360" s="172"/>
      <c r="AO360" s="33">
        <f t="shared" si="225"/>
        <v>0</v>
      </c>
      <c r="AP360" s="172"/>
      <c r="AQ360" s="33">
        <f t="shared" si="226"/>
        <v>0</v>
      </c>
      <c r="AR360" s="172"/>
      <c r="AS360" s="33">
        <f t="shared" si="227"/>
        <v>0</v>
      </c>
      <c r="AT360" s="172"/>
      <c r="AU360" s="33">
        <f t="shared" si="228"/>
        <v>0</v>
      </c>
      <c r="AV360" s="172"/>
      <c r="AW360" s="33">
        <f t="shared" si="229"/>
        <v>0</v>
      </c>
      <c r="AX360" s="34">
        <f t="shared" si="241"/>
        <v>0</v>
      </c>
      <c r="AY360" s="41">
        <f t="shared" si="242"/>
        <v>0</v>
      </c>
      <c r="AZ360" s="5">
        <f t="shared" si="243"/>
        <v>0</v>
      </c>
      <c r="BA360" s="155">
        <f t="shared" si="244"/>
        <v>0</v>
      </c>
    </row>
    <row r="361" spans="1:53" s="2" customFormat="1" ht="24" hidden="1" thickTop="1" thickBot="1" x14ac:dyDescent="0.3">
      <c r="A361" s="32"/>
      <c r="B361" s="154">
        <v>5500300518</v>
      </c>
      <c r="C361" s="133" t="str">
        <f>IFERROR(IF(B361,VLOOKUP((AEO!$B$13&amp;AEO!$C$13&amp;B361&amp;E361),MSRV5!A:F,6,0),""),"N/A")</f>
        <v>3260</v>
      </c>
      <c r="D361" s="138" t="s">
        <v>5281</v>
      </c>
      <c r="E361" s="143" t="str">
        <f>IF(B361,VLOOKUP(B361,MSRV5!B:D,3,0),"")</f>
        <v>M</v>
      </c>
      <c r="F361" s="143"/>
      <c r="G361" s="75"/>
      <c r="H361" s="74">
        <f>IFERROR(IF(B361,VLOOKUP((AEO!$B$13&amp;AEO!$C$13&amp;B361&amp;E361),MSRV5!A:E,5,0),""),0)</f>
        <v>775.24</v>
      </c>
      <c r="I361" s="33">
        <f t="shared" si="238"/>
        <v>0</v>
      </c>
      <c r="J361" s="172"/>
      <c r="K361" s="33">
        <f t="shared" si="239"/>
        <v>0</v>
      </c>
      <c r="L361" s="172"/>
      <c r="M361" s="33">
        <f t="shared" si="240"/>
        <v>0</v>
      </c>
      <c r="N361" s="172"/>
      <c r="O361" s="33">
        <f t="shared" si="212"/>
        <v>0</v>
      </c>
      <c r="P361" s="172"/>
      <c r="Q361" s="33">
        <f t="shared" si="213"/>
        <v>0</v>
      </c>
      <c r="R361" s="172"/>
      <c r="S361" s="33">
        <f t="shared" si="214"/>
        <v>0</v>
      </c>
      <c r="T361" s="172"/>
      <c r="U361" s="33">
        <f t="shared" si="215"/>
        <v>0</v>
      </c>
      <c r="V361" s="172"/>
      <c r="W361" s="33">
        <f t="shared" si="216"/>
        <v>0</v>
      </c>
      <c r="X361" s="172"/>
      <c r="Y361" s="33">
        <f t="shared" si="217"/>
        <v>0</v>
      </c>
      <c r="Z361" s="172"/>
      <c r="AA361" s="33">
        <f t="shared" si="218"/>
        <v>0</v>
      </c>
      <c r="AB361" s="172"/>
      <c r="AC361" s="33">
        <f t="shared" si="219"/>
        <v>0</v>
      </c>
      <c r="AD361" s="172"/>
      <c r="AE361" s="33">
        <f t="shared" si="220"/>
        <v>0</v>
      </c>
      <c r="AF361" s="172"/>
      <c r="AG361" s="33">
        <f t="shared" si="221"/>
        <v>0</v>
      </c>
      <c r="AH361" s="172"/>
      <c r="AI361" s="33">
        <f t="shared" si="222"/>
        <v>0</v>
      </c>
      <c r="AJ361" s="172"/>
      <c r="AK361" s="33">
        <f t="shared" si="223"/>
        <v>0</v>
      </c>
      <c r="AL361" s="172"/>
      <c r="AM361" s="33">
        <f t="shared" si="224"/>
        <v>0</v>
      </c>
      <c r="AN361" s="172"/>
      <c r="AO361" s="33">
        <f t="shared" si="225"/>
        <v>0</v>
      </c>
      <c r="AP361" s="172"/>
      <c r="AQ361" s="33">
        <f t="shared" si="226"/>
        <v>0</v>
      </c>
      <c r="AR361" s="172"/>
      <c r="AS361" s="33">
        <f t="shared" si="227"/>
        <v>0</v>
      </c>
      <c r="AT361" s="172"/>
      <c r="AU361" s="33">
        <f t="shared" si="228"/>
        <v>0</v>
      </c>
      <c r="AV361" s="172"/>
      <c r="AW361" s="33">
        <f t="shared" si="229"/>
        <v>0</v>
      </c>
      <c r="AX361" s="34">
        <f t="shared" si="241"/>
        <v>0</v>
      </c>
      <c r="AY361" s="41">
        <f t="shared" si="242"/>
        <v>0</v>
      </c>
      <c r="AZ361" s="5">
        <f t="shared" si="243"/>
        <v>0</v>
      </c>
      <c r="BA361" s="155">
        <f t="shared" si="244"/>
        <v>0</v>
      </c>
    </row>
    <row r="362" spans="1:53" s="2" customFormat="1" ht="24" hidden="1" thickTop="1" thickBot="1" x14ac:dyDescent="0.3">
      <c r="A362" s="32"/>
      <c r="B362" s="152">
        <v>5500400398</v>
      </c>
      <c r="C362" s="132" t="str">
        <f>IFERROR(IF(B362,VLOOKUP((AEO!$B$13&amp;AEO!$C$13&amp;B362&amp;E362),MSRV5!A:F,6,0),""),"N/A")</f>
        <v>3270</v>
      </c>
      <c r="D362" s="137" t="s">
        <v>5282</v>
      </c>
      <c r="E362" s="142" t="str">
        <f>IF(B362,VLOOKUP(B362,MSRV5!B:D,3,0),"")</f>
        <v>M2</v>
      </c>
      <c r="F362" s="142"/>
      <c r="G362" s="86"/>
      <c r="H362" s="74">
        <f>IFERROR(IF(B362,VLOOKUP((AEO!$B$13&amp;AEO!$C$13&amp;B362&amp;E362),MSRV5!A:E,5,0),""),0)</f>
        <v>392.79</v>
      </c>
      <c r="I362" s="33">
        <f t="shared" si="238"/>
        <v>0</v>
      </c>
      <c r="J362" s="172"/>
      <c r="K362" s="33">
        <f t="shared" si="239"/>
        <v>0</v>
      </c>
      <c r="L362" s="172"/>
      <c r="M362" s="33">
        <f t="shared" si="240"/>
        <v>0</v>
      </c>
      <c r="N362" s="172"/>
      <c r="O362" s="33">
        <f t="shared" si="212"/>
        <v>0</v>
      </c>
      <c r="P362" s="172"/>
      <c r="Q362" s="33">
        <f t="shared" si="213"/>
        <v>0</v>
      </c>
      <c r="R362" s="172"/>
      <c r="S362" s="33">
        <f t="shared" si="214"/>
        <v>0</v>
      </c>
      <c r="T362" s="172"/>
      <c r="U362" s="33">
        <f t="shared" si="215"/>
        <v>0</v>
      </c>
      <c r="V362" s="172"/>
      <c r="W362" s="33">
        <f t="shared" si="216"/>
        <v>0</v>
      </c>
      <c r="X362" s="172"/>
      <c r="Y362" s="33">
        <f t="shared" si="217"/>
        <v>0</v>
      </c>
      <c r="Z362" s="172"/>
      <c r="AA362" s="33">
        <f t="shared" si="218"/>
        <v>0</v>
      </c>
      <c r="AB362" s="172"/>
      <c r="AC362" s="33">
        <f t="shared" si="219"/>
        <v>0</v>
      </c>
      <c r="AD362" s="172"/>
      <c r="AE362" s="33">
        <f t="shared" si="220"/>
        <v>0</v>
      </c>
      <c r="AF362" s="172"/>
      <c r="AG362" s="33">
        <f t="shared" si="221"/>
        <v>0</v>
      </c>
      <c r="AH362" s="172"/>
      <c r="AI362" s="33">
        <f t="shared" si="222"/>
        <v>0</v>
      </c>
      <c r="AJ362" s="172"/>
      <c r="AK362" s="33">
        <f t="shared" si="223"/>
        <v>0</v>
      </c>
      <c r="AL362" s="172"/>
      <c r="AM362" s="33">
        <f t="shared" si="224"/>
        <v>0</v>
      </c>
      <c r="AN362" s="172"/>
      <c r="AO362" s="33">
        <f t="shared" si="225"/>
        <v>0</v>
      </c>
      <c r="AP362" s="172"/>
      <c r="AQ362" s="33">
        <f t="shared" si="226"/>
        <v>0</v>
      </c>
      <c r="AR362" s="172"/>
      <c r="AS362" s="33">
        <f t="shared" si="227"/>
        <v>0</v>
      </c>
      <c r="AT362" s="172"/>
      <c r="AU362" s="33">
        <f t="shared" si="228"/>
        <v>0</v>
      </c>
      <c r="AV362" s="172"/>
      <c r="AW362" s="33">
        <f t="shared" si="229"/>
        <v>0</v>
      </c>
      <c r="AX362" s="34">
        <f t="shared" si="241"/>
        <v>0</v>
      </c>
      <c r="AY362" s="41">
        <f t="shared" si="242"/>
        <v>0</v>
      </c>
      <c r="AZ362" s="5">
        <f t="shared" si="243"/>
        <v>0</v>
      </c>
      <c r="BA362" s="155">
        <f t="shared" si="244"/>
        <v>0</v>
      </c>
    </row>
    <row r="363" spans="1:53" s="2" customFormat="1" ht="24" hidden="1" thickTop="1" thickBot="1" x14ac:dyDescent="0.3">
      <c r="A363" s="32"/>
      <c r="B363" s="154">
        <v>5500400398</v>
      </c>
      <c r="C363" s="133" t="str">
        <f>IFERROR(IF(B363,VLOOKUP((AEO!$B$13&amp;AEO!$C$13&amp;B363&amp;E363),MSRV5!A:F,6,0),""),"N/A")</f>
        <v>3270</v>
      </c>
      <c r="D363" s="138" t="s">
        <v>5283</v>
      </c>
      <c r="E363" s="143" t="str">
        <f>IF(B363,VLOOKUP(B363,MSRV5!B:D,3,0),"")</f>
        <v>M2</v>
      </c>
      <c r="F363" s="143"/>
      <c r="G363" s="75"/>
      <c r="H363" s="74">
        <f>IFERROR(IF(B363,VLOOKUP((AEO!$B$13&amp;AEO!$C$13&amp;B363&amp;E363),MSRV5!A:E,5,0),""),0)</f>
        <v>392.79</v>
      </c>
      <c r="I363" s="33">
        <f t="shared" si="238"/>
        <v>0</v>
      </c>
      <c r="J363" s="172"/>
      <c r="K363" s="33">
        <f t="shared" si="239"/>
        <v>0</v>
      </c>
      <c r="L363" s="172"/>
      <c r="M363" s="33">
        <f t="shared" si="240"/>
        <v>0</v>
      </c>
      <c r="N363" s="172"/>
      <c r="O363" s="33">
        <f t="shared" si="212"/>
        <v>0</v>
      </c>
      <c r="P363" s="172"/>
      <c r="Q363" s="33">
        <f t="shared" si="213"/>
        <v>0</v>
      </c>
      <c r="R363" s="172"/>
      <c r="S363" s="33">
        <f t="shared" si="214"/>
        <v>0</v>
      </c>
      <c r="T363" s="172"/>
      <c r="U363" s="33">
        <f t="shared" si="215"/>
        <v>0</v>
      </c>
      <c r="V363" s="172"/>
      <c r="W363" s="33">
        <f t="shared" si="216"/>
        <v>0</v>
      </c>
      <c r="X363" s="172"/>
      <c r="Y363" s="33">
        <f t="shared" si="217"/>
        <v>0</v>
      </c>
      <c r="Z363" s="172"/>
      <c r="AA363" s="33">
        <f t="shared" si="218"/>
        <v>0</v>
      </c>
      <c r="AB363" s="172"/>
      <c r="AC363" s="33">
        <f t="shared" si="219"/>
        <v>0</v>
      </c>
      <c r="AD363" s="172"/>
      <c r="AE363" s="33">
        <f t="shared" si="220"/>
        <v>0</v>
      </c>
      <c r="AF363" s="172"/>
      <c r="AG363" s="33">
        <f t="shared" si="221"/>
        <v>0</v>
      </c>
      <c r="AH363" s="172"/>
      <c r="AI363" s="33">
        <f t="shared" si="222"/>
        <v>0</v>
      </c>
      <c r="AJ363" s="172"/>
      <c r="AK363" s="33">
        <f t="shared" si="223"/>
        <v>0</v>
      </c>
      <c r="AL363" s="172"/>
      <c r="AM363" s="33">
        <f t="shared" si="224"/>
        <v>0</v>
      </c>
      <c r="AN363" s="172"/>
      <c r="AO363" s="33">
        <f t="shared" si="225"/>
        <v>0</v>
      </c>
      <c r="AP363" s="172"/>
      <c r="AQ363" s="33">
        <f t="shared" si="226"/>
        <v>0</v>
      </c>
      <c r="AR363" s="172"/>
      <c r="AS363" s="33">
        <f t="shared" si="227"/>
        <v>0</v>
      </c>
      <c r="AT363" s="172"/>
      <c r="AU363" s="33">
        <f t="shared" si="228"/>
        <v>0</v>
      </c>
      <c r="AV363" s="172"/>
      <c r="AW363" s="33">
        <f t="shared" si="229"/>
        <v>0</v>
      </c>
      <c r="AX363" s="34">
        <f t="shared" si="241"/>
        <v>0</v>
      </c>
      <c r="AY363" s="41">
        <f t="shared" si="242"/>
        <v>0</v>
      </c>
      <c r="AZ363" s="5">
        <f t="shared" si="243"/>
        <v>0</v>
      </c>
      <c r="BA363" s="155">
        <f t="shared" si="244"/>
        <v>0</v>
      </c>
    </row>
    <row r="364" spans="1:53" s="2" customFormat="1" ht="24" hidden="1" thickTop="1" thickBot="1" x14ac:dyDescent="0.3">
      <c r="A364" s="32"/>
      <c r="B364" s="154">
        <v>5500400398</v>
      </c>
      <c r="C364" s="133" t="str">
        <f>IFERROR(IF(B364,VLOOKUP((AEO!$B$13&amp;AEO!$C$13&amp;B364&amp;E364),MSRV5!A:F,6,0),""),"N/A")</f>
        <v>3270</v>
      </c>
      <c r="D364" s="138" t="s">
        <v>5284</v>
      </c>
      <c r="E364" s="143" t="str">
        <f>IF(B364,VLOOKUP(B364,MSRV5!B:D,3,0),"")</f>
        <v>M2</v>
      </c>
      <c r="F364" s="143"/>
      <c r="G364" s="75"/>
      <c r="H364" s="74">
        <f>IFERROR(IF(B364,VLOOKUP((AEO!$B$13&amp;AEO!$C$13&amp;B364&amp;E364),MSRV5!A:E,5,0),""),0)</f>
        <v>392.79</v>
      </c>
      <c r="I364" s="33">
        <f t="shared" si="238"/>
        <v>0</v>
      </c>
      <c r="J364" s="172"/>
      <c r="K364" s="33">
        <f t="shared" si="239"/>
        <v>0</v>
      </c>
      <c r="L364" s="172"/>
      <c r="M364" s="33">
        <f t="shared" si="240"/>
        <v>0</v>
      </c>
      <c r="N364" s="172"/>
      <c r="O364" s="33">
        <f t="shared" si="212"/>
        <v>0</v>
      </c>
      <c r="P364" s="172"/>
      <c r="Q364" s="33">
        <f t="shared" si="213"/>
        <v>0</v>
      </c>
      <c r="R364" s="172"/>
      <c r="S364" s="33">
        <f t="shared" si="214"/>
        <v>0</v>
      </c>
      <c r="T364" s="172"/>
      <c r="U364" s="33">
        <f t="shared" si="215"/>
        <v>0</v>
      </c>
      <c r="V364" s="172"/>
      <c r="W364" s="33">
        <f t="shared" si="216"/>
        <v>0</v>
      </c>
      <c r="X364" s="172"/>
      <c r="Y364" s="33">
        <f t="shared" si="217"/>
        <v>0</v>
      </c>
      <c r="Z364" s="172"/>
      <c r="AA364" s="33">
        <f t="shared" si="218"/>
        <v>0</v>
      </c>
      <c r="AB364" s="172"/>
      <c r="AC364" s="33">
        <f t="shared" si="219"/>
        <v>0</v>
      </c>
      <c r="AD364" s="172"/>
      <c r="AE364" s="33">
        <f t="shared" si="220"/>
        <v>0</v>
      </c>
      <c r="AF364" s="172"/>
      <c r="AG364" s="33">
        <f t="shared" si="221"/>
        <v>0</v>
      </c>
      <c r="AH364" s="172"/>
      <c r="AI364" s="33">
        <f t="shared" si="222"/>
        <v>0</v>
      </c>
      <c r="AJ364" s="172"/>
      <c r="AK364" s="33">
        <f t="shared" si="223"/>
        <v>0</v>
      </c>
      <c r="AL364" s="172"/>
      <c r="AM364" s="33">
        <f t="shared" si="224"/>
        <v>0</v>
      </c>
      <c r="AN364" s="172"/>
      <c r="AO364" s="33">
        <f t="shared" si="225"/>
        <v>0</v>
      </c>
      <c r="AP364" s="172"/>
      <c r="AQ364" s="33">
        <f t="shared" si="226"/>
        <v>0</v>
      </c>
      <c r="AR364" s="172"/>
      <c r="AS364" s="33">
        <f t="shared" si="227"/>
        <v>0</v>
      </c>
      <c r="AT364" s="172"/>
      <c r="AU364" s="33">
        <f t="shared" si="228"/>
        <v>0</v>
      </c>
      <c r="AV364" s="172"/>
      <c r="AW364" s="33">
        <f t="shared" si="229"/>
        <v>0</v>
      </c>
      <c r="AX364" s="34">
        <f t="shared" si="241"/>
        <v>0</v>
      </c>
      <c r="AY364" s="41">
        <f t="shared" si="242"/>
        <v>0</v>
      </c>
      <c r="AZ364" s="5">
        <f t="shared" si="243"/>
        <v>0</v>
      </c>
      <c r="BA364" s="155">
        <f t="shared" si="244"/>
        <v>0</v>
      </c>
    </row>
    <row r="365" spans="1:53" s="2" customFormat="1" ht="13.2" hidden="1" thickTop="1" thickBot="1" x14ac:dyDescent="0.3">
      <c r="A365" s="32"/>
      <c r="B365" s="154">
        <v>5500000952</v>
      </c>
      <c r="C365" s="133" t="str">
        <f>IFERROR(IF(B365,VLOOKUP((AEO!$B$13&amp;AEO!$C$13&amp;B365&amp;E365),MSRV5!A:F,6,0),""),"N/A")</f>
        <v>3300</v>
      </c>
      <c r="D365" s="138" t="s">
        <v>5285</v>
      </c>
      <c r="E365" s="143" t="str">
        <f>IF(B365,VLOOKUP(B365,MSRV5!B:D,3,0),"")</f>
        <v>M</v>
      </c>
      <c r="F365" s="143"/>
      <c r="G365" s="75"/>
      <c r="H365" s="74">
        <f>IFERROR(IF(B365,VLOOKUP((AEO!$B$13&amp;AEO!$C$13&amp;B365&amp;E365),MSRV5!A:E,5,0),""),0)</f>
        <v>1202.06</v>
      </c>
      <c r="I365" s="33">
        <f t="shared" si="238"/>
        <v>0</v>
      </c>
      <c r="J365" s="172"/>
      <c r="K365" s="33">
        <f t="shared" si="239"/>
        <v>0</v>
      </c>
      <c r="L365" s="172"/>
      <c r="M365" s="33">
        <f t="shared" si="240"/>
        <v>0</v>
      </c>
      <c r="N365" s="172"/>
      <c r="O365" s="33">
        <f t="shared" si="212"/>
        <v>0</v>
      </c>
      <c r="P365" s="172"/>
      <c r="Q365" s="33">
        <f t="shared" si="213"/>
        <v>0</v>
      </c>
      <c r="R365" s="172"/>
      <c r="S365" s="33">
        <f t="shared" si="214"/>
        <v>0</v>
      </c>
      <c r="T365" s="172"/>
      <c r="U365" s="33">
        <f t="shared" si="215"/>
        <v>0</v>
      </c>
      <c r="V365" s="172"/>
      <c r="W365" s="33">
        <f t="shared" si="216"/>
        <v>0</v>
      </c>
      <c r="X365" s="172"/>
      <c r="Y365" s="33">
        <f t="shared" si="217"/>
        <v>0</v>
      </c>
      <c r="Z365" s="172"/>
      <c r="AA365" s="33">
        <f t="shared" si="218"/>
        <v>0</v>
      </c>
      <c r="AB365" s="172"/>
      <c r="AC365" s="33">
        <f t="shared" si="219"/>
        <v>0</v>
      </c>
      <c r="AD365" s="172"/>
      <c r="AE365" s="33">
        <f t="shared" si="220"/>
        <v>0</v>
      </c>
      <c r="AF365" s="172"/>
      <c r="AG365" s="33">
        <f t="shared" si="221"/>
        <v>0</v>
      </c>
      <c r="AH365" s="172"/>
      <c r="AI365" s="33">
        <f t="shared" si="222"/>
        <v>0</v>
      </c>
      <c r="AJ365" s="172"/>
      <c r="AK365" s="33">
        <f t="shared" si="223"/>
        <v>0</v>
      </c>
      <c r="AL365" s="172"/>
      <c r="AM365" s="33">
        <f t="shared" si="224"/>
        <v>0</v>
      </c>
      <c r="AN365" s="172"/>
      <c r="AO365" s="33">
        <f t="shared" si="225"/>
        <v>0</v>
      </c>
      <c r="AP365" s="172"/>
      <c r="AQ365" s="33">
        <f t="shared" si="226"/>
        <v>0</v>
      </c>
      <c r="AR365" s="172"/>
      <c r="AS365" s="33">
        <f t="shared" si="227"/>
        <v>0</v>
      </c>
      <c r="AT365" s="172"/>
      <c r="AU365" s="33">
        <f t="shared" si="228"/>
        <v>0</v>
      </c>
      <c r="AV365" s="172"/>
      <c r="AW365" s="33">
        <f t="shared" si="229"/>
        <v>0</v>
      </c>
      <c r="AX365" s="34">
        <f t="shared" si="241"/>
        <v>0</v>
      </c>
      <c r="AY365" s="41">
        <f t="shared" si="242"/>
        <v>0</v>
      </c>
      <c r="AZ365" s="5">
        <f t="shared" si="243"/>
        <v>0</v>
      </c>
      <c r="BA365" s="155">
        <f t="shared" si="244"/>
        <v>0</v>
      </c>
    </row>
    <row r="366" spans="1:53" s="2" customFormat="1" ht="13.2" hidden="1" thickTop="1" thickBot="1" x14ac:dyDescent="0.3">
      <c r="A366" s="32"/>
      <c r="B366" s="154">
        <v>5500000009</v>
      </c>
      <c r="C366" s="133" t="str">
        <f>IFERROR(IF(B366,VLOOKUP((AEO!$B$13&amp;AEO!$C$13&amp;B366&amp;E366),MSRV5!A:F,6,0),""),"N/A")</f>
        <v>3310</v>
      </c>
      <c r="D366" s="138" t="s">
        <v>5286</v>
      </c>
      <c r="E366" s="143" t="str">
        <f>IF(B366,VLOOKUP(B366,MSRV5!B:D,3,0),"")</f>
        <v>M</v>
      </c>
      <c r="F366" s="143"/>
      <c r="G366" s="75"/>
      <c r="H366" s="74">
        <f>IFERROR(IF(B366,VLOOKUP((AEO!$B$13&amp;AEO!$C$13&amp;B366&amp;E366),MSRV5!A:E,5,0),""),0)</f>
        <v>1664.68</v>
      </c>
      <c r="I366" s="33">
        <f t="shared" si="238"/>
        <v>0</v>
      </c>
      <c r="J366" s="172"/>
      <c r="K366" s="33">
        <f t="shared" si="239"/>
        <v>0</v>
      </c>
      <c r="L366" s="172"/>
      <c r="M366" s="33">
        <f t="shared" si="240"/>
        <v>0</v>
      </c>
      <c r="N366" s="172"/>
      <c r="O366" s="33">
        <f t="shared" si="212"/>
        <v>0</v>
      </c>
      <c r="P366" s="172"/>
      <c r="Q366" s="33">
        <f t="shared" si="213"/>
        <v>0</v>
      </c>
      <c r="R366" s="172"/>
      <c r="S366" s="33">
        <f t="shared" si="214"/>
        <v>0</v>
      </c>
      <c r="T366" s="172"/>
      <c r="U366" s="33">
        <f t="shared" si="215"/>
        <v>0</v>
      </c>
      <c r="V366" s="172"/>
      <c r="W366" s="33">
        <f t="shared" si="216"/>
        <v>0</v>
      </c>
      <c r="X366" s="172"/>
      <c r="Y366" s="33">
        <f t="shared" si="217"/>
        <v>0</v>
      </c>
      <c r="Z366" s="172"/>
      <c r="AA366" s="33">
        <f t="shared" si="218"/>
        <v>0</v>
      </c>
      <c r="AB366" s="172"/>
      <c r="AC366" s="33">
        <f t="shared" si="219"/>
        <v>0</v>
      </c>
      <c r="AD366" s="172"/>
      <c r="AE366" s="33">
        <f t="shared" si="220"/>
        <v>0</v>
      </c>
      <c r="AF366" s="172"/>
      <c r="AG366" s="33">
        <f t="shared" si="221"/>
        <v>0</v>
      </c>
      <c r="AH366" s="172"/>
      <c r="AI366" s="33">
        <f t="shared" si="222"/>
        <v>0</v>
      </c>
      <c r="AJ366" s="172"/>
      <c r="AK366" s="33">
        <f t="shared" si="223"/>
        <v>0</v>
      </c>
      <c r="AL366" s="172"/>
      <c r="AM366" s="33">
        <f t="shared" si="224"/>
        <v>0</v>
      </c>
      <c r="AN366" s="172"/>
      <c r="AO366" s="33">
        <f t="shared" si="225"/>
        <v>0</v>
      </c>
      <c r="AP366" s="172"/>
      <c r="AQ366" s="33">
        <f t="shared" si="226"/>
        <v>0</v>
      </c>
      <c r="AR366" s="172"/>
      <c r="AS366" s="33">
        <f t="shared" si="227"/>
        <v>0</v>
      </c>
      <c r="AT366" s="172"/>
      <c r="AU366" s="33">
        <f t="shared" si="228"/>
        <v>0</v>
      </c>
      <c r="AV366" s="172"/>
      <c r="AW366" s="33">
        <f t="shared" si="229"/>
        <v>0</v>
      </c>
      <c r="AX366" s="34">
        <f t="shared" si="241"/>
        <v>0</v>
      </c>
      <c r="AY366" s="41">
        <f t="shared" si="242"/>
        <v>0</v>
      </c>
      <c r="AZ366" s="5">
        <f t="shared" si="243"/>
        <v>0</v>
      </c>
      <c r="BA366" s="155">
        <f t="shared" si="244"/>
        <v>0</v>
      </c>
    </row>
    <row r="367" spans="1:53" s="2" customFormat="1" ht="13.2" hidden="1" thickTop="1" thickBot="1" x14ac:dyDescent="0.3">
      <c r="A367" s="32"/>
      <c r="B367" s="154">
        <v>5500000013</v>
      </c>
      <c r="C367" s="133" t="str">
        <f>IFERROR(IF(B367,VLOOKUP((AEO!$B$13&amp;AEO!$C$13&amp;B367&amp;E367),MSRV5!A:F,6,0),""),"N/A")</f>
        <v>3320</v>
      </c>
      <c r="D367" s="138" t="s">
        <v>5287</v>
      </c>
      <c r="E367" s="143" t="str">
        <f>IF(B367,VLOOKUP(B367,MSRV5!B:D,3,0),"")</f>
        <v>M</v>
      </c>
      <c r="F367" s="143"/>
      <c r="G367" s="75"/>
      <c r="H367" s="74">
        <f>IFERROR(IF(B367,VLOOKUP((AEO!$B$13&amp;AEO!$C$13&amp;B367&amp;E367),MSRV5!A:E,5,0),""),0)</f>
        <v>2255.63</v>
      </c>
      <c r="I367" s="33">
        <f t="shared" si="238"/>
        <v>0</v>
      </c>
      <c r="J367" s="172"/>
      <c r="K367" s="33">
        <f t="shared" si="239"/>
        <v>0</v>
      </c>
      <c r="L367" s="172"/>
      <c r="M367" s="33">
        <f t="shared" si="240"/>
        <v>0</v>
      </c>
      <c r="N367" s="172"/>
      <c r="O367" s="33">
        <f t="shared" si="212"/>
        <v>0</v>
      </c>
      <c r="P367" s="172"/>
      <c r="Q367" s="33">
        <f t="shared" si="213"/>
        <v>0</v>
      </c>
      <c r="R367" s="172"/>
      <c r="S367" s="33">
        <f t="shared" si="214"/>
        <v>0</v>
      </c>
      <c r="T367" s="172"/>
      <c r="U367" s="33">
        <f t="shared" si="215"/>
        <v>0</v>
      </c>
      <c r="V367" s="172"/>
      <c r="W367" s="33">
        <f t="shared" si="216"/>
        <v>0</v>
      </c>
      <c r="X367" s="172"/>
      <c r="Y367" s="33">
        <f t="shared" si="217"/>
        <v>0</v>
      </c>
      <c r="Z367" s="172"/>
      <c r="AA367" s="33">
        <f t="shared" si="218"/>
        <v>0</v>
      </c>
      <c r="AB367" s="172"/>
      <c r="AC367" s="33">
        <f t="shared" si="219"/>
        <v>0</v>
      </c>
      <c r="AD367" s="172"/>
      <c r="AE367" s="33">
        <f t="shared" si="220"/>
        <v>0</v>
      </c>
      <c r="AF367" s="172"/>
      <c r="AG367" s="33">
        <f t="shared" si="221"/>
        <v>0</v>
      </c>
      <c r="AH367" s="172"/>
      <c r="AI367" s="33">
        <f t="shared" si="222"/>
        <v>0</v>
      </c>
      <c r="AJ367" s="172"/>
      <c r="AK367" s="33">
        <f t="shared" si="223"/>
        <v>0</v>
      </c>
      <c r="AL367" s="172"/>
      <c r="AM367" s="33">
        <f t="shared" si="224"/>
        <v>0</v>
      </c>
      <c r="AN367" s="172"/>
      <c r="AO367" s="33">
        <f t="shared" si="225"/>
        <v>0</v>
      </c>
      <c r="AP367" s="172"/>
      <c r="AQ367" s="33">
        <f t="shared" si="226"/>
        <v>0</v>
      </c>
      <c r="AR367" s="172"/>
      <c r="AS367" s="33">
        <f t="shared" si="227"/>
        <v>0</v>
      </c>
      <c r="AT367" s="172"/>
      <c r="AU367" s="33">
        <f t="shared" si="228"/>
        <v>0</v>
      </c>
      <c r="AV367" s="172"/>
      <c r="AW367" s="33">
        <f t="shared" si="229"/>
        <v>0</v>
      </c>
      <c r="AX367" s="34">
        <f t="shared" si="241"/>
        <v>0</v>
      </c>
      <c r="AY367" s="41">
        <f t="shared" si="242"/>
        <v>0</v>
      </c>
      <c r="AZ367" s="5">
        <f t="shared" si="243"/>
        <v>0</v>
      </c>
      <c r="BA367" s="155">
        <f t="shared" si="244"/>
        <v>0</v>
      </c>
    </row>
    <row r="368" spans="1:53" s="2" customFormat="1" ht="13.2" hidden="1" thickTop="1" thickBot="1" x14ac:dyDescent="0.3">
      <c r="A368" s="32"/>
      <c r="B368" s="154">
        <v>5500000001</v>
      </c>
      <c r="C368" s="133" t="str">
        <f>IFERROR(IF(B368,VLOOKUP((AEO!$B$13&amp;AEO!$C$13&amp;B368&amp;E368),MSRV5!A:F,6,0),""),"N/A")</f>
        <v>3330</v>
      </c>
      <c r="D368" s="138" t="s">
        <v>5288</v>
      </c>
      <c r="E368" s="143" t="str">
        <f>IF(B368,VLOOKUP(B368,MSRV5!B:D,3,0),"")</f>
        <v>M</v>
      </c>
      <c r="F368" s="143"/>
      <c r="G368" s="75"/>
      <c r="H368" s="74">
        <f>IFERROR(IF(B368,VLOOKUP((AEO!$B$13&amp;AEO!$C$13&amp;B368&amp;E368),MSRV5!A:E,5,0),""),0)</f>
        <v>2664.21</v>
      </c>
      <c r="I368" s="33">
        <f t="shared" si="238"/>
        <v>0</v>
      </c>
      <c r="J368" s="172"/>
      <c r="K368" s="33">
        <f t="shared" si="239"/>
        <v>0</v>
      </c>
      <c r="L368" s="172"/>
      <c r="M368" s="33">
        <f t="shared" si="240"/>
        <v>0</v>
      </c>
      <c r="N368" s="172"/>
      <c r="O368" s="33">
        <f t="shared" si="212"/>
        <v>0</v>
      </c>
      <c r="P368" s="172"/>
      <c r="Q368" s="33">
        <f t="shared" si="213"/>
        <v>0</v>
      </c>
      <c r="R368" s="172"/>
      <c r="S368" s="33">
        <f t="shared" si="214"/>
        <v>0</v>
      </c>
      <c r="T368" s="172"/>
      <c r="U368" s="33">
        <f t="shared" si="215"/>
        <v>0</v>
      </c>
      <c r="V368" s="172"/>
      <c r="W368" s="33">
        <f t="shared" si="216"/>
        <v>0</v>
      </c>
      <c r="X368" s="172"/>
      <c r="Y368" s="33">
        <f t="shared" si="217"/>
        <v>0</v>
      </c>
      <c r="Z368" s="172"/>
      <c r="AA368" s="33">
        <f t="shared" si="218"/>
        <v>0</v>
      </c>
      <c r="AB368" s="172"/>
      <c r="AC368" s="33">
        <f t="shared" si="219"/>
        <v>0</v>
      </c>
      <c r="AD368" s="172"/>
      <c r="AE368" s="33">
        <f t="shared" si="220"/>
        <v>0</v>
      </c>
      <c r="AF368" s="172"/>
      <c r="AG368" s="33">
        <f t="shared" si="221"/>
        <v>0</v>
      </c>
      <c r="AH368" s="172"/>
      <c r="AI368" s="33">
        <f t="shared" si="222"/>
        <v>0</v>
      </c>
      <c r="AJ368" s="172"/>
      <c r="AK368" s="33">
        <f t="shared" si="223"/>
        <v>0</v>
      </c>
      <c r="AL368" s="172"/>
      <c r="AM368" s="33">
        <f t="shared" si="224"/>
        <v>0</v>
      </c>
      <c r="AN368" s="172"/>
      <c r="AO368" s="33">
        <f t="shared" si="225"/>
        <v>0</v>
      </c>
      <c r="AP368" s="172"/>
      <c r="AQ368" s="33">
        <f t="shared" si="226"/>
        <v>0</v>
      </c>
      <c r="AR368" s="172"/>
      <c r="AS368" s="33">
        <f t="shared" si="227"/>
        <v>0</v>
      </c>
      <c r="AT368" s="172"/>
      <c r="AU368" s="33">
        <f t="shared" si="228"/>
        <v>0</v>
      </c>
      <c r="AV368" s="172"/>
      <c r="AW368" s="33">
        <f t="shared" si="229"/>
        <v>0</v>
      </c>
      <c r="AX368" s="34">
        <f t="shared" si="241"/>
        <v>0</v>
      </c>
      <c r="AY368" s="41">
        <f t="shared" si="242"/>
        <v>0</v>
      </c>
      <c r="AZ368" s="5">
        <f t="shared" si="243"/>
        <v>0</v>
      </c>
      <c r="BA368" s="155">
        <f t="shared" si="244"/>
        <v>0</v>
      </c>
    </row>
    <row r="369" spans="1:53" s="2" customFormat="1" ht="13.2" hidden="1" thickTop="1" thickBot="1" x14ac:dyDescent="0.3">
      <c r="A369" s="32"/>
      <c r="B369" s="154">
        <v>5500000951</v>
      </c>
      <c r="C369" s="133" t="str">
        <f>IFERROR(IF(B369,VLOOKUP((AEO!$B$13&amp;AEO!$C$13&amp;B369&amp;E369),MSRV5!A:F,6,0),""),"N/A")</f>
        <v>3340</v>
      </c>
      <c r="D369" s="138" t="s">
        <v>5289</v>
      </c>
      <c r="E369" s="143" t="str">
        <f>IF(B369,VLOOKUP(B369,MSRV5!B:D,3,0),"")</f>
        <v>M</v>
      </c>
      <c r="F369" s="143"/>
      <c r="G369" s="75"/>
      <c r="H369" s="74">
        <f>IFERROR(IF(B369,VLOOKUP((AEO!$B$13&amp;AEO!$C$13&amp;B369&amp;E369),MSRV5!A:E,5,0),""),0)</f>
        <v>926.15</v>
      </c>
      <c r="I369" s="33">
        <f t="shared" si="238"/>
        <v>0</v>
      </c>
      <c r="J369" s="172"/>
      <c r="K369" s="33">
        <f t="shared" si="239"/>
        <v>0</v>
      </c>
      <c r="L369" s="172"/>
      <c r="M369" s="33">
        <f t="shared" si="240"/>
        <v>0</v>
      </c>
      <c r="N369" s="172"/>
      <c r="O369" s="33">
        <f t="shared" si="212"/>
        <v>0</v>
      </c>
      <c r="P369" s="172"/>
      <c r="Q369" s="33">
        <f t="shared" si="213"/>
        <v>0</v>
      </c>
      <c r="R369" s="172"/>
      <c r="S369" s="33">
        <f t="shared" si="214"/>
        <v>0</v>
      </c>
      <c r="T369" s="172"/>
      <c r="U369" s="33">
        <f t="shared" si="215"/>
        <v>0</v>
      </c>
      <c r="V369" s="172"/>
      <c r="W369" s="33">
        <f t="shared" si="216"/>
        <v>0</v>
      </c>
      <c r="X369" s="172"/>
      <c r="Y369" s="33">
        <f t="shared" si="217"/>
        <v>0</v>
      </c>
      <c r="Z369" s="172"/>
      <c r="AA369" s="33">
        <f t="shared" si="218"/>
        <v>0</v>
      </c>
      <c r="AB369" s="172"/>
      <c r="AC369" s="33">
        <f t="shared" si="219"/>
        <v>0</v>
      </c>
      <c r="AD369" s="172"/>
      <c r="AE369" s="33">
        <f t="shared" si="220"/>
        <v>0</v>
      </c>
      <c r="AF369" s="172"/>
      <c r="AG369" s="33">
        <f t="shared" si="221"/>
        <v>0</v>
      </c>
      <c r="AH369" s="172"/>
      <c r="AI369" s="33">
        <f t="shared" si="222"/>
        <v>0</v>
      </c>
      <c r="AJ369" s="172"/>
      <c r="AK369" s="33">
        <f t="shared" si="223"/>
        <v>0</v>
      </c>
      <c r="AL369" s="172"/>
      <c r="AM369" s="33">
        <f t="shared" si="224"/>
        <v>0</v>
      </c>
      <c r="AN369" s="172"/>
      <c r="AO369" s="33">
        <f t="shared" si="225"/>
        <v>0</v>
      </c>
      <c r="AP369" s="172"/>
      <c r="AQ369" s="33">
        <f t="shared" si="226"/>
        <v>0</v>
      </c>
      <c r="AR369" s="172"/>
      <c r="AS369" s="33">
        <f t="shared" si="227"/>
        <v>0</v>
      </c>
      <c r="AT369" s="172"/>
      <c r="AU369" s="33">
        <f t="shared" si="228"/>
        <v>0</v>
      </c>
      <c r="AV369" s="172"/>
      <c r="AW369" s="33">
        <f t="shared" si="229"/>
        <v>0</v>
      </c>
      <c r="AX369" s="34">
        <f t="shared" si="241"/>
        <v>0</v>
      </c>
      <c r="AY369" s="41">
        <f t="shared" si="242"/>
        <v>0</v>
      </c>
      <c r="AZ369" s="5">
        <f t="shared" si="243"/>
        <v>0</v>
      </c>
      <c r="BA369" s="155">
        <f t="shared" si="244"/>
        <v>0</v>
      </c>
    </row>
    <row r="370" spans="1:53" s="2" customFormat="1" ht="13.2" hidden="1" thickTop="1" thickBot="1" x14ac:dyDescent="0.3">
      <c r="A370" s="32"/>
      <c r="B370" s="154">
        <v>5500000008</v>
      </c>
      <c r="C370" s="133" t="str">
        <f>IFERROR(IF(B370,VLOOKUP((AEO!$B$13&amp;AEO!$C$13&amp;B370&amp;E370),MSRV5!A:F,6,0),""),"N/A")</f>
        <v>3350</v>
      </c>
      <c r="D370" s="138" t="s">
        <v>5290</v>
      </c>
      <c r="E370" s="143" t="str">
        <f>IF(B370,VLOOKUP(B370,MSRV5!B:D,3,0),"")</f>
        <v>M</v>
      </c>
      <c r="F370" s="143"/>
      <c r="G370" s="75"/>
      <c r="H370" s="74">
        <f>IFERROR(IF(B370,VLOOKUP((AEO!$B$13&amp;AEO!$C$13&amp;B370&amp;E370),MSRV5!A:E,5,0),""),0)</f>
        <v>1260.3</v>
      </c>
      <c r="I370" s="33">
        <f t="shared" si="238"/>
        <v>0</v>
      </c>
      <c r="J370" s="172"/>
      <c r="K370" s="33">
        <f t="shared" si="239"/>
        <v>0</v>
      </c>
      <c r="L370" s="172"/>
      <c r="M370" s="33">
        <f t="shared" si="240"/>
        <v>0</v>
      </c>
      <c r="N370" s="172"/>
      <c r="O370" s="33">
        <f t="shared" si="212"/>
        <v>0</v>
      </c>
      <c r="P370" s="172"/>
      <c r="Q370" s="33">
        <f t="shared" si="213"/>
        <v>0</v>
      </c>
      <c r="R370" s="172"/>
      <c r="S370" s="33">
        <f t="shared" si="214"/>
        <v>0</v>
      </c>
      <c r="T370" s="172"/>
      <c r="U370" s="33">
        <f t="shared" si="215"/>
        <v>0</v>
      </c>
      <c r="V370" s="172"/>
      <c r="W370" s="33">
        <f t="shared" si="216"/>
        <v>0</v>
      </c>
      <c r="X370" s="172"/>
      <c r="Y370" s="33">
        <f t="shared" si="217"/>
        <v>0</v>
      </c>
      <c r="Z370" s="172"/>
      <c r="AA370" s="33">
        <f t="shared" si="218"/>
        <v>0</v>
      </c>
      <c r="AB370" s="172"/>
      <c r="AC370" s="33">
        <f t="shared" si="219"/>
        <v>0</v>
      </c>
      <c r="AD370" s="172"/>
      <c r="AE370" s="33">
        <f t="shared" si="220"/>
        <v>0</v>
      </c>
      <c r="AF370" s="172"/>
      <c r="AG370" s="33">
        <f t="shared" si="221"/>
        <v>0</v>
      </c>
      <c r="AH370" s="172"/>
      <c r="AI370" s="33">
        <f t="shared" si="222"/>
        <v>0</v>
      </c>
      <c r="AJ370" s="172"/>
      <c r="AK370" s="33">
        <f t="shared" si="223"/>
        <v>0</v>
      </c>
      <c r="AL370" s="172"/>
      <c r="AM370" s="33">
        <f t="shared" si="224"/>
        <v>0</v>
      </c>
      <c r="AN370" s="172"/>
      <c r="AO370" s="33">
        <f t="shared" si="225"/>
        <v>0</v>
      </c>
      <c r="AP370" s="172"/>
      <c r="AQ370" s="33">
        <f t="shared" si="226"/>
        <v>0</v>
      </c>
      <c r="AR370" s="172"/>
      <c r="AS370" s="33">
        <f t="shared" si="227"/>
        <v>0</v>
      </c>
      <c r="AT370" s="172"/>
      <c r="AU370" s="33">
        <f t="shared" si="228"/>
        <v>0</v>
      </c>
      <c r="AV370" s="172"/>
      <c r="AW370" s="33">
        <f t="shared" si="229"/>
        <v>0</v>
      </c>
      <c r="AX370" s="34">
        <f t="shared" si="241"/>
        <v>0</v>
      </c>
      <c r="AY370" s="41">
        <f t="shared" si="242"/>
        <v>0</v>
      </c>
      <c r="AZ370" s="5">
        <f t="shared" si="243"/>
        <v>0</v>
      </c>
      <c r="BA370" s="155">
        <f t="shared" si="244"/>
        <v>0</v>
      </c>
    </row>
    <row r="371" spans="1:53" s="2" customFormat="1" ht="13.2" hidden="1" thickTop="1" thickBot="1" x14ac:dyDescent="0.3">
      <c r="A371" s="32"/>
      <c r="B371" s="154">
        <v>5500000012</v>
      </c>
      <c r="C371" s="133" t="str">
        <f>IFERROR(IF(B371,VLOOKUP((AEO!$B$13&amp;AEO!$C$13&amp;B371&amp;E371),MSRV5!A:F,6,0),""),"N/A")</f>
        <v>3360</v>
      </c>
      <c r="D371" s="138" t="s">
        <v>5291</v>
      </c>
      <c r="E371" s="143" t="str">
        <f>IF(B371,VLOOKUP(B371,MSRV5!B:D,3,0),"")</f>
        <v>M</v>
      </c>
      <c r="F371" s="143"/>
      <c r="G371" s="75"/>
      <c r="H371" s="74">
        <f>IFERROR(IF(B371,VLOOKUP((AEO!$B$13&amp;AEO!$C$13&amp;B371&amp;E371),MSRV5!A:E,5,0),""),0)</f>
        <v>1675.1</v>
      </c>
      <c r="I371" s="33">
        <f t="shared" si="238"/>
        <v>0</v>
      </c>
      <c r="J371" s="172"/>
      <c r="K371" s="33">
        <f t="shared" si="239"/>
        <v>0</v>
      </c>
      <c r="L371" s="172"/>
      <c r="M371" s="33">
        <f t="shared" si="240"/>
        <v>0</v>
      </c>
      <c r="N371" s="172"/>
      <c r="O371" s="33">
        <f t="shared" ref="O371:O383" si="245">N371*$H371</f>
        <v>0</v>
      </c>
      <c r="P371" s="172"/>
      <c r="Q371" s="33">
        <f t="shared" ref="Q371:Q383" si="246">P371*$H371</f>
        <v>0</v>
      </c>
      <c r="R371" s="172"/>
      <c r="S371" s="33">
        <f t="shared" ref="S371:S383" si="247">R371*$H371</f>
        <v>0</v>
      </c>
      <c r="T371" s="172"/>
      <c r="U371" s="33">
        <f t="shared" ref="U371:U383" si="248">T371*$H371</f>
        <v>0</v>
      </c>
      <c r="V371" s="172"/>
      <c r="W371" s="33">
        <f t="shared" ref="W371:W383" si="249">V371*$H371</f>
        <v>0</v>
      </c>
      <c r="X371" s="172"/>
      <c r="Y371" s="33">
        <f t="shared" ref="Y371:Y383" si="250">X371*$H371</f>
        <v>0</v>
      </c>
      <c r="Z371" s="172"/>
      <c r="AA371" s="33">
        <f t="shared" ref="AA371:AA383" si="251">Z371*$H371</f>
        <v>0</v>
      </c>
      <c r="AB371" s="172"/>
      <c r="AC371" s="33">
        <f t="shared" ref="AC371:AC383" si="252">AB371*$H371</f>
        <v>0</v>
      </c>
      <c r="AD371" s="172"/>
      <c r="AE371" s="33">
        <f t="shared" ref="AE371:AE383" si="253">AD371*$H371</f>
        <v>0</v>
      </c>
      <c r="AF371" s="172"/>
      <c r="AG371" s="33">
        <f t="shared" ref="AG371:AG383" si="254">AF371*$H371</f>
        <v>0</v>
      </c>
      <c r="AH371" s="172"/>
      <c r="AI371" s="33">
        <f t="shared" ref="AI371:AI383" si="255">AH371*$H371</f>
        <v>0</v>
      </c>
      <c r="AJ371" s="172"/>
      <c r="AK371" s="33">
        <f t="shared" ref="AK371:AK383" si="256">AJ371*$H371</f>
        <v>0</v>
      </c>
      <c r="AL371" s="172"/>
      <c r="AM371" s="33">
        <f t="shared" ref="AM371:AM383" si="257">AL371*$H371</f>
        <v>0</v>
      </c>
      <c r="AN371" s="172"/>
      <c r="AO371" s="33">
        <f t="shared" ref="AO371:AO383" si="258">AN371*$H371</f>
        <v>0</v>
      </c>
      <c r="AP371" s="172"/>
      <c r="AQ371" s="33">
        <f t="shared" ref="AQ371:AQ383" si="259">AP371*$H371</f>
        <v>0</v>
      </c>
      <c r="AR371" s="172"/>
      <c r="AS371" s="33">
        <f t="shared" ref="AS371:AS383" si="260">AR371*$H371</f>
        <v>0</v>
      </c>
      <c r="AT371" s="172"/>
      <c r="AU371" s="33">
        <f t="shared" ref="AU371:AU383" si="261">AT371*$H371</f>
        <v>0</v>
      </c>
      <c r="AV371" s="172"/>
      <c r="AW371" s="33">
        <f t="shared" ref="AW371:AW383" si="262">AV371*$H371</f>
        <v>0</v>
      </c>
      <c r="AX371" s="34">
        <f t="shared" si="241"/>
        <v>0</v>
      </c>
      <c r="AY371" s="41">
        <f t="shared" si="242"/>
        <v>0</v>
      </c>
      <c r="AZ371" s="5">
        <f t="shared" si="243"/>
        <v>0</v>
      </c>
      <c r="BA371" s="155">
        <f t="shared" si="244"/>
        <v>0</v>
      </c>
    </row>
    <row r="372" spans="1:53" s="2" customFormat="1" ht="13.2" hidden="1" thickTop="1" thickBot="1" x14ac:dyDescent="0.3">
      <c r="A372" s="32"/>
      <c r="B372" s="154">
        <v>5500000000</v>
      </c>
      <c r="C372" s="133" t="str">
        <f>IFERROR(IF(B372,VLOOKUP((AEO!$B$13&amp;AEO!$C$13&amp;B372&amp;E372),MSRV5!A:F,6,0),""),"N/A")</f>
        <v>3370</v>
      </c>
      <c r="D372" s="138" t="s">
        <v>5292</v>
      </c>
      <c r="E372" s="143" t="str">
        <f>IF(B372,VLOOKUP(B372,MSRV5!B:D,3,0),"")</f>
        <v>M</v>
      </c>
      <c r="F372" s="143"/>
      <c r="G372" s="75"/>
      <c r="H372" s="74">
        <f>IFERROR(IF(B372,VLOOKUP((AEO!$B$13&amp;AEO!$C$13&amp;B372&amp;E372),MSRV5!A:E,5,0),""),0)</f>
        <v>2130.77</v>
      </c>
      <c r="I372" s="33">
        <f t="shared" si="238"/>
        <v>0</v>
      </c>
      <c r="J372" s="172"/>
      <c r="K372" s="33">
        <f t="shared" si="239"/>
        <v>0</v>
      </c>
      <c r="L372" s="172"/>
      <c r="M372" s="33">
        <f t="shared" si="240"/>
        <v>0</v>
      </c>
      <c r="N372" s="172"/>
      <c r="O372" s="33">
        <f t="shared" si="245"/>
        <v>0</v>
      </c>
      <c r="P372" s="172"/>
      <c r="Q372" s="33">
        <f t="shared" si="246"/>
        <v>0</v>
      </c>
      <c r="R372" s="172"/>
      <c r="S372" s="33">
        <f t="shared" si="247"/>
        <v>0</v>
      </c>
      <c r="T372" s="172"/>
      <c r="U372" s="33">
        <f t="shared" si="248"/>
        <v>0</v>
      </c>
      <c r="V372" s="172"/>
      <c r="W372" s="33">
        <f t="shared" si="249"/>
        <v>0</v>
      </c>
      <c r="X372" s="172"/>
      <c r="Y372" s="33">
        <f t="shared" si="250"/>
        <v>0</v>
      </c>
      <c r="Z372" s="172"/>
      <c r="AA372" s="33">
        <f t="shared" si="251"/>
        <v>0</v>
      </c>
      <c r="AB372" s="172"/>
      <c r="AC372" s="33">
        <f t="shared" si="252"/>
        <v>0</v>
      </c>
      <c r="AD372" s="172"/>
      <c r="AE372" s="33">
        <f t="shared" si="253"/>
        <v>0</v>
      </c>
      <c r="AF372" s="172"/>
      <c r="AG372" s="33">
        <f t="shared" si="254"/>
        <v>0</v>
      </c>
      <c r="AH372" s="172"/>
      <c r="AI372" s="33">
        <f t="shared" si="255"/>
        <v>0</v>
      </c>
      <c r="AJ372" s="172"/>
      <c r="AK372" s="33">
        <f t="shared" si="256"/>
        <v>0</v>
      </c>
      <c r="AL372" s="172"/>
      <c r="AM372" s="33">
        <f t="shared" si="257"/>
        <v>0</v>
      </c>
      <c r="AN372" s="172"/>
      <c r="AO372" s="33">
        <f t="shared" si="258"/>
        <v>0</v>
      </c>
      <c r="AP372" s="172"/>
      <c r="AQ372" s="33">
        <f t="shared" si="259"/>
        <v>0</v>
      </c>
      <c r="AR372" s="172"/>
      <c r="AS372" s="33">
        <f t="shared" si="260"/>
        <v>0</v>
      </c>
      <c r="AT372" s="172"/>
      <c r="AU372" s="33">
        <f t="shared" si="261"/>
        <v>0</v>
      </c>
      <c r="AV372" s="172"/>
      <c r="AW372" s="33">
        <f t="shared" si="262"/>
        <v>0</v>
      </c>
      <c r="AX372" s="34">
        <f t="shared" si="241"/>
        <v>0</v>
      </c>
      <c r="AY372" s="41">
        <f t="shared" si="242"/>
        <v>0</v>
      </c>
      <c r="AZ372" s="5">
        <f t="shared" si="243"/>
        <v>0</v>
      </c>
      <c r="BA372" s="155">
        <f t="shared" si="244"/>
        <v>0</v>
      </c>
    </row>
    <row r="373" spans="1:53" s="2" customFormat="1" ht="13.2" hidden="1" thickTop="1" thickBot="1" x14ac:dyDescent="0.3">
      <c r="A373" s="32"/>
      <c r="B373" s="154">
        <v>5500300105</v>
      </c>
      <c r="C373" s="133" t="str">
        <f>IFERROR(IF(B373,VLOOKUP((AEO!$B$13&amp;AEO!$C$13&amp;B373&amp;E373),MSRV5!A:F,6,0),""),"N/A")</f>
        <v>3380</v>
      </c>
      <c r="D373" s="138" t="s">
        <v>5293</v>
      </c>
      <c r="E373" s="143" t="str">
        <f>IF(B373,VLOOKUP(B373,MSRV5!B:D,3,0),"")</f>
        <v>M</v>
      </c>
      <c r="F373" s="143"/>
      <c r="G373" s="75"/>
      <c r="H373" s="74">
        <f>IFERROR(IF(B373,VLOOKUP((AEO!$B$13&amp;AEO!$C$13&amp;B373&amp;E373),MSRV5!A:E,5,0),""),0)</f>
        <v>162.78</v>
      </c>
      <c r="I373" s="33">
        <f t="shared" si="238"/>
        <v>0</v>
      </c>
      <c r="J373" s="172"/>
      <c r="K373" s="33">
        <f t="shared" si="239"/>
        <v>0</v>
      </c>
      <c r="L373" s="172"/>
      <c r="M373" s="33">
        <f t="shared" si="240"/>
        <v>0</v>
      </c>
      <c r="N373" s="172"/>
      <c r="O373" s="33">
        <f t="shared" si="245"/>
        <v>0</v>
      </c>
      <c r="P373" s="172"/>
      <c r="Q373" s="33">
        <f t="shared" si="246"/>
        <v>0</v>
      </c>
      <c r="R373" s="172"/>
      <c r="S373" s="33">
        <f t="shared" si="247"/>
        <v>0</v>
      </c>
      <c r="T373" s="172"/>
      <c r="U373" s="33">
        <f t="shared" si="248"/>
        <v>0</v>
      </c>
      <c r="V373" s="172"/>
      <c r="W373" s="33">
        <f t="shared" si="249"/>
        <v>0</v>
      </c>
      <c r="X373" s="172"/>
      <c r="Y373" s="33">
        <f t="shared" si="250"/>
        <v>0</v>
      </c>
      <c r="Z373" s="172"/>
      <c r="AA373" s="33">
        <f t="shared" si="251"/>
        <v>0</v>
      </c>
      <c r="AB373" s="172"/>
      <c r="AC373" s="33">
        <f t="shared" si="252"/>
        <v>0</v>
      </c>
      <c r="AD373" s="172"/>
      <c r="AE373" s="33">
        <f t="shared" si="253"/>
        <v>0</v>
      </c>
      <c r="AF373" s="172"/>
      <c r="AG373" s="33">
        <f t="shared" si="254"/>
        <v>0</v>
      </c>
      <c r="AH373" s="172"/>
      <c r="AI373" s="33">
        <f t="shared" si="255"/>
        <v>0</v>
      </c>
      <c r="AJ373" s="172"/>
      <c r="AK373" s="33">
        <f t="shared" si="256"/>
        <v>0</v>
      </c>
      <c r="AL373" s="172"/>
      <c r="AM373" s="33">
        <f t="shared" si="257"/>
        <v>0</v>
      </c>
      <c r="AN373" s="172"/>
      <c r="AO373" s="33">
        <f t="shared" si="258"/>
        <v>0</v>
      </c>
      <c r="AP373" s="172"/>
      <c r="AQ373" s="33">
        <f t="shared" si="259"/>
        <v>0</v>
      </c>
      <c r="AR373" s="172"/>
      <c r="AS373" s="33">
        <f t="shared" si="260"/>
        <v>0</v>
      </c>
      <c r="AT373" s="172"/>
      <c r="AU373" s="33">
        <f t="shared" si="261"/>
        <v>0</v>
      </c>
      <c r="AV373" s="172"/>
      <c r="AW373" s="33">
        <f t="shared" si="262"/>
        <v>0</v>
      </c>
      <c r="AX373" s="34">
        <f t="shared" si="241"/>
        <v>0</v>
      </c>
      <c r="AY373" s="41">
        <f t="shared" si="242"/>
        <v>0</v>
      </c>
      <c r="AZ373" s="5">
        <f t="shared" si="243"/>
        <v>0</v>
      </c>
      <c r="BA373" s="155">
        <f t="shared" si="244"/>
        <v>0</v>
      </c>
    </row>
    <row r="374" spans="1:53" s="2" customFormat="1" ht="13.2" hidden="1" thickTop="1" thickBot="1" x14ac:dyDescent="0.3">
      <c r="A374" s="32"/>
      <c r="B374" s="154">
        <v>5500200823</v>
      </c>
      <c r="C374" s="133" t="str">
        <f>IFERROR(IF(B374,VLOOKUP((AEO!$B$13&amp;AEO!$C$13&amp;B374&amp;E374),MSRV5!A:F,6,0),""),"N/A")</f>
        <v>3390</v>
      </c>
      <c r="D374" s="138" t="s">
        <v>5294</v>
      </c>
      <c r="E374" s="143" t="str">
        <f>IF(B374,VLOOKUP(B374,MSRV5!B:D,3,0),"")</f>
        <v>M</v>
      </c>
      <c r="F374" s="143"/>
      <c r="G374" s="75"/>
      <c r="H374" s="74">
        <f>IFERROR(IF(B374,VLOOKUP((AEO!$B$13&amp;AEO!$C$13&amp;B374&amp;E374),MSRV5!A:E,5,0),""),0)</f>
        <v>287.05</v>
      </c>
      <c r="I374" s="33">
        <f t="shared" si="238"/>
        <v>0</v>
      </c>
      <c r="J374" s="172"/>
      <c r="K374" s="33">
        <f t="shared" si="239"/>
        <v>0</v>
      </c>
      <c r="L374" s="172"/>
      <c r="M374" s="33">
        <f t="shared" si="240"/>
        <v>0</v>
      </c>
      <c r="N374" s="172"/>
      <c r="O374" s="33">
        <f t="shared" si="245"/>
        <v>0</v>
      </c>
      <c r="P374" s="172"/>
      <c r="Q374" s="33">
        <f t="shared" si="246"/>
        <v>0</v>
      </c>
      <c r="R374" s="172"/>
      <c r="S374" s="33">
        <f t="shared" si="247"/>
        <v>0</v>
      </c>
      <c r="T374" s="172"/>
      <c r="U374" s="33">
        <f t="shared" si="248"/>
        <v>0</v>
      </c>
      <c r="V374" s="172"/>
      <c r="W374" s="33">
        <f t="shared" si="249"/>
        <v>0</v>
      </c>
      <c r="X374" s="172"/>
      <c r="Y374" s="33">
        <f t="shared" si="250"/>
        <v>0</v>
      </c>
      <c r="Z374" s="172"/>
      <c r="AA374" s="33">
        <f t="shared" si="251"/>
        <v>0</v>
      </c>
      <c r="AB374" s="172"/>
      <c r="AC374" s="33">
        <f t="shared" si="252"/>
        <v>0</v>
      </c>
      <c r="AD374" s="172"/>
      <c r="AE374" s="33">
        <f t="shared" si="253"/>
        <v>0</v>
      </c>
      <c r="AF374" s="172"/>
      <c r="AG374" s="33">
        <f t="shared" si="254"/>
        <v>0</v>
      </c>
      <c r="AH374" s="172"/>
      <c r="AI374" s="33">
        <f t="shared" si="255"/>
        <v>0</v>
      </c>
      <c r="AJ374" s="172"/>
      <c r="AK374" s="33">
        <f t="shared" si="256"/>
        <v>0</v>
      </c>
      <c r="AL374" s="172"/>
      <c r="AM374" s="33">
        <f t="shared" si="257"/>
        <v>0</v>
      </c>
      <c r="AN374" s="172"/>
      <c r="AO374" s="33">
        <f t="shared" si="258"/>
        <v>0</v>
      </c>
      <c r="AP374" s="172"/>
      <c r="AQ374" s="33">
        <f t="shared" si="259"/>
        <v>0</v>
      </c>
      <c r="AR374" s="172"/>
      <c r="AS374" s="33">
        <f t="shared" si="260"/>
        <v>0</v>
      </c>
      <c r="AT374" s="172"/>
      <c r="AU374" s="33">
        <f t="shared" si="261"/>
        <v>0</v>
      </c>
      <c r="AV374" s="172"/>
      <c r="AW374" s="33">
        <f t="shared" si="262"/>
        <v>0</v>
      </c>
      <c r="AX374" s="34">
        <f t="shared" si="241"/>
        <v>0</v>
      </c>
      <c r="AY374" s="41">
        <f t="shared" si="242"/>
        <v>0</v>
      </c>
      <c r="AZ374" s="5">
        <f t="shared" si="243"/>
        <v>0</v>
      </c>
      <c r="BA374" s="155">
        <f t="shared" si="244"/>
        <v>0</v>
      </c>
    </row>
    <row r="375" spans="1:53" s="2" customFormat="1" ht="13.2" hidden="1" thickTop="1" thickBot="1" x14ac:dyDescent="0.3">
      <c r="A375" s="89"/>
      <c r="B375" s="156">
        <v>5050400047</v>
      </c>
      <c r="C375" s="134" t="str">
        <f>IFERROR(IF(B375,VLOOKUP((AEO!$B$13&amp;AEO!$C$13&amp;B375&amp;E375),MSRV5!A:F,6,0),""),"N/A")</f>
        <v>3400</v>
      </c>
      <c r="D375" s="139" t="s">
        <v>5295</v>
      </c>
      <c r="E375" s="144" t="str">
        <f>IF(B375,VLOOKUP(B375,MSRV5!B:D,3,0),"")</f>
        <v>UN</v>
      </c>
      <c r="F375" s="144"/>
      <c r="G375" s="95"/>
      <c r="H375" s="88">
        <f>IFERROR(IF(B375,VLOOKUP((AEO!$B$13&amp;AEO!$C$13&amp;B375&amp;E375),MSRV5!A:E,5,0),""),0)</f>
        <v>378.98</v>
      </c>
      <c r="I375" s="90">
        <f t="shared" si="238"/>
        <v>0</v>
      </c>
      <c r="J375" s="172"/>
      <c r="K375" s="90">
        <f t="shared" si="239"/>
        <v>0</v>
      </c>
      <c r="L375" s="172"/>
      <c r="M375" s="90">
        <f t="shared" si="240"/>
        <v>0</v>
      </c>
      <c r="N375" s="172"/>
      <c r="O375" s="90">
        <f t="shared" si="245"/>
        <v>0</v>
      </c>
      <c r="P375" s="172"/>
      <c r="Q375" s="90">
        <f t="shared" si="246"/>
        <v>0</v>
      </c>
      <c r="R375" s="172"/>
      <c r="S375" s="90">
        <f t="shared" si="247"/>
        <v>0</v>
      </c>
      <c r="T375" s="172"/>
      <c r="U375" s="90">
        <f t="shared" si="248"/>
        <v>0</v>
      </c>
      <c r="V375" s="172"/>
      <c r="W375" s="90">
        <f t="shared" si="249"/>
        <v>0</v>
      </c>
      <c r="X375" s="172"/>
      <c r="Y375" s="90">
        <f t="shared" si="250"/>
        <v>0</v>
      </c>
      <c r="Z375" s="172"/>
      <c r="AA375" s="90">
        <f t="shared" si="251"/>
        <v>0</v>
      </c>
      <c r="AB375" s="172"/>
      <c r="AC375" s="90">
        <f t="shared" si="252"/>
        <v>0</v>
      </c>
      <c r="AD375" s="172"/>
      <c r="AE375" s="90">
        <f t="shared" si="253"/>
        <v>0</v>
      </c>
      <c r="AF375" s="172"/>
      <c r="AG375" s="90">
        <f t="shared" si="254"/>
        <v>0</v>
      </c>
      <c r="AH375" s="172"/>
      <c r="AI375" s="90">
        <f t="shared" si="255"/>
        <v>0</v>
      </c>
      <c r="AJ375" s="172"/>
      <c r="AK375" s="90">
        <f t="shared" si="256"/>
        <v>0</v>
      </c>
      <c r="AL375" s="172"/>
      <c r="AM375" s="90">
        <f t="shared" si="257"/>
        <v>0</v>
      </c>
      <c r="AN375" s="172"/>
      <c r="AO375" s="90">
        <f t="shared" si="258"/>
        <v>0</v>
      </c>
      <c r="AP375" s="172"/>
      <c r="AQ375" s="90">
        <f t="shared" si="259"/>
        <v>0</v>
      </c>
      <c r="AR375" s="172"/>
      <c r="AS375" s="90">
        <f t="shared" si="260"/>
        <v>0</v>
      </c>
      <c r="AT375" s="172"/>
      <c r="AU375" s="90">
        <f t="shared" si="261"/>
        <v>0</v>
      </c>
      <c r="AV375" s="172"/>
      <c r="AW375" s="90">
        <f t="shared" si="262"/>
        <v>0</v>
      </c>
      <c r="AX375" s="91">
        <f t="shared" si="241"/>
        <v>0</v>
      </c>
      <c r="AY375" s="92">
        <f t="shared" si="242"/>
        <v>0</v>
      </c>
      <c r="AZ375" s="87">
        <f t="shared" si="243"/>
        <v>0</v>
      </c>
      <c r="BA375" s="153">
        <f t="shared" si="244"/>
        <v>0</v>
      </c>
    </row>
    <row r="376" spans="1:53" s="2" customFormat="1" ht="13.2" hidden="1" thickTop="1" thickBot="1" x14ac:dyDescent="0.3">
      <c r="A376" s="32"/>
      <c r="B376" s="154">
        <v>5500200824</v>
      </c>
      <c r="C376" s="133" t="str">
        <f>IFERROR(IF(B376,VLOOKUP((AEO!$B$13&amp;AEO!$C$13&amp;B376&amp;E376),MSRV5!A:F,6,0),""),"N/A")</f>
        <v>3410</v>
      </c>
      <c r="D376" s="138" t="s">
        <v>5296</v>
      </c>
      <c r="E376" s="143" t="str">
        <f>IF(B376,VLOOKUP(B376,MSRV5!B:D,3,0),"")</f>
        <v>M</v>
      </c>
      <c r="F376" s="143"/>
      <c r="G376" s="75"/>
      <c r="H376" s="74">
        <f>IFERROR(IF(B376,VLOOKUP((AEO!$B$13&amp;AEO!$C$13&amp;B376&amp;E376),MSRV5!A:E,5,0),""),0)</f>
        <v>530.91</v>
      </c>
      <c r="I376" s="33">
        <f t="shared" si="238"/>
        <v>0</v>
      </c>
      <c r="J376" s="172"/>
      <c r="K376" s="33">
        <f t="shared" si="239"/>
        <v>0</v>
      </c>
      <c r="L376" s="172"/>
      <c r="M376" s="33">
        <f t="shared" si="240"/>
        <v>0</v>
      </c>
      <c r="N376" s="172"/>
      <c r="O376" s="33">
        <f t="shared" si="245"/>
        <v>0</v>
      </c>
      <c r="P376" s="172"/>
      <c r="Q376" s="33">
        <f t="shared" si="246"/>
        <v>0</v>
      </c>
      <c r="R376" s="172"/>
      <c r="S376" s="33">
        <f t="shared" si="247"/>
        <v>0</v>
      </c>
      <c r="T376" s="172"/>
      <c r="U376" s="33">
        <f t="shared" si="248"/>
        <v>0</v>
      </c>
      <c r="V376" s="172"/>
      <c r="W376" s="33">
        <f t="shared" si="249"/>
        <v>0</v>
      </c>
      <c r="X376" s="172"/>
      <c r="Y376" s="33">
        <f t="shared" si="250"/>
        <v>0</v>
      </c>
      <c r="Z376" s="172"/>
      <c r="AA376" s="33">
        <f t="shared" si="251"/>
        <v>0</v>
      </c>
      <c r="AB376" s="172"/>
      <c r="AC376" s="33">
        <f t="shared" si="252"/>
        <v>0</v>
      </c>
      <c r="AD376" s="172"/>
      <c r="AE376" s="33">
        <f t="shared" si="253"/>
        <v>0</v>
      </c>
      <c r="AF376" s="172"/>
      <c r="AG376" s="33">
        <f t="shared" si="254"/>
        <v>0</v>
      </c>
      <c r="AH376" s="172"/>
      <c r="AI376" s="33">
        <f t="shared" si="255"/>
        <v>0</v>
      </c>
      <c r="AJ376" s="172"/>
      <c r="AK376" s="33">
        <f t="shared" si="256"/>
        <v>0</v>
      </c>
      <c r="AL376" s="172"/>
      <c r="AM376" s="33">
        <f t="shared" si="257"/>
        <v>0</v>
      </c>
      <c r="AN376" s="172"/>
      <c r="AO376" s="33">
        <f t="shared" si="258"/>
        <v>0</v>
      </c>
      <c r="AP376" s="172"/>
      <c r="AQ376" s="33">
        <f t="shared" si="259"/>
        <v>0</v>
      </c>
      <c r="AR376" s="172"/>
      <c r="AS376" s="33">
        <f t="shared" si="260"/>
        <v>0</v>
      </c>
      <c r="AT376" s="172"/>
      <c r="AU376" s="33">
        <f t="shared" si="261"/>
        <v>0</v>
      </c>
      <c r="AV376" s="172"/>
      <c r="AW376" s="33">
        <f t="shared" si="262"/>
        <v>0</v>
      </c>
      <c r="AX376" s="34">
        <f t="shared" si="241"/>
        <v>0</v>
      </c>
      <c r="AY376" s="41">
        <f t="shared" si="242"/>
        <v>0</v>
      </c>
      <c r="AZ376" s="5">
        <f t="shared" si="243"/>
        <v>0</v>
      </c>
      <c r="BA376" s="155">
        <f t="shared" si="244"/>
        <v>0</v>
      </c>
    </row>
    <row r="377" spans="1:53" s="2" customFormat="1" ht="13.2" hidden="1" thickTop="1" thickBot="1" x14ac:dyDescent="0.3">
      <c r="A377" s="32"/>
      <c r="B377" s="154">
        <v>5050400032</v>
      </c>
      <c r="C377" s="133" t="str">
        <f>IFERROR(IF(B377,VLOOKUP((AEO!$B$13&amp;AEO!$C$13&amp;B377&amp;E377),MSRV5!A:F,6,0),""),"N/A")</f>
        <v>3420</v>
      </c>
      <c r="D377" s="138" t="s">
        <v>5297</v>
      </c>
      <c r="E377" s="143" t="str">
        <f>IF(B377,VLOOKUP(B377,MSRV5!B:D,3,0),"")</f>
        <v>M</v>
      </c>
      <c r="F377" s="143"/>
      <c r="G377" s="75"/>
      <c r="H377" s="74">
        <f>IFERROR(IF(B377,VLOOKUP((AEO!$B$13&amp;AEO!$C$13&amp;B377&amp;E377),MSRV5!A:E,5,0),""),0)</f>
        <v>259.66000000000003</v>
      </c>
      <c r="I377" s="33">
        <f t="shared" si="238"/>
        <v>0</v>
      </c>
      <c r="J377" s="172"/>
      <c r="K377" s="33">
        <f t="shared" si="239"/>
        <v>0</v>
      </c>
      <c r="L377" s="172"/>
      <c r="M377" s="33">
        <f t="shared" si="240"/>
        <v>0</v>
      </c>
      <c r="N377" s="172"/>
      <c r="O377" s="33">
        <f t="shared" si="245"/>
        <v>0</v>
      </c>
      <c r="P377" s="172"/>
      <c r="Q377" s="33">
        <f t="shared" si="246"/>
        <v>0</v>
      </c>
      <c r="R377" s="172"/>
      <c r="S377" s="33">
        <f t="shared" si="247"/>
        <v>0</v>
      </c>
      <c r="T377" s="172"/>
      <c r="U377" s="33">
        <f t="shared" si="248"/>
        <v>0</v>
      </c>
      <c r="V377" s="172"/>
      <c r="W377" s="33">
        <f t="shared" si="249"/>
        <v>0</v>
      </c>
      <c r="X377" s="172"/>
      <c r="Y377" s="33">
        <f t="shared" si="250"/>
        <v>0</v>
      </c>
      <c r="Z377" s="172"/>
      <c r="AA377" s="33">
        <f t="shared" si="251"/>
        <v>0</v>
      </c>
      <c r="AB377" s="172"/>
      <c r="AC377" s="33">
        <f t="shared" si="252"/>
        <v>0</v>
      </c>
      <c r="AD377" s="172"/>
      <c r="AE377" s="33">
        <f t="shared" si="253"/>
        <v>0</v>
      </c>
      <c r="AF377" s="172"/>
      <c r="AG377" s="33">
        <f t="shared" si="254"/>
        <v>0</v>
      </c>
      <c r="AH377" s="172"/>
      <c r="AI377" s="33">
        <f t="shared" si="255"/>
        <v>0</v>
      </c>
      <c r="AJ377" s="172"/>
      <c r="AK377" s="33">
        <f t="shared" si="256"/>
        <v>0</v>
      </c>
      <c r="AL377" s="172"/>
      <c r="AM377" s="33">
        <f t="shared" si="257"/>
        <v>0</v>
      </c>
      <c r="AN377" s="172"/>
      <c r="AO377" s="33">
        <f t="shared" si="258"/>
        <v>0</v>
      </c>
      <c r="AP377" s="172"/>
      <c r="AQ377" s="33">
        <f t="shared" si="259"/>
        <v>0</v>
      </c>
      <c r="AR377" s="172"/>
      <c r="AS377" s="33">
        <f t="shared" si="260"/>
        <v>0</v>
      </c>
      <c r="AT377" s="172"/>
      <c r="AU377" s="33">
        <f t="shared" si="261"/>
        <v>0</v>
      </c>
      <c r="AV377" s="172"/>
      <c r="AW377" s="33">
        <f t="shared" si="262"/>
        <v>0</v>
      </c>
      <c r="AX377" s="34">
        <f t="shared" si="241"/>
        <v>0</v>
      </c>
      <c r="AY377" s="41">
        <f t="shared" si="242"/>
        <v>0</v>
      </c>
      <c r="AZ377" s="5">
        <f t="shared" si="243"/>
        <v>0</v>
      </c>
      <c r="BA377" s="155">
        <f t="shared" si="244"/>
        <v>0</v>
      </c>
    </row>
    <row r="378" spans="1:53" s="2" customFormat="1" ht="13.2" hidden="1" thickTop="1" thickBot="1" x14ac:dyDescent="0.3">
      <c r="A378" s="32"/>
      <c r="B378" s="154">
        <v>5500200820</v>
      </c>
      <c r="C378" s="133" t="str">
        <f>IFERROR(IF(B378,VLOOKUP((AEO!$B$13&amp;AEO!$C$13&amp;B378&amp;E378),MSRV5!A:F,6,0),""),"N/A")</f>
        <v>3430</v>
      </c>
      <c r="D378" s="138" t="s">
        <v>5298</v>
      </c>
      <c r="E378" s="143" t="str">
        <f>IF(B378,VLOOKUP(B378,MSRV5!B:D,3,0),"")</f>
        <v>M</v>
      </c>
      <c r="F378" s="143"/>
      <c r="G378" s="75"/>
      <c r="H378" s="74">
        <f>IFERROR(IF(B378,VLOOKUP((AEO!$B$13&amp;AEO!$C$13&amp;B378&amp;E378),MSRV5!A:E,5,0),""),0)</f>
        <v>715.49</v>
      </c>
      <c r="I378" s="33">
        <f t="shared" si="238"/>
        <v>0</v>
      </c>
      <c r="J378" s="172"/>
      <c r="K378" s="33">
        <f t="shared" si="239"/>
        <v>0</v>
      </c>
      <c r="L378" s="172"/>
      <c r="M378" s="33">
        <f t="shared" si="240"/>
        <v>0</v>
      </c>
      <c r="N378" s="172"/>
      <c r="O378" s="33">
        <f t="shared" si="245"/>
        <v>0</v>
      </c>
      <c r="P378" s="172"/>
      <c r="Q378" s="33">
        <f t="shared" si="246"/>
        <v>0</v>
      </c>
      <c r="R378" s="172"/>
      <c r="S378" s="33">
        <f t="shared" si="247"/>
        <v>0</v>
      </c>
      <c r="T378" s="172"/>
      <c r="U378" s="33">
        <f t="shared" si="248"/>
        <v>0</v>
      </c>
      <c r="V378" s="172"/>
      <c r="W378" s="33">
        <f t="shared" si="249"/>
        <v>0</v>
      </c>
      <c r="X378" s="172"/>
      <c r="Y378" s="33">
        <f t="shared" si="250"/>
        <v>0</v>
      </c>
      <c r="Z378" s="172"/>
      <c r="AA378" s="33">
        <f t="shared" si="251"/>
        <v>0</v>
      </c>
      <c r="AB378" s="172"/>
      <c r="AC378" s="33">
        <f t="shared" si="252"/>
        <v>0</v>
      </c>
      <c r="AD378" s="172"/>
      <c r="AE378" s="33">
        <f t="shared" si="253"/>
        <v>0</v>
      </c>
      <c r="AF378" s="172"/>
      <c r="AG378" s="33">
        <f t="shared" si="254"/>
        <v>0</v>
      </c>
      <c r="AH378" s="172"/>
      <c r="AI378" s="33">
        <f t="shared" si="255"/>
        <v>0</v>
      </c>
      <c r="AJ378" s="172"/>
      <c r="AK378" s="33">
        <f t="shared" si="256"/>
        <v>0</v>
      </c>
      <c r="AL378" s="172"/>
      <c r="AM378" s="33">
        <f t="shared" si="257"/>
        <v>0</v>
      </c>
      <c r="AN378" s="172"/>
      <c r="AO378" s="33">
        <f t="shared" si="258"/>
        <v>0</v>
      </c>
      <c r="AP378" s="172"/>
      <c r="AQ378" s="33">
        <f t="shared" si="259"/>
        <v>0</v>
      </c>
      <c r="AR378" s="172"/>
      <c r="AS378" s="33">
        <f t="shared" si="260"/>
        <v>0</v>
      </c>
      <c r="AT378" s="172"/>
      <c r="AU378" s="33">
        <f t="shared" si="261"/>
        <v>0</v>
      </c>
      <c r="AV378" s="172"/>
      <c r="AW378" s="33">
        <f t="shared" si="262"/>
        <v>0</v>
      </c>
      <c r="AX378" s="34">
        <f t="shared" si="241"/>
        <v>0</v>
      </c>
      <c r="AY378" s="41">
        <f t="shared" si="242"/>
        <v>0</v>
      </c>
      <c r="AZ378" s="5">
        <f t="shared" si="243"/>
        <v>0</v>
      </c>
      <c r="BA378" s="155">
        <f t="shared" si="244"/>
        <v>0</v>
      </c>
    </row>
    <row r="379" spans="1:53" s="2" customFormat="1" ht="13.2" hidden="1" thickTop="1" thickBot="1" x14ac:dyDescent="0.3">
      <c r="A379" s="32"/>
      <c r="B379" s="154">
        <v>5500200821</v>
      </c>
      <c r="C379" s="133" t="str">
        <f>IFERROR(IF(B379,VLOOKUP((AEO!$B$13&amp;AEO!$C$13&amp;B379&amp;E379),MSRV5!A:F,6,0),""),"N/A")</f>
        <v>3440</v>
      </c>
      <c r="D379" s="138" t="s">
        <v>5299</v>
      </c>
      <c r="E379" s="143" t="str">
        <f>IF(B379,VLOOKUP(B379,MSRV5!B:D,3,0),"")</f>
        <v>M</v>
      </c>
      <c r="F379" s="143"/>
      <c r="G379" s="75"/>
      <c r="H379" s="74">
        <f>IFERROR(IF(B379,VLOOKUP((AEO!$B$13&amp;AEO!$C$13&amp;B379&amp;E379),MSRV5!A:E,5,0),""),0)</f>
        <v>817.77</v>
      </c>
      <c r="I379" s="33">
        <f t="shared" si="238"/>
        <v>0</v>
      </c>
      <c r="J379" s="172"/>
      <c r="K379" s="33">
        <f t="shared" si="239"/>
        <v>0</v>
      </c>
      <c r="L379" s="172"/>
      <c r="M379" s="33">
        <f t="shared" si="240"/>
        <v>0</v>
      </c>
      <c r="N379" s="172"/>
      <c r="O379" s="33">
        <f t="shared" si="245"/>
        <v>0</v>
      </c>
      <c r="P379" s="172"/>
      <c r="Q379" s="33">
        <f t="shared" si="246"/>
        <v>0</v>
      </c>
      <c r="R379" s="172"/>
      <c r="S379" s="33">
        <f t="shared" si="247"/>
        <v>0</v>
      </c>
      <c r="T379" s="172"/>
      <c r="U379" s="33">
        <f t="shared" si="248"/>
        <v>0</v>
      </c>
      <c r="V379" s="172"/>
      <c r="W379" s="33">
        <f t="shared" si="249"/>
        <v>0</v>
      </c>
      <c r="X379" s="172"/>
      <c r="Y379" s="33">
        <f t="shared" si="250"/>
        <v>0</v>
      </c>
      <c r="Z379" s="172"/>
      <c r="AA379" s="33">
        <f t="shared" si="251"/>
        <v>0</v>
      </c>
      <c r="AB379" s="172"/>
      <c r="AC379" s="33">
        <f t="shared" si="252"/>
        <v>0</v>
      </c>
      <c r="AD379" s="172"/>
      <c r="AE379" s="33">
        <f t="shared" si="253"/>
        <v>0</v>
      </c>
      <c r="AF379" s="172"/>
      <c r="AG379" s="33">
        <f t="shared" si="254"/>
        <v>0</v>
      </c>
      <c r="AH379" s="172"/>
      <c r="AI379" s="33">
        <f t="shared" si="255"/>
        <v>0</v>
      </c>
      <c r="AJ379" s="172"/>
      <c r="AK379" s="33">
        <f t="shared" si="256"/>
        <v>0</v>
      </c>
      <c r="AL379" s="172"/>
      <c r="AM379" s="33">
        <f t="shared" si="257"/>
        <v>0</v>
      </c>
      <c r="AN379" s="172"/>
      <c r="AO379" s="33">
        <f t="shared" si="258"/>
        <v>0</v>
      </c>
      <c r="AP379" s="172"/>
      <c r="AQ379" s="33">
        <f t="shared" si="259"/>
        <v>0</v>
      </c>
      <c r="AR379" s="172"/>
      <c r="AS379" s="33">
        <f t="shared" si="260"/>
        <v>0</v>
      </c>
      <c r="AT379" s="172"/>
      <c r="AU379" s="33">
        <f t="shared" si="261"/>
        <v>0</v>
      </c>
      <c r="AV379" s="172"/>
      <c r="AW379" s="33">
        <f t="shared" si="262"/>
        <v>0</v>
      </c>
      <c r="AX379" s="34">
        <f t="shared" si="241"/>
        <v>0</v>
      </c>
      <c r="AY379" s="41">
        <f t="shared" si="242"/>
        <v>0</v>
      </c>
      <c r="AZ379" s="5">
        <f t="shared" si="243"/>
        <v>0</v>
      </c>
      <c r="BA379" s="155">
        <f t="shared" si="244"/>
        <v>0</v>
      </c>
    </row>
    <row r="380" spans="1:53" s="2" customFormat="1" ht="13.2" hidden="1" thickTop="1" thickBot="1" x14ac:dyDescent="0.3">
      <c r="A380" s="89"/>
      <c r="B380" s="156">
        <v>5500200822</v>
      </c>
      <c r="C380" s="134" t="str">
        <f>IFERROR(IF(B380,VLOOKUP((AEO!$B$13&amp;AEO!$C$13&amp;B380&amp;E380),MSRV5!A:F,6,0),""),"N/A")</f>
        <v>3450</v>
      </c>
      <c r="D380" s="139" t="s">
        <v>5300</v>
      </c>
      <c r="E380" s="144" t="str">
        <f>IF(B380,VLOOKUP(B380,MSRV5!B:D,3,0),"")</f>
        <v>M</v>
      </c>
      <c r="F380" s="144"/>
      <c r="G380" s="95"/>
      <c r="H380" s="88">
        <f>IFERROR(IF(B380,VLOOKUP((AEO!$B$13&amp;AEO!$C$13&amp;B380&amp;E380),MSRV5!A:E,5,0),""),0)</f>
        <v>967.13</v>
      </c>
      <c r="I380" s="90">
        <f t="shared" si="238"/>
        <v>0</v>
      </c>
      <c r="J380" s="172"/>
      <c r="K380" s="90">
        <f t="shared" si="239"/>
        <v>0</v>
      </c>
      <c r="L380" s="172"/>
      <c r="M380" s="90">
        <f t="shared" si="240"/>
        <v>0</v>
      </c>
      <c r="N380" s="172"/>
      <c r="O380" s="90">
        <f t="shared" si="245"/>
        <v>0</v>
      </c>
      <c r="P380" s="172"/>
      <c r="Q380" s="90">
        <f t="shared" si="246"/>
        <v>0</v>
      </c>
      <c r="R380" s="172"/>
      <c r="S380" s="90">
        <f t="shared" si="247"/>
        <v>0</v>
      </c>
      <c r="T380" s="172"/>
      <c r="U380" s="90">
        <f t="shared" si="248"/>
        <v>0</v>
      </c>
      <c r="V380" s="172"/>
      <c r="W380" s="90">
        <f t="shared" si="249"/>
        <v>0</v>
      </c>
      <c r="X380" s="172"/>
      <c r="Y380" s="90">
        <f t="shared" si="250"/>
        <v>0</v>
      </c>
      <c r="Z380" s="172"/>
      <c r="AA380" s="90">
        <f t="shared" si="251"/>
        <v>0</v>
      </c>
      <c r="AB380" s="172"/>
      <c r="AC380" s="90">
        <f t="shared" si="252"/>
        <v>0</v>
      </c>
      <c r="AD380" s="172"/>
      <c r="AE380" s="90">
        <f t="shared" si="253"/>
        <v>0</v>
      </c>
      <c r="AF380" s="172"/>
      <c r="AG380" s="90">
        <f t="shared" si="254"/>
        <v>0</v>
      </c>
      <c r="AH380" s="172"/>
      <c r="AI380" s="90">
        <f t="shared" si="255"/>
        <v>0</v>
      </c>
      <c r="AJ380" s="172"/>
      <c r="AK380" s="90">
        <f t="shared" si="256"/>
        <v>0</v>
      </c>
      <c r="AL380" s="172"/>
      <c r="AM380" s="90">
        <f t="shared" si="257"/>
        <v>0</v>
      </c>
      <c r="AN380" s="172"/>
      <c r="AO380" s="90">
        <f t="shared" si="258"/>
        <v>0</v>
      </c>
      <c r="AP380" s="172"/>
      <c r="AQ380" s="90">
        <f t="shared" si="259"/>
        <v>0</v>
      </c>
      <c r="AR380" s="172"/>
      <c r="AS380" s="90">
        <f t="shared" si="260"/>
        <v>0</v>
      </c>
      <c r="AT380" s="172"/>
      <c r="AU380" s="90">
        <f t="shared" si="261"/>
        <v>0</v>
      </c>
      <c r="AV380" s="172"/>
      <c r="AW380" s="90">
        <f t="shared" si="262"/>
        <v>0</v>
      </c>
      <c r="AX380" s="91">
        <f t="shared" si="241"/>
        <v>0</v>
      </c>
      <c r="AY380" s="92">
        <f t="shared" si="242"/>
        <v>0</v>
      </c>
      <c r="AZ380" s="87">
        <f t="shared" si="243"/>
        <v>0</v>
      </c>
      <c r="BA380" s="153">
        <f t="shared" si="244"/>
        <v>0</v>
      </c>
    </row>
    <row r="381" spans="1:53" s="2" customFormat="1" ht="13.2" hidden="1" thickTop="1" thickBot="1" x14ac:dyDescent="0.3">
      <c r="A381" s="32"/>
      <c r="B381" s="154">
        <v>5050400033</v>
      </c>
      <c r="C381" s="133" t="str">
        <f>IFERROR(IF(B381,VLOOKUP((AEO!$B$13&amp;AEO!$C$13&amp;B381&amp;E381),MSRV5!A:F,6,0),""),"N/A")</f>
        <v>3460</v>
      </c>
      <c r="D381" s="138" t="s">
        <v>5301</v>
      </c>
      <c r="E381" s="143" t="str">
        <f>IF(B381,VLOOKUP(B381,MSRV5!B:D,3,0),"")</f>
        <v>M</v>
      </c>
      <c r="F381" s="143"/>
      <c r="G381" s="75"/>
      <c r="H381" s="74">
        <f>IFERROR(IF(B381,VLOOKUP((AEO!$B$13&amp;AEO!$C$13&amp;B381&amp;E381),MSRV5!A:E,5,0),""),0)</f>
        <v>460.29</v>
      </c>
      <c r="I381" s="33">
        <f t="shared" si="238"/>
        <v>0</v>
      </c>
      <c r="J381" s="172"/>
      <c r="K381" s="33">
        <f t="shared" si="239"/>
        <v>0</v>
      </c>
      <c r="L381" s="172"/>
      <c r="M381" s="33">
        <f t="shared" si="240"/>
        <v>0</v>
      </c>
      <c r="N381" s="172"/>
      <c r="O381" s="33">
        <f t="shared" si="245"/>
        <v>0</v>
      </c>
      <c r="P381" s="172"/>
      <c r="Q381" s="33">
        <f t="shared" si="246"/>
        <v>0</v>
      </c>
      <c r="R381" s="172"/>
      <c r="S381" s="33">
        <f t="shared" si="247"/>
        <v>0</v>
      </c>
      <c r="T381" s="172"/>
      <c r="U381" s="33">
        <f t="shared" si="248"/>
        <v>0</v>
      </c>
      <c r="V381" s="172"/>
      <c r="W381" s="33">
        <f t="shared" si="249"/>
        <v>0</v>
      </c>
      <c r="X381" s="172"/>
      <c r="Y381" s="33">
        <f t="shared" si="250"/>
        <v>0</v>
      </c>
      <c r="Z381" s="172"/>
      <c r="AA381" s="33">
        <f t="shared" si="251"/>
        <v>0</v>
      </c>
      <c r="AB381" s="172"/>
      <c r="AC381" s="33">
        <f t="shared" si="252"/>
        <v>0</v>
      </c>
      <c r="AD381" s="172"/>
      <c r="AE381" s="33">
        <f t="shared" si="253"/>
        <v>0</v>
      </c>
      <c r="AF381" s="172"/>
      <c r="AG381" s="33">
        <f t="shared" si="254"/>
        <v>0</v>
      </c>
      <c r="AH381" s="172"/>
      <c r="AI381" s="33">
        <f t="shared" si="255"/>
        <v>0</v>
      </c>
      <c r="AJ381" s="172"/>
      <c r="AK381" s="33">
        <f t="shared" si="256"/>
        <v>0</v>
      </c>
      <c r="AL381" s="172"/>
      <c r="AM381" s="33">
        <f t="shared" si="257"/>
        <v>0</v>
      </c>
      <c r="AN381" s="172"/>
      <c r="AO381" s="33">
        <f t="shared" si="258"/>
        <v>0</v>
      </c>
      <c r="AP381" s="172"/>
      <c r="AQ381" s="33">
        <f t="shared" si="259"/>
        <v>0</v>
      </c>
      <c r="AR381" s="172"/>
      <c r="AS381" s="33">
        <f t="shared" si="260"/>
        <v>0</v>
      </c>
      <c r="AT381" s="172"/>
      <c r="AU381" s="33">
        <f t="shared" si="261"/>
        <v>0</v>
      </c>
      <c r="AV381" s="172"/>
      <c r="AW381" s="33">
        <f t="shared" si="262"/>
        <v>0</v>
      </c>
      <c r="AX381" s="34">
        <f t="shared" si="241"/>
        <v>0</v>
      </c>
      <c r="AY381" s="41">
        <f t="shared" si="242"/>
        <v>0</v>
      </c>
      <c r="AZ381" s="5">
        <f t="shared" si="243"/>
        <v>0</v>
      </c>
      <c r="BA381" s="155">
        <f t="shared" si="244"/>
        <v>0</v>
      </c>
    </row>
    <row r="382" spans="1:53" s="2" customFormat="1" ht="24" hidden="1" thickTop="1" thickBot="1" x14ac:dyDescent="0.3">
      <c r="A382" s="89"/>
      <c r="B382" s="152">
        <v>5500300087</v>
      </c>
      <c r="C382" s="132" t="str">
        <f>IFERROR(IF(B382,VLOOKUP((AEO!$B$13&amp;AEO!$C$13&amp;B382&amp;E382),MSRV5!A:F,6,0),""),"N/A")</f>
        <v>3470</v>
      </c>
      <c r="D382" s="137" t="s">
        <v>5302</v>
      </c>
      <c r="E382" s="142" t="str">
        <f>IF(B382,VLOOKUP(B382,MSRV5!B:D,3,0),"")</f>
        <v>M</v>
      </c>
      <c r="F382" s="142"/>
      <c r="G382" s="86"/>
      <c r="H382" s="88">
        <f>IFERROR(IF(B382,VLOOKUP((AEO!$B$13&amp;AEO!$C$13&amp;B382&amp;E382),MSRV5!A:E,5,0),""),0)</f>
        <v>893.28</v>
      </c>
      <c r="I382" s="90">
        <f t="shared" si="238"/>
        <v>0</v>
      </c>
      <c r="J382" s="172"/>
      <c r="K382" s="90">
        <f t="shared" si="239"/>
        <v>0</v>
      </c>
      <c r="L382" s="172"/>
      <c r="M382" s="90">
        <f t="shared" si="240"/>
        <v>0</v>
      </c>
      <c r="N382" s="172"/>
      <c r="O382" s="90">
        <f t="shared" si="245"/>
        <v>0</v>
      </c>
      <c r="P382" s="172"/>
      <c r="Q382" s="90">
        <f t="shared" si="246"/>
        <v>0</v>
      </c>
      <c r="R382" s="172"/>
      <c r="S382" s="90">
        <f t="shared" si="247"/>
        <v>0</v>
      </c>
      <c r="T382" s="172"/>
      <c r="U382" s="90">
        <f t="shared" si="248"/>
        <v>0</v>
      </c>
      <c r="V382" s="172"/>
      <c r="W382" s="90">
        <f t="shared" si="249"/>
        <v>0</v>
      </c>
      <c r="X382" s="172"/>
      <c r="Y382" s="90">
        <f t="shared" si="250"/>
        <v>0</v>
      </c>
      <c r="Z382" s="172"/>
      <c r="AA382" s="90">
        <f t="shared" si="251"/>
        <v>0</v>
      </c>
      <c r="AB382" s="172"/>
      <c r="AC382" s="90">
        <f t="shared" si="252"/>
        <v>0</v>
      </c>
      <c r="AD382" s="172"/>
      <c r="AE382" s="90">
        <f t="shared" si="253"/>
        <v>0</v>
      </c>
      <c r="AF382" s="172"/>
      <c r="AG382" s="90">
        <f t="shared" si="254"/>
        <v>0</v>
      </c>
      <c r="AH382" s="172"/>
      <c r="AI382" s="90">
        <f t="shared" si="255"/>
        <v>0</v>
      </c>
      <c r="AJ382" s="172"/>
      <c r="AK382" s="90">
        <f t="shared" si="256"/>
        <v>0</v>
      </c>
      <c r="AL382" s="172"/>
      <c r="AM382" s="90">
        <f t="shared" si="257"/>
        <v>0</v>
      </c>
      <c r="AN382" s="172"/>
      <c r="AO382" s="90">
        <f t="shared" si="258"/>
        <v>0</v>
      </c>
      <c r="AP382" s="172"/>
      <c r="AQ382" s="90">
        <f t="shared" si="259"/>
        <v>0</v>
      </c>
      <c r="AR382" s="172"/>
      <c r="AS382" s="90">
        <f t="shared" si="260"/>
        <v>0</v>
      </c>
      <c r="AT382" s="172"/>
      <c r="AU382" s="90">
        <f t="shared" si="261"/>
        <v>0</v>
      </c>
      <c r="AV382" s="172"/>
      <c r="AW382" s="90">
        <f t="shared" si="262"/>
        <v>0</v>
      </c>
      <c r="AX382" s="91">
        <f t="shared" si="241"/>
        <v>0</v>
      </c>
      <c r="AY382" s="92">
        <f t="shared" si="242"/>
        <v>0</v>
      </c>
      <c r="AZ382" s="87">
        <f t="shared" si="243"/>
        <v>0</v>
      </c>
      <c r="BA382" s="153">
        <f t="shared" si="244"/>
        <v>0</v>
      </c>
    </row>
    <row r="383" spans="1:53" s="2" customFormat="1" ht="24" hidden="1" thickTop="1" thickBot="1" x14ac:dyDescent="0.3">
      <c r="A383" s="32"/>
      <c r="B383" s="152">
        <v>5500400630</v>
      </c>
      <c r="C383" s="132" t="str">
        <f>IFERROR(IF(B383,VLOOKUP((AEO!$B$13&amp;AEO!$C$13&amp;B383&amp;E383),MSRV5!A:F,6,0),""),"N/A")</f>
        <v>3480</v>
      </c>
      <c r="D383" s="137" t="s">
        <v>5303</v>
      </c>
      <c r="E383" s="142" t="str">
        <f>IF(B383,VLOOKUP(B383,MSRV5!B:D,3,0),"")</f>
        <v>M</v>
      </c>
      <c r="F383" s="142"/>
      <c r="G383" s="86"/>
      <c r="H383" s="74">
        <f>IFERROR(IF(B383,VLOOKUP((AEO!$B$13&amp;AEO!$C$13&amp;B383&amp;E383),MSRV5!A:E,5,0),""),0)</f>
        <v>893.28</v>
      </c>
      <c r="I383" s="33">
        <f t="shared" si="238"/>
        <v>0</v>
      </c>
      <c r="J383" s="172"/>
      <c r="K383" s="33">
        <f t="shared" si="239"/>
        <v>0</v>
      </c>
      <c r="L383" s="172"/>
      <c r="M383" s="33">
        <f t="shared" si="240"/>
        <v>0</v>
      </c>
      <c r="N383" s="172"/>
      <c r="O383" s="33">
        <f t="shared" si="245"/>
        <v>0</v>
      </c>
      <c r="P383" s="172"/>
      <c r="Q383" s="33">
        <f t="shared" si="246"/>
        <v>0</v>
      </c>
      <c r="R383" s="172"/>
      <c r="S383" s="33">
        <f t="shared" si="247"/>
        <v>0</v>
      </c>
      <c r="T383" s="172"/>
      <c r="U383" s="33">
        <f t="shared" si="248"/>
        <v>0</v>
      </c>
      <c r="V383" s="172"/>
      <c r="W383" s="33">
        <f t="shared" si="249"/>
        <v>0</v>
      </c>
      <c r="X383" s="172"/>
      <c r="Y383" s="33">
        <f t="shared" si="250"/>
        <v>0</v>
      </c>
      <c r="Z383" s="172"/>
      <c r="AA383" s="33">
        <f t="shared" si="251"/>
        <v>0</v>
      </c>
      <c r="AB383" s="172"/>
      <c r="AC383" s="33">
        <f t="shared" si="252"/>
        <v>0</v>
      </c>
      <c r="AD383" s="172"/>
      <c r="AE383" s="33">
        <f t="shared" si="253"/>
        <v>0</v>
      </c>
      <c r="AF383" s="172"/>
      <c r="AG383" s="33">
        <f t="shared" si="254"/>
        <v>0</v>
      </c>
      <c r="AH383" s="172"/>
      <c r="AI383" s="33">
        <f t="shared" si="255"/>
        <v>0</v>
      </c>
      <c r="AJ383" s="172"/>
      <c r="AK383" s="33">
        <f t="shared" si="256"/>
        <v>0</v>
      </c>
      <c r="AL383" s="172"/>
      <c r="AM383" s="33">
        <f t="shared" si="257"/>
        <v>0</v>
      </c>
      <c r="AN383" s="172"/>
      <c r="AO383" s="33">
        <f t="shared" si="258"/>
        <v>0</v>
      </c>
      <c r="AP383" s="172"/>
      <c r="AQ383" s="33">
        <f t="shared" si="259"/>
        <v>0</v>
      </c>
      <c r="AR383" s="172"/>
      <c r="AS383" s="33">
        <f t="shared" si="260"/>
        <v>0</v>
      </c>
      <c r="AT383" s="172"/>
      <c r="AU383" s="33">
        <f t="shared" si="261"/>
        <v>0</v>
      </c>
      <c r="AV383" s="172"/>
      <c r="AW383" s="33">
        <f t="shared" si="262"/>
        <v>0</v>
      </c>
      <c r="AX383" s="34">
        <f t="shared" si="241"/>
        <v>0</v>
      </c>
      <c r="AY383" s="41">
        <f t="shared" si="242"/>
        <v>0</v>
      </c>
      <c r="AZ383" s="5">
        <f t="shared" si="243"/>
        <v>0</v>
      </c>
      <c r="BA383" s="155">
        <f t="shared" si="244"/>
        <v>0</v>
      </c>
    </row>
    <row r="384" spans="1:53" s="2" customFormat="1" ht="24" hidden="1" thickTop="1" thickBot="1" x14ac:dyDescent="0.3">
      <c r="A384" s="32"/>
      <c r="B384" s="154">
        <v>5500400631</v>
      </c>
      <c r="C384" s="133" t="str">
        <f>IFERROR(IF(B384,VLOOKUP((AEO!$B$13&amp;AEO!$C$13&amp;B384&amp;E384),MSRV5!A:F,6,0),""),"N/A")</f>
        <v>3490</v>
      </c>
      <c r="D384" s="138" t="s">
        <v>5304</v>
      </c>
      <c r="E384" s="143" t="str">
        <f>IF(B384,VLOOKUP(B384,MSRV5!B:D,3,0),"")</f>
        <v>M</v>
      </c>
      <c r="F384" s="143"/>
      <c r="G384" s="75"/>
      <c r="H384" s="74">
        <f>IFERROR(IF(B384,VLOOKUP((AEO!$B$13&amp;AEO!$C$13&amp;B384&amp;E384),MSRV5!A:E,5,0),""),0)</f>
        <v>893.28</v>
      </c>
      <c r="I384" s="33">
        <f t="shared" si="209"/>
        <v>0</v>
      </c>
      <c r="J384" s="172"/>
      <c r="K384" s="33">
        <f t="shared" si="210"/>
        <v>0</v>
      </c>
      <c r="L384" s="172"/>
      <c r="M384" s="33">
        <f t="shared" si="211"/>
        <v>0</v>
      </c>
      <c r="N384" s="172"/>
      <c r="O384" s="33">
        <f t="shared" si="212"/>
        <v>0</v>
      </c>
      <c r="P384" s="172"/>
      <c r="Q384" s="33">
        <f t="shared" si="213"/>
        <v>0</v>
      </c>
      <c r="R384" s="172"/>
      <c r="S384" s="33">
        <f t="shared" si="214"/>
        <v>0</v>
      </c>
      <c r="T384" s="172"/>
      <c r="U384" s="33">
        <f t="shared" si="215"/>
        <v>0</v>
      </c>
      <c r="V384" s="172"/>
      <c r="W384" s="33">
        <f t="shared" si="216"/>
        <v>0</v>
      </c>
      <c r="X384" s="172"/>
      <c r="Y384" s="33">
        <f t="shared" si="217"/>
        <v>0</v>
      </c>
      <c r="Z384" s="172"/>
      <c r="AA384" s="33">
        <f t="shared" si="218"/>
        <v>0</v>
      </c>
      <c r="AB384" s="172"/>
      <c r="AC384" s="33">
        <f t="shared" si="219"/>
        <v>0</v>
      </c>
      <c r="AD384" s="172"/>
      <c r="AE384" s="33">
        <f t="shared" si="220"/>
        <v>0</v>
      </c>
      <c r="AF384" s="172"/>
      <c r="AG384" s="33">
        <f t="shared" si="221"/>
        <v>0</v>
      </c>
      <c r="AH384" s="172"/>
      <c r="AI384" s="33">
        <f t="shared" si="222"/>
        <v>0</v>
      </c>
      <c r="AJ384" s="172"/>
      <c r="AK384" s="33">
        <f t="shared" si="223"/>
        <v>0</v>
      </c>
      <c r="AL384" s="172"/>
      <c r="AM384" s="33">
        <f t="shared" si="224"/>
        <v>0</v>
      </c>
      <c r="AN384" s="172"/>
      <c r="AO384" s="33">
        <f t="shared" si="225"/>
        <v>0</v>
      </c>
      <c r="AP384" s="172"/>
      <c r="AQ384" s="33">
        <f t="shared" si="226"/>
        <v>0</v>
      </c>
      <c r="AR384" s="172"/>
      <c r="AS384" s="33">
        <f t="shared" si="227"/>
        <v>0</v>
      </c>
      <c r="AT384" s="172"/>
      <c r="AU384" s="33">
        <f t="shared" si="228"/>
        <v>0</v>
      </c>
      <c r="AV384" s="172"/>
      <c r="AW384" s="33">
        <f t="shared" si="229"/>
        <v>0</v>
      </c>
      <c r="AX384" s="34">
        <f t="shared" si="241"/>
        <v>0</v>
      </c>
      <c r="AY384" s="41">
        <f t="shared" si="242"/>
        <v>0</v>
      </c>
      <c r="AZ384" s="5">
        <f t="shared" si="243"/>
        <v>0</v>
      </c>
      <c r="BA384" s="155">
        <f t="shared" si="244"/>
        <v>0</v>
      </c>
    </row>
    <row r="385" spans="1:53" s="2" customFormat="1" ht="13.2" hidden="1" thickTop="1" thickBot="1" x14ac:dyDescent="0.3">
      <c r="A385" s="32"/>
      <c r="B385" s="154">
        <v>5050400022</v>
      </c>
      <c r="C385" s="133" t="str">
        <f>IFERROR(IF(B385,VLOOKUP((AEO!$B$13&amp;AEO!$C$13&amp;B385&amp;E385),MSRV5!A:F,6,0),""),"N/A")</f>
        <v>3500</v>
      </c>
      <c r="D385" s="138" t="s">
        <v>5305</v>
      </c>
      <c r="E385" s="143" t="str">
        <f>IF(B385,VLOOKUP(B385,MSRV5!B:D,3,0),"")</f>
        <v>CDA</v>
      </c>
      <c r="F385" s="143"/>
      <c r="G385" s="75"/>
      <c r="H385" s="74">
        <f>IFERROR(IF(B385,VLOOKUP((AEO!$B$13&amp;AEO!$C$13&amp;B385&amp;E385),MSRV5!A:E,5,0),""),0)</f>
        <v>2669.73</v>
      </c>
      <c r="I385" s="33">
        <f t="shared" si="209"/>
        <v>0</v>
      </c>
      <c r="J385" s="172"/>
      <c r="K385" s="33">
        <f t="shared" si="210"/>
        <v>0</v>
      </c>
      <c r="L385" s="172"/>
      <c r="M385" s="33">
        <f t="shared" si="211"/>
        <v>0</v>
      </c>
      <c r="N385" s="172"/>
      <c r="O385" s="33">
        <f t="shared" si="212"/>
        <v>0</v>
      </c>
      <c r="P385" s="172"/>
      <c r="Q385" s="33">
        <f t="shared" si="213"/>
        <v>0</v>
      </c>
      <c r="R385" s="172"/>
      <c r="S385" s="33">
        <f t="shared" si="214"/>
        <v>0</v>
      </c>
      <c r="T385" s="172"/>
      <c r="U385" s="33">
        <f t="shared" si="215"/>
        <v>0</v>
      </c>
      <c r="V385" s="172"/>
      <c r="W385" s="33">
        <f t="shared" si="216"/>
        <v>0</v>
      </c>
      <c r="X385" s="172"/>
      <c r="Y385" s="33">
        <f t="shared" si="217"/>
        <v>0</v>
      </c>
      <c r="Z385" s="172"/>
      <c r="AA385" s="33">
        <f t="shared" si="218"/>
        <v>0</v>
      </c>
      <c r="AB385" s="172"/>
      <c r="AC385" s="33">
        <f t="shared" si="219"/>
        <v>0</v>
      </c>
      <c r="AD385" s="172"/>
      <c r="AE385" s="33">
        <f t="shared" si="220"/>
        <v>0</v>
      </c>
      <c r="AF385" s="172"/>
      <c r="AG385" s="33">
        <f t="shared" si="221"/>
        <v>0</v>
      </c>
      <c r="AH385" s="172"/>
      <c r="AI385" s="33">
        <f t="shared" si="222"/>
        <v>0</v>
      </c>
      <c r="AJ385" s="172"/>
      <c r="AK385" s="33">
        <f t="shared" si="223"/>
        <v>0</v>
      </c>
      <c r="AL385" s="172"/>
      <c r="AM385" s="33">
        <f t="shared" si="224"/>
        <v>0</v>
      </c>
      <c r="AN385" s="172"/>
      <c r="AO385" s="33">
        <f t="shared" si="225"/>
        <v>0</v>
      </c>
      <c r="AP385" s="172"/>
      <c r="AQ385" s="33">
        <f t="shared" si="226"/>
        <v>0</v>
      </c>
      <c r="AR385" s="172"/>
      <c r="AS385" s="33">
        <f t="shared" si="227"/>
        <v>0</v>
      </c>
      <c r="AT385" s="172"/>
      <c r="AU385" s="33">
        <f t="shared" si="228"/>
        <v>0</v>
      </c>
      <c r="AV385" s="172"/>
      <c r="AW385" s="33">
        <f t="shared" si="229"/>
        <v>0</v>
      </c>
      <c r="AX385" s="34">
        <f t="shared" si="241"/>
        <v>0</v>
      </c>
      <c r="AY385" s="41">
        <f t="shared" si="242"/>
        <v>0</v>
      </c>
      <c r="AZ385" s="5">
        <f t="shared" si="243"/>
        <v>0</v>
      </c>
      <c r="BA385" s="155">
        <f t="shared" si="244"/>
        <v>0</v>
      </c>
    </row>
    <row r="386" spans="1:53" s="2" customFormat="1" ht="13.2" hidden="1" thickTop="1" thickBot="1" x14ac:dyDescent="0.3">
      <c r="A386" s="32"/>
      <c r="B386" s="154">
        <v>5050400048</v>
      </c>
      <c r="C386" s="133" t="str">
        <f>IFERROR(IF(B386,VLOOKUP((AEO!$B$13&amp;AEO!$C$13&amp;B386&amp;E386),MSRV5!A:F,6,0),""),"N/A")</f>
        <v>3510</v>
      </c>
      <c r="D386" s="138" t="s">
        <v>5306</v>
      </c>
      <c r="E386" s="143" t="str">
        <f>IF(B386,VLOOKUP(B386,MSRV5!B:D,3,0),"")</f>
        <v>UN</v>
      </c>
      <c r="F386" s="143"/>
      <c r="G386" s="75"/>
      <c r="H386" s="74">
        <f>IFERROR(IF(B386,VLOOKUP((AEO!$B$13&amp;AEO!$C$13&amp;B386&amp;E386),MSRV5!A:E,5,0),""),0)</f>
        <v>3250.42</v>
      </c>
      <c r="I386" s="33">
        <f t="shared" si="209"/>
        <v>0</v>
      </c>
      <c r="J386" s="172"/>
      <c r="K386" s="33">
        <f t="shared" si="210"/>
        <v>0</v>
      </c>
      <c r="L386" s="172"/>
      <c r="M386" s="33">
        <f t="shared" si="211"/>
        <v>0</v>
      </c>
      <c r="N386" s="172"/>
      <c r="O386" s="33">
        <f t="shared" si="212"/>
        <v>0</v>
      </c>
      <c r="P386" s="172"/>
      <c r="Q386" s="33">
        <f t="shared" si="213"/>
        <v>0</v>
      </c>
      <c r="R386" s="172"/>
      <c r="S386" s="33">
        <f t="shared" si="214"/>
        <v>0</v>
      </c>
      <c r="T386" s="172"/>
      <c r="U386" s="33">
        <f t="shared" si="215"/>
        <v>0</v>
      </c>
      <c r="V386" s="172"/>
      <c r="W386" s="33">
        <f t="shared" si="216"/>
        <v>0</v>
      </c>
      <c r="X386" s="172"/>
      <c r="Y386" s="33">
        <f t="shared" si="217"/>
        <v>0</v>
      </c>
      <c r="Z386" s="172"/>
      <c r="AA386" s="33">
        <f t="shared" si="218"/>
        <v>0</v>
      </c>
      <c r="AB386" s="172"/>
      <c r="AC386" s="33">
        <f t="shared" si="219"/>
        <v>0</v>
      </c>
      <c r="AD386" s="172"/>
      <c r="AE386" s="33">
        <f t="shared" si="220"/>
        <v>0</v>
      </c>
      <c r="AF386" s="172"/>
      <c r="AG386" s="33">
        <f t="shared" si="221"/>
        <v>0</v>
      </c>
      <c r="AH386" s="172"/>
      <c r="AI386" s="33">
        <f t="shared" si="222"/>
        <v>0</v>
      </c>
      <c r="AJ386" s="172"/>
      <c r="AK386" s="33">
        <f t="shared" si="223"/>
        <v>0</v>
      </c>
      <c r="AL386" s="172"/>
      <c r="AM386" s="33">
        <f t="shared" si="224"/>
        <v>0</v>
      </c>
      <c r="AN386" s="172"/>
      <c r="AO386" s="33">
        <f t="shared" si="225"/>
        <v>0</v>
      </c>
      <c r="AP386" s="172"/>
      <c r="AQ386" s="33">
        <f t="shared" si="226"/>
        <v>0</v>
      </c>
      <c r="AR386" s="172"/>
      <c r="AS386" s="33">
        <f t="shared" si="227"/>
        <v>0</v>
      </c>
      <c r="AT386" s="172"/>
      <c r="AU386" s="33">
        <f t="shared" si="228"/>
        <v>0</v>
      </c>
      <c r="AV386" s="172"/>
      <c r="AW386" s="33">
        <f t="shared" si="229"/>
        <v>0</v>
      </c>
      <c r="AX386" s="34">
        <f t="shared" si="241"/>
        <v>0</v>
      </c>
      <c r="AY386" s="41">
        <f t="shared" si="242"/>
        <v>0</v>
      </c>
      <c r="AZ386" s="5">
        <f t="shared" si="243"/>
        <v>0</v>
      </c>
      <c r="BA386" s="155">
        <f t="shared" si="244"/>
        <v>0</v>
      </c>
    </row>
    <row r="387" spans="1:53" s="2" customFormat="1" ht="13.2" hidden="1" thickTop="1" thickBot="1" x14ac:dyDescent="0.3">
      <c r="A387" s="32"/>
      <c r="B387" s="154">
        <v>5500100021</v>
      </c>
      <c r="C387" s="133" t="str">
        <f>IFERROR(IF(B387,VLOOKUP((AEO!$B$13&amp;AEO!$C$13&amp;B387&amp;E387),MSRV5!A:F,6,0),""),"N/A")</f>
        <v>3110</v>
      </c>
      <c r="D387" s="138" t="s">
        <v>5263</v>
      </c>
      <c r="E387" s="143" t="str">
        <f>IF(B387,VLOOKUP(B387,MSRV5!B:D,3,0),"")</f>
        <v>UN</v>
      </c>
      <c r="F387" s="143"/>
      <c r="G387" s="75"/>
      <c r="H387" s="74">
        <f>IFERROR(IF(B387,VLOOKUP((AEO!$B$13&amp;AEO!$C$13&amp;B387&amp;E387),MSRV5!A:E,5,0),""),0)</f>
        <v>3234.7</v>
      </c>
      <c r="I387" s="33">
        <f t="shared" si="209"/>
        <v>0</v>
      </c>
      <c r="J387" s="172"/>
      <c r="K387" s="33">
        <f t="shared" si="210"/>
        <v>0</v>
      </c>
      <c r="L387" s="172"/>
      <c r="M387" s="33">
        <f t="shared" si="211"/>
        <v>0</v>
      </c>
      <c r="N387" s="172"/>
      <c r="O387" s="33">
        <f t="shared" si="212"/>
        <v>0</v>
      </c>
      <c r="P387" s="172"/>
      <c r="Q387" s="33">
        <f t="shared" si="213"/>
        <v>0</v>
      </c>
      <c r="R387" s="172"/>
      <c r="S387" s="33">
        <f t="shared" si="214"/>
        <v>0</v>
      </c>
      <c r="T387" s="172"/>
      <c r="U387" s="33">
        <f t="shared" si="215"/>
        <v>0</v>
      </c>
      <c r="V387" s="172"/>
      <c r="W387" s="33">
        <f t="shared" si="216"/>
        <v>0</v>
      </c>
      <c r="X387" s="172"/>
      <c r="Y387" s="33">
        <f t="shared" si="217"/>
        <v>0</v>
      </c>
      <c r="Z387" s="172"/>
      <c r="AA387" s="33">
        <f t="shared" si="218"/>
        <v>0</v>
      </c>
      <c r="AB387" s="172"/>
      <c r="AC387" s="33">
        <f t="shared" si="219"/>
        <v>0</v>
      </c>
      <c r="AD387" s="172"/>
      <c r="AE387" s="33">
        <f t="shared" si="220"/>
        <v>0</v>
      </c>
      <c r="AF387" s="172"/>
      <c r="AG387" s="33">
        <f t="shared" si="221"/>
        <v>0</v>
      </c>
      <c r="AH387" s="172"/>
      <c r="AI387" s="33">
        <f t="shared" si="222"/>
        <v>0</v>
      </c>
      <c r="AJ387" s="172"/>
      <c r="AK387" s="33">
        <f t="shared" si="223"/>
        <v>0</v>
      </c>
      <c r="AL387" s="172"/>
      <c r="AM387" s="33">
        <f t="shared" si="224"/>
        <v>0</v>
      </c>
      <c r="AN387" s="172"/>
      <c r="AO387" s="33">
        <f t="shared" si="225"/>
        <v>0</v>
      </c>
      <c r="AP387" s="172"/>
      <c r="AQ387" s="33">
        <f t="shared" si="226"/>
        <v>0</v>
      </c>
      <c r="AR387" s="172"/>
      <c r="AS387" s="33">
        <f t="shared" si="227"/>
        <v>0</v>
      </c>
      <c r="AT387" s="172"/>
      <c r="AU387" s="33">
        <f t="shared" si="228"/>
        <v>0</v>
      </c>
      <c r="AV387" s="172"/>
      <c r="AW387" s="33">
        <f t="shared" si="229"/>
        <v>0</v>
      </c>
      <c r="AX387" s="34">
        <f t="shared" si="241"/>
        <v>0</v>
      </c>
      <c r="AY387" s="41">
        <f t="shared" si="242"/>
        <v>0</v>
      </c>
      <c r="AZ387" s="5">
        <f t="shared" si="243"/>
        <v>0</v>
      </c>
      <c r="BA387" s="155">
        <f t="shared" si="244"/>
        <v>0</v>
      </c>
    </row>
    <row r="388" spans="1:53" s="2" customFormat="1" ht="13.2" hidden="1" thickTop="1" thickBot="1" x14ac:dyDescent="0.3">
      <c r="A388" s="32"/>
      <c r="B388" s="154">
        <v>5500100025</v>
      </c>
      <c r="C388" s="133" t="str">
        <f>IFERROR(IF(B388,VLOOKUP((AEO!$B$13&amp;AEO!$C$13&amp;B388&amp;E388),MSRV5!A:F,6,0),""),"N/A")</f>
        <v>9120</v>
      </c>
      <c r="D388" s="138" t="s">
        <v>5264</v>
      </c>
      <c r="E388" s="143" t="str">
        <f>IF(B388,VLOOKUP(B388,MSRV5!B:D,3,0),"")</f>
        <v>UN</v>
      </c>
      <c r="F388" s="143"/>
      <c r="G388" s="75"/>
      <c r="H388" s="74">
        <f>IFERROR(IF(B388,VLOOKUP((AEO!$B$13&amp;AEO!$C$13&amp;B388&amp;E388),MSRV5!A:E,5,0),""),0)</f>
        <v>5314.51</v>
      </c>
      <c r="I388" s="33">
        <f t="shared" si="209"/>
        <v>0</v>
      </c>
      <c r="J388" s="172"/>
      <c r="K388" s="33">
        <f t="shared" si="210"/>
        <v>0</v>
      </c>
      <c r="L388" s="172"/>
      <c r="M388" s="33">
        <f t="shared" si="211"/>
        <v>0</v>
      </c>
      <c r="N388" s="172"/>
      <c r="O388" s="33">
        <f t="shared" si="212"/>
        <v>0</v>
      </c>
      <c r="P388" s="172"/>
      <c r="Q388" s="33">
        <f t="shared" si="213"/>
        <v>0</v>
      </c>
      <c r="R388" s="172"/>
      <c r="S388" s="33">
        <f t="shared" si="214"/>
        <v>0</v>
      </c>
      <c r="T388" s="172"/>
      <c r="U388" s="33">
        <f t="shared" si="215"/>
        <v>0</v>
      </c>
      <c r="V388" s="172"/>
      <c r="W388" s="33">
        <f t="shared" si="216"/>
        <v>0</v>
      </c>
      <c r="X388" s="172"/>
      <c r="Y388" s="33">
        <f t="shared" si="217"/>
        <v>0</v>
      </c>
      <c r="Z388" s="172"/>
      <c r="AA388" s="33">
        <f t="shared" si="218"/>
        <v>0</v>
      </c>
      <c r="AB388" s="172"/>
      <c r="AC388" s="33">
        <f t="shared" si="219"/>
        <v>0</v>
      </c>
      <c r="AD388" s="172"/>
      <c r="AE388" s="33">
        <f t="shared" si="220"/>
        <v>0</v>
      </c>
      <c r="AF388" s="172"/>
      <c r="AG388" s="33">
        <f t="shared" si="221"/>
        <v>0</v>
      </c>
      <c r="AH388" s="172"/>
      <c r="AI388" s="33">
        <f t="shared" si="222"/>
        <v>0</v>
      </c>
      <c r="AJ388" s="172"/>
      <c r="AK388" s="33">
        <f t="shared" si="223"/>
        <v>0</v>
      </c>
      <c r="AL388" s="172"/>
      <c r="AM388" s="33">
        <f t="shared" si="224"/>
        <v>0</v>
      </c>
      <c r="AN388" s="172"/>
      <c r="AO388" s="33">
        <f t="shared" si="225"/>
        <v>0</v>
      </c>
      <c r="AP388" s="172"/>
      <c r="AQ388" s="33">
        <f t="shared" si="226"/>
        <v>0</v>
      </c>
      <c r="AR388" s="172"/>
      <c r="AS388" s="33">
        <f t="shared" si="227"/>
        <v>0</v>
      </c>
      <c r="AT388" s="172"/>
      <c r="AU388" s="33">
        <f t="shared" si="228"/>
        <v>0</v>
      </c>
      <c r="AV388" s="172"/>
      <c r="AW388" s="33">
        <f t="shared" si="229"/>
        <v>0</v>
      </c>
      <c r="AX388" s="34">
        <f t="shared" si="241"/>
        <v>0</v>
      </c>
      <c r="AY388" s="41">
        <f t="shared" si="242"/>
        <v>0</v>
      </c>
      <c r="AZ388" s="5">
        <f t="shared" si="243"/>
        <v>0</v>
      </c>
      <c r="BA388" s="155">
        <f t="shared" si="244"/>
        <v>0</v>
      </c>
    </row>
    <row r="389" spans="1:53" s="2" customFormat="1" ht="13.2" hidden="1" thickTop="1" thickBot="1" x14ac:dyDescent="0.3">
      <c r="A389" s="32"/>
      <c r="B389" s="154">
        <v>5050400030</v>
      </c>
      <c r="C389" s="133" t="str">
        <f>IFERROR(IF(B389,VLOOKUP((AEO!$B$13&amp;AEO!$C$13&amp;B389&amp;E389),MSRV5!A:F,6,0),""),"N/A")</f>
        <v>3530</v>
      </c>
      <c r="D389" s="138" t="s">
        <v>5307</v>
      </c>
      <c r="E389" s="143" t="str">
        <f>IF(B389,VLOOKUP(B389,MSRV5!B:D,3,0),"")</f>
        <v>M</v>
      </c>
      <c r="F389" s="143"/>
      <c r="G389" s="75"/>
      <c r="H389" s="74">
        <f>IFERROR(IF(B389,VLOOKUP((AEO!$B$13&amp;AEO!$C$13&amp;B389&amp;E389),MSRV5!A:E,5,0),""),0)</f>
        <v>723.92</v>
      </c>
      <c r="I389" s="33">
        <f t="shared" si="209"/>
        <v>0</v>
      </c>
      <c r="J389" s="172"/>
      <c r="K389" s="33">
        <f t="shared" si="210"/>
        <v>0</v>
      </c>
      <c r="L389" s="172"/>
      <c r="M389" s="33">
        <f t="shared" si="211"/>
        <v>0</v>
      </c>
      <c r="N389" s="172"/>
      <c r="O389" s="33">
        <f t="shared" si="212"/>
        <v>0</v>
      </c>
      <c r="P389" s="172"/>
      <c r="Q389" s="33">
        <f t="shared" si="213"/>
        <v>0</v>
      </c>
      <c r="R389" s="172"/>
      <c r="S389" s="33">
        <f t="shared" si="214"/>
        <v>0</v>
      </c>
      <c r="T389" s="172"/>
      <c r="U389" s="33">
        <f t="shared" si="215"/>
        <v>0</v>
      </c>
      <c r="V389" s="172"/>
      <c r="W389" s="33">
        <f t="shared" si="216"/>
        <v>0</v>
      </c>
      <c r="X389" s="172"/>
      <c r="Y389" s="33">
        <f t="shared" si="217"/>
        <v>0</v>
      </c>
      <c r="Z389" s="172"/>
      <c r="AA389" s="33">
        <f t="shared" si="218"/>
        <v>0</v>
      </c>
      <c r="AB389" s="172"/>
      <c r="AC389" s="33">
        <f t="shared" si="219"/>
        <v>0</v>
      </c>
      <c r="AD389" s="172"/>
      <c r="AE389" s="33">
        <f t="shared" si="220"/>
        <v>0</v>
      </c>
      <c r="AF389" s="172"/>
      <c r="AG389" s="33">
        <f t="shared" si="221"/>
        <v>0</v>
      </c>
      <c r="AH389" s="172"/>
      <c r="AI389" s="33">
        <f t="shared" si="222"/>
        <v>0</v>
      </c>
      <c r="AJ389" s="172"/>
      <c r="AK389" s="33">
        <f t="shared" si="223"/>
        <v>0</v>
      </c>
      <c r="AL389" s="172"/>
      <c r="AM389" s="33">
        <f t="shared" si="224"/>
        <v>0</v>
      </c>
      <c r="AN389" s="172"/>
      <c r="AO389" s="33">
        <f t="shared" si="225"/>
        <v>0</v>
      </c>
      <c r="AP389" s="172"/>
      <c r="AQ389" s="33">
        <f t="shared" si="226"/>
        <v>0</v>
      </c>
      <c r="AR389" s="172"/>
      <c r="AS389" s="33">
        <f t="shared" si="227"/>
        <v>0</v>
      </c>
      <c r="AT389" s="172"/>
      <c r="AU389" s="33">
        <f t="shared" si="228"/>
        <v>0</v>
      </c>
      <c r="AV389" s="172"/>
      <c r="AW389" s="33">
        <f t="shared" si="229"/>
        <v>0</v>
      </c>
      <c r="AX389" s="34">
        <f t="shared" si="241"/>
        <v>0</v>
      </c>
      <c r="AY389" s="41">
        <f t="shared" si="242"/>
        <v>0</v>
      </c>
      <c r="AZ389" s="5">
        <f t="shared" si="243"/>
        <v>0</v>
      </c>
      <c r="BA389" s="155">
        <f t="shared" si="244"/>
        <v>0</v>
      </c>
    </row>
    <row r="390" spans="1:53" s="2" customFormat="1" ht="13.2" hidden="1" thickTop="1" thickBot="1" x14ac:dyDescent="0.3">
      <c r="A390" s="32"/>
      <c r="B390" s="154">
        <v>5050400027</v>
      </c>
      <c r="C390" s="133" t="str">
        <f>IFERROR(IF(B390,VLOOKUP((AEO!$B$13&amp;AEO!$C$13&amp;B390&amp;E390),MSRV5!A:F,6,0),""),"N/A")</f>
        <v>3540</v>
      </c>
      <c r="D390" s="138" t="s">
        <v>5308</v>
      </c>
      <c r="E390" s="143" t="str">
        <f>IF(B390,VLOOKUP(B390,MSRV5!B:D,3,0),"")</f>
        <v>M</v>
      </c>
      <c r="F390" s="143"/>
      <c r="G390" s="75"/>
      <c r="H390" s="74">
        <f>IFERROR(IF(B390,VLOOKUP((AEO!$B$13&amp;AEO!$C$13&amp;B390&amp;E390),MSRV5!A:E,5,0),""),0)</f>
        <v>592.16</v>
      </c>
      <c r="I390" s="33">
        <f t="shared" si="209"/>
        <v>0</v>
      </c>
      <c r="J390" s="172"/>
      <c r="K390" s="33">
        <f t="shared" si="210"/>
        <v>0</v>
      </c>
      <c r="L390" s="172"/>
      <c r="M390" s="33">
        <f t="shared" si="211"/>
        <v>0</v>
      </c>
      <c r="N390" s="172"/>
      <c r="O390" s="33">
        <f t="shared" si="212"/>
        <v>0</v>
      </c>
      <c r="P390" s="172"/>
      <c r="Q390" s="33">
        <f t="shared" si="213"/>
        <v>0</v>
      </c>
      <c r="R390" s="172"/>
      <c r="S390" s="33">
        <f t="shared" si="214"/>
        <v>0</v>
      </c>
      <c r="T390" s="172"/>
      <c r="U390" s="33">
        <f t="shared" si="215"/>
        <v>0</v>
      </c>
      <c r="V390" s="172"/>
      <c r="W390" s="33">
        <f t="shared" si="216"/>
        <v>0</v>
      </c>
      <c r="X390" s="172"/>
      <c r="Y390" s="33">
        <f t="shared" si="217"/>
        <v>0</v>
      </c>
      <c r="Z390" s="172"/>
      <c r="AA390" s="33">
        <f t="shared" si="218"/>
        <v>0</v>
      </c>
      <c r="AB390" s="172"/>
      <c r="AC390" s="33">
        <f t="shared" si="219"/>
        <v>0</v>
      </c>
      <c r="AD390" s="172"/>
      <c r="AE390" s="33">
        <f t="shared" si="220"/>
        <v>0</v>
      </c>
      <c r="AF390" s="172"/>
      <c r="AG390" s="33">
        <f t="shared" si="221"/>
        <v>0</v>
      </c>
      <c r="AH390" s="172"/>
      <c r="AI390" s="33">
        <f t="shared" si="222"/>
        <v>0</v>
      </c>
      <c r="AJ390" s="172"/>
      <c r="AK390" s="33">
        <f t="shared" si="223"/>
        <v>0</v>
      </c>
      <c r="AL390" s="172"/>
      <c r="AM390" s="33">
        <f t="shared" si="224"/>
        <v>0</v>
      </c>
      <c r="AN390" s="172"/>
      <c r="AO390" s="33">
        <f t="shared" si="225"/>
        <v>0</v>
      </c>
      <c r="AP390" s="172"/>
      <c r="AQ390" s="33">
        <f t="shared" si="226"/>
        <v>0</v>
      </c>
      <c r="AR390" s="172"/>
      <c r="AS390" s="33">
        <f t="shared" si="227"/>
        <v>0</v>
      </c>
      <c r="AT390" s="172"/>
      <c r="AU390" s="33">
        <f t="shared" si="228"/>
        <v>0</v>
      </c>
      <c r="AV390" s="172"/>
      <c r="AW390" s="33">
        <f t="shared" si="229"/>
        <v>0</v>
      </c>
      <c r="AX390" s="34">
        <f t="shared" si="241"/>
        <v>0</v>
      </c>
      <c r="AY390" s="41">
        <f t="shared" si="242"/>
        <v>0</v>
      </c>
      <c r="AZ390" s="5">
        <f t="shared" si="243"/>
        <v>0</v>
      </c>
      <c r="BA390" s="155">
        <f t="shared" si="244"/>
        <v>0</v>
      </c>
    </row>
    <row r="391" spans="1:53" s="2" customFormat="1" ht="13.2" hidden="1" thickTop="1" thickBot="1" x14ac:dyDescent="0.3">
      <c r="A391" s="32"/>
      <c r="B391" s="154">
        <v>5500100031</v>
      </c>
      <c r="C391" s="133" t="str">
        <f>IFERROR(IF(B391,VLOOKUP((AEO!$B$13&amp;AEO!$C$13&amp;B391&amp;E391),MSRV5!A:F,6,0),""),"N/A")</f>
        <v>3550</v>
      </c>
      <c r="D391" s="138" t="s">
        <v>5309</v>
      </c>
      <c r="E391" s="143" t="str">
        <f>IF(B391,VLOOKUP(B391,MSRV5!B:D,3,0),"")</f>
        <v>M</v>
      </c>
      <c r="F391" s="143"/>
      <c r="G391" s="75"/>
      <c r="H391" s="74">
        <f>IFERROR(IF(B391,VLOOKUP((AEO!$B$13&amp;AEO!$C$13&amp;B391&amp;E391),MSRV5!A:E,5,0),""),0)</f>
        <v>429.86</v>
      </c>
      <c r="I391" s="33">
        <f t="shared" si="209"/>
        <v>0</v>
      </c>
      <c r="J391" s="172"/>
      <c r="K391" s="33">
        <f t="shared" si="210"/>
        <v>0</v>
      </c>
      <c r="L391" s="172"/>
      <c r="M391" s="33">
        <f t="shared" si="211"/>
        <v>0</v>
      </c>
      <c r="N391" s="172"/>
      <c r="O391" s="33">
        <f t="shared" si="212"/>
        <v>0</v>
      </c>
      <c r="P391" s="172"/>
      <c r="Q391" s="33">
        <f t="shared" si="213"/>
        <v>0</v>
      </c>
      <c r="R391" s="172"/>
      <c r="S391" s="33">
        <f t="shared" si="214"/>
        <v>0</v>
      </c>
      <c r="T391" s="172"/>
      <c r="U391" s="33">
        <f t="shared" si="215"/>
        <v>0</v>
      </c>
      <c r="V391" s="172"/>
      <c r="W391" s="33">
        <f t="shared" si="216"/>
        <v>0</v>
      </c>
      <c r="X391" s="172"/>
      <c r="Y391" s="33">
        <f t="shared" si="217"/>
        <v>0</v>
      </c>
      <c r="Z391" s="172"/>
      <c r="AA391" s="33">
        <f t="shared" si="218"/>
        <v>0</v>
      </c>
      <c r="AB391" s="172"/>
      <c r="AC391" s="33">
        <f t="shared" si="219"/>
        <v>0</v>
      </c>
      <c r="AD391" s="172"/>
      <c r="AE391" s="33">
        <f t="shared" si="220"/>
        <v>0</v>
      </c>
      <c r="AF391" s="172"/>
      <c r="AG391" s="33">
        <f t="shared" si="221"/>
        <v>0</v>
      </c>
      <c r="AH391" s="172"/>
      <c r="AI391" s="33">
        <f t="shared" si="222"/>
        <v>0</v>
      </c>
      <c r="AJ391" s="172"/>
      <c r="AK391" s="33">
        <f t="shared" si="223"/>
        <v>0</v>
      </c>
      <c r="AL391" s="172"/>
      <c r="AM391" s="33">
        <f t="shared" si="224"/>
        <v>0</v>
      </c>
      <c r="AN391" s="172"/>
      <c r="AO391" s="33">
        <f t="shared" si="225"/>
        <v>0</v>
      </c>
      <c r="AP391" s="172"/>
      <c r="AQ391" s="33">
        <f t="shared" si="226"/>
        <v>0</v>
      </c>
      <c r="AR391" s="172"/>
      <c r="AS391" s="33">
        <f t="shared" si="227"/>
        <v>0</v>
      </c>
      <c r="AT391" s="172"/>
      <c r="AU391" s="33">
        <f t="shared" si="228"/>
        <v>0</v>
      </c>
      <c r="AV391" s="172"/>
      <c r="AW391" s="33">
        <f t="shared" si="229"/>
        <v>0</v>
      </c>
      <c r="AX391" s="34">
        <f t="shared" si="241"/>
        <v>0</v>
      </c>
      <c r="AY391" s="41">
        <f t="shared" si="242"/>
        <v>0</v>
      </c>
      <c r="AZ391" s="5">
        <f t="shared" si="243"/>
        <v>0</v>
      </c>
      <c r="BA391" s="155">
        <f t="shared" si="244"/>
        <v>0</v>
      </c>
    </row>
    <row r="392" spans="1:53" s="2" customFormat="1" ht="13.2" hidden="1" thickTop="1" thickBot="1" x14ac:dyDescent="0.3">
      <c r="A392" s="32"/>
      <c r="B392" s="154">
        <v>5500100032</v>
      </c>
      <c r="C392" s="133" t="str">
        <f>IFERROR(IF(B392,VLOOKUP((AEO!$B$13&amp;AEO!$C$13&amp;B392&amp;E392),MSRV5!A:F,6,0),""),"N/A")</f>
        <v>3560</v>
      </c>
      <c r="D392" s="138" t="s">
        <v>5310</v>
      </c>
      <c r="E392" s="143" t="str">
        <f>IF(B392,VLOOKUP(B392,MSRV5!B:D,3,0),"")</f>
        <v>M</v>
      </c>
      <c r="F392" s="143"/>
      <c r="G392" s="75"/>
      <c r="H392" s="74">
        <f>IFERROR(IF(B392,VLOOKUP((AEO!$B$13&amp;AEO!$C$13&amp;B392&amp;E392),MSRV5!A:E,5,0),""),0)</f>
        <v>460.6</v>
      </c>
      <c r="I392" s="33">
        <f t="shared" si="209"/>
        <v>0</v>
      </c>
      <c r="J392" s="172"/>
      <c r="K392" s="33">
        <f t="shared" si="210"/>
        <v>0</v>
      </c>
      <c r="L392" s="172"/>
      <c r="M392" s="33">
        <f t="shared" si="211"/>
        <v>0</v>
      </c>
      <c r="N392" s="172"/>
      <c r="O392" s="33">
        <f t="shared" si="212"/>
        <v>0</v>
      </c>
      <c r="P392" s="172"/>
      <c r="Q392" s="33">
        <f t="shared" si="213"/>
        <v>0</v>
      </c>
      <c r="R392" s="172"/>
      <c r="S392" s="33">
        <f t="shared" si="214"/>
        <v>0</v>
      </c>
      <c r="T392" s="172"/>
      <c r="U392" s="33">
        <f t="shared" si="215"/>
        <v>0</v>
      </c>
      <c r="V392" s="172"/>
      <c r="W392" s="33">
        <f t="shared" si="216"/>
        <v>0</v>
      </c>
      <c r="X392" s="172"/>
      <c r="Y392" s="33">
        <f t="shared" si="217"/>
        <v>0</v>
      </c>
      <c r="Z392" s="172"/>
      <c r="AA392" s="33">
        <f t="shared" si="218"/>
        <v>0</v>
      </c>
      <c r="AB392" s="172"/>
      <c r="AC392" s="33">
        <f t="shared" si="219"/>
        <v>0</v>
      </c>
      <c r="AD392" s="172"/>
      <c r="AE392" s="33">
        <f t="shared" si="220"/>
        <v>0</v>
      </c>
      <c r="AF392" s="172"/>
      <c r="AG392" s="33">
        <f t="shared" si="221"/>
        <v>0</v>
      </c>
      <c r="AH392" s="172"/>
      <c r="AI392" s="33">
        <f t="shared" si="222"/>
        <v>0</v>
      </c>
      <c r="AJ392" s="172"/>
      <c r="AK392" s="33">
        <f t="shared" si="223"/>
        <v>0</v>
      </c>
      <c r="AL392" s="172"/>
      <c r="AM392" s="33">
        <f t="shared" si="224"/>
        <v>0</v>
      </c>
      <c r="AN392" s="172"/>
      <c r="AO392" s="33">
        <f t="shared" si="225"/>
        <v>0</v>
      </c>
      <c r="AP392" s="172"/>
      <c r="AQ392" s="33">
        <f t="shared" si="226"/>
        <v>0</v>
      </c>
      <c r="AR392" s="172"/>
      <c r="AS392" s="33">
        <f t="shared" si="227"/>
        <v>0</v>
      </c>
      <c r="AT392" s="172"/>
      <c r="AU392" s="33">
        <f t="shared" si="228"/>
        <v>0</v>
      </c>
      <c r="AV392" s="172"/>
      <c r="AW392" s="33">
        <f t="shared" si="229"/>
        <v>0</v>
      </c>
      <c r="AX392" s="34">
        <f t="shared" si="241"/>
        <v>0</v>
      </c>
      <c r="AY392" s="41">
        <f t="shared" si="242"/>
        <v>0</v>
      </c>
      <c r="AZ392" s="5">
        <f t="shared" si="243"/>
        <v>0</v>
      </c>
      <c r="BA392" s="155">
        <f t="shared" si="244"/>
        <v>0</v>
      </c>
    </row>
    <row r="393" spans="1:53" s="2" customFormat="1" ht="24" hidden="1" thickTop="1" thickBot="1" x14ac:dyDescent="0.3">
      <c r="A393" s="32"/>
      <c r="B393" s="154">
        <v>5500400623</v>
      </c>
      <c r="C393" s="133" t="str">
        <f>IFERROR(IF(B393,VLOOKUP((AEO!$B$13&amp;AEO!$C$13&amp;B393&amp;E393),MSRV5!A:F,6,0),""),"N/A")</f>
        <v>3570</v>
      </c>
      <c r="D393" s="138" t="s">
        <v>5311</v>
      </c>
      <c r="E393" s="143" t="str">
        <f>IF(B393,VLOOKUP(B393,MSRV5!B:D,3,0),"")</f>
        <v>M</v>
      </c>
      <c r="F393" s="143"/>
      <c r="G393" s="75"/>
      <c r="H393" s="74">
        <f>IFERROR(IF(B393,VLOOKUP((AEO!$B$13&amp;AEO!$C$13&amp;B393&amp;E393),MSRV5!A:E,5,0),""),0)</f>
        <v>311.33</v>
      </c>
      <c r="I393" s="33">
        <f t="shared" si="142"/>
        <v>0</v>
      </c>
      <c r="J393" s="172"/>
      <c r="K393" s="33">
        <f t="shared" si="143"/>
        <v>0</v>
      </c>
      <c r="L393" s="172"/>
      <c r="M393" s="33">
        <f t="shared" si="143"/>
        <v>0</v>
      </c>
      <c r="N393" s="172"/>
      <c r="O393" s="33">
        <f t="shared" ref="O393" si="263">N393*$H393</f>
        <v>0</v>
      </c>
      <c r="P393" s="172"/>
      <c r="Q393" s="33">
        <f t="shared" ref="Q393" si="264">P393*$H393</f>
        <v>0</v>
      </c>
      <c r="R393" s="172"/>
      <c r="S393" s="33">
        <f t="shared" ref="S393" si="265">R393*$H393</f>
        <v>0</v>
      </c>
      <c r="T393" s="172"/>
      <c r="U393" s="33">
        <f t="shared" ref="U393" si="266">T393*$H393</f>
        <v>0</v>
      </c>
      <c r="V393" s="172"/>
      <c r="W393" s="33">
        <f t="shared" ref="W393" si="267">V393*$H393</f>
        <v>0</v>
      </c>
      <c r="X393" s="172"/>
      <c r="Y393" s="33">
        <f t="shared" ref="Y393" si="268">X393*$H393</f>
        <v>0</v>
      </c>
      <c r="Z393" s="172"/>
      <c r="AA393" s="33">
        <f t="shared" ref="AA393" si="269">Z393*$H393</f>
        <v>0</v>
      </c>
      <c r="AB393" s="172"/>
      <c r="AC393" s="33">
        <f t="shared" ref="AC393" si="270">AB393*$H393</f>
        <v>0</v>
      </c>
      <c r="AD393" s="172"/>
      <c r="AE393" s="33">
        <f t="shared" ref="AE393" si="271">AD393*$H393</f>
        <v>0</v>
      </c>
      <c r="AF393" s="172"/>
      <c r="AG393" s="33">
        <f t="shared" ref="AG393" si="272">AF393*$H393</f>
        <v>0</v>
      </c>
      <c r="AH393" s="172"/>
      <c r="AI393" s="33">
        <f t="shared" ref="AI393" si="273">AH393*$H393</f>
        <v>0</v>
      </c>
      <c r="AJ393" s="172"/>
      <c r="AK393" s="33">
        <f t="shared" ref="AK393" si="274">AJ393*$H393</f>
        <v>0</v>
      </c>
      <c r="AL393" s="172"/>
      <c r="AM393" s="33">
        <f t="shared" ref="AM393" si="275">AL393*$H393</f>
        <v>0</v>
      </c>
      <c r="AN393" s="172"/>
      <c r="AO393" s="33">
        <f t="shared" ref="AO393" si="276">AN393*$H393</f>
        <v>0</v>
      </c>
      <c r="AP393" s="172"/>
      <c r="AQ393" s="33">
        <f t="shared" ref="AQ393" si="277">AP393*$H393</f>
        <v>0</v>
      </c>
      <c r="AR393" s="172"/>
      <c r="AS393" s="33">
        <f t="shared" ref="AS393" si="278">AR393*$H393</f>
        <v>0</v>
      </c>
      <c r="AT393" s="172"/>
      <c r="AU393" s="33">
        <f t="shared" ref="AU393" si="279">AT393*$H393</f>
        <v>0</v>
      </c>
      <c r="AV393" s="172"/>
      <c r="AW393" s="33">
        <f t="shared" ref="AW393" si="280">AV393*$H393</f>
        <v>0</v>
      </c>
      <c r="AX393" s="34">
        <f t="shared" si="241"/>
        <v>0</v>
      </c>
      <c r="AY393" s="41">
        <f t="shared" si="242"/>
        <v>0</v>
      </c>
      <c r="AZ393" s="5">
        <f t="shared" si="243"/>
        <v>0</v>
      </c>
      <c r="BA393" s="155">
        <f t="shared" si="244"/>
        <v>0</v>
      </c>
    </row>
    <row r="394" spans="1:53" s="2" customFormat="1" ht="24" hidden="1" thickTop="1" thickBot="1" x14ac:dyDescent="0.3">
      <c r="A394" s="32"/>
      <c r="B394" s="152">
        <v>5500400622</v>
      </c>
      <c r="C394" s="132" t="str">
        <f>IFERROR(IF(B394,VLOOKUP((AEO!$B$13&amp;AEO!$C$13&amp;B394&amp;E394),MSRV5!A:F,6,0),""),"N/A")</f>
        <v>3580</v>
      </c>
      <c r="D394" s="137" t="s">
        <v>5312</v>
      </c>
      <c r="E394" s="142" t="str">
        <f>IF(B394,VLOOKUP(B394,MSRV5!B:D,3,0),"")</f>
        <v>M</v>
      </c>
      <c r="F394" s="142"/>
      <c r="G394" s="86"/>
      <c r="H394" s="74">
        <f>IFERROR(IF(B394,VLOOKUP((AEO!$B$13&amp;AEO!$C$13&amp;B394&amp;E394),MSRV5!A:E,5,0),""),0)</f>
        <v>561.64</v>
      </c>
      <c r="I394" s="33">
        <f t="shared" si="142"/>
        <v>0</v>
      </c>
      <c r="J394" s="172"/>
      <c r="K394" s="33">
        <f t="shared" si="143"/>
        <v>0</v>
      </c>
      <c r="L394" s="172"/>
      <c r="M394" s="33">
        <f t="shared" si="143"/>
        <v>0</v>
      </c>
      <c r="N394" s="172"/>
      <c r="O394" s="33">
        <f t="shared" ref="O394" si="281">N394*$H394</f>
        <v>0</v>
      </c>
      <c r="P394" s="172"/>
      <c r="Q394" s="33">
        <f t="shared" ref="Q394" si="282">P394*$H394</f>
        <v>0</v>
      </c>
      <c r="R394" s="172"/>
      <c r="S394" s="33">
        <f t="shared" ref="S394" si="283">R394*$H394</f>
        <v>0</v>
      </c>
      <c r="T394" s="172"/>
      <c r="U394" s="33">
        <f t="shared" ref="U394" si="284">T394*$H394</f>
        <v>0</v>
      </c>
      <c r="V394" s="172"/>
      <c r="W394" s="33">
        <f t="shared" ref="W394" si="285">V394*$H394</f>
        <v>0</v>
      </c>
      <c r="X394" s="172"/>
      <c r="Y394" s="33">
        <f t="shared" ref="Y394" si="286">X394*$H394</f>
        <v>0</v>
      </c>
      <c r="Z394" s="172"/>
      <c r="AA394" s="33">
        <f t="shared" ref="AA394" si="287">Z394*$H394</f>
        <v>0</v>
      </c>
      <c r="AB394" s="172"/>
      <c r="AC394" s="33">
        <f t="shared" ref="AC394" si="288">AB394*$H394</f>
        <v>0</v>
      </c>
      <c r="AD394" s="172"/>
      <c r="AE394" s="33">
        <f t="shared" ref="AE394" si="289">AD394*$H394</f>
        <v>0</v>
      </c>
      <c r="AF394" s="172"/>
      <c r="AG394" s="33">
        <f t="shared" ref="AG394" si="290">AF394*$H394</f>
        <v>0</v>
      </c>
      <c r="AH394" s="172"/>
      <c r="AI394" s="33">
        <f t="shared" ref="AI394" si="291">AH394*$H394</f>
        <v>0</v>
      </c>
      <c r="AJ394" s="172"/>
      <c r="AK394" s="33">
        <f t="shared" ref="AK394" si="292">AJ394*$H394</f>
        <v>0</v>
      </c>
      <c r="AL394" s="172"/>
      <c r="AM394" s="33">
        <f t="shared" ref="AM394" si="293">AL394*$H394</f>
        <v>0</v>
      </c>
      <c r="AN394" s="172"/>
      <c r="AO394" s="33">
        <f t="shared" ref="AO394" si="294">AN394*$H394</f>
        <v>0</v>
      </c>
      <c r="AP394" s="172"/>
      <c r="AQ394" s="33">
        <f t="shared" ref="AQ394" si="295">AP394*$H394</f>
        <v>0</v>
      </c>
      <c r="AR394" s="172"/>
      <c r="AS394" s="33">
        <f t="shared" ref="AS394" si="296">AR394*$H394</f>
        <v>0</v>
      </c>
      <c r="AT394" s="172"/>
      <c r="AU394" s="33">
        <f t="shared" ref="AU394" si="297">AT394*$H394</f>
        <v>0</v>
      </c>
      <c r="AV394" s="172"/>
      <c r="AW394" s="33">
        <f t="shared" ref="AW394" si="298">AV394*$H394</f>
        <v>0</v>
      </c>
      <c r="AX394" s="34">
        <f t="shared" si="241"/>
        <v>0</v>
      </c>
      <c r="AY394" s="41">
        <f t="shared" si="242"/>
        <v>0</v>
      </c>
      <c r="AZ394" s="5">
        <f t="shared" si="243"/>
        <v>0</v>
      </c>
      <c r="BA394" s="155">
        <f t="shared" si="244"/>
        <v>0</v>
      </c>
    </row>
    <row r="395" spans="1:53" s="2" customFormat="1" ht="24" hidden="1" thickTop="1" thickBot="1" x14ac:dyDescent="0.3">
      <c r="A395" s="32"/>
      <c r="B395" s="152">
        <v>5500400621</v>
      </c>
      <c r="C395" s="132" t="str">
        <f>IFERROR(IF(B395,VLOOKUP((AEO!$B$13&amp;AEO!$C$13&amp;B395&amp;E395),MSRV5!A:F,6,0),""),"N/A")</f>
        <v>3590</v>
      </c>
      <c r="D395" s="137" t="s">
        <v>5313</v>
      </c>
      <c r="E395" s="142" t="str">
        <f>IF(B395,VLOOKUP(B395,MSRV5!B:D,3,0),"")</f>
        <v>M</v>
      </c>
      <c r="F395" s="142"/>
      <c r="G395" s="86"/>
      <c r="H395" s="74">
        <f>IFERROR(IF(B395,VLOOKUP((AEO!$B$13&amp;AEO!$C$13&amp;B395&amp;E395),MSRV5!A:E,5,0),""),0)</f>
        <v>754</v>
      </c>
      <c r="I395" s="33">
        <f t="shared" si="142"/>
        <v>0</v>
      </c>
      <c r="J395" s="172"/>
      <c r="K395" s="33">
        <f t="shared" si="143"/>
        <v>0</v>
      </c>
      <c r="L395" s="172"/>
      <c r="M395" s="33">
        <f t="shared" si="143"/>
        <v>0</v>
      </c>
      <c r="N395" s="172"/>
      <c r="O395" s="33">
        <f t="shared" ref="O395" si="299">N395*$H395</f>
        <v>0</v>
      </c>
      <c r="P395" s="172"/>
      <c r="Q395" s="33">
        <f t="shared" ref="Q395" si="300">P395*$H395</f>
        <v>0</v>
      </c>
      <c r="R395" s="172"/>
      <c r="S395" s="33">
        <f t="shared" ref="S395" si="301">R395*$H395</f>
        <v>0</v>
      </c>
      <c r="T395" s="172"/>
      <c r="U395" s="33">
        <f t="shared" ref="U395" si="302">T395*$H395</f>
        <v>0</v>
      </c>
      <c r="V395" s="172"/>
      <c r="W395" s="33">
        <f t="shared" ref="W395" si="303">V395*$H395</f>
        <v>0</v>
      </c>
      <c r="X395" s="172"/>
      <c r="Y395" s="33">
        <f t="shared" ref="Y395" si="304">X395*$H395</f>
        <v>0</v>
      </c>
      <c r="Z395" s="172"/>
      <c r="AA395" s="33">
        <f t="shared" ref="AA395" si="305">Z395*$H395</f>
        <v>0</v>
      </c>
      <c r="AB395" s="172"/>
      <c r="AC395" s="33">
        <f t="shared" ref="AC395" si="306">AB395*$H395</f>
        <v>0</v>
      </c>
      <c r="AD395" s="172"/>
      <c r="AE395" s="33">
        <f t="shared" ref="AE395" si="307">AD395*$H395</f>
        <v>0</v>
      </c>
      <c r="AF395" s="172"/>
      <c r="AG395" s="33">
        <f t="shared" ref="AG395" si="308">AF395*$H395</f>
        <v>0</v>
      </c>
      <c r="AH395" s="172"/>
      <c r="AI395" s="33">
        <f t="shared" ref="AI395" si="309">AH395*$H395</f>
        <v>0</v>
      </c>
      <c r="AJ395" s="172"/>
      <c r="AK395" s="33">
        <f t="shared" ref="AK395" si="310">AJ395*$H395</f>
        <v>0</v>
      </c>
      <c r="AL395" s="172"/>
      <c r="AM395" s="33">
        <f t="shared" ref="AM395" si="311">AL395*$H395</f>
        <v>0</v>
      </c>
      <c r="AN395" s="172"/>
      <c r="AO395" s="33">
        <f t="shared" ref="AO395" si="312">AN395*$H395</f>
        <v>0</v>
      </c>
      <c r="AP395" s="172"/>
      <c r="AQ395" s="33">
        <f t="shared" ref="AQ395" si="313">AP395*$H395</f>
        <v>0</v>
      </c>
      <c r="AR395" s="172"/>
      <c r="AS395" s="33">
        <f t="shared" ref="AS395" si="314">AR395*$H395</f>
        <v>0</v>
      </c>
      <c r="AT395" s="172"/>
      <c r="AU395" s="33">
        <f t="shared" ref="AU395" si="315">AT395*$H395</f>
        <v>0</v>
      </c>
      <c r="AV395" s="172"/>
      <c r="AW395" s="33">
        <f t="shared" ref="AW395" si="316">AV395*$H395</f>
        <v>0</v>
      </c>
      <c r="AX395" s="34">
        <f t="shared" si="241"/>
        <v>0</v>
      </c>
      <c r="AY395" s="41">
        <f t="shared" si="242"/>
        <v>0</v>
      </c>
      <c r="AZ395" s="5">
        <f t="shared" si="243"/>
        <v>0</v>
      </c>
      <c r="BA395" s="155">
        <f t="shared" si="244"/>
        <v>0</v>
      </c>
    </row>
    <row r="396" spans="1:53" s="2" customFormat="1" ht="13.2" hidden="1" thickTop="1" thickBot="1" x14ac:dyDescent="0.3">
      <c r="A396" s="32"/>
      <c r="B396" s="152">
        <v>5050400021</v>
      </c>
      <c r="C396" s="132" t="str">
        <f>IFERROR(IF(B396,VLOOKUP((AEO!$B$13&amp;AEO!$C$13&amp;B396&amp;E396),MSRV5!A:F,6,0),""),"N/A")</f>
        <v>3600</v>
      </c>
      <c r="D396" s="137" t="s">
        <v>5314</v>
      </c>
      <c r="E396" s="142" t="str">
        <f>IF(B396,VLOOKUP(B396,MSRV5!B:D,3,0),"")</f>
        <v>CDA</v>
      </c>
      <c r="F396" s="142"/>
      <c r="G396" s="86"/>
      <c r="H396" s="74">
        <f>IFERROR(IF(B396,VLOOKUP((AEO!$B$13&amp;AEO!$C$13&amp;B396&amp;E396),MSRV5!A:E,5,0),""),0)</f>
        <v>473.21</v>
      </c>
      <c r="I396" s="33">
        <f t="shared" si="142"/>
        <v>0</v>
      </c>
      <c r="J396" s="172"/>
      <c r="K396" s="33">
        <f t="shared" si="143"/>
        <v>0</v>
      </c>
      <c r="L396" s="172"/>
      <c r="M396" s="33">
        <f t="shared" si="143"/>
        <v>0</v>
      </c>
      <c r="N396" s="172"/>
      <c r="O396" s="33">
        <f t="shared" ref="O396" si="317">N396*$H396</f>
        <v>0</v>
      </c>
      <c r="P396" s="172"/>
      <c r="Q396" s="33">
        <f t="shared" ref="Q396" si="318">P396*$H396</f>
        <v>0</v>
      </c>
      <c r="R396" s="172"/>
      <c r="S396" s="33">
        <f t="shared" ref="S396" si="319">R396*$H396</f>
        <v>0</v>
      </c>
      <c r="T396" s="172"/>
      <c r="U396" s="33">
        <f t="shared" ref="U396" si="320">T396*$H396</f>
        <v>0</v>
      </c>
      <c r="V396" s="172"/>
      <c r="W396" s="33">
        <f t="shared" ref="W396" si="321">V396*$H396</f>
        <v>0</v>
      </c>
      <c r="X396" s="172"/>
      <c r="Y396" s="33">
        <f t="shared" ref="Y396" si="322">X396*$H396</f>
        <v>0</v>
      </c>
      <c r="Z396" s="172"/>
      <c r="AA396" s="33">
        <f t="shared" ref="AA396" si="323">Z396*$H396</f>
        <v>0</v>
      </c>
      <c r="AB396" s="172"/>
      <c r="AC396" s="33">
        <f t="shared" ref="AC396" si="324">AB396*$H396</f>
        <v>0</v>
      </c>
      <c r="AD396" s="172"/>
      <c r="AE396" s="33">
        <f t="shared" ref="AE396" si="325">AD396*$H396</f>
        <v>0</v>
      </c>
      <c r="AF396" s="172"/>
      <c r="AG396" s="33">
        <f t="shared" ref="AG396" si="326">AF396*$H396</f>
        <v>0</v>
      </c>
      <c r="AH396" s="172"/>
      <c r="AI396" s="33">
        <f t="shared" ref="AI396" si="327">AH396*$H396</f>
        <v>0</v>
      </c>
      <c r="AJ396" s="172"/>
      <c r="AK396" s="33">
        <f t="shared" ref="AK396" si="328">AJ396*$H396</f>
        <v>0</v>
      </c>
      <c r="AL396" s="172"/>
      <c r="AM396" s="33">
        <f t="shared" ref="AM396" si="329">AL396*$H396</f>
        <v>0</v>
      </c>
      <c r="AN396" s="172"/>
      <c r="AO396" s="33">
        <f t="shared" ref="AO396" si="330">AN396*$H396</f>
        <v>0</v>
      </c>
      <c r="AP396" s="172"/>
      <c r="AQ396" s="33">
        <f t="shared" ref="AQ396" si="331">AP396*$H396</f>
        <v>0</v>
      </c>
      <c r="AR396" s="172"/>
      <c r="AS396" s="33">
        <f t="shared" ref="AS396" si="332">AR396*$H396</f>
        <v>0</v>
      </c>
      <c r="AT396" s="172"/>
      <c r="AU396" s="33">
        <f t="shared" ref="AU396" si="333">AT396*$H396</f>
        <v>0</v>
      </c>
      <c r="AV396" s="172"/>
      <c r="AW396" s="33">
        <f t="shared" ref="AW396" si="334">AV396*$H396</f>
        <v>0</v>
      </c>
      <c r="AX396" s="34">
        <f t="shared" si="241"/>
        <v>0</v>
      </c>
      <c r="AY396" s="41">
        <f t="shared" si="242"/>
        <v>0</v>
      </c>
      <c r="AZ396" s="5">
        <f t="shared" si="243"/>
        <v>0</v>
      </c>
      <c r="BA396" s="155">
        <f t="shared" si="244"/>
        <v>0</v>
      </c>
    </row>
    <row r="397" spans="1:53" s="2" customFormat="1" ht="13.2" hidden="1" thickTop="1" thickBot="1" x14ac:dyDescent="0.3">
      <c r="A397" s="32"/>
      <c r="B397" s="152">
        <v>5500100014</v>
      </c>
      <c r="C397" s="132" t="str">
        <f>IFERROR(IF(B397,VLOOKUP((AEO!$B$13&amp;AEO!$C$13&amp;B397&amp;E397),MSRV5!A:F,6,0),""),"N/A")</f>
        <v>3610</v>
      </c>
      <c r="D397" s="137" t="s">
        <v>5315</v>
      </c>
      <c r="E397" s="142" t="str">
        <f>IF(B397,VLOOKUP(B397,MSRV5!B:D,3,0),"")</f>
        <v>UN</v>
      </c>
      <c r="F397" s="142"/>
      <c r="G397" s="86"/>
      <c r="H397" s="74">
        <f>IFERROR(IF(B397,VLOOKUP((AEO!$B$13&amp;AEO!$C$13&amp;B397&amp;E397),MSRV5!A:E,5,0),""),0)</f>
        <v>2130.08</v>
      </c>
      <c r="I397" s="33">
        <f t="shared" si="142"/>
        <v>0</v>
      </c>
      <c r="J397" s="172"/>
      <c r="K397" s="33">
        <f t="shared" si="143"/>
        <v>0</v>
      </c>
      <c r="L397" s="172"/>
      <c r="M397" s="33">
        <f t="shared" si="143"/>
        <v>0</v>
      </c>
      <c r="N397" s="172"/>
      <c r="O397" s="33">
        <f t="shared" ref="O397" si="335">N397*$H397</f>
        <v>0</v>
      </c>
      <c r="P397" s="172"/>
      <c r="Q397" s="33">
        <f t="shared" ref="Q397" si="336">P397*$H397</f>
        <v>0</v>
      </c>
      <c r="R397" s="172"/>
      <c r="S397" s="33">
        <f t="shared" ref="S397" si="337">R397*$H397</f>
        <v>0</v>
      </c>
      <c r="T397" s="172"/>
      <c r="U397" s="33">
        <f t="shared" ref="U397" si="338">T397*$H397</f>
        <v>0</v>
      </c>
      <c r="V397" s="172"/>
      <c r="W397" s="33">
        <f t="shared" ref="W397" si="339">V397*$H397</f>
        <v>0</v>
      </c>
      <c r="X397" s="172"/>
      <c r="Y397" s="33">
        <f t="shared" ref="Y397" si="340">X397*$H397</f>
        <v>0</v>
      </c>
      <c r="Z397" s="172"/>
      <c r="AA397" s="33">
        <f t="shared" ref="AA397" si="341">Z397*$H397</f>
        <v>0</v>
      </c>
      <c r="AB397" s="172"/>
      <c r="AC397" s="33">
        <f t="shared" ref="AC397" si="342">AB397*$H397</f>
        <v>0</v>
      </c>
      <c r="AD397" s="172"/>
      <c r="AE397" s="33">
        <f t="shared" ref="AE397" si="343">AD397*$H397</f>
        <v>0</v>
      </c>
      <c r="AF397" s="172"/>
      <c r="AG397" s="33">
        <f t="shared" ref="AG397" si="344">AF397*$H397</f>
        <v>0</v>
      </c>
      <c r="AH397" s="172"/>
      <c r="AI397" s="33">
        <f t="shared" ref="AI397" si="345">AH397*$H397</f>
        <v>0</v>
      </c>
      <c r="AJ397" s="172"/>
      <c r="AK397" s="33">
        <f t="shared" ref="AK397" si="346">AJ397*$H397</f>
        <v>0</v>
      </c>
      <c r="AL397" s="172"/>
      <c r="AM397" s="33">
        <f t="shared" ref="AM397" si="347">AL397*$H397</f>
        <v>0</v>
      </c>
      <c r="AN397" s="172"/>
      <c r="AO397" s="33">
        <f t="shared" ref="AO397" si="348">AN397*$H397</f>
        <v>0</v>
      </c>
      <c r="AP397" s="172"/>
      <c r="AQ397" s="33">
        <f t="shared" ref="AQ397" si="349">AP397*$H397</f>
        <v>0</v>
      </c>
      <c r="AR397" s="172"/>
      <c r="AS397" s="33">
        <f t="shared" ref="AS397" si="350">AR397*$H397</f>
        <v>0</v>
      </c>
      <c r="AT397" s="172"/>
      <c r="AU397" s="33">
        <f t="shared" ref="AU397" si="351">AT397*$H397</f>
        <v>0</v>
      </c>
      <c r="AV397" s="172"/>
      <c r="AW397" s="33">
        <f t="shared" ref="AW397" si="352">AV397*$H397</f>
        <v>0</v>
      </c>
      <c r="AX397" s="34">
        <f t="shared" si="241"/>
        <v>0</v>
      </c>
      <c r="AY397" s="41">
        <f t="shared" si="242"/>
        <v>0</v>
      </c>
      <c r="AZ397" s="5">
        <f t="shared" si="243"/>
        <v>0</v>
      </c>
      <c r="BA397" s="155">
        <f t="shared" si="244"/>
        <v>0</v>
      </c>
    </row>
    <row r="398" spans="1:53" s="2" customFormat="1" ht="24" hidden="1" thickTop="1" thickBot="1" x14ac:dyDescent="0.3">
      <c r="A398" s="32"/>
      <c r="B398" s="152">
        <v>5500100016</v>
      </c>
      <c r="C398" s="132" t="str">
        <f>IFERROR(IF(B398,VLOOKUP((AEO!$B$13&amp;AEO!$C$13&amp;B398&amp;E398),MSRV5!A:F,6,0),""),"N/A")</f>
        <v>9130</v>
      </c>
      <c r="D398" s="137" t="s">
        <v>5316</v>
      </c>
      <c r="E398" s="142" t="str">
        <f>IF(B398,VLOOKUP(B398,MSRV5!B:D,3,0),"")</f>
        <v>M3</v>
      </c>
      <c r="F398" s="142"/>
      <c r="G398" s="86"/>
      <c r="H398" s="74">
        <f>IFERROR(IF(B398,VLOOKUP((AEO!$B$13&amp;AEO!$C$13&amp;B398&amp;E398),MSRV5!A:E,5,0),""),0)</f>
        <v>4271.7299999999996</v>
      </c>
      <c r="I398" s="33">
        <f t="shared" si="142"/>
        <v>0</v>
      </c>
      <c r="J398" s="172"/>
      <c r="K398" s="33">
        <f t="shared" si="143"/>
        <v>0</v>
      </c>
      <c r="L398" s="172"/>
      <c r="M398" s="33">
        <f t="shared" si="143"/>
        <v>0</v>
      </c>
      <c r="N398" s="172"/>
      <c r="O398" s="33">
        <f t="shared" ref="O398" si="353">N398*$H398</f>
        <v>0</v>
      </c>
      <c r="P398" s="172"/>
      <c r="Q398" s="33">
        <f t="shared" ref="Q398" si="354">P398*$H398</f>
        <v>0</v>
      </c>
      <c r="R398" s="172"/>
      <c r="S398" s="33">
        <f t="shared" ref="S398" si="355">R398*$H398</f>
        <v>0</v>
      </c>
      <c r="T398" s="172"/>
      <c r="U398" s="33">
        <f t="shared" ref="U398" si="356">T398*$H398</f>
        <v>0</v>
      </c>
      <c r="V398" s="172"/>
      <c r="W398" s="33">
        <f t="shared" ref="W398" si="357">V398*$H398</f>
        <v>0</v>
      </c>
      <c r="X398" s="172"/>
      <c r="Y398" s="33">
        <f t="shared" ref="Y398" si="358">X398*$H398</f>
        <v>0</v>
      </c>
      <c r="Z398" s="172"/>
      <c r="AA398" s="33">
        <f t="shared" ref="AA398" si="359">Z398*$H398</f>
        <v>0</v>
      </c>
      <c r="AB398" s="172"/>
      <c r="AC398" s="33">
        <f t="shared" ref="AC398" si="360">AB398*$H398</f>
        <v>0</v>
      </c>
      <c r="AD398" s="172"/>
      <c r="AE398" s="33">
        <f t="shared" ref="AE398" si="361">AD398*$H398</f>
        <v>0</v>
      </c>
      <c r="AF398" s="172"/>
      <c r="AG398" s="33">
        <f t="shared" ref="AG398" si="362">AF398*$H398</f>
        <v>0</v>
      </c>
      <c r="AH398" s="172"/>
      <c r="AI398" s="33">
        <f t="shared" ref="AI398" si="363">AH398*$H398</f>
        <v>0</v>
      </c>
      <c r="AJ398" s="172"/>
      <c r="AK398" s="33">
        <f t="shared" ref="AK398" si="364">AJ398*$H398</f>
        <v>0</v>
      </c>
      <c r="AL398" s="172"/>
      <c r="AM398" s="33">
        <f t="shared" ref="AM398" si="365">AL398*$H398</f>
        <v>0</v>
      </c>
      <c r="AN398" s="172"/>
      <c r="AO398" s="33">
        <f t="shared" ref="AO398" si="366">AN398*$H398</f>
        <v>0</v>
      </c>
      <c r="AP398" s="172"/>
      <c r="AQ398" s="33">
        <f t="shared" ref="AQ398" si="367">AP398*$H398</f>
        <v>0</v>
      </c>
      <c r="AR398" s="172"/>
      <c r="AS398" s="33">
        <f t="shared" ref="AS398" si="368">AR398*$H398</f>
        <v>0</v>
      </c>
      <c r="AT398" s="172"/>
      <c r="AU398" s="33">
        <f t="shared" ref="AU398" si="369">AT398*$H398</f>
        <v>0</v>
      </c>
      <c r="AV398" s="172"/>
      <c r="AW398" s="33">
        <f t="shared" ref="AW398" si="370">AV398*$H398</f>
        <v>0</v>
      </c>
      <c r="AX398" s="34">
        <f t="shared" si="241"/>
        <v>0</v>
      </c>
      <c r="AY398" s="41">
        <f t="shared" si="242"/>
        <v>0</v>
      </c>
      <c r="AZ398" s="5">
        <f t="shared" si="243"/>
        <v>0</v>
      </c>
      <c r="BA398" s="155">
        <f t="shared" si="244"/>
        <v>0</v>
      </c>
    </row>
    <row r="399" spans="1:53" s="2" customFormat="1" ht="24" hidden="1" thickTop="1" thickBot="1" x14ac:dyDescent="0.3">
      <c r="A399" s="32"/>
      <c r="B399" s="152">
        <v>5500100016</v>
      </c>
      <c r="C399" s="132" t="str">
        <f>IFERROR(IF(B399,VLOOKUP((AEO!$B$13&amp;AEO!$C$13&amp;B399&amp;E399),MSRV5!A:F,6,0),""),"N/A")</f>
        <v>9130</v>
      </c>
      <c r="D399" s="137" t="s">
        <v>5317</v>
      </c>
      <c r="E399" s="142" t="str">
        <f>IF(B399,VLOOKUP(B399,MSRV5!B:D,3,0),"")</f>
        <v>M3</v>
      </c>
      <c r="F399" s="142"/>
      <c r="G399" s="86"/>
      <c r="H399" s="74">
        <f>IFERROR(IF(B399,VLOOKUP((AEO!$B$13&amp;AEO!$C$13&amp;B399&amp;E399),MSRV5!A:E,5,0),""),0)</f>
        <v>4271.7299999999996</v>
      </c>
      <c r="I399" s="33">
        <f t="shared" si="142"/>
        <v>0</v>
      </c>
      <c r="J399" s="172"/>
      <c r="K399" s="33">
        <f t="shared" si="143"/>
        <v>0</v>
      </c>
      <c r="L399" s="172"/>
      <c r="M399" s="33">
        <f t="shared" si="143"/>
        <v>0</v>
      </c>
      <c r="N399" s="172"/>
      <c r="O399" s="33">
        <f t="shared" ref="O399" si="371">N399*$H399</f>
        <v>0</v>
      </c>
      <c r="P399" s="172"/>
      <c r="Q399" s="33">
        <f t="shared" ref="Q399" si="372">P399*$H399</f>
        <v>0</v>
      </c>
      <c r="R399" s="172"/>
      <c r="S399" s="33">
        <f t="shared" ref="S399" si="373">R399*$H399</f>
        <v>0</v>
      </c>
      <c r="T399" s="172"/>
      <c r="U399" s="33">
        <f t="shared" ref="U399" si="374">T399*$H399</f>
        <v>0</v>
      </c>
      <c r="V399" s="172"/>
      <c r="W399" s="33">
        <f t="shared" ref="W399" si="375">V399*$H399</f>
        <v>0</v>
      </c>
      <c r="X399" s="172"/>
      <c r="Y399" s="33">
        <f t="shared" ref="Y399" si="376">X399*$H399</f>
        <v>0</v>
      </c>
      <c r="Z399" s="172"/>
      <c r="AA399" s="33">
        <f t="shared" ref="AA399" si="377">Z399*$H399</f>
        <v>0</v>
      </c>
      <c r="AB399" s="172"/>
      <c r="AC399" s="33">
        <f t="shared" ref="AC399" si="378">AB399*$H399</f>
        <v>0</v>
      </c>
      <c r="AD399" s="172"/>
      <c r="AE399" s="33">
        <f t="shared" ref="AE399" si="379">AD399*$H399</f>
        <v>0</v>
      </c>
      <c r="AF399" s="172"/>
      <c r="AG399" s="33">
        <f t="shared" ref="AG399" si="380">AF399*$H399</f>
        <v>0</v>
      </c>
      <c r="AH399" s="172"/>
      <c r="AI399" s="33">
        <f t="shared" ref="AI399" si="381">AH399*$H399</f>
        <v>0</v>
      </c>
      <c r="AJ399" s="172"/>
      <c r="AK399" s="33">
        <f t="shared" ref="AK399" si="382">AJ399*$H399</f>
        <v>0</v>
      </c>
      <c r="AL399" s="172"/>
      <c r="AM399" s="33">
        <f t="shared" ref="AM399" si="383">AL399*$H399</f>
        <v>0</v>
      </c>
      <c r="AN399" s="172"/>
      <c r="AO399" s="33">
        <f t="shared" ref="AO399" si="384">AN399*$H399</f>
        <v>0</v>
      </c>
      <c r="AP399" s="172"/>
      <c r="AQ399" s="33">
        <f t="shared" ref="AQ399" si="385">AP399*$H399</f>
        <v>0</v>
      </c>
      <c r="AR399" s="172"/>
      <c r="AS399" s="33">
        <f t="shared" ref="AS399" si="386">AR399*$H399</f>
        <v>0</v>
      </c>
      <c r="AT399" s="172"/>
      <c r="AU399" s="33">
        <f t="shared" ref="AU399" si="387">AT399*$H399</f>
        <v>0</v>
      </c>
      <c r="AV399" s="172"/>
      <c r="AW399" s="33">
        <f t="shared" ref="AW399" si="388">AV399*$H399</f>
        <v>0</v>
      </c>
      <c r="AX399" s="34">
        <f t="shared" si="241"/>
        <v>0</v>
      </c>
      <c r="AY399" s="41">
        <f t="shared" si="242"/>
        <v>0</v>
      </c>
      <c r="AZ399" s="5">
        <f t="shared" si="243"/>
        <v>0</v>
      </c>
      <c r="BA399" s="155">
        <f t="shared" si="244"/>
        <v>0</v>
      </c>
    </row>
    <row r="400" spans="1:53" s="2" customFormat="1" ht="13.2" hidden="1" thickTop="1" thickBot="1" x14ac:dyDescent="0.3">
      <c r="A400" s="32"/>
      <c r="B400" s="152">
        <v>5500100976</v>
      </c>
      <c r="C400" s="132" t="str">
        <f>IFERROR(IF(B400,VLOOKUP((AEO!$B$13&amp;AEO!$C$13&amp;B400&amp;E400),MSRV5!A:F,6,0),""),"N/A")</f>
        <v>3620</v>
      </c>
      <c r="D400" s="137" t="s">
        <v>5318</v>
      </c>
      <c r="E400" s="142" t="str">
        <f>IF(B400,VLOOKUP(B400,MSRV5!B:D,3,0),"")</f>
        <v>UN</v>
      </c>
      <c r="F400" s="142"/>
      <c r="G400" s="86"/>
      <c r="H400" s="74">
        <f>IFERROR(IF(B400,VLOOKUP((AEO!$B$13&amp;AEO!$C$13&amp;B400&amp;E400),MSRV5!A:E,5,0),""),0)</f>
        <v>2913.32</v>
      </c>
      <c r="I400" s="33">
        <f t="shared" si="142"/>
        <v>0</v>
      </c>
      <c r="J400" s="172"/>
      <c r="K400" s="33">
        <f t="shared" si="143"/>
        <v>0</v>
      </c>
      <c r="L400" s="172"/>
      <c r="M400" s="33">
        <f t="shared" si="143"/>
        <v>0</v>
      </c>
      <c r="N400" s="172"/>
      <c r="O400" s="33">
        <f t="shared" ref="O400" si="389">N400*$H400</f>
        <v>0</v>
      </c>
      <c r="P400" s="172"/>
      <c r="Q400" s="33">
        <f t="shared" ref="Q400" si="390">P400*$H400</f>
        <v>0</v>
      </c>
      <c r="R400" s="172"/>
      <c r="S400" s="33">
        <f t="shared" ref="S400" si="391">R400*$H400</f>
        <v>0</v>
      </c>
      <c r="T400" s="172"/>
      <c r="U400" s="33">
        <f t="shared" ref="U400" si="392">T400*$H400</f>
        <v>0</v>
      </c>
      <c r="V400" s="172"/>
      <c r="W400" s="33">
        <f t="shared" ref="W400" si="393">V400*$H400</f>
        <v>0</v>
      </c>
      <c r="X400" s="172"/>
      <c r="Y400" s="33">
        <f t="shared" ref="Y400" si="394">X400*$H400</f>
        <v>0</v>
      </c>
      <c r="Z400" s="172"/>
      <c r="AA400" s="33">
        <f t="shared" ref="AA400" si="395">Z400*$H400</f>
        <v>0</v>
      </c>
      <c r="AB400" s="172"/>
      <c r="AC400" s="33">
        <f t="shared" ref="AC400" si="396">AB400*$H400</f>
        <v>0</v>
      </c>
      <c r="AD400" s="172"/>
      <c r="AE400" s="33">
        <f t="shared" ref="AE400" si="397">AD400*$H400</f>
        <v>0</v>
      </c>
      <c r="AF400" s="172"/>
      <c r="AG400" s="33">
        <f t="shared" ref="AG400" si="398">AF400*$H400</f>
        <v>0</v>
      </c>
      <c r="AH400" s="172"/>
      <c r="AI400" s="33">
        <f t="shared" ref="AI400" si="399">AH400*$H400</f>
        <v>0</v>
      </c>
      <c r="AJ400" s="172"/>
      <c r="AK400" s="33">
        <f t="shared" ref="AK400" si="400">AJ400*$H400</f>
        <v>0</v>
      </c>
      <c r="AL400" s="172"/>
      <c r="AM400" s="33">
        <f t="shared" ref="AM400" si="401">AL400*$H400</f>
        <v>0</v>
      </c>
      <c r="AN400" s="172"/>
      <c r="AO400" s="33">
        <f t="shared" ref="AO400" si="402">AN400*$H400</f>
        <v>0</v>
      </c>
      <c r="AP400" s="172"/>
      <c r="AQ400" s="33">
        <f t="shared" ref="AQ400" si="403">AP400*$H400</f>
        <v>0</v>
      </c>
      <c r="AR400" s="172"/>
      <c r="AS400" s="33">
        <f t="shared" ref="AS400" si="404">AR400*$H400</f>
        <v>0</v>
      </c>
      <c r="AT400" s="172"/>
      <c r="AU400" s="33">
        <f t="shared" ref="AU400" si="405">AT400*$H400</f>
        <v>0</v>
      </c>
      <c r="AV400" s="172"/>
      <c r="AW400" s="33">
        <f t="shared" ref="AW400" si="406">AV400*$H400</f>
        <v>0</v>
      </c>
      <c r="AX400" s="34">
        <f t="shared" si="241"/>
        <v>0</v>
      </c>
      <c r="AY400" s="41">
        <f t="shared" si="242"/>
        <v>0</v>
      </c>
      <c r="AZ400" s="5">
        <f t="shared" si="243"/>
        <v>0</v>
      </c>
      <c r="BA400" s="155">
        <f t="shared" si="244"/>
        <v>0</v>
      </c>
    </row>
    <row r="401" spans="1:53" s="2" customFormat="1" ht="24" hidden="1" thickTop="1" thickBot="1" x14ac:dyDescent="0.3">
      <c r="A401" s="32"/>
      <c r="B401" s="152">
        <v>5500400632</v>
      </c>
      <c r="C401" s="132" t="str">
        <f>IFERROR(IF(B401,VLOOKUP((AEO!$B$13&amp;AEO!$C$13&amp;B401&amp;E401),MSRV5!A:F,6,0),""),"N/A")</f>
        <v>3630</v>
      </c>
      <c r="D401" s="137" t="s">
        <v>5319</v>
      </c>
      <c r="E401" s="142" t="str">
        <f>IF(B401,VLOOKUP(B401,MSRV5!B:D,3,0),"")</f>
        <v>M</v>
      </c>
      <c r="F401" s="142"/>
      <c r="G401" s="86"/>
      <c r="H401" s="74">
        <f>IFERROR(IF(B401,VLOOKUP((AEO!$B$13&amp;AEO!$C$13&amp;B401&amp;E401),MSRV5!A:E,5,0),""),0)</f>
        <v>32.72</v>
      </c>
      <c r="I401" s="33">
        <f t="shared" si="142"/>
        <v>0</v>
      </c>
      <c r="J401" s="172"/>
      <c r="K401" s="33">
        <f t="shared" si="143"/>
        <v>0</v>
      </c>
      <c r="L401" s="172"/>
      <c r="M401" s="33">
        <f t="shared" si="143"/>
        <v>0</v>
      </c>
      <c r="N401" s="172"/>
      <c r="O401" s="33">
        <f t="shared" ref="O401" si="407">N401*$H401</f>
        <v>0</v>
      </c>
      <c r="P401" s="172"/>
      <c r="Q401" s="33">
        <f t="shared" ref="Q401" si="408">P401*$H401</f>
        <v>0</v>
      </c>
      <c r="R401" s="172"/>
      <c r="S401" s="33">
        <f t="shared" ref="S401" si="409">R401*$H401</f>
        <v>0</v>
      </c>
      <c r="T401" s="172"/>
      <c r="U401" s="33">
        <f t="shared" ref="U401" si="410">T401*$H401</f>
        <v>0</v>
      </c>
      <c r="V401" s="172"/>
      <c r="W401" s="33">
        <f t="shared" ref="W401" si="411">V401*$H401</f>
        <v>0</v>
      </c>
      <c r="X401" s="172"/>
      <c r="Y401" s="33">
        <f t="shared" ref="Y401" si="412">X401*$H401</f>
        <v>0</v>
      </c>
      <c r="Z401" s="172"/>
      <c r="AA401" s="33">
        <f t="shared" ref="AA401" si="413">Z401*$H401</f>
        <v>0</v>
      </c>
      <c r="AB401" s="172"/>
      <c r="AC401" s="33">
        <f t="shared" ref="AC401" si="414">AB401*$H401</f>
        <v>0</v>
      </c>
      <c r="AD401" s="172"/>
      <c r="AE401" s="33">
        <f t="shared" ref="AE401" si="415">AD401*$H401</f>
        <v>0</v>
      </c>
      <c r="AF401" s="172"/>
      <c r="AG401" s="33">
        <f t="shared" ref="AG401" si="416">AF401*$H401</f>
        <v>0</v>
      </c>
      <c r="AH401" s="172"/>
      <c r="AI401" s="33">
        <f t="shared" ref="AI401" si="417">AH401*$H401</f>
        <v>0</v>
      </c>
      <c r="AJ401" s="172"/>
      <c r="AK401" s="33">
        <f t="shared" ref="AK401" si="418">AJ401*$H401</f>
        <v>0</v>
      </c>
      <c r="AL401" s="172"/>
      <c r="AM401" s="33">
        <f t="shared" ref="AM401" si="419">AL401*$H401</f>
        <v>0</v>
      </c>
      <c r="AN401" s="172"/>
      <c r="AO401" s="33">
        <f t="shared" ref="AO401" si="420">AN401*$H401</f>
        <v>0</v>
      </c>
      <c r="AP401" s="172"/>
      <c r="AQ401" s="33">
        <f t="shared" ref="AQ401" si="421">AP401*$H401</f>
        <v>0</v>
      </c>
      <c r="AR401" s="172"/>
      <c r="AS401" s="33">
        <f t="shared" ref="AS401" si="422">AR401*$H401</f>
        <v>0</v>
      </c>
      <c r="AT401" s="172"/>
      <c r="AU401" s="33">
        <f t="shared" ref="AU401" si="423">AT401*$H401</f>
        <v>0</v>
      </c>
      <c r="AV401" s="172"/>
      <c r="AW401" s="33">
        <f t="shared" ref="AW401" si="424">AV401*$H401</f>
        <v>0</v>
      </c>
      <c r="AX401" s="34">
        <f t="shared" si="241"/>
        <v>0</v>
      </c>
      <c r="AY401" s="41">
        <f t="shared" si="242"/>
        <v>0</v>
      </c>
      <c r="AZ401" s="5">
        <f t="shared" si="243"/>
        <v>0</v>
      </c>
      <c r="BA401" s="155">
        <f t="shared" si="244"/>
        <v>0</v>
      </c>
    </row>
    <row r="402" spans="1:53" s="2" customFormat="1" ht="13.2" hidden="1" thickTop="1" thickBot="1" x14ac:dyDescent="0.3">
      <c r="A402" s="32"/>
      <c r="B402" s="152">
        <v>5500400616</v>
      </c>
      <c r="C402" s="132" t="str">
        <f>IFERROR(IF(B402,VLOOKUP((AEO!$B$13&amp;AEO!$C$13&amp;B402&amp;E402),MSRV5!A:F,6,0),""),"N/A")</f>
        <v>3640</v>
      </c>
      <c r="D402" s="137" t="s">
        <v>5320</v>
      </c>
      <c r="E402" s="142" t="str">
        <f>IF(B402,VLOOKUP(B402,MSRV5!B:D,3,0),"")</f>
        <v>M</v>
      </c>
      <c r="F402" s="142"/>
      <c r="G402" s="86"/>
      <c r="H402" s="74">
        <f>IFERROR(IF(B402,VLOOKUP((AEO!$B$13&amp;AEO!$C$13&amp;B402&amp;E402),MSRV5!A:E,5,0),""),0)</f>
        <v>1754.83</v>
      </c>
      <c r="I402" s="33">
        <f t="shared" si="142"/>
        <v>0</v>
      </c>
      <c r="J402" s="172"/>
      <c r="K402" s="33">
        <f t="shared" si="143"/>
        <v>0</v>
      </c>
      <c r="L402" s="172"/>
      <c r="M402" s="33">
        <f t="shared" si="143"/>
        <v>0</v>
      </c>
      <c r="N402" s="172"/>
      <c r="O402" s="33">
        <f t="shared" ref="O402" si="425">N402*$H402</f>
        <v>0</v>
      </c>
      <c r="P402" s="172"/>
      <c r="Q402" s="33">
        <f t="shared" ref="Q402" si="426">P402*$H402</f>
        <v>0</v>
      </c>
      <c r="R402" s="172"/>
      <c r="S402" s="33">
        <f t="shared" ref="S402" si="427">R402*$H402</f>
        <v>0</v>
      </c>
      <c r="T402" s="172"/>
      <c r="U402" s="33">
        <f t="shared" ref="U402" si="428">T402*$H402</f>
        <v>0</v>
      </c>
      <c r="V402" s="172"/>
      <c r="W402" s="33">
        <f t="shared" ref="W402" si="429">V402*$H402</f>
        <v>0</v>
      </c>
      <c r="X402" s="172"/>
      <c r="Y402" s="33">
        <f t="shared" ref="Y402" si="430">X402*$H402</f>
        <v>0</v>
      </c>
      <c r="Z402" s="172"/>
      <c r="AA402" s="33">
        <f t="shared" ref="AA402" si="431">Z402*$H402</f>
        <v>0</v>
      </c>
      <c r="AB402" s="172"/>
      <c r="AC402" s="33">
        <f t="shared" ref="AC402" si="432">AB402*$H402</f>
        <v>0</v>
      </c>
      <c r="AD402" s="172"/>
      <c r="AE402" s="33">
        <f t="shared" ref="AE402" si="433">AD402*$H402</f>
        <v>0</v>
      </c>
      <c r="AF402" s="172"/>
      <c r="AG402" s="33">
        <f t="shared" ref="AG402" si="434">AF402*$H402</f>
        <v>0</v>
      </c>
      <c r="AH402" s="172"/>
      <c r="AI402" s="33">
        <f t="shared" ref="AI402" si="435">AH402*$H402</f>
        <v>0</v>
      </c>
      <c r="AJ402" s="172"/>
      <c r="AK402" s="33">
        <f t="shared" ref="AK402" si="436">AJ402*$H402</f>
        <v>0</v>
      </c>
      <c r="AL402" s="172"/>
      <c r="AM402" s="33">
        <f t="shared" ref="AM402" si="437">AL402*$H402</f>
        <v>0</v>
      </c>
      <c r="AN402" s="172"/>
      <c r="AO402" s="33">
        <f t="shared" ref="AO402" si="438">AN402*$H402</f>
        <v>0</v>
      </c>
      <c r="AP402" s="172"/>
      <c r="AQ402" s="33">
        <f t="shared" ref="AQ402" si="439">AP402*$H402</f>
        <v>0</v>
      </c>
      <c r="AR402" s="172"/>
      <c r="AS402" s="33">
        <f t="shared" ref="AS402" si="440">AR402*$H402</f>
        <v>0</v>
      </c>
      <c r="AT402" s="172"/>
      <c r="AU402" s="33">
        <f t="shared" ref="AU402" si="441">AT402*$H402</f>
        <v>0</v>
      </c>
      <c r="AV402" s="172"/>
      <c r="AW402" s="33">
        <f t="shared" ref="AW402" si="442">AV402*$H402</f>
        <v>0</v>
      </c>
      <c r="AX402" s="34">
        <f t="shared" si="241"/>
        <v>0</v>
      </c>
      <c r="AY402" s="41">
        <f t="shared" si="242"/>
        <v>0</v>
      </c>
      <c r="AZ402" s="5">
        <f t="shared" si="243"/>
        <v>0</v>
      </c>
      <c r="BA402" s="155">
        <f t="shared" si="244"/>
        <v>0</v>
      </c>
    </row>
    <row r="403" spans="1:53" s="2" customFormat="1" ht="13.2" hidden="1" thickTop="1" thickBot="1" x14ac:dyDescent="0.3">
      <c r="A403" s="32"/>
      <c r="B403" s="152">
        <v>5050400034</v>
      </c>
      <c r="C403" s="132" t="str">
        <f>IFERROR(IF(B403,VLOOKUP((AEO!$B$13&amp;AEO!$C$13&amp;B403&amp;E403),MSRV5!A:F,6,0),""),"N/A")</f>
        <v>3650</v>
      </c>
      <c r="D403" s="137" t="s">
        <v>5321</v>
      </c>
      <c r="E403" s="142" t="str">
        <f>IF(B403,VLOOKUP(B403,MSRV5!B:D,3,0),"")</f>
        <v>M</v>
      </c>
      <c r="F403" s="142"/>
      <c r="G403" s="86"/>
      <c r="H403" s="74">
        <f>IFERROR(IF(B403,VLOOKUP((AEO!$B$13&amp;AEO!$C$13&amp;B403&amp;E403),MSRV5!A:E,5,0),""),0)</f>
        <v>114.5</v>
      </c>
      <c r="I403" s="33">
        <f t="shared" si="142"/>
        <v>0</v>
      </c>
      <c r="J403" s="172"/>
      <c r="K403" s="33">
        <f t="shared" si="143"/>
        <v>0</v>
      </c>
      <c r="L403" s="172"/>
      <c r="M403" s="33">
        <f t="shared" si="143"/>
        <v>0</v>
      </c>
      <c r="N403" s="172"/>
      <c r="O403" s="33">
        <f t="shared" ref="O403" si="443">N403*$H403</f>
        <v>0</v>
      </c>
      <c r="P403" s="172"/>
      <c r="Q403" s="33">
        <f t="shared" ref="Q403" si="444">P403*$H403</f>
        <v>0</v>
      </c>
      <c r="R403" s="172"/>
      <c r="S403" s="33">
        <f t="shared" ref="S403" si="445">R403*$H403</f>
        <v>0</v>
      </c>
      <c r="T403" s="172"/>
      <c r="U403" s="33">
        <f t="shared" ref="U403" si="446">T403*$H403</f>
        <v>0</v>
      </c>
      <c r="V403" s="172"/>
      <c r="W403" s="33">
        <f t="shared" ref="W403" si="447">V403*$H403</f>
        <v>0</v>
      </c>
      <c r="X403" s="172"/>
      <c r="Y403" s="33">
        <f t="shared" ref="Y403" si="448">X403*$H403</f>
        <v>0</v>
      </c>
      <c r="Z403" s="172"/>
      <c r="AA403" s="33">
        <f t="shared" ref="AA403" si="449">Z403*$H403</f>
        <v>0</v>
      </c>
      <c r="AB403" s="172"/>
      <c r="AC403" s="33">
        <f t="shared" ref="AC403" si="450">AB403*$H403</f>
        <v>0</v>
      </c>
      <c r="AD403" s="172"/>
      <c r="AE403" s="33">
        <f t="shared" ref="AE403" si="451">AD403*$H403</f>
        <v>0</v>
      </c>
      <c r="AF403" s="172"/>
      <c r="AG403" s="33">
        <f t="shared" ref="AG403" si="452">AF403*$H403</f>
        <v>0</v>
      </c>
      <c r="AH403" s="172"/>
      <c r="AI403" s="33">
        <f t="shared" ref="AI403" si="453">AH403*$H403</f>
        <v>0</v>
      </c>
      <c r="AJ403" s="172"/>
      <c r="AK403" s="33">
        <f t="shared" ref="AK403" si="454">AJ403*$H403</f>
        <v>0</v>
      </c>
      <c r="AL403" s="172"/>
      <c r="AM403" s="33">
        <f t="shared" ref="AM403" si="455">AL403*$H403</f>
        <v>0</v>
      </c>
      <c r="AN403" s="172"/>
      <c r="AO403" s="33">
        <f t="shared" ref="AO403" si="456">AN403*$H403</f>
        <v>0</v>
      </c>
      <c r="AP403" s="172"/>
      <c r="AQ403" s="33">
        <f t="shared" ref="AQ403" si="457">AP403*$H403</f>
        <v>0</v>
      </c>
      <c r="AR403" s="172"/>
      <c r="AS403" s="33">
        <f t="shared" ref="AS403" si="458">AR403*$H403</f>
        <v>0</v>
      </c>
      <c r="AT403" s="172"/>
      <c r="AU403" s="33">
        <f t="shared" ref="AU403" si="459">AT403*$H403</f>
        <v>0</v>
      </c>
      <c r="AV403" s="172"/>
      <c r="AW403" s="33">
        <f t="shared" ref="AW403" si="460">AV403*$H403</f>
        <v>0</v>
      </c>
      <c r="AX403" s="34">
        <f t="shared" si="241"/>
        <v>0</v>
      </c>
      <c r="AY403" s="41">
        <f t="shared" si="242"/>
        <v>0</v>
      </c>
      <c r="AZ403" s="5">
        <f t="shared" si="243"/>
        <v>0</v>
      </c>
      <c r="BA403" s="155">
        <f t="shared" si="244"/>
        <v>0</v>
      </c>
    </row>
    <row r="404" spans="1:53" s="2" customFormat="1" ht="13.2" hidden="1" thickTop="1" thickBot="1" x14ac:dyDescent="0.3">
      <c r="A404" s="32"/>
      <c r="B404" s="154">
        <v>5050400035</v>
      </c>
      <c r="C404" s="133" t="str">
        <f>IFERROR(IF(B404,VLOOKUP((AEO!$B$13&amp;AEO!$C$13&amp;B404&amp;E404),MSRV5!A:F,6,0),""),"N/A")</f>
        <v>3660</v>
      </c>
      <c r="D404" s="138" t="s">
        <v>5322</v>
      </c>
      <c r="E404" s="143" t="str">
        <f>IF(B404,VLOOKUP(B404,MSRV5!B:D,3,0),"")</f>
        <v>M</v>
      </c>
      <c r="F404" s="143"/>
      <c r="G404" s="75"/>
      <c r="H404" s="74">
        <f>IFERROR(IF(B404,VLOOKUP((AEO!$B$13&amp;AEO!$C$13&amp;B404&amp;E404),MSRV5!A:E,5,0),""),0)</f>
        <v>191.21</v>
      </c>
      <c r="I404" s="33">
        <f t="shared" si="142"/>
        <v>0</v>
      </c>
      <c r="J404" s="172"/>
      <c r="K404" s="33">
        <f t="shared" si="143"/>
        <v>0</v>
      </c>
      <c r="L404" s="172"/>
      <c r="M404" s="33">
        <f t="shared" si="143"/>
        <v>0</v>
      </c>
      <c r="N404" s="172"/>
      <c r="O404" s="33">
        <f t="shared" ref="O404" si="461">N404*$H404</f>
        <v>0</v>
      </c>
      <c r="P404" s="172"/>
      <c r="Q404" s="33">
        <f t="shared" ref="Q404" si="462">P404*$H404</f>
        <v>0</v>
      </c>
      <c r="R404" s="172"/>
      <c r="S404" s="33">
        <f t="shared" ref="S404" si="463">R404*$H404</f>
        <v>0</v>
      </c>
      <c r="T404" s="172"/>
      <c r="U404" s="33">
        <f t="shared" ref="U404" si="464">T404*$H404</f>
        <v>0</v>
      </c>
      <c r="V404" s="172"/>
      <c r="W404" s="33">
        <f t="shared" ref="W404" si="465">V404*$H404</f>
        <v>0</v>
      </c>
      <c r="X404" s="172"/>
      <c r="Y404" s="33">
        <f t="shared" ref="Y404" si="466">X404*$H404</f>
        <v>0</v>
      </c>
      <c r="Z404" s="172"/>
      <c r="AA404" s="33">
        <f t="shared" ref="AA404" si="467">Z404*$H404</f>
        <v>0</v>
      </c>
      <c r="AB404" s="172"/>
      <c r="AC404" s="33">
        <f t="shared" ref="AC404" si="468">AB404*$H404</f>
        <v>0</v>
      </c>
      <c r="AD404" s="172"/>
      <c r="AE404" s="33">
        <f t="shared" ref="AE404" si="469">AD404*$H404</f>
        <v>0</v>
      </c>
      <c r="AF404" s="172"/>
      <c r="AG404" s="33">
        <f t="shared" ref="AG404" si="470">AF404*$H404</f>
        <v>0</v>
      </c>
      <c r="AH404" s="172"/>
      <c r="AI404" s="33">
        <f t="shared" ref="AI404" si="471">AH404*$H404</f>
        <v>0</v>
      </c>
      <c r="AJ404" s="172"/>
      <c r="AK404" s="33">
        <f t="shared" ref="AK404" si="472">AJ404*$H404</f>
        <v>0</v>
      </c>
      <c r="AL404" s="172"/>
      <c r="AM404" s="33">
        <f t="shared" ref="AM404" si="473">AL404*$H404</f>
        <v>0</v>
      </c>
      <c r="AN404" s="172"/>
      <c r="AO404" s="33">
        <f t="shared" ref="AO404" si="474">AN404*$H404</f>
        <v>0</v>
      </c>
      <c r="AP404" s="172"/>
      <c r="AQ404" s="33">
        <f t="shared" ref="AQ404" si="475">AP404*$H404</f>
        <v>0</v>
      </c>
      <c r="AR404" s="172"/>
      <c r="AS404" s="33">
        <f t="shared" ref="AS404" si="476">AR404*$H404</f>
        <v>0</v>
      </c>
      <c r="AT404" s="172"/>
      <c r="AU404" s="33">
        <f t="shared" ref="AU404" si="477">AT404*$H404</f>
        <v>0</v>
      </c>
      <c r="AV404" s="172"/>
      <c r="AW404" s="33">
        <f t="shared" ref="AW404" si="478">AV404*$H404</f>
        <v>0</v>
      </c>
      <c r="AX404" s="34">
        <f t="shared" si="241"/>
        <v>0</v>
      </c>
      <c r="AY404" s="41">
        <f t="shared" si="242"/>
        <v>0</v>
      </c>
      <c r="AZ404" s="5">
        <f t="shared" si="243"/>
        <v>0</v>
      </c>
      <c r="BA404" s="155">
        <f t="shared" si="244"/>
        <v>0</v>
      </c>
    </row>
    <row r="405" spans="1:53" s="2" customFormat="1" ht="13.2" hidden="1" thickTop="1" thickBot="1" x14ac:dyDescent="0.3">
      <c r="A405" s="89"/>
      <c r="B405" s="152">
        <v>5050400036</v>
      </c>
      <c r="C405" s="132" t="str">
        <f>IFERROR(IF(B405,VLOOKUP((AEO!$B$13&amp;AEO!$C$13&amp;B405&amp;E405),MSRV5!A:F,6,0),""),"N/A")</f>
        <v>3670</v>
      </c>
      <c r="D405" s="137" t="s">
        <v>5323</v>
      </c>
      <c r="E405" s="142" t="str">
        <f>IF(B405,VLOOKUP(B405,MSRV5!B:D,3,0),"")</f>
        <v>M</v>
      </c>
      <c r="F405" s="142"/>
      <c r="G405" s="86"/>
      <c r="H405" s="88">
        <f>IFERROR(IF(B405,VLOOKUP((AEO!$B$13&amp;AEO!$C$13&amp;B405&amp;E405),MSRV5!A:E,5,0),""),0)</f>
        <v>252.15</v>
      </c>
      <c r="I405" s="90">
        <f t="shared" si="142"/>
        <v>0</v>
      </c>
      <c r="J405" s="172"/>
      <c r="K405" s="90">
        <f t="shared" si="143"/>
        <v>0</v>
      </c>
      <c r="L405" s="172"/>
      <c r="M405" s="90">
        <f t="shared" si="143"/>
        <v>0</v>
      </c>
      <c r="N405" s="172"/>
      <c r="O405" s="90">
        <f t="shared" ref="O405" si="479">N405*$H405</f>
        <v>0</v>
      </c>
      <c r="P405" s="172"/>
      <c r="Q405" s="90">
        <f t="shared" ref="Q405" si="480">P405*$H405</f>
        <v>0</v>
      </c>
      <c r="R405" s="172"/>
      <c r="S405" s="90">
        <f t="shared" ref="S405" si="481">R405*$H405</f>
        <v>0</v>
      </c>
      <c r="T405" s="172"/>
      <c r="U405" s="90">
        <f t="shared" ref="U405" si="482">T405*$H405</f>
        <v>0</v>
      </c>
      <c r="V405" s="172"/>
      <c r="W405" s="90">
        <f t="shared" ref="W405" si="483">V405*$H405</f>
        <v>0</v>
      </c>
      <c r="X405" s="172"/>
      <c r="Y405" s="90">
        <f t="shared" ref="Y405" si="484">X405*$H405</f>
        <v>0</v>
      </c>
      <c r="Z405" s="172"/>
      <c r="AA405" s="90">
        <f t="shared" ref="AA405" si="485">Z405*$H405</f>
        <v>0</v>
      </c>
      <c r="AB405" s="172"/>
      <c r="AC405" s="90">
        <f t="shared" ref="AC405" si="486">AB405*$H405</f>
        <v>0</v>
      </c>
      <c r="AD405" s="172"/>
      <c r="AE405" s="90">
        <f t="shared" ref="AE405" si="487">AD405*$H405</f>
        <v>0</v>
      </c>
      <c r="AF405" s="172"/>
      <c r="AG405" s="90">
        <f t="shared" ref="AG405" si="488">AF405*$H405</f>
        <v>0</v>
      </c>
      <c r="AH405" s="172"/>
      <c r="AI405" s="90">
        <f t="shared" ref="AI405" si="489">AH405*$H405</f>
        <v>0</v>
      </c>
      <c r="AJ405" s="172"/>
      <c r="AK405" s="90">
        <f t="shared" ref="AK405" si="490">AJ405*$H405</f>
        <v>0</v>
      </c>
      <c r="AL405" s="172"/>
      <c r="AM405" s="90">
        <f t="shared" ref="AM405" si="491">AL405*$H405</f>
        <v>0</v>
      </c>
      <c r="AN405" s="172"/>
      <c r="AO405" s="90">
        <f t="shared" ref="AO405" si="492">AN405*$H405</f>
        <v>0</v>
      </c>
      <c r="AP405" s="172"/>
      <c r="AQ405" s="90">
        <f t="shared" ref="AQ405" si="493">AP405*$H405</f>
        <v>0</v>
      </c>
      <c r="AR405" s="172"/>
      <c r="AS405" s="90">
        <f t="shared" ref="AS405" si="494">AR405*$H405</f>
        <v>0</v>
      </c>
      <c r="AT405" s="172"/>
      <c r="AU405" s="90">
        <f t="shared" ref="AU405" si="495">AT405*$H405</f>
        <v>0</v>
      </c>
      <c r="AV405" s="172"/>
      <c r="AW405" s="90">
        <f t="shared" ref="AW405" si="496">AV405*$H405</f>
        <v>0</v>
      </c>
      <c r="AX405" s="91">
        <f t="shared" si="241"/>
        <v>0</v>
      </c>
      <c r="AY405" s="92">
        <f t="shared" si="242"/>
        <v>0</v>
      </c>
      <c r="AZ405" s="87">
        <f t="shared" si="243"/>
        <v>0</v>
      </c>
      <c r="BA405" s="153">
        <f t="shared" si="244"/>
        <v>0</v>
      </c>
    </row>
    <row r="406" spans="1:53" s="2" customFormat="1" ht="13.2" hidden="1" thickTop="1" thickBot="1" x14ac:dyDescent="0.3">
      <c r="A406" s="89"/>
      <c r="B406" s="152">
        <v>5500100865</v>
      </c>
      <c r="C406" s="132" t="str">
        <f>IFERROR(IF(B406,VLOOKUP((AEO!$B$13&amp;AEO!$C$13&amp;B406&amp;E406),MSRV5!A:F,6,0),""),"N/A")</f>
        <v>3680</v>
      </c>
      <c r="D406" s="137" t="s">
        <v>5324</v>
      </c>
      <c r="E406" s="142" t="str">
        <f>IF(B406,VLOOKUP(B406,MSRV5!B:D,3,0),"")</f>
        <v>M</v>
      </c>
      <c r="F406" s="142"/>
      <c r="G406" s="86"/>
      <c r="H406" s="88">
        <f>IFERROR(IF(B406,VLOOKUP((AEO!$B$13&amp;AEO!$C$13&amp;B406&amp;E406),MSRV5!A:E,5,0),""),0)</f>
        <v>112.34</v>
      </c>
      <c r="I406" s="90">
        <f t="shared" si="142"/>
        <v>0</v>
      </c>
      <c r="J406" s="172"/>
      <c r="K406" s="90">
        <f t="shared" si="143"/>
        <v>0</v>
      </c>
      <c r="L406" s="172"/>
      <c r="M406" s="90">
        <f t="shared" si="143"/>
        <v>0</v>
      </c>
      <c r="N406" s="172"/>
      <c r="O406" s="90">
        <f t="shared" ref="O406" si="497">N406*$H406</f>
        <v>0</v>
      </c>
      <c r="P406" s="172"/>
      <c r="Q406" s="90">
        <f t="shared" ref="Q406" si="498">P406*$H406</f>
        <v>0</v>
      </c>
      <c r="R406" s="172"/>
      <c r="S406" s="90">
        <f t="shared" ref="S406" si="499">R406*$H406</f>
        <v>0</v>
      </c>
      <c r="T406" s="172"/>
      <c r="U406" s="90">
        <f t="shared" ref="U406" si="500">T406*$H406</f>
        <v>0</v>
      </c>
      <c r="V406" s="172"/>
      <c r="W406" s="90">
        <f t="shared" ref="W406" si="501">V406*$H406</f>
        <v>0</v>
      </c>
      <c r="X406" s="172"/>
      <c r="Y406" s="90">
        <f t="shared" ref="Y406" si="502">X406*$H406</f>
        <v>0</v>
      </c>
      <c r="Z406" s="172"/>
      <c r="AA406" s="90">
        <f t="shared" ref="AA406" si="503">Z406*$H406</f>
        <v>0</v>
      </c>
      <c r="AB406" s="172"/>
      <c r="AC406" s="90">
        <f t="shared" ref="AC406" si="504">AB406*$H406</f>
        <v>0</v>
      </c>
      <c r="AD406" s="172"/>
      <c r="AE406" s="90">
        <f t="shared" ref="AE406" si="505">AD406*$H406</f>
        <v>0</v>
      </c>
      <c r="AF406" s="172"/>
      <c r="AG406" s="90">
        <f t="shared" ref="AG406" si="506">AF406*$H406</f>
        <v>0</v>
      </c>
      <c r="AH406" s="172"/>
      <c r="AI406" s="90">
        <f t="shared" ref="AI406" si="507">AH406*$H406</f>
        <v>0</v>
      </c>
      <c r="AJ406" s="172"/>
      <c r="AK406" s="90">
        <f t="shared" ref="AK406" si="508">AJ406*$H406</f>
        <v>0</v>
      </c>
      <c r="AL406" s="172"/>
      <c r="AM406" s="90">
        <f t="shared" ref="AM406" si="509">AL406*$H406</f>
        <v>0</v>
      </c>
      <c r="AN406" s="172"/>
      <c r="AO406" s="90">
        <f t="shared" ref="AO406" si="510">AN406*$H406</f>
        <v>0</v>
      </c>
      <c r="AP406" s="172"/>
      <c r="AQ406" s="90">
        <f t="shared" ref="AQ406" si="511">AP406*$H406</f>
        <v>0</v>
      </c>
      <c r="AR406" s="172"/>
      <c r="AS406" s="90">
        <f t="shared" ref="AS406" si="512">AR406*$H406</f>
        <v>0</v>
      </c>
      <c r="AT406" s="172"/>
      <c r="AU406" s="90">
        <f t="shared" ref="AU406" si="513">AT406*$H406</f>
        <v>0</v>
      </c>
      <c r="AV406" s="172"/>
      <c r="AW406" s="90">
        <f t="shared" ref="AW406" si="514">AV406*$H406</f>
        <v>0</v>
      </c>
      <c r="AX406" s="91">
        <f t="shared" si="241"/>
        <v>0</v>
      </c>
      <c r="AY406" s="92">
        <f t="shared" si="242"/>
        <v>0</v>
      </c>
      <c r="AZ406" s="87">
        <f t="shared" si="243"/>
        <v>0</v>
      </c>
      <c r="BA406" s="153">
        <f t="shared" si="244"/>
        <v>0</v>
      </c>
    </row>
    <row r="407" spans="1:53" s="2" customFormat="1" ht="13.2" hidden="1" thickTop="1" thickBot="1" x14ac:dyDescent="0.3">
      <c r="A407" s="32"/>
      <c r="B407" s="152">
        <v>5500100863</v>
      </c>
      <c r="C407" s="132" t="str">
        <f>IFERROR(IF(B407,VLOOKUP((AEO!$B$13&amp;AEO!$C$13&amp;B407&amp;E407),MSRV5!A:F,6,0),""),"N/A")</f>
        <v>3690</v>
      </c>
      <c r="D407" s="137" t="s">
        <v>5325</v>
      </c>
      <c r="E407" s="142" t="str">
        <f>IF(B407,VLOOKUP(B407,MSRV5!B:D,3,0),"")</f>
        <v>UN</v>
      </c>
      <c r="F407" s="142"/>
      <c r="G407" s="86"/>
      <c r="H407" s="74">
        <f>IFERROR(IF(B407,VLOOKUP((AEO!$B$13&amp;AEO!$C$13&amp;B407&amp;E407),MSRV5!A:E,5,0),""),0)</f>
        <v>784.85</v>
      </c>
      <c r="I407" s="33">
        <f t="shared" si="142"/>
        <v>0</v>
      </c>
      <c r="J407" s="172"/>
      <c r="K407" s="33">
        <f t="shared" si="143"/>
        <v>0</v>
      </c>
      <c r="L407" s="172"/>
      <c r="M407" s="33">
        <f t="shared" si="143"/>
        <v>0</v>
      </c>
      <c r="N407" s="172"/>
      <c r="O407" s="33">
        <f t="shared" ref="O407" si="515">N407*$H407</f>
        <v>0</v>
      </c>
      <c r="P407" s="172"/>
      <c r="Q407" s="33">
        <f t="shared" ref="Q407" si="516">P407*$H407</f>
        <v>0</v>
      </c>
      <c r="R407" s="172"/>
      <c r="S407" s="33">
        <f t="shared" ref="S407" si="517">R407*$H407</f>
        <v>0</v>
      </c>
      <c r="T407" s="172"/>
      <c r="U407" s="33">
        <f t="shared" ref="U407" si="518">T407*$H407</f>
        <v>0</v>
      </c>
      <c r="V407" s="172"/>
      <c r="W407" s="33">
        <f t="shared" ref="W407" si="519">V407*$H407</f>
        <v>0</v>
      </c>
      <c r="X407" s="172"/>
      <c r="Y407" s="33">
        <f t="shared" ref="Y407" si="520">X407*$H407</f>
        <v>0</v>
      </c>
      <c r="Z407" s="172"/>
      <c r="AA407" s="33">
        <f t="shared" ref="AA407" si="521">Z407*$H407</f>
        <v>0</v>
      </c>
      <c r="AB407" s="172"/>
      <c r="AC407" s="33">
        <f t="shared" ref="AC407" si="522">AB407*$H407</f>
        <v>0</v>
      </c>
      <c r="AD407" s="172"/>
      <c r="AE407" s="33">
        <f t="shared" ref="AE407" si="523">AD407*$H407</f>
        <v>0</v>
      </c>
      <c r="AF407" s="172"/>
      <c r="AG407" s="33">
        <f t="shared" ref="AG407" si="524">AF407*$H407</f>
        <v>0</v>
      </c>
      <c r="AH407" s="172"/>
      <c r="AI407" s="33">
        <f t="shared" ref="AI407" si="525">AH407*$H407</f>
        <v>0</v>
      </c>
      <c r="AJ407" s="172"/>
      <c r="AK407" s="33">
        <f t="shared" ref="AK407" si="526">AJ407*$H407</f>
        <v>0</v>
      </c>
      <c r="AL407" s="172"/>
      <c r="AM407" s="33">
        <f t="shared" ref="AM407" si="527">AL407*$H407</f>
        <v>0</v>
      </c>
      <c r="AN407" s="172"/>
      <c r="AO407" s="33">
        <f t="shared" ref="AO407" si="528">AN407*$H407</f>
        <v>0</v>
      </c>
      <c r="AP407" s="172"/>
      <c r="AQ407" s="33">
        <f t="shared" ref="AQ407" si="529">AP407*$H407</f>
        <v>0</v>
      </c>
      <c r="AR407" s="172"/>
      <c r="AS407" s="33">
        <f t="shared" ref="AS407" si="530">AR407*$H407</f>
        <v>0</v>
      </c>
      <c r="AT407" s="172"/>
      <c r="AU407" s="33">
        <f t="shared" ref="AU407" si="531">AT407*$H407</f>
        <v>0</v>
      </c>
      <c r="AV407" s="172"/>
      <c r="AW407" s="33">
        <f t="shared" ref="AW407" si="532">AV407*$H407</f>
        <v>0</v>
      </c>
      <c r="AX407" s="34">
        <f t="shared" si="241"/>
        <v>0</v>
      </c>
      <c r="AY407" s="41">
        <f t="shared" si="242"/>
        <v>0</v>
      </c>
      <c r="AZ407" s="5">
        <f t="shared" si="243"/>
        <v>0</v>
      </c>
      <c r="BA407" s="155">
        <f t="shared" si="244"/>
        <v>0</v>
      </c>
    </row>
    <row r="408" spans="1:53" s="2" customFormat="1" ht="13.2" hidden="1" thickTop="1" thickBot="1" x14ac:dyDescent="0.3">
      <c r="A408" s="32"/>
      <c r="B408" s="152">
        <v>5056500004</v>
      </c>
      <c r="C408" s="132" t="str">
        <f>IFERROR(IF(B408,VLOOKUP((AEO!$B$13&amp;AEO!$C$13&amp;B408&amp;E408),MSRV5!A:F,6,0),""),"N/A")</f>
        <v>3700</v>
      </c>
      <c r="D408" s="137" t="s">
        <v>4966</v>
      </c>
      <c r="E408" s="142" t="str">
        <f>IF(B408,VLOOKUP(B408,MSRV5!B:D,3,0),"")</f>
        <v>CDA</v>
      </c>
      <c r="F408" s="142"/>
      <c r="G408" s="86"/>
      <c r="H408" s="74">
        <f>IFERROR(IF(B408,VLOOKUP((AEO!$B$13&amp;AEO!$C$13&amp;B408&amp;E408),MSRV5!A:E,5,0),""),0)</f>
        <v>57.41</v>
      </c>
      <c r="I408" s="33">
        <f t="shared" si="142"/>
        <v>0</v>
      </c>
      <c r="J408" s="172"/>
      <c r="K408" s="33">
        <f t="shared" si="143"/>
        <v>0</v>
      </c>
      <c r="L408" s="172"/>
      <c r="M408" s="33">
        <f t="shared" si="143"/>
        <v>0</v>
      </c>
      <c r="N408" s="172"/>
      <c r="O408" s="33">
        <f t="shared" ref="O408" si="533">N408*$H408</f>
        <v>0</v>
      </c>
      <c r="P408" s="172"/>
      <c r="Q408" s="33">
        <f t="shared" ref="Q408" si="534">P408*$H408</f>
        <v>0</v>
      </c>
      <c r="R408" s="172"/>
      <c r="S408" s="33">
        <f t="shared" ref="S408" si="535">R408*$H408</f>
        <v>0</v>
      </c>
      <c r="T408" s="172"/>
      <c r="U408" s="33">
        <f t="shared" ref="U408" si="536">T408*$H408</f>
        <v>0</v>
      </c>
      <c r="V408" s="172"/>
      <c r="W408" s="33">
        <f t="shared" ref="W408" si="537">V408*$H408</f>
        <v>0</v>
      </c>
      <c r="X408" s="172"/>
      <c r="Y408" s="33">
        <f t="shared" ref="Y408" si="538">X408*$H408</f>
        <v>0</v>
      </c>
      <c r="Z408" s="172"/>
      <c r="AA408" s="33">
        <f t="shared" ref="AA408" si="539">Z408*$H408</f>
        <v>0</v>
      </c>
      <c r="AB408" s="172"/>
      <c r="AC408" s="33">
        <f t="shared" ref="AC408" si="540">AB408*$H408</f>
        <v>0</v>
      </c>
      <c r="AD408" s="172"/>
      <c r="AE408" s="33">
        <f t="shared" ref="AE408" si="541">AD408*$H408</f>
        <v>0</v>
      </c>
      <c r="AF408" s="172"/>
      <c r="AG408" s="33">
        <f t="shared" ref="AG408" si="542">AF408*$H408</f>
        <v>0</v>
      </c>
      <c r="AH408" s="172"/>
      <c r="AI408" s="33">
        <f t="shared" ref="AI408" si="543">AH408*$H408</f>
        <v>0</v>
      </c>
      <c r="AJ408" s="172"/>
      <c r="AK408" s="33">
        <f t="shared" ref="AK408" si="544">AJ408*$H408</f>
        <v>0</v>
      </c>
      <c r="AL408" s="172"/>
      <c r="AM408" s="33">
        <f t="shared" ref="AM408" si="545">AL408*$H408</f>
        <v>0</v>
      </c>
      <c r="AN408" s="172"/>
      <c r="AO408" s="33">
        <f t="shared" ref="AO408" si="546">AN408*$H408</f>
        <v>0</v>
      </c>
      <c r="AP408" s="172"/>
      <c r="AQ408" s="33">
        <f t="shared" ref="AQ408" si="547">AP408*$H408</f>
        <v>0</v>
      </c>
      <c r="AR408" s="172"/>
      <c r="AS408" s="33">
        <f t="shared" ref="AS408" si="548">AR408*$H408</f>
        <v>0</v>
      </c>
      <c r="AT408" s="172"/>
      <c r="AU408" s="33">
        <f t="shared" ref="AU408" si="549">AT408*$H408</f>
        <v>0</v>
      </c>
      <c r="AV408" s="172"/>
      <c r="AW408" s="33">
        <f t="shared" ref="AW408" si="550">AV408*$H408</f>
        <v>0</v>
      </c>
      <c r="AX408" s="34">
        <f t="shared" si="241"/>
        <v>0</v>
      </c>
      <c r="AY408" s="41">
        <f t="shared" si="242"/>
        <v>0</v>
      </c>
      <c r="AZ408" s="5">
        <f t="shared" si="243"/>
        <v>0</v>
      </c>
      <c r="BA408" s="155">
        <f t="shared" si="244"/>
        <v>0</v>
      </c>
    </row>
    <row r="409" spans="1:53" s="2" customFormat="1" ht="13.2" hidden="1" thickTop="1" thickBot="1" x14ac:dyDescent="0.3">
      <c r="A409" s="89"/>
      <c r="B409" s="152">
        <v>5050400024</v>
      </c>
      <c r="C409" s="132" t="str">
        <f>IFERROR(IF(B409,VLOOKUP((AEO!$B$13&amp;AEO!$C$13&amp;B409&amp;E409),MSRV5!A:F,6,0),""),"N/A")</f>
        <v>3710</v>
      </c>
      <c r="D409" s="137" t="s">
        <v>5326</v>
      </c>
      <c r="E409" s="142" t="str">
        <f>IF(B409,VLOOKUP(B409,MSRV5!B:D,3,0),"")</f>
        <v>CDA</v>
      </c>
      <c r="F409" s="142"/>
      <c r="G409" s="86"/>
      <c r="H409" s="88">
        <f>IFERROR(IF(B409,VLOOKUP((AEO!$B$13&amp;AEO!$C$13&amp;B409&amp;E409),MSRV5!A:E,5,0),""),0)</f>
        <v>1102.0899999999999</v>
      </c>
      <c r="I409" s="90">
        <f t="shared" si="142"/>
        <v>0</v>
      </c>
      <c r="J409" s="172"/>
      <c r="K409" s="90">
        <f t="shared" si="143"/>
        <v>0</v>
      </c>
      <c r="L409" s="172"/>
      <c r="M409" s="90">
        <f t="shared" si="143"/>
        <v>0</v>
      </c>
      <c r="N409" s="172"/>
      <c r="O409" s="90">
        <f t="shared" ref="O409" si="551">N409*$H409</f>
        <v>0</v>
      </c>
      <c r="P409" s="172"/>
      <c r="Q409" s="90">
        <f t="shared" ref="Q409" si="552">P409*$H409</f>
        <v>0</v>
      </c>
      <c r="R409" s="172"/>
      <c r="S409" s="90">
        <f t="shared" ref="S409" si="553">R409*$H409</f>
        <v>0</v>
      </c>
      <c r="T409" s="172"/>
      <c r="U409" s="90">
        <f t="shared" ref="U409" si="554">T409*$H409</f>
        <v>0</v>
      </c>
      <c r="V409" s="172"/>
      <c r="W409" s="90">
        <f t="shared" ref="W409" si="555">V409*$H409</f>
        <v>0</v>
      </c>
      <c r="X409" s="172"/>
      <c r="Y409" s="90">
        <f t="shared" ref="Y409" si="556">X409*$H409</f>
        <v>0</v>
      </c>
      <c r="Z409" s="172"/>
      <c r="AA409" s="90">
        <f t="shared" ref="AA409" si="557">Z409*$H409</f>
        <v>0</v>
      </c>
      <c r="AB409" s="172"/>
      <c r="AC409" s="90">
        <f t="shared" ref="AC409" si="558">AB409*$H409</f>
        <v>0</v>
      </c>
      <c r="AD409" s="172"/>
      <c r="AE409" s="90">
        <f t="shared" ref="AE409" si="559">AD409*$H409</f>
        <v>0</v>
      </c>
      <c r="AF409" s="172"/>
      <c r="AG409" s="90">
        <f t="shared" ref="AG409" si="560">AF409*$H409</f>
        <v>0</v>
      </c>
      <c r="AH409" s="172"/>
      <c r="AI409" s="90">
        <f t="shared" ref="AI409" si="561">AH409*$H409</f>
        <v>0</v>
      </c>
      <c r="AJ409" s="172"/>
      <c r="AK409" s="90">
        <f t="shared" ref="AK409" si="562">AJ409*$H409</f>
        <v>0</v>
      </c>
      <c r="AL409" s="172"/>
      <c r="AM409" s="90">
        <f t="shared" ref="AM409" si="563">AL409*$H409</f>
        <v>0</v>
      </c>
      <c r="AN409" s="172"/>
      <c r="AO409" s="90">
        <f t="shared" ref="AO409" si="564">AN409*$H409</f>
        <v>0</v>
      </c>
      <c r="AP409" s="172"/>
      <c r="AQ409" s="90">
        <f t="shared" ref="AQ409" si="565">AP409*$H409</f>
        <v>0</v>
      </c>
      <c r="AR409" s="172"/>
      <c r="AS409" s="90">
        <f t="shared" ref="AS409" si="566">AR409*$H409</f>
        <v>0</v>
      </c>
      <c r="AT409" s="172"/>
      <c r="AU409" s="90">
        <f t="shared" ref="AU409" si="567">AT409*$H409</f>
        <v>0</v>
      </c>
      <c r="AV409" s="172"/>
      <c r="AW409" s="90">
        <f t="shared" ref="AW409" si="568">AV409*$H409</f>
        <v>0</v>
      </c>
      <c r="AX409" s="91">
        <f t="shared" si="241"/>
        <v>0</v>
      </c>
      <c r="AY409" s="92">
        <f t="shared" si="242"/>
        <v>0</v>
      </c>
      <c r="AZ409" s="87">
        <f t="shared" si="243"/>
        <v>0</v>
      </c>
      <c r="BA409" s="153">
        <f t="shared" si="244"/>
        <v>0</v>
      </c>
    </row>
    <row r="410" spans="1:53" s="2" customFormat="1" ht="13.2" hidden="1" thickTop="1" thickBot="1" x14ac:dyDescent="0.3">
      <c r="A410" s="32"/>
      <c r="B410" s="152">
        <v>5050400025</v>
      </c>
      <c r="C410" s="132" t="str">
        <f>IFERROR(IF(B410,VLOOKUP((AEO!$B$13&amp;AEO!$C$13&amp;B410&amp;E410),MSRV5!A:F,6,0),""),"N/A")</f>
        <v>3720</v>
      </c>
      <c r="D410" s="137" t="s">
        <v>5327</v>
      </c>
      <c r="E410" s="142" t="str">
        <f>IF(B410,VLOOKUP(B410,MSRV5!B:D,3,0),"")</f>
        <v>M</v>
      </c>
      <c r="F410" s="142"/>
      <c r="G410" s="86"/>
      <c r="H410" s="74">
        <f>IFERROR(IF(B410,VLOOKUP((AEO!$B$13&amp;AEO!$C$13&amp;B410&amp;E410),MSRV5!A:E,5,0),""),0)</f>
        <v>474.6</v>
      </c>
      <c r="I410" s="33">
        <f t="shared" si="142"/>
        <v>0</v>
      </c>
      <c r="J410" s="172"/>
      <c r="K410" s="33">
        <f t="shared" si="143"/>
        <v>0</v>
      </c>
      <c r="L410" s="172"/>
      <c r="M410" s="33">
        <f t="shared" si="143"/>
        <v>0</v>
      </c>
      <c r="N410" s="172"/>
      <c r="O410" s="33">
        <f t="shared" ref="O410" si="569">N410*$H410</f>
        <v>0</v>
      </c>
      <c r="P410" s="172"/>
      <c r="Q410" s="33">
        <f t="shared" ref="Q410" si="570">P410*$H410</f>
        <v>0</v>
      </c>
      <c r="R410" s="172"/>
      <c r="S410" s="33">
        <f t="shared" ref="S410" si="571">R410*$H410</f>
        <v>0</v>
      </c>
      <c r="T410" s="172"/>
      <c r="U410" s="33">
        <f t="shared" ref="U410" si="572">T410*$H410</f>
        <v>0</v>
      </c>
      <c r="V410" s="172"/>
      <c r="W410" s="33">
        <f t="shared" ref="W410" si="573">V410*$H410</f>
        <v>0</v>
      </c>
      <c r="X410" s="172"/>
      <c r="Y410" s="33">
        <f t="shared" ref="Y410" si="574">X410*$H410</f>
        <v>0</v>
      </c>
      <c r="Z410" s="172"/>
      <c r="AA410" s="33">
        <f t="shared" ref="AA410" si="575">Z410*$H410</f>
        <v>0</v>
      </c>
      <c r="AB410" s="172"/>
      <c r="AC410" s="33">
        <f t="shared" ref="AC410" si="576">AB410*$H410</f>
        <v>0</v>
      </c>
      <c r="AD410" s="172"/>
      <c r="AE410" s="33">
        <f t="shared" ref="AE410" si="577">AD410*$H410</f>
        <v>0</v>
      </c>
      <c r="AF410" s="172"/>
      <c r="AG410" s="33">
        <f t="shared" ref="AG410" si="578">AF410*$H410</f>
        <v>0</v>
      </c>
      <c r="AH410" s="172"/>
      <c r="AI410" s="33">
        <f t="shared" ref="AI410" si="579">AH410*$H410</f>
        <v>0</v>
      </c>
      <c r="AJ410" s="172"/>
      <c r="AK410" s="33">
        <f t="shared" ref="AK410" si="580">AJ410*$H410</f>
        <v>0</v>
      </c>
      <c r="AL410" s="172"/>
      <c r="AM410" s="33">
        <f t="shared" ref="AM410" si="581">AL410*$H410</f>
        <v>0</v>
      </c>
      <c r="AN410" s="172"/>
      <c r="AO410" s="33">
        <f t="shared" ref="AO410" si="582">AN410*$H410</f>
        <v>0</v>
      </c>
      <c r="AP410" s="172"/>
      <c r="AQ410" s="33">
        <f t="shared" ref="AQ410" si="583">AP410*$H410</f>
        <v>0</v>
      </c>
      <c r="AR410" s="172"/>
      <c r="AS410" s="33">
        <f t="shared" ref="AS410" si="584">AR410*$H410</f>
        <v>0</v>
      </c>
      <c r="AT410" s="172"/>
      <c r="AU410" s="33">
        <f t="shared" ref="AU410" si="585">AT410*$H410</f>
        <v>0</v>
      </c>
      <c r="AV410" s="172"/>
      <c r="AW410" s="33">
        <f t="shared" ref="AW410" si="586">AV410*$H410</f>
        <v>0</v>
      </c>
      <c r="AX410" s="34">
        <f t="shared" si="241"/>
        <v>0</v>
      </c>
      <c r="AY410" s="41">
        <f t="shared" si="242"/>
        <v>0</v>
      </c>
      <c r="AZ410" s="5">
        <f t="shared" si="243"/>
        <v>0</v>
      </c>
      <c r="BA410" s="155">
        <f t="shared" si="244"/>
        <v>0</v>
      </c>
    </row>
    <row r="411" spans="1:53" s="2" customFormat="1" ht="13.2" hidden="1" thickTop="1" thickBot="1" x14ac:dyDescent="0.3">
      <c r="A411" s="32"/>
      <c r="B411" s="154">
        <v>5500300464</v>
      </c>
      <c r="C411" s="133" t="str">
        <f>IFERROR(IF(B411,VLOOKUP((AEO!$B$13&amp;AEO!$C$13&amp;B411&amp;E411),MSRV5!A:F,6,0),""),"N/A")</f>
        <v>3730</v>
      </c>
      <c r="D411" s="138" t="s">
        <v>5328</v>
      </c>
      <c r="E411" s="143" t="str">
        <f>IF(B411,VLOOKUP(B411,MSRV5!B:D,3,0),"")</f>
        <v>UN</v>
      </c>
      <c r="F411" s="143"/>
      <c r="G411" s="75"/>
      <c r="H411" s="74">
        <f>IFERROR(IF(B411,VLOOKUP((AEO!$B$13&amp;AEO!$C$13&amp;B411&amp;E411),MSRV5!A:E,5,0),""),0)</f>
        <v>23640.33</v>
      </c>
      <c r="I411" s="33">
        <f t="shared" si="142"/>
        <v>0</v>
      </c>
      <c r="J411" s="172"/>
      <c r="K411" s="33">
        <f t="shared" si="143"/>
        <v>0</v>
      </c>
      <c r="L411" s="172"/>
      <c r="M411" s="33">
        <f t="shared" si="143"/>
        <v>0</v>
      </c>
      <c r="N411" s="172"/>
      <c r="O411" s="33">
        <f t="shared" ref="O411" si="587">N411*$H411</f>
        <v>0</v>
      </c>
      <c r="P411" s="172"/>
      <c r="Q411" s="33">
        <f t="shared" ref="Q411" si="588">P411*$H411</f>
        <v>0</v>
      </c>
      <c r="R411" s="172"/>
      <c r="S411" s="33">
        <f t="shared" ref="S411" si="589">R411*$H411</f>
        <v>0</v>
      </c>
      <c r="T411" s="172"/>
      <c r="U411" s="33">
        <f t="shared" ref="U411" si="590">T411*$H411</f>
        <v>0</v>
      </c>
      <c r="V411" s="172"/>
      <c r="W411" s="33">
        <f t="shared" ref="W411" si="591">V411*$H411</f>
        <v>0</v>
      </c>
      <c r="X411" s="172"/>
      <c r="Y411" s="33">
        <f t="shared" ref="Y411" si="592">X411*$H411</f>
        <v>0</v>
      </c>
      <c r="Z411" s="172"/>
      <c r="AA411" s="33">
        <f t="shared" ref="AA411" si="593">Z411*$H411</f>
        <v>0</v>
      </c>
      <c r="AB411" s="172"/>
      <c r="AC411" s="33">
        <f t="shared" ref="AC411" si="594">AB411*$H411</f>
        <v>0</v>
      </c>
      <c r="AD411" s="172"/>
      <c r="AE411" s="33">
        <f t="shared" ref="AE411" si="595">AD411*$H411</f>
        <v>0</v>
      </c>
      <c r="AF411" s="172"/>
      <c r="AG411" s="33">
        <f t="shared" ref="AG411" si="596">AF411*$H411</f>
        <v>0</v>
      </c>
      <c r="AH411" s="172"/>
      <c r="AI411" s="33">
        <f t="shared" ref="AI411" si="597">AH411*$H411</f>
        <v>0</v>
      </c>
      <c r="AJ411" s="172"/>
      <c r="AK411" s="33">
        <f t="shared" ref="AK411" si="598">AJ411*$H411</f>
        <v>0</v>
      </c>
      <c r="AL411" s="172"/>
      <c r="AM411" s="33">
        <f t="shared" ref="AM411" si="599">AL411*$H411</f>
        <v>0</v>
      </c>
      <c r="AN411" s="172"/>
      <c r="AO411" s="33">
        <f t="shared" ref="AO411" si="600">AN411*$H411</f>
        <v>0</v>
      </c>
      <c r="AP411" s="172"/>
      <c r="AQ411" s="33">
        <f t="shared" ref="AQ411" si="601">AP411*$H411</f>
        <v>0</v>
      </c>
      <c r="AR411" s="172"/>
      <c r="AS411" s="33">
        <f t="shared" ref="AS411" si="602">AR411*$H411</f>
        <v>0</v>
      </c>
      <c r="AT411" s="172"/>
      <c r="AU411" s="33">
        <f t="shared" ref="AU411" si="603">AT411*$H411</f>
        <v>0</v>
      </c>
      <c r="AV411" s="172"/>
      <c r="AW411" s="33">
        <f t="shared" ref="AW411" si="604">AV411*$H411</f>
        <v>0</v>
      </c>
      <c r="AX411" s="34">
        <f t="shared" si="241"/>
        <v>0</v>
      </c>
      <c r="AY411" s="41">
        <f t="shared" si="242"/>
        <v>0</v>
      </c>
      <c r="AZ411" s="5">
        <f t="shared" si="243"/>
        <v>0</v>
      </c>
      <c r="BA411" s="155">
        <f t="shared" si="244"/>
        <v>0</v>
      </c>
    </row>
    <row r="412" spans="1:53" s="2" customFormat="1" ht="24" hidden="1" thickTop="1" thickBot="1" x14ac:dyDescent="0.3">
      <c r="A412" s="32"/>
      <c r="B412" s="154">
        <v>5500300442</v>
      </c>
      <c r="C412" s="133" t="str">
        <f>IFERROR(IF(B412,VLOOKUP((AEO!$B$13&amp;AEO!$C$13&amp;B412&amp;E412),MSRV5!A:F,6,0),""),"N/A")</f>
        <v>3740</v>
      </c>
      <c r="D412" s="138" t="s">
        <v>5329</v>
      </c>
      <c r="E412" s="143" t="str">
        <f>IF(B412,VLOOKUP(B412,MSRV5!B:D,3,0),"")</f>
        <v>UN</v>
      </c>
      <c r="F412" s="143"/>
      <c r="G412" s="75"/>
      <c r="H412" s="74">
        <f>IFERROR(IF(B412,VLOOKUP((AEO!$B$13&amp;AEO!$C$13&amp;B412&amp;E412),MSRV5!A:E,5,0),""),0)</f>
        <v>325.04000000000002</v>
      </c>
      <c r="I412" s="33">
        <f t="shared" si="142"/>
        <v>0</v>
      </c>
      <c r="J412" s="172"/>
      <c r="K412" s="33">
        <f t="shared" si="143"/>
        <v>0</v>
      </c>
      <c r="L412" s="172"/>
      <c r="M412" s="33">
        <f t="shared" si="143"/>
        <v>0</v>
      </c>
      <c r="N412" s="172"/>
      <c r="O412" s="33">
        <f t="shared" ref="O412" si="605">N412*$H412</f>
        <v>0</v>
      </c>
      <c r="P412" s="172"/>
      <c r="Q412" s="33">
        <f t="shared" ref="Q412" si="606">P412*$H412</f>
        <v>0</v>
      </c>
      <c r="R412" s="172"/>
      <c r="S412" s="33">
        <f t="shared" ref="S412" si="607">R412*$H412</f>
        <v>0</v>
      </c>
      <c r="T412" s="172"/>
      <c r="U412" s="33">
        <f t="shared" ref="U412" si="608">T412*$H412</f>
        <v>0</v>
      </c>
      <c r="V412" s="172"/>
      <c r="W412" s="33">
        <f t="shared" ref="W412" si="609">V412*$H412</f>
        <v>0</v>
      </c>
      <c r="X412" s="172"/>
      <c r="Y412" s="33">
        <f t="shared" ref="Y412" si="610">X412*$H412</f>
        <v>0</v>
      </c>
      <c r="Z412" s="172"/>
      <c r="AA412" s="33">
        <f t="shared" ref="AA412" si="611">Z412*$H412</f>
        <v>0</v>
      </c>
      <c r="AB412" s="172"/>
      <c r="AC412" s="33">
        <f t="shared" ref="AC412" si="612">AB412*$H412</f>
        <v>0</v>
      </c>
      <c r="AD412" s="172"/>
      <c r="AE412" s="33">
        <f t="shared" ref="AE412" si="613">AD412*$H412</f>
        <v>0</v>
      </c>
      <c r="AF412" s="172"/>
      <c r="AG412" s="33">
        <f t="shared" ref="AG412" si="614">AF412*$H412</f>
        <v>0</v>
      </c>
      <c r="AH412" s="172"/>
      <c r="AI412" s="33">
        <f t="shared" ref="AI412" si="615">AH412*$H412</f>
        <v>0</v>
      </c>
      <c r="AJ412" s="172"/>
      <c r="AK412" s="33">
        <f t="shared" ref="AK412" si="616">AJ412*$H412</f>
        <v>0</v>
      </c>
      <c r="AL412" s="172"/>
      <c r="AM412" s="33">
        <f t="shared" ref="AM412" si="617">AL412*$H412</f>
        <v>0</v>
      </c>
      <c r="AN412" s="172"/>
      <c r="AO412" s="33">
        <f t="shared" ref="AO412" si="618">AN412*$H412</f>
        <v>0</v>
      </c>
      <c r="AP412" s="172"/>
      <c r="AQ412" s="33">
        <f t="shared" ref="AQ412" si="619">AP412*$H412</f>
        <v>0</v>
      </c>
      <c r="AR412" s="172"/>
      <c r="AS412" s="33">
        <f t="shared" ref="AS412" si="620">AR412*$H412</f>
        <v>0</v>
      </c>
      <c r="AT412" s="172"/>
      <c r="AU412" s="33">
        <f t="shared" ref="AU412" si="621">AT412*$H412</f>
        <v>0</v>
      </c>
      <c r="AV412" s="172"/>
      <c r="AW412" s="33">
        <f t="shared" ref="AW412" si="622">AV412*$H412</f>
        <v>0</v>
      </c>
      <c r="AX412" s="34">
        <f t="shared" si="241"/>
        <v>0</v>
      </c>
      <c r="AY412" s="41">
        <f t="shared" si="242"/>
        <v>0</v>
      </c>
      <c r="AZ412" s="5">
        <f t="shared" si="243"/>
        <v>0</v>
      </c>
      <c r="BA412" s="155">
        <f t="shared" si="244"/>
        <v>0</v>
      </c>
    </row>
    <row r="413" spans="1:53" s="2" customFormat="1" ht="13.2" hidden="1" thickTop="1" thickBot="1" x14ac:dyDescent="0.3">
      <c r="A413" s="32"/>
      <c r="B413" s="154">
        <v>5500100016</v>
      </c>
      <c r="C413" s="133" t="str">
        <f>IFERROR(IF(B413,VLOOKUP((AEO!$B$13&amp;AEO!$C$13&amp;B413&amp;E413),MSRV5!A:F,6,0),""),"N/A")</f>
        <v>9130</v>
      </c>
      <c r="D413" s="138" t="s">
        <v>5330</v>
      </c>
      <c r="E413" s="143" t="str">
        <f>IF(B413,VLOOKUP(B413,MSRV5!B:D,3,0),"")</f>
        <v>M3</v>
      </c>
      <c r="F413" s="143"/>
      <c r="G413" s="75"/>
      <c r="H413" s="74">
        <f>IFERROR(IF(B413,VLOOKUP((AEO!$B$13&amp;AEO!$C$13&amp;B413&amp;E413),MSRV5!A:E,5,0),""),0)</f>
        <v>4271.7299999999996</v>
      </c>
      <c r="I413" s="33">
        <f t="shared" si="142"/>
        <v>0</v>
      </c>
      <c r="J413" s="172"/>
      <c r="K413" s="33">
        <f t="shared" si="143"/>
        <v>0</v>
      </c>
      <c r="L413" s="172"/>
      <c r="M413" s="33">
        <f t="shared" si="143"/>
        <v>0</v>
      </c>
      <c r="N413" s="172"/>
      <c r="O413" s="33">
        <f t="shared" ref="O413" si="623">N413*$H413</f>
        <v>0</v>
      </c>
      <c r="P413" s="172"/>
      <c r="Q413" s="33">
        <f t="shared" ref="Q413" si="624">P413*$H413</f>
        <v>0</v>
      </c>
      <c r="R413" s="172"/>
      <c r="S413" s="33">
        <f t="shared" ref="S413" si="625">R413*$H413</f>
        <v>0</v>
      </c>
      <c r="T413" s="172"/>
      <c r="U413" s="33">
        <f t="shared" ref="U413" si="626">T413*$H413</f>
        <v>0</v>
      </c>
      <c r="V413" s="172"/>
      <c r="W413" s="33">
        <f t="shared" ref="W413" si="627">V413*$H413</f>
        <v>0</v>
      </c>
      <c r="X413" s="172"/>
      <c r="Y413" s="33">
        <f t="shared" ref="Y413" si="628">X413*$H413</f>
        <v>0</v>
      </c>
      <c r="Z413" s="172"/>
      <c r="AA413" s="33">
        <f t="shared" ref="AA413" si="629">Z413*$H413</f>
        <v>0</v>
      </c>
      <c r="AB413" s="172"/>
      <c r="AC413" s="33">
        <f t="shared" ref="AC413" si="630">AB413*$H413</f>
        <v>0</v>
      </c>
      <c r="AD413" s="172"/>
      <c r="AE413" s="33">
        <f t="shared" ref="AE413" si="631">AD413*$H413</f>
        <v>0</v>
      </c>
      <c r="AF413" s="172"/>
      <c r="AG413" s="33">
        <f t="shared" ref="AG413" si="632">AF413*$H413</f>
        <v>0</v>
      </c>
      <c r="AH413" s="172"/>
      <c r="AI413" s="33">
        <f t="shared" ref="AI413" si="633">AH413*$H413</f>
        <v>0</v>
      </c>
      <c r="AJ413" s="172"/>
      <c r="AK413" s="33">
        <f t="shared" ref="AK413" si="634">AJ413*$H413</f>
        <v>0</v>
      </c>
      <c r="AL413" s="172"/>
      <c r="AM413" s="33">
        <f t="shared" ref="AM413" si="635">AL413*$H413</f>
        <v>0</v>
      </c>
      <c r="AN413" s="172"/>
      <c r="AO413" s="33">
        <f t="shared" ref="AO413" si="636">AN413*$H413</f>
        <v>0</v>
      </c>
      <c r="AP413" s="172"/>
      <c r="AQ413" s="33">
        <f t="shared" ref="AQ413" si="637">AP413*$H413</f>
        <v>0</v>
      </c>
      <c r="AR413" s="172"/>
      <c r="AS413" s="33">
        <f t="shared" ref="AS413" si="638">AR413*$H413</f>
        <v>0</v>
      </c>
      <c r="AT413" s="172"/>
      <c r="AU413" s="33">
        <f t="shared" ref="AU413" si="639">AT413*$H413</f>
        <v>0</v>
      </c>
      <c r="AV413" s="172"/>
      <c r="AW413" s="33">
        <f t="shared" ref="AW413" si="640">AV413*$H413</f>
        <v>0</v>
      </c>
      <c r="AX413" s="34">
        <f t="shared" si="241"/>
        <v>0</v>
      </c>
      <c r="AY413" s="41">
        <f t="shared" si="242"/>
        <v>0</v>
      </c>
      <c r="AZ413" s="5">
        <f t="shared" si="243"/>
        <v>0</v>
      </c>
      <c r="BA413" s="155">
        <f t="shared" si="244"/>
        <v>0</v>
      </c>
    </row>
    <row r="414" spans="1:53" s="2" customFormat="1" ht="13.2" hidden="1" thickTop="1" thickBot="1" x14ac:dyDescent="0.3">
      <c r="A414" s="32"/>
      <c r="B414" s="154">
        <v>5500100017</v>
      </c>
      <c r="C414" s="133" t="str">
        <f>IFERROR(IF(B414,VLOOKUP((AEO!$B$13&amp;AEO!$C$13&amp;B414&amp;E414),MSRV5!A:F,6,0),""),"N/A")</f>
        <v>3750</v>
      </c>
      <c r="D414" s="138" t="s">
        <v>5331</v>
      </c>
      <c r="E414" s="143" t="str">
        <f>IF(B414,VLOOKUP(B414,MSRV5!B:D,3,0),"")</f>
        <v>UN</v>
      </c>
      <c r="F414" s="143"/>
      <c r="G414" s="75"/>
      <c r="H414" s="74">
        <f>IFERROR(IF(B414,VLOOKUP((AEO!$B$13&amp;AEO!$C$13&amp;B414&amp;E414),MSRV5!A:E,5,0),""),0)</f>
        <v>7795.56</v>
      </c>
      <c r="I414" s="33">
        <f t="shared" si="142"/>
        <v>0</v>
      </c>
      <c r="J414" s="172"/>
      <c r="K414" s="33">
        <f t="shared" si="143"/>
        <v>0</v>
      </c>
      <c r="L414" s="172"/>
      <c r="M414" s="33">
        <f t="shared" si="143"/>
        <v>0</v>
      </c>
      <c r="N414" s="172"/>
      <c r="O414" s="33">
        <f t="shared" ref="O414" si="641">N414*$H414</f>
        <v>0</v>
      </c>
      <c r="P414" s="172"/>
      <c r="Q414" s="33">
        <f t="shared" ref="Q414" si="642">P414*$H414</f>
        <v>0</v>
      </c>
      <c r="R414" s="172"/>
      <c r="S414" s="33">
        <f t="shared" ref="S414" si="643">R414*$H414</f>
        <v>0</v>
      </c>
      <c r="T414" s="172"/>
      <c r="U414" s="33">
        <f t="shared" ref="U414" si="644">T414*$H414</f>
        <v>0</v>
      </c>
      <c r="V414" s="172"/>
      <c r="W414" s="33">
        <f t="shared" ref="W414" si="645">V414*$H414</f>
        <v>0</v>
      </c>
      <c r="X414" s="172"/>
      <c r="Y414" s="33">
        <f t="shared" ref="Y414" si="646">X414*$H414</f>
        <v>0</v>
      </c>
      <c r="Z414" s="172"/>
      <c r="AA414" s="33">
        <f t="shared" ref="AA414" si="647">Z414*$H414</f>
        <v>0</v>
      </c>
      <c r="AB414" s="172"/>
      <c r="AC414" s="33">
        <f t="shared" ref="AC414" si="648">AB414*$H414</f>
        <v>0</v>
      </c>
      <c r="AD414" s="172"/>
      <c r="AE414" s="33">
        <f t="shared" ref="AE414" si="649">AD414*$H414</f>
        <v>0</v>
      </c>
      <c r="AF414" s="172"/>
      <c r="AG414" s="33">
        <f t="shared" ref="AG414" si="650">AF414*$H414</f>
        <v>0</v>
      </c>
      <c r="AH414" s="172"/>
      <c r="AI414" s="33">
        <f t="shared" ref="AI414" si="651">AH414*$H414</f>
        <v>0</v>
      </c>
      <c r="AJ414" s="172"/>
      <c r="AK414" s="33">
        <f t="shared" ref="AK414" si="652">AJ414*$H414</f>
        <v>0</v>
      </c>
      <c r="AL414" s="172"/>
      <c r="AM414" s="33">
        <f t="shared" ref="AM414" si="653">AL414*$H414</f>
        <v>0</v>
      </c>
      <c r="AN414" s="172"/>
      <c r="AO414" s="33">
        <f t="shared" ref="AO414" si="654">AN414*$H414</f>
        <v>0</v>
      </c>
      <c r="AP414" s="172"/>
      <c r="AQ414" s="33">
        <f t="shared" ref="AQ414" si="655">AP414*$H414</f>
        <v>0</v>
      </c>
      <c r="AR414" s="172"/>
      <c r="AS414" s="33">
        <f t="shared" ref="AS414" si="656">AR414*$H414</f>
        <v>0</v>
      </c>
      <c r="AT414" s="172"/>
      <c r="AU414" s="33">
        <f t="shared" ref="AU414" si="657">AT414*$H414</f>
        <v>0</v>
      </c>
      <c r="AV414" s="172"/>
      <c r="AW414" s="33">
        <f t="shared" ref="AW414" si="658">AV414*$H414</f>
        <v>0</v>
      </c>
      <c r="AX414" s="34">
        <f t="shared" si="241"/>
        <v>0</v>
      </c>
      <c r="AY414" s="41">
        <f t="shared" si="242"/>
        <v>0</v>
      </c>
      <c r="AZ414" s="5">
        <f t="shared" si="243"/>
        <v>0</v>
      </c>
      <c r="BA414" s="155">
        <f t="shared" si="244"/>
        <v>0</v>
      </c>
    </row>
    <row r="415" spans="1:53" s="2" customFormat="1" ht="46.8" hidden="1" thickTop="1" thickBot="1" x14ac:dyDescent="0.3">
      <c r="A415" s="32"/>
      <c r="B415" s="154">
        <v>5500000897</v>
      </c>
      <c r="C415" s="133" t="str">
        <f>IFERROR(IF(B415,VLOOKUP((AEO!$B$13&amp;AEO!$C$13&amp;B415&amp;E415),MSRV5!A:F,6,0),""),"N/A")</f>
        <v>3780</v>
      </c>
      <c r="D415" s="138" t="s">
        <v>5332</v>
      </c>
      <c r="E415" s="143" t="str">
        <f>IF(B415,VLOOKUP(B415,MSRV5!B:D,3,0),"")</f>
        <v>M2</v>
      </c>
      <c r="F415" s="143"/>
      <c r="G415" s="75"/>
      <c r="H415" s="74">
        <f>IFERROR(IF(B415,VLOOKUP((AEO!$B$13&amp;AEO!$C$13&amp;B415&amp;E415),MSRV5!A:E,5,0),""),0)</f>
        <v>53.93</v>
      </c>
      <c r="I415" s="33">
        <f t="shared" si="142"/>
        <v>0</v>
      </c>
      <c r="J415" s="172"/>
      <c r="K415" s="33">
        <f t="shared" si="143"/>
        <v>0</v>
      </c>
      <c r="L415" s="172"/>
      <c r="M415" s="33">
        <f t="shared" si="143"/>
        <v>0</v>
      </c>
      <c r="N415" s="172"/>
      <c r="O415" s="33">
        <f t="shared" ref="O415" si="659">N415*$H415</f>
        <v>0</v>
      </c>
      <c r="P415" s="172"/>
      <c r="Q415" s="33">
        <f t="shared" ref="Q415" si="660">P415*$H415</f>
        <v>0</v>
      </c>
      <c r="R415" s="172"/>
      <c r="S415" s="33">
        <f t="shared" ref="S415" si="661">R415*$H415</f>
        <v>0</v>
      </c>
      <c r="T415" s="172"/>
      <c r="U415" s="33">
        <f t="shared" ref="U415" si="662">T415*$H415</f>
        <v>0</v>
      </c>
      <c r="V415" s="172"/>
      <c r="W415" s="33">
        <f t="shared" ref="W415" si="663">V415*$H415</f>
        <v>0</v>
      </c>
      <c r="X415" s="172"/>
      <c r="Y415" s="33">
        <f t="shared" ref="Y415" si="664">X415*$H415</f>
        <v>0</v>
      </c>
      <c r="Z415" s="172"/>
      <c r="AA415" s="33">
        <f t="shared" ref="AA415" si="665">Z415*$H415</f>
        <v>0</v>
      </c>
      <c r="AB415" s="172"/>
      <c r="AC415" s="33">
        <f t="shared" ref="AC415" si="666">AB415*$H415</f>
        <v>0</v>
      </c>
      <c r="AD415" s="172"/>
      <c r="AE415" s="33">
        <f t="shared" ref="AE415" si="667">AD415*$H415</f>
        <v>0</v>
      </c>
      <c r="AF415" s="172"/>
      <c r="AG415" s="33">
        <f t="shared" ref="AG415" si="668">AF415*$H415</f>
        <v>0</v>
      </c>
      <c r="AH415" s="172"/>
      <c r="AI415" s="33">
        <f t="shared" ref="AI415" si="669">AH415*$H415</f>
        <v>0</v>
      </c>
      <c r="AJ415" s="172"/>
      <c r="AK415" s="33">
        <f t="shared" ref="AK415" si="670">AJ415*$H415</f>
        <v>0</v>
      </c>
      <c r="AL415" s="172"/>
      <c r="AM415" s="33">
        <f t="shared" ref="AM415" si="671">AL415*$H415</f>
        <v>0</v>
      </c>
      <c r="AN415" s="172"/>
      <c r="AO415" s="33">
        <f t="shared" ref="AO415" si="672">AN415*$H415</f>
        <v>0</v>
      </c>
      <c r="AP415" s="172"/>
      <c r="AQ415" s="33">
        <f t="shared" ref="AQ415" si="673">AP415*$H415</f>
        <v>0</v>
      </c>
      <c r="AR415" s="172"/>
      <c r="AS415" s="33">
        <f t="shared" ref="AS415" si="674">AR415*$H415</f>
        <v>0</v>
      </c>
      <c r="AT415" s="172"/>
      <c r="AU415" s="33">
        <f t="shared" ref="AU415" si="675">AT415*$H415</f>
        <v>0</v>
      </c>
      <c r="AV415" s="172"/>
      <c r="AW415" s="33">
        <f t="shared" ref="AW415" si="676">AV415*$H415</f>
        <v>0</v>
      </c>
      <c r="AX415" s="34">
        <f t="shared" si="241"/>
        <v>0</v>
      </c>
      <c r="AY415" s="41">
        <f t="shared" si="242"/>
        <v>0</v>
      </c>
      <c r="AZ415" s="5">
        <f t="shared" si="243"/>
        <v>0</v>
      </c>
      <c r="BA415" s="155">
        <f t="shared" si="244"/>
        <v>0</v>
      </c>
    </row>
    <row r="416" spans="1:53" s="2" customFormat="1" ht="13.2" hidden="1" thickTop="1" thickBot="1" x14ac:dyDescent="0.3">
      <c r="A416" s="32"/>
      <c r="B416" s="152">
        <v>5500300462</v>
      </c>
      <c r="C416" s="132" t="str">
        <f>IFERROR(IF(B416,VLOOKUP((AEO!$B$13&amp;AEO!$C$13&amp;B416&amp;E416),MSRV5!A:F,6,0),""),"N/A")</f>
        <v>3790</v>
      </c>
      <c r="D416" s="137" t="s">
        <v>5333</v>
      </c>
      <c r="E416" s="142" t="str">
        <f>IF(B416,VLOOKUP(B416,MSRV5!B:D,3,0),"")</f>
        <v>M2</v>
      </c>
      <c r="F416" s="142"/>
      <c r="G416" s="86"/>
      <c r="H416" s="74">
        <f>IFERROR(IF(B416,VLOOKUP((AEO!$B$13&amp;AEO!$C$13&amp;B416&amp;E416),MSRV5!A:E,5,0),""),0)</f>
        <v>59.91</v>
      </c>
      <c r="I416" s="33">
        <f t="shared" si="142"/>
        <v>0</v>
      </c>
      <c r="J416" s="172"/>
      <c r="K416" s="33">
        <f t="shared" si="143"/>
        <v>0</v>
      </c>
      <c r="L416" s="172"/>
      <c r="M416" s="33">
        <f t="shared" si="143"/>
        <v>0</v>
      </c>
      <c r="N416" s="172"/>
      <c r="O416" s="33">
        <f t="shared" ref="O416" si="677">N416*$H416</f>
        <v>0</v>
      </c>
      <c r="P416" s="172"/>
      <c r="Q416" s="33">
        <f t="shared" ref="Q416" si="678">P416*$H416</f>
        <v>0</v>
      </c>
      <c r="R416" s="172"/>
      <c r="S416" s="33">
        <f t="shared" ref="S416" si="679">R416*$H416</f>
        <v>0</v>
      </c>
      <c r="T416" s="172"/>
      <c r="U416" s="33">
        <f t="shared" ref="U416" si="680">T416*$H416</f>
        <v>0</v>
      </c>
      <c r="V416" s="172"/>
      <c r="W416" s="33">
        <f t="shared" ref="W416" si="681">V416*$H416</f>
        <v>0</v>
      </c>
      <c r="X416" s="172"/>
      <c r="Y416" s="33">
        <f t="shared" ref="Y416" si="682">X416*$H416</f>
        <v>0</v>
      </c>
      <c r="Z416" s="172"/>
      <c r="AA416" s="33">
        <f t="shared" ref="AA416" si="683">Z416*$H416</f>
        <v>0</v>
      </c>
      <c r="AB416" s="172"/>
      <c r="AC416" s="33">
        <f t="shared" ref="AC416" si="684">AB416*$H416</f>
        <v>0</v>
      </c>
      <c r="AD416" s="172"/>
      <c r="AE416" s="33">
        <f t="shared" ref="AE416" si="685">AD416*$H416</f>
        <v>0</v>
      </c>
      <c r="AF416" s="172"/>
      <c r="AG416" s="33">
        <f t="shared" ref="AG416" si="686">AF416*$H416</f>
        <v>0</v>
      </c>
      <c r="AH416" s="172"/>
      <c r="AI416" s="33">
        <f t="shared" ref="AI416" si="687">AH416*$H416</f>
        <v>0</v>
      </c>
      <c r="AJ416" s="172"/>
      <c r="AK416" s="33">
        <f t="shared" ref="AK416" si="688">AJ416*$H416</f>
        <v>0</v>
      </c>
      <c r="AL416" s="172"/>
      <c r="AM416" s="33">
        <f t="shared" ref="AM416" si="689">AL416*$H416</f>
        <v>0</v>
      </c>
      <c r="AN416" s="172"/>
      <c r="AO416" s="33">
        <f t="shared" ref="AO416" si="690">AN416*$H416</f>
        <v>0</v>
      </c>
      <c r="AP416" s="172"/>
      <c r="AQ416" s="33">
        <f t="shared" ref="AQ416" si="691">AP416*$H416</f>
        <v>0</v>
      </c>
      <c r="AR416" s="172"/>
      <c r="AS416" s="33">
        <f t="shared" ref="AS416" si="692">AR416*$H416</f>
        <v>0</v>
      </c>
      <c r="AT416" s="172"/>
      <c r="AU416" s="33">
        <f t="shared" ref="AU416" si="693">AT416*$H416</f>
        <v>0</v>
      </c>
      <c r="AV416" s="172"/>
      <c r="AW416" s="33">
        <f t="shared" ref="AW416" si="694">AV416*$H416</f>
        <v>0</v>
      </c>
      <c r="AX416" s="34">
        <f t="shared" si="241"/>
        <v>0</v>
      </c>
      <c r="AY416" s="41">
        <f t="shared" si="242"/>
        <v>0</v>
      </c>
      <c r="AZ416" s="5">
        <f t="shared" si="243"/>
        <v>0</v>
      </c>
      <c r="BA416" s="155">
        <f t="shared" si="244"/>
        <v>0</v>
      </c>
    </row>
    <row r="417" spans="1:53" s="2" customFormat="1" ht="13.2" hidden="1" thickTop="1" thickBot="1" x14ac:dyDescent="0.3">
      <c r="A417" s="32"/>
      <c r="B417" s="154">
        <v>5500300422</v>
      </c>
      <c r="C417" s="133" t="str">
        <f>IFERROR(IF(B417,VLOOKUP((AEO!$B$13&amp;AEO!$C$13&amp;B417&amp;E417),MSRV5!A:F,6,0),""),"N/A")</f>
        <v>3800</v>
      </c>
      <c r="D417" s="138" t="s">
        <v>5334</v>
      </c>
      <c r="E417" s="143" t="str">
        <f>IF(B417,VLOOKUP(B417,MSRV5!B:D,3,0),"")</f>
        <v>M2</v>
      </c>
      <c r="F417" s="143"/>
      <c r="G417" s="75"/>
      <c r="H417" s="74">
        <f>IFERROR(IF(B417,VLOOKUP((AEO!$B$13&amp;AEO!$C$13&amp;B417&amp;E417),MSRV5!A:E,5,0),""),0)</f>
        <v>1891.69</v>
      </c>
      <c r="I417" s="33">
        <f t="shared" si="142"/>
        <v>0</v>
      </c>
      <c r="J417" s="172"/>
      <c r="K417" s="33">
        <f t="shared" si="143"/>
        <v>0</v>
      </c>
      <c r="L417" s="172"/>
      <c r="M417" s="33">
        <f t="shared" si="143"/>
        <v>0</v>
      </c>
      <c r="N417" s="172"/>
      <c r="O417" s="33">
        <f t="shared" ref="O417" si="695">N417*$H417</f>
        <v>0</v>
      </c>
      <c r="P417" s="172"/>
      <c r="Q417" s="33">
        <f t="shared" ref="Q417" si="696">P417*$H417</f>
        <v>0</v>
      </c>
      <c r="R417" s="172"/>
      <c r="S417" s="33">
        <f t="shared" ref="S417" si="697">R417*$H417</f>
        <v>0</v>
      </c>
      <c r="T417" s="172"/>
      <c r="U417" s="33">
        <f t="shared" ref="U417" si="698">T417*$H417</f>
        <v>0</v>
      </c>
      <c r="V417" s="172"/>
      <c r="W417" s="33">
        <f t="shared" ref="W417" si="699">V417*$H417</f>
        <v>0</v>
      </c>
      <c r="X417" s="172"/>
      <c r="Y417" s="33">
        <f t="shared" ref="Y417" si="700">X417*$H417</f>
        <v>0</v>
      </c>
      <c r="Z417" s="172"/>
      <c r="AA417" s="33">
        <f t="shared" ref="AA417" si="701">Z417*$H417</f>
        <v>0</v>
      </c>
      <c r="AB417" s="172"/>
      <c r="AC417" s="33">
        <f t="shared" ref="AC417" si="702">AB417*$H417</f>
        <v>0</v>
      </c>
      <c r="AD417" s="172"/>
      <c r="AE417" s="33">
        <f t="shared" ref="AE417" si="703">AD417*$H417</f>
        <v>0</v>
      </c>
      <c r="AF417" s="172"/>
      <c r="AG417" s="33">
        <f t="shared" ref="AG417" si="704">AF417*$H417</f>
        <v>0</v>
      </c>
      <c r="AH417" s="172"/>
      <c r="AI417" s="33">
        <f t="shared" ref="AI417" si="705">AH417*$H417</f>
        <v>0</v>
      </c>
      <c r="AJ417" s="172"/>
      <c r="AK417" s="33">
        <f t="shared" ref="AK417" si="706">AJ417*$H417</f>
        <v>0</v>
      </c>
      <c r="AL417" s="172"/>
      <c r="AM417" s="33">
        <f t="shared" ref="AM417" si="707">AL417*$H417</f>
        <v>0</v>
      </c>
      <c r="AN417" s="172"/>
      <c r="AO417" s="33">
        <f t="shared" ref="AO417" si="708">AN417*$H417</f>
        <v>0</v>
      </c>
      <c r="AP417" s="172"/>
      <c r="AQ417" s="33">
        <f t="shared" ref="AQ417" si="709">AP417*$H417</f>
        <v>0</v>
      </c>
      <c r="AR417" s="172"/>
      <c r="AS417" s="33">
        <f t="shared" ref="AS417" si="710">AR417*$H417</f>
        <v>0</v>
      </c>
      <c r="AT417" s="172"/>
      <c r="AU417" s="33">
        <f t="shared" ref="AU417" si="711">AT417*$H417</f>
        <v>0</v>
      </c>
      <c r="AV417" s="172"/>
      <c r="AW417" s="33">
        <f t="shared" ref="AW417" si="712">AV417*$H417</f>
        <v>0</v>
      </c>
      <c r="AX417" s="34">
        <f t="shared" si="241"/>
        <v>0</v>
      </c>
      <c r="AY417" s="41">
        <f t="shared" si="242"/>
        <v>0</v>
      </c>
      <c r="AZ417" s="5">
        <f t="shared" si="243"/>
        <v>0</v>
      </c>
      <c r="BA417" s="155">
        <f t="shared" si="244"/>
        <v>0</v>
      </c>
    </row>
    <row r="418" spans="1:53" s="2" customFormat="1" ht="24" hidden="1" thickTop="1" thickBot="1" x14ac:dyDescent="0.3">
      <c r="A418" s="32"/>
      <c r="B418" s="154">
        <v>5500300423</v>
      </c>
      <c r="C418" s="133" t="str">
        <f>IFERROR(IF(B418,VLOOKUP((AEO!$B$13&amp;AEO!$C$13&amp;B418&amp;E418),MSRV5!A:F,6,0),""),"N/A")</f>
        <v>3810</v>
      </c>
      <c r="D418" s="138" t="s">
        <v>5335</v>
      </c>
      <c r="E418" s="143" t="str">
        <f>IF(B418,VLOOKUP(B418,MSRV5!B:D,3,0),"")</f>
        <v>M</v>
      </c>
      <c r="F418" s="143"/>
      <c r="G418" s="75"/>
      <c r="H418" s="74">
        <f>IFERROR(IF(B418,VLOOKUP((AEO!$B$13&amp;AEO!$C$13&amp;B418&amp;E418),MSRV5!A:E,5,0),""),0)</f>
        <v>1339.46</v>
      </c>
      <c r="I418" s="33">
        <f t="shared" si="142"/>
        <v>0</v>
      </c>
      <c r="J418" s="172"/>
      <c r="K418" s="33">
        <f t="shared" si="143"/>
        <v>0</v>
      </c>
      <c r="L418" s="172"/>
      <c r="M418" s="33">
        <f t="shared" si="143"/>
        <v>0</v>
      </c>
      <c r="N418" s="172"/>
      <c r="O418" s="33">
        <f t="shared" ref="O418" si="713">N418*$H418</f>
        <v>0</v>
      </c>
      <c r="P418" s="172"/>
      <c r="Q418" s="33">
        <f t="shared" ref="Q418" si="714">P418*$H418</f>
        <v>0</v>
      </c>
      <c r="R418" s="172"/>
      <c r="S418" s="33">
        <f t="shared" ref="S418" si="715">R418*$H418</f>
        <v>0</v>
      </c>
      <c r="T418" s="172"/>
      <c r="U418" s="33">
        <f t="shared" ref="U418" si="716">T418*$H418</f>
        <v>0</v>
      </c>
      <c r="V418" s="172"/>
      <c r="W418" s="33">
        <f t="shared" ref="W418" si="717">V418*$H418</f>
        <v>0</v>
      </c>
      <c r="X418" s="172"/>
      <c r="Y418" s="33">
        <f t="shared" ref="Y418" si="718">X418*$H418</f>
        <v>0</v>
      </c>
      <c r="Z418" s="172"/>
      <c r="AA418" s="33">
        <f t="shared" ref="AA418" si="719">Z418*$H418</f>
        <v>0</v>
      </c>
      <c r="AB418" s="172"/>
      <c r="AC418" s="33">
        <f t="shared" ref="AC418" si="720">AB418*$H418</f>
        <v>0</v>
      </c>
      <c r="AD418" s="172"/>
      <c r="AE418" s="33">
        <f t="shared" ref="AE418" si="721">AD418*$H418</f>
        <v>0</v>
      </c>
      <c r="AF418" s="172"/>
      <c r="AG418" s="33">
        <f t="shared" ref="AG418" si="722">AF418*$H418</f>
        <v>0</v>
      </c>
      <c r="AH418" s="172"/>
      <c r="AI418" s="33">
        <f t="shared" ref="AI418" si="723">AH418*$H418</f>
        <v>0</v>
      </c>
      <c r="AJ418" s="172"/>
      <c r="AK418" s="33">
        <f t="shared" ref="AK418" si="724">AJ418*$H418</f>
        <v>0</v>
      </c>
      <c r="AL418" s="172"/>
      <c r="AM418" s="33">
        <f t="shared" ref="AM418" si="725">AL418*$H418</f>
        <v>0</v>
      </c>
      <c r="AN418" s="172"/>
      <c r="AO418" s="33">
        <f t="shared" ref="AO418" si="726">AN418*$H418</f>
        <v>0</v>
      </c>
      <c r="AP418" s="172"/>
      <c r="AQ418" s="33">
        <f t="shared" ref="AQ418" si="727">AP418*$H418</f>
        <v>0</v>
      </c>
      <c r="AR418" s="172"/>
      <c r="AS418" s="33">
        <f t="shared" ref="AS418" si="728">AR418*$H418</f>
        <v>0</v>
      </c>
      <c r="AT418" s="172"/>
      <c r="AU418" s="33">
        <f t="shared" ref="AU418" si="729">AT418*$H418</f>
        <v>0</v>
      </c>
      <c r="AV418" s="172"/>
      <c r="AW418" s="33">
        <f t="shared" ref="AW418" si="730">AV418*$H418</f>
        <v>0</v>
      </c>
      <c r="AX418" s="34">
        <f t="shared" si="241"/>
        <v>0</v>
      </c>
      <c r="AY418" s="41">
        <f t="shared" si="242"/>
        <v>0</v>
      </c>
      <c r="AZ418" s="5">
        <f t="shared" si="243"/>
        <v>0</v>
      </c>
      <c r="BA418" s="155">
        <f t="shared" si="244"/>
        <v>0</v>
      </c>
    </row>
    <row r="419" spans="1:53" s="2" customFormat="1" ht="24" hidden="1" thickTop="1" thickBot="1" x14ac:dyDescent="0.3">
      <c r="A419" s="32"/>
      <c r="B419" s="154">
        <v>5500300424</v>
      </c>
      <c r="C419" s="133" t="str">
        <f>IFERROR(IF(B419,VLOOKUP((AEO!$B$13&amp;AEO!$C$13&amp;B419&amp;E419),MSRV5!A:F,6,0),""),"N/A")</f>
        <v>3820</v>
      </c>
      <c r="D419" s="138" t="s">
        <v>5336</v>
      </c>
      <c r="E419" s="143" t="str">
        <f>IF(B419,VLOOKUP(B419,MSRV5!B:D,3,0),"")</f>
        <v>M</v>
      </c>
      <c r="F419" s="143"/>
      <c r="G419" s="75"/>
      <c r="H419" s="74">
        <f>IFERROR(IF(B419,VLOOKUP((AEO!$B$13&amp;AEO!$C$13&amp;B419&amp;E419),MSRV5!A:E,5,0),""),0)</f>
        <v>892.97</v>
      </c>
      <c r="I419" s="33">
        <f t="shared" si="142"/>
        <v>0</v>
      </c>
      <c r="J419" s="172"/>
      <c r="K419" s="33">
        <f t="shared" si="143"/>
        <v>0</v>
      </c>
      <c r="L419" s="172"/>
      <c r="M419" s="33">
        <f t="shared" si="143"/>
        <v>0</v>
      </c>
      <c r="N419" s="172"/>
      <c r="O419" s="33">
        <f t="shared" ref="O419" si="731">N419*$H419</f>
        <v>0</v>
      </c>
      <c r="P419" s="172"/>
      <c r="Q419" s="33">
        <f t="shared" ref="Q419" si="732">P419*$H419</f>
        <v>0</v>
      </c>
      <c r="R419" s="172"/>
      <c r="S419" s="33">
        <f t="shared" ref="S419" si="733">R419*$H419</f>
        <v>0</v>
      </c>
      <c r="T419" s="172"/>
      <c r="U419" s="33">
        <f t="shared" ref="U419" si="734">T419*$H419</f>
        <v>0</v>
      </c>
      <c r="V419" s="172"/>
      <c r="W419" s="33">
        <f t="shared" ref="W419" si="735">V419*$H419</f>
        <v>0</v>
      </c>
      <c r="X419" s="172"/>
      <c r="Y419" s="33">
        <f t="shared" ref="Y419" si="736">X419*$H419</f>
        <v>0</v>
      </c>
      <c r="Z419" s="172"/>
      <c r="AA419" s="33">
        <f t="shared" ref="AA419" si="737">Z419*$H419</f>
        <v>0</v>
      </c>
      <c r="AB419" s="172"/>
      <c r="AC419" s="33">
        <f t="shared" ref="AC419" si="738">AB419*$H419</f>
        <v>0</v>
      </c>
      <c r="AD419" s="172"/>
      <c r="AE419" s="33">
        <f t="shared" ref="AE419" si="739">AD419*$H419</f>
        <v>0</v>
      </c>
      <c r="AF419" s="172"/>
      <c r="AG419" s="33">
        <f t="shared" ref="AG419" si="740">AF419*$H419</f>
        <v>0</v>
      </c>
      <c r="AH419" s="172"/>
      <c r="AI419" s="33">
        <f t="shared" ref="AI419" si="741">AH419*$H419</f>
        <v>0</v>
      </c>
      <c r="AJ419" s="172"/>
      <c r="AK419" s="33">
        <f t="shared" ref="AK419" si="742">AJ419*$H419</f>
        <v>0</v>
      </c>
      <c r="AL419" s="172"/>
      <c r="AM419" s="33">
        <f t="shared" ref="AM419" si="743">AL419*$H419</f>
        <v>0</v>
      </c>
      <c r="AN419" s="172"/>
      <c r="AO419" s="33">
        <f t="shared" ref="AO419" si="744">AN419*$H419</f>
        <v>0</v>
      </c>
      <c r="AP419" s="172"/>
      <c r="AQ419" s="33">
        <f t="shared" ref="AQ419" si="745">AP419*$H419</f>
        <v>0</v>
      </c>
      <c r="AR419" s="172"/>
      <c r="AS419" s="33">
        <f t="shared" ref="AS419" si="746">AR419*$H419</f>
        <v>0</v>
      </c>
      <c r="AT419" s="172"/>
      <c r="AU419" s="33">
        <f t="shared" ref="AU419" si="747">AT419*$H419</f>
        <v>0</v>
      </c>
      <c r="AV419" s="172"/>
      <c r="AW419" s="33">
        <f t="shared" ref="AW419" si="748">AV419*$H419</f>
        <v>0</v>
      </c>
      <c r="AX419" s="34">
        <f t="shared" si="241"/>
        <v>0</v>
      </c>
      <c r="AY419" s="41">
        <f t="shared" si="242"/>
        <v>0</v>
      </c>
      <c r="AZ419" s="5">
        <f t="shared" si="243"/>
        <v>0</v>
      </c>
      <c r="BA419" s="155">
        <f t="shared" si="244"/>
        <v>0</v>
      </c>
    </row>
    <row r="420" spans="1:53" s="2" customFormat="1" ht="13.2" hidden="1" thickTop="1" thickBot="1" x14ac:dyDescent="0.3">
      <c r="A420" s="32"/>
      <c r="B420" s="154">
        <v>5500200975</v>
      </c>
      <c r="C420" s="133" t="str">
        <f>IFERROR(IF(B420,VLOOKUP((AEO!$B$13&amp;AEO!$C$13&amp;B420&amp;E420),MSRV5!A:F,6,0),""),"N/A")</f>
        <v>3830</v>
      </c>
      <c r="D420" s="138" t="s">
        <v>5337</v>
      </c>
      <c r="E420" s="143" t="str">
        <f>IF(B420,VLOOKUP(B420,MSRV5!B:D,3,0),"")</f>
        <v>M</v>
      </c>
      <c r="F420" s="143"/>
      <c r="G420" s="75"/>
      <c r="H420" s="74">
        <f>IFERROR(IF(B420,VLOOKUP((AEO!$B$13&amp;AEO!$C$13&amp;B420&amp;E420),MSRV5!A:E,5,0),""),0)</f>
        <v>69.36</v>
      </c>
      <c r="I420" s="33">
        <f t="shared" si="142"/>
        <v>0</v>
      </c>
      <c r="J420" s="172"/>
      <c r="K420" s="33">
        <f t="shared" si="143"/>
        <v>0</v>
      </c>
      <c r="L420" s="172"/>
      <c r="M420" s="33">
        <f t="shared" si="143"/>
        <v>0</v>
      </c>
      <c r="N420" s="172"/>
      <c r="O420" s="33">
        <f t="shared" ref="O420" si="749">N420*$H420</f>
        <v>0</v>
      </c>
      <c r="P420" s="172"/>
      <c r="Q420" s="33">
        <f t="shared" ref="Q420" si="750">P420*$H420</f>
        <v>0</v>
      </c>
      <c r="R420" s="172"/>
      <c r="S420" s="33">
        <f t="shared" ref="S420" si="751">R420*$H420</f>
        <v>0</v>
      </c>
      <c r="T420" s="172"/>
      <c r="U420" s="33">
        <f t="shared" ref="U420" si="752">T420*$H420</f>
        <v>0</v>
      </c>
      <c r="V420" s="172"/>
      <c r="W420" s="33">
        <f t="shared" ref="W420" si="753">V420*$H420</f>
        <v>0</v>
      </c>
      <c r="X420" s="172"/>
      <c r="Y420" s="33">
        <f t="shared" ref="Y420" si="754">X420*$H420</f>
        <v>0</v>
      </c>
      <c r="Z420" s="172"/>
      <c r="AA420" s="33">
        <f t="shared" ref="AA420" si="755">Z420*$H420</f>
        <v>0</v>
      </c>
      <c r="AB420" s="172"/>
      <c r="AC420" s="33">
        <f t="shared" ref="AC420" si="756">AB420*$H420</f>
        <v>0</v>
      </c>
      <c r="AD420" s="172"/>
      <c r="AE420" s="33">
        <f t="shared" ref="AE420" si="757">AD420*$H420</f>
        <v>0</v>
      </c>
      <c r="AF420" s="172"/>
      <c r="AG420" s="33">
        <f t="shared" ref="AG420" si="758">AF420*$H420</f>
        <v>0</v>
      </c>
      <c r="AH420" s="172"/>
      <c r="AI420" s="33">
        <f t="shared" ref="AI420" si="759">AH420*$H420</f>
        <v>0</v>
      </c>
      <c r="AJ420" s="172"/>
      <c r="AK420" s="33">
        <f t="shared" ref="AK420" si="760">AJ420*$H420</f>
        <v>0</v>
      </c>
      <c r="AL420" s="172"/>
      <c r="AM420" s="33">
        <f t="shared" ref="AM420" si="761">AL420*$H420</f>
        <v>0</v>
      </c>
      <c r="AN420" s="172"/>
      <c r="AO420" s="33">
        <f t="shared" ref="AO420" si="762">AN420*$H420</f>
        <v>0</v>
      </c>
      <c r="AP420" s="172"/>
      <c r="AQ420" s="33">
        <f t="shared" ref="AQ420" si="763">AP420*$H420</f>
        <v>0</v>
      </c>
      <c r="AR420" s="172"/>
      <c r="AS420" s="33">
        <f t="shared" ref="AS420" si="764">AR420*$H420</f>
        <v>0</v>
      </c>
      <c r="AT420" s="172"/>
      <c r="AU420" s="33">
        <f t="shared" ref="AU420" si="765">AT420*$H420</f>
        <v>0</v>
      </c>
      <c r="AV420" s="172"/>
      <c r="AW420" s="33">
        <f t="shared" ref="AW420" si="766">AV420*$H420</f>
        <v>0</v>
      </c>
      <c r="AX420" s="34">
        <f t="shared" si="241"/>
        <v>0</v>
      </c>
      <c r="AY420" s="41">
        <f t="shared" si="242"/>
        <v>0</v>
      </c>
      <c r="AZ420" s="5">
        <f t="shared" si="243"/>
        <v>0</v>
      </c>
      <c r="BA420" s="155">
        <f t="shared" si="244"/>
        <v>0</v>
      </c>
    </row>
    <row r="421" spans="1:53" s="2" customFormat="1" ht="24" hidden="1" thickTop="1" thickBot="1" x14ac:dyDescent="0.3">
      <c r="A421" s="32"/>
      <c r="B421" s="154">
        <v>5500300472</v>
      </c>
      <c r="C421" s="133" t="str">
        <f>IFERROR(IF(B421,VLOOKUP((AEO!$B$13&amp;AEO!$C$13&amp;B421&amp;E421),MSRV5!A:F,6,0),""),"N/A")</f>
        <v>3840</v>
      </c>
      <c r="D421" s="138" t="s">
        <v>5338</v>
      </c>
      <c r="E421" s="143" t="str">
        <f>IF(B421,VLOOKUP(B421,MSRV5!B:D,3,0),"")</f>
        <v>M2</v>
      </c>
      <c r="F421" s="143"/>
      <c r="G421" s="75"/>
      <c r="H421" s="74">
        <f>IFERROR(IF(B421,VLOOKUP((AEO!$B$13&amp;AEO!$C$13&amp;B421&amp;E421),MSRV5!A:E,5,0),""),0)</f>
        <v>9986.7199999999993</v>
      </c>
      <c r="I421" s="33">
        <f t="shared" si="142"/>
        <v>0</v>
      </c>
      <c r="J421" s="172"/>
      <c r="K421" s="33">
        <f t="shared" si="143"/>
        <v>0</v>
      </c>
      <c r="L421" s="172"/>
      <c r="M421" s="33">
        <f t="shared" si="143"/>
        <v>0</v>
      </c>
      <c r="N421" s="172"/>
      <c r="O421" s="33">
        <f t="shared" ref="O421" si="767">N421*$H421</f>
        <v>0</v>
      </c>
      <c r="P421" s="172"/>
      <c r="Q421" s="33">
        <f t="shared" ref="Q421" si="768">P421*$H421</f>
        <v>0</v>
      </c>
      <c r="R421" s="172"/>
      <c r="S421" s="33">
        <f t="shared" ref="S421" si="769">R421*$H421</f>
        <v>0</v>
      </c>
      <c r="T421" s="172"/>
      <c r="U421" s="33">
        <f t="shared" ref="U421" si="770">T421*$H421</f>
        <v>0</v>
      </c>
      <c r="V421" s="172"/>
      <c r="W421" s="33">
        <f t="shared" ref="W421" si="771">V421*$H421</f>
        <v>0</v>
      </c>
      <c r="X421" s="172"/>
      <c r="Y421" s="33">
        <f t="shared" ref="Y421" si="772">X421*$H421</f>
        <v>0</v>
      </c>
      <c r="Z421" s="172"/>
      <c r="AA421" s="33">
        <f t="shared" ref="AA421" si="773">Z421*$H421</f>
        <v>0</v>
      </c>
      <c r="AB421" s="172"/>
      <c r="AC421" s="33">
        <f t="shared" ref="AC421" si="774">AB421*$H421</f>
        <v>0</v>
      </c>
      <c r="AD421" s="172"/>
      <c r="AE421" s="33">
        <f t="shared" ref="AE421" si="775">AD421*$H421</f>
        <v>0</v>
      </c>
      <c r="AF421" s="172"/>
      <c r="AG421" s="33">
        <f t="shared" ref="AG421" si="776">AF421*$H421</f>
        <v>0</v>
      </c>
      <c r="AH421" s="172"/>
      <c r="AI421" s="33">
        <f t="shared" ref="AI421" si="777">AH421*$H421</f>
        <v>0</v>
      </c>
      <c r="AJ421" s="172"/>
      <c r="AK421" s="33">
        <f t="shared" ref="AK421" si="778">AJ421*$H421</f>
        <v>0</v>
      </c>
      <c r="AL421" s="172"/>
      <c r="AM421" s="33">
        <f t="shared" ref="AM421" si="779">AL421*$H421</f>
        <v>0</v>
      </c>
      <c r="AN421" s="172"/>
      <c r="AO421" s="33">
        <f t="shared" ref="AO421" si="780">AN421*$H421</f>
        <v>0</v>
      </c>
      <c r="AP421" s="172"/>
      <c r="AQ421" s="33">
        <f t="shared" ref="AQ421" si="781">AP421*$H421</f>
        <v>0</v>
      </c>
      <c r="AR421" s="172"/>
      <c r="AS421" s="33">
        <f t="shared" ref="AS421" si="782">AR421*$H421</f>
        <v>0</v>
      </c>
      <c r="AT421" s="172"/>
      <c r="AU421" s="33">
        <f t="shared" ref="AU421" si="783">AT421*$H421</f>
        <v>0</v>
      </c>
      <c r="AV421" s="172"/>
      <c r="AW421" s="33">
        <f t="shared" ref="AW421" si="784">AV421*$H421</f>
        <v>0</v>
      </c>
      <c r="AX421" s="34">
        <f t="shared" si="241"/>
        <v>0</v>
      </c>
      <c r="AY421" s="41">
        <f t="shared" si="242"/>
        <v>0</v>
      </c>
      <c r="AZ421" s="5">
        <f t="shared" si="243"/>
        <v>0</v>
      </c>
      <c r="BA421" s="155">
        <f t="shared" si="244"/>
        <v>0</v>
      </c>
    </row>
    <row r="422" spans="1:53" s="2" customFormat="1" ht="24" hidden="1" thickTop="1" thickBot="1" x14ac:dyDescent="0.3">
      <c r="A422" s="32"/>
      <c r="B422" s="154">
        <v>5500300471</v>
      </c>
      <c r="C422" s="133" t="str">
        <f>IFERROR(IF(B422,VLOOKUP((AEO!$B$13&amp;AEO!$C$13&amp;B422&amp;E422),MSRV5!A:F,6,0),""),"N/A")</f>
        <v>3850</v>
      </c>
      <c r="D422" s="138" t="s">
        <v>5339</v>
      </c>
      <c r="E422" s="143" t="str">
        <f>IF(B422,VLOOKUP(B422,MSRV5!B:D,3,0),"")</f>
        <v>UN</v>
      </c>
      <c r="F422" s="143"/>
      <c r="G422" s="75"/>
      <c r="H422" s="74">
        <f>IFERROR(IF(B422,VLOOKUP((AEO!$B$13&amp;AEO!$C$13&amp;B422&amp;E422),MSRV5!A:E,5,0),""),0)</f>
        <v>21870.3</v>
      </c>
      <c r="I422" s="33">
        <f t="shared" si="142"/>
        <v>0</v>
      </c>
      <c r="J422" s="172"/>
      <c r="K422" s="33">
        <f t="shared" si="143"/>
        <v>0</v>
      </c>
      <c r="L422" s="172"/>
      <c r="M422" s="33">
        <f t="shared" si="143"/>
        <v>0</v>
      </c>
      <c r="N422" s="172"/>
      <c r="O422" s="33">
        <f t="shared" ref="O422" si="785">N422*$H422</f>
        <v>0</v>
      </c>
      <c r="P422" s="172"/>
      <c r="Q422" s="33">
        <f t="shared" ref="Q422" si="786">P422*$H422</f>
        <v>0</v>
      </c>
      <c r="R422" s="172"/>
      <c r="S422" s="33">
        <f t="shared" ref="S422" si="787">R422*$H422</f>
        <v>0</v>
      </c>
      <c r="T422" s="172"/>
      <c r="U422" s="33">
        <f t="shared" ref="U422" si="788">T422*$H422</f>
        <v>0</v>
      </c>
      <c r="V422" s="172"/>
      <c r="W422" s="33">
        <f t="shared" ref="W422" si="789">V422*$H422</f>
        <v>0</v>
      </c>
      <c r="X422" s="172"/>
      <c r="Y422" s="33">
        <f t="shared" ref="Y422" si="790">X422*$H422</f>
        <v>0</v>
      </c>
      <c r="Z422" s="172"/>
      <c r="AA422" s="33">
        <f t="shared" ref="AA422" si="791">Z422*$H422</f>
        <v>0</v>
      </c>
      <c r="AB422" s="172"/>
      <c r="AC422" s="33">
        <f t="shared" ref="AC422" si="792">AB422*$H422</f>
        <v>0</v>
      </c>
      <c r="AD422" s="172"/>
      <c r="AE422" s="33">
        <f t="shared" ref="AE422" si="793">AD422*$H422</f>
        <v>0</v>
      </c>
      <c r="AF422" s="172"/>
      <c r="AG422" s="33">
        <f t="shared" ref="AG422" si="794">AF422*$H422</f>
        <v>0</v>
      </c>
      <c r="AH422" s="172"/>
      <c r="AI422" s="33">
        <f t="shared" ref="AI422" si="795">AH422*$H422</f>
        <v>0</v>
      </c>
      <c r="AJ422" s="172"/>
      <c r="AK422" s="33">
        <f t="shared" ref="AK422" si="796">AJ422*$H422</f>
        <v>0</v>
      </c>
      <c r="AL422" s="172"/>
      <c r="AM422" s="33">
        <f t="shared" ref="AM422" si="797">AL422*$H422</f>
        <v>0</v>
      </c>
      <c r="AN422" s="172"/>
      <c r="AO422" s="33">
        <f t="shared" ref="AO422" si="798">AN422*$H422</f>
        <v>0</v>
      </c>
      <c r="AP422" s="172"/>
      <c r="AQ422" s="33">
        <f t="shared" ref="AQ422" si="799">AP422*$H422</f>
        <v>0</v>
      </c>
      <c r="AR422" s="172"/>
      <c r="AS422" s="33">
        <f t="shared" ref="AS422" si="800">AR422*$H422</f>
        <v>0</v>
      </c>
      <c r="AT422" s="172"/>
      <c r="AU422" s="33">
        <f t="shared" ref="AU422" si="801">AT422*$H422</f>
        <v>0</v>
      </c>
      <c r="AV422" s="172"/>
      <c r="AW422" s="33">
        <f t="shared" ref="AW422" si="802">AV422*$H422</f>
        <v>0</v>
      </c>
      <c r="AX422" s="34">
        <f t="shared" ref="AX422:AX482" si="803">SUM(AV422,AT422,AR422,AP422,AN422,AL422,AJ422,AH422,AF422,AD422,AB422,Z422,X422,V422,T422,R422,P422,N422,L422,J422)</f>
        <v>0</v>
      </c>
      <c r="AY422" s="41">
        <f t="shared" ref="AY422:AY482" si="804">SUM(AW422,AU422,AS422,AQ422,AO422,AM422,AK422,AI422,AG422,AE422,AC422,AA422,Y422,W422,U422,S422,Q422,O422,M422,K422)</f>
        <v>0</v>
      </c>
      <c r="AZ422" s="5">
        <f t="shared" ref="AZ422:AZ482" si="805">(F422+G422)-AX422</f>
        <v>0</v>
      </c>
      <c r="BA422" s="155">
        <f t="shared" ref="BA422:BA482" si="806">I422-AY422</f>
        <v>0</v>
      </c>
    </row>
    <row r="423" spans="1:53" s="2" customFormat="1" ht="24" hidden="1" thickTop="1" thickBot="1" x14ac:dyDescent="0.3">
      <c r="A423" s="32"/>
      <c r="B423" s="154">
        <v>5500100449</v>
      </c>
      <c r="C423" s="133" t="str">
        <f>IFERROR(IF(B423,VLOOKUP((AEO!$B$13&amp;AEO!$C$13&amp;B423&amp;E423),MSRV5!A:F,6,0),""),"N/A")</f>
        <v>3860</v>
      </c>
      <c r="D423" s="138" t="s">
        <v>5340</v>
      </c>
      <c r="E423" s="143" t="str">
        <f>IF(B423,VLOOKUP(B423,MSRV5!B:D,3,0),"")</f>
        <v>M</v>
      </c>
      <c r="F423" s="143"/>
      <c r="G423" s="75"/>
      <c r="H423" s="74">
        <f>IFERROR(IF(B423,VLOOKUP((AEO!$B$13&amp;AEO!$C$13&amp;B423&amp;E423),MSRV5!A:E,5,0),""),0)</f>
        <v>440.55</v>
      </c>
      <c r="I423" s="33">
        <f t="shared" si="142"/>
        <v>0</v>
      </c>
      <c r="J423" s="172"/>
      <c r="K423" s="33">
        <f t="shared" si="143"/>
        <v>0</v>
      </c>
      <c r="L423" s="172"/>
      <c r="M423" s="33">
        <f t="shared" si="143"/>
        <v>0</v>
      </c>
      <c r="N423" s="172"/>
      <c r="O423" s="33">
        <f t="shared" ref="O423" si="807">N423*$H423</f>
        <v>0</v>
      </c>
      <c r="P423" s="172"/>
      <c r="Q423" s="33">
        <f t="shared" ref="Q423" si="808">P423*$H423</f>
        <v>0</v>
      </c>
      <c r="R423" s="172"/>
      <c r="S423" s="33">
        <f t="shared" ref="S423" si="809">R423*$H423</f>
        <v>0</v>
      </c>
      <c r="T423" s="172"/>
      <c r="U423" s="33">
        <f t="shared" ref="U423" si="810">T423*$H423</f>
        <v>0</v>
      </c>
      <c r="V423" s="172"/>
      <c r="W423" s="33">
        <f t="shared" ref="W423" si="811">V423*$H423</f>
        <v>0</v>
      </c>
      <c r="X423" s="172"/>
      <c r="Y423" s="33">
        <f t="shared" ref="Y423" si="812">X423*$H423</f>
        <v>0</v>
      </c>
      <c r="Z423" s="172"/>
      <c r="AA423" s="33">
        <f t="shared" ref="AA423" si="813">Z423*$H423</f>
        <v>0</v>
      </c>
      <c r="AB423" s="172"/>
      <c r="AC423" s="33">
        <f t="shared" ref="AC423" si="814">AB423*$H423</f>
        <v>0</v>
      </c>
      <c r="AD423" s="172"/>
      <c r="AE423" s="33">
        <f t="shared" ref="AE423" si="815">AD423*$H423</f>
        <v>0</v>
      </c>
      <c r="AF423" s="172"/>
      <c r="AG423" s="33">
        <f t="shared" ref="AG423" si="816">AF423*$H423</f>
        <v>0</v>
      </c>
      <c r="AH423" s="172"/>
      <c r="AI423" s="33">
        <f t="shared" ref="AI423" si="817">AH423*$H423</f>
        <v>0</v>
      </c>
      <c r="AJ423" s="172"/>
      <c r="AK423" s="33">
        <f t="shared" ref="AK423" si="818">AJ423*$H423</f>
        <v>0</v>
      </c>
      <c r="AL423" s="172"/>
      <c r="AM423" s="33">
        <f t="shared" ref="AM423" si="819">AL423*$H423</f>
        <v>0</v>
      </c>
      <c r="AN423" s="172"/>
      <c r="AO423" s="33">
        <f t="shared" ref="AO423" si="820">AN423*$H423</f>
        <v>0</v>
      </c>
      <c r="AP423" s="172"/>
      <c r="AQ423" s="33">
        <f t="shared" ref="AQ423" si="821">AP423*$H423</f>
        <v>0</v>
      </c>
      <c r="AR423" s="172"/>
      <c r="AS423" s="33">
        <f t="shared" ref="AS423" si="822">AR423*$H423</f>
        <v>0</v>
      </c>
      <c r="AT423" s="172"/>
      <c r="AU423" s="33">
        <f t="shared" ref="AU423" si="823">AT423*$H423</f>
        <v>0</v>
      </c>
      <c r="AV423" s="172"/>
      <c r="AW423" s="33">
        <f t="shared" ref="AW423" si="824">AV423*$H423</f>
        <v>0</v>
      </c>
      <c r="AX423" s="34">
        <f t="shared" si="803"/>
        <v>0</v>
      </c>
      <c r="AY423" s="41">
        <f t="shared" si="804"/>
        <v>0</v>
      </c>
      <c r="AZ423" s="5">
        <f t="shared" si="805"/>
        <v>0</v>
      </c>
      <c r="BA423" s="155">
        <f t="shared" si="806"/>
        <v>0</v>
      </c>
    </row>
    <row r="424" spans="1:53" s="2" customFormat="1" ht="13.2" hidden="1" thickTop="1" thickBot="1" x14ac:dyDescent="0.3">
      <c r="A424" s="32"/>
      <c r="B424" s="154">
        <v>5056500000</v>
      </c>
      <c r="C424" s="133" t="str">
        <f>IFERROR(IF(B424,VLOOKUP((AEO!$B$13&amp;AEO!$C$13&amp;B424&amp;E424),MSRV5!A:F,6,0),""),"N/A")</f>
        <v>3870</v>
      </c>
      <c r="D424" s="138" t="s">
        <v>5341</v>
      </c>
      <c r="E424" s="143" t="str">
        <f>IF(B424,VLOOKUP(B424,MSRV5!B:D,3,0),"")</f>
        <v>M</v>
      </c>
      <c r="F424" s="143"/>
      <c r="G424" s="75"/>
      <c r="H424" s="74">
        <f>IFERROR(IF(B424,VLOOKUP((AEO!$B$13&amp;AEO!$C$13&amp;B424&amp;E424),MSRV5!A:E,5,0),""),0)</f>
        <v>82.07</v>
      </c>
      <c r="I424" s="33">
        <f t="shared" si="142"/>
        <v>0</v>
      </c>
      <c r="J424" s="172"/>
      <c r="K424" s="33">
        <f t="shared" si="143"/>
        <v>0</v>
      </c>
      <c r="L424" s="172"/>
      <c r="M424" s="33">
        <f t="shared" si="143"/>
        <v>0</v>
      </c>
      <c r="N424" s="172"/>
      <c r="O424" s="33">
        <f t="shared" ref="O424" si="825">N424*$H424</f>
        <v>0</v>
      </c>
      <c r="P424" s="172"/>
      <c r="Q424" s="33">
        <f t="shared" ref="Q424" si="826">P424*$H424</f>
        <v>0</v>
      </c>
      <c r="R424" s="172"/>
      <c r="S424" s="33">
        <f t="shared" ref="S424" si="827">R424*$H424</f>
        <v>0</v>
      </c>
      <c r="T424" s="172"/>
      <c r="U424" s="33">
        <f t="shared" ref="U424" si="828">T424*$H424</f>
        <v>0</v>
      </c>
      <c r="V424" s="172"/>
      <c r="W424" s="33">
        <f t="shared" ref="W424" si="829">V424*$H424</f>
        <v>0</v>
      </c>
      <c r="X424" s="172"/>
      <c r="Y424" s="33">
        <f t="shared" ref="Y424" si="830">X424*$H424</f>
        <v>0</v>
      </c>
      <c r="Z424" s="172"/>
      <c r="AA424" s="33">
        <f t="shared" ref="AA424" si="831">Z424*$H424</f>
        <v>0</v>
      </c>
      <c r="AB424" s="172"/>
      <c r="AC424" s="33">
        <f t="shared" ref="AC424" si="832">AB424*$H424</f>
        <v>0</v>
      </c>
      <c r="AD424" s="172"/>
      <c r="AE424" s="33">
        <f t="shared" ref="AE424" si="833">AD424*$H424</f>
        <v>0</v>
      </c>
      <c r="AF424" s="172"/>
      <c r="AG424" s="33">
        <f t="shared" ref="AG424" si="834">AF424*$H424</f>
        <v>0</v>
      </c>
      <c r="AH424" s="172"/>
      <c r="AI424" s="33">
        <f t="shared" ref="AI424" si="835">AH424*$H424</f>
        <v>0</v>
      </c>
      <c r="AJ424" s="172"/>
      <c r="AK424" s="33">
        <f t="shared" ref="AK424" si="836">AJ424*$H424</f>
        <v>0</v>
      </c>
      <c r="AL424" s="172"/>
      <c r="AM424" s="33">
        <f t="shared" ref="AM424" si="837">AL424*$H424</f>
        <v>0</v>
      </c>
      <c r="AN424" s="172"/>
      <c r="AO424" s="33">
        <f t="shared" ref="AO424" si="838">AN424*$H424</f>
        <v>0</v>
      </c>
      <c r="AP424" s="172"/>
      <c r="AQ424" s="33">
        <f t="shared" ref="AQ424" si="839">AP424*$H424</f>
        <v>0</v>
      </c>
      <c r="AR424" s="172"/>
      <c r="AS424" s="33">
        <f t="shared" ref="AS424" si="840">AR424*$H424</f>
        <v>0</v>
      </c>
      <c r="AT424" s="172"/>
      <c r="AU424" s="33">
        <f t="shared" ref="AU424" si="841">AT424*$H424</f>
        <v>0</v>
      </c>
      <c r="AV424" s="172"/>
      <c r="AW424" s="33">
        <f t="shared" ref="AW424" si="842">AV424*$H424</f>
        <v>0</v>
      </c>
      <c r="AX424" s="34">
        <f t="shared" si="803"/>
        <v>0</v>
      </c>
      <c r="AY424" s="41">
        <f t="shared" si="804"/>
        <v>0</v>
      </c>
      <c r="AZ424" s="5">
        <f t="shared" si="805"/>
        <v>0</v>
      </c>
      <c r="BA424" s="155">
        <f t="shared" si="806"/>
        <v>0</v>
      </c>
    </row>
    <row r="425" spans="1:53" s="2" customFormat="1" ht="13.2" hidden="1" thickTop="1" thickBot="1" x14ac:dyDescent="0.3">
      <c r="A425" s="89"/>
      <c r="B425" s="156">
        <v>5500300530</v>
      </c>
      <c r="C425" s="134" t="str">
        <f>IFERROR(IF(B425,VLOOKUP((AEO!$B$13&amp;AEO!$C$13&amp;B425&amp;E425),MSRV5!A:F,6,0),""),"N/A")</f>
        <v>3880</v>
      </c>
      <c r="D425" s="139" t="s">
        <v>5342</v>
      </c>
      <c r="E425" s="144" t="str">
        <f>IF(B425,VLOOKUP(B425,MSRV5!B:D,3,0),"")</f>
        <v>M</v>
      </c>
      <c r="F425" s="144"/>
      <c r="G425" s="95"/>
      <c r="H425" s="88">
        <f>IFERROR(IF(B425,VLOOKUP((AEO!$B$13&amp;AEO!$C$13&amp;B425&amp;E425),MSRV5!A:E,5,0),""),0)</f>
        <v>114.01</v>
      </c>
      <c r="I425" s="90">
        <f t="shared" si="142"/>
        <v>0</v>
      </c>
      <c r="J425" s="172"/>
      <c r="K425" s="90">
        <f t="shared" si="143"/>
        <v>0</v>
      </c>
      <c r="L425" s="172"/>
      <c r="M425" s="90">
        <f t="shared" si="143"/>
        <v>0</v>
      </c>
      <c r="N425" s="172"/>
      <c r="O425" s="90">
        <f t="shared" ref="O425" si="843">N425*$H425</f>
        <v>0</v>
      </c>
      <c r="P425" s="172"/>
      <c r="Q425" s="90">
        <f t="shared" ref="Q425" si="844">P425*$H425</f>
        <v>0</v>
      </c>
      <c r="R425" s="172"/>
      <c r="S425" s="90">
        <f t="shared" ref="S425" si="845">R425*$H425</f>
        <v>0</v>
      </c>
      <c r="T425" s="172"/>
      <c r="U425" s="90">
        <f t="shared" ref="U425" si="846">T425*$H425</f>
        <v>0</v>
      </c>
      <c r="V425" s="172"/>
      <c r="W425" s="90">
        <f t="shared" ref="W425" si="847">V425*$H425</f>
        <v>0</v>
      </c>
      <c r="X425" s="172"/>
      <c r="Y425" s="90">
        <f t="shared" ref="Y425" si="848">X425*$H425</f>
        <v>0</v>
      </c>
      <c r="Z425" s="172"/>
      <c r="AA425" s="90">
        <f t="shared" ref="AA425" si="849">Z425*$H425</f>
        <v>0</v>
      </c>
      <c r="AB425" s="172"/>
      <c r="AC425" s="90">
        <f t="shared" ref="AC425" si="850">AB425*$H425</f>
        <v>0</v>
      </c>
      <c r="AD425" s="172"/>
      <c r="AE425" s="90">
        <f t="shared" ref="AE425" si="851">AD425*$H425</f>
        <v>0</v>
      </c>
      <c r="AF425" s="172"/>
      <c r="AG425" s="90">
        <f t="shared" ref="AG425" si="852">AF425*$H425</f>
        <v>0</v>
      </c>
      <c r="AH425" s="172"/>
      <c r="AI425" s="90">
        <f t="shared" ref="AI425" si="853">AH425*$H425</f>
        <v>0</v>
      </c>
      <c r="AJ425" s="172"/>
      <c r="AK425" s="90">
        <f t="shared" ref="AK425" si="854">AJ425*$H425</f>
        <v>0</v>
      </c>
      <c r="AL425" s="172"/>
      <c r="AM425" s="90">
        <f t="shared" ref="AM425" si="855">AL425*$H425</f>
        <v>0</v>
      </c>
      <c r="AN425" s="172"/>
      <c r="AO425" s="90">
        <f t="shared" ref="AO425" si="856">AN425*$H425</f>
        <v>0</v>
      </c>
      <c r="AP425" s="172"/>
      <c r="AQ425" s="90">
        <f t="shared" ref="AQ425" si="857">AP425*$H425</f>
        <v>0</v>
      </c>
      <c r="AR425" s="172"/>
      <c r="AS425" s="90">
        <f t="shared" ref="AS425" si="858">AR425*$H425</f>
        <v>0</v>
      </c>
      <c r="AT425" s="172"/>
      <c r="AU425" s="90">
        <f t="shared" ref="AU425" si="859">AT425*$H425</f>
        <v>0</v>
      </c>
      <c r="AV425" s="172"/>
      <c r="AW425" s="90">
        <f t="shared" ref="AW425" si="860">AV425*$H425</f>
        <v>0</v>
      </c>
      <c r="AX425" s="91">
        <f t="shared" si="803"/>
        <v>0</v>
      </c>
      <c r="AY425" s="92">
        <f t="shared" si="804"/>
        <v>0</v>
      </c>
      <c r="AZ425" s="87">
        <f t="shared" si="805"/>
        <v>0</v>
      </c>
      <c r="BA425" s="153">
        <f t="shared" si="806"/>
        <v>0</v>
      </c>
    </row>
    <row r="426" spans="1:53" s="2" customFormat="1" ht="13.2" hidden="1" thickTop="1" thickBot="1" x14ac:dyDescent="0.3">
      <c r="A426" s="32"/>
      <c r="B426" s="154">
        <v>5050400023</v>
      </c>
      <c r="C426" s="133" t="str">
        <f>IFERROR(IF(B426,VLOOKUP((AEO!$B$13&amp;AEO!$C$13&amp;B426&amp;E426),MSRV5!A:F,6,0),""),"N/A")</f>
        <v>3890</v>
      </c>
      <c r="D426" s="138" t="s">
        <v>5343</v>
      </c>
      <c r="E426" s="143" t="str">
        <f>IF(B426,VLOOKUP(B426,MSRV5!B:D,3,0),"")</f>
        <v>CDA</v>
      </c>
      <c r="F426" s="143"/>
      <c r="G426" s="75"/>
      <c r="H426" s="74">
        <f>IFERROR(IF(B426,VLOOKUP((AEO!$B$13&amp;AEO!$C$13&amp;B426&amp;E426),MSRV5!A:E,5,0),""),0)</f>
        <v>2664.72</v>
      </c>
      <c r="I426" s="33">
        <f t="shared" si="142"/>
        <v>0</v>
      </c>
      <c r="J426" s="172"/>
      <c r="K426" s="33">
        <f t="shared" si="143"/>
        <v>0</v>
      </c>
      <c r="L426" s="172"/>
      <c r="M426" s="33">
        <f t="shared" si="143"/>
        <v>0</v>
      </c>
      <c r="N426" s="172"/>
      <c r="O426" s="33">
        <f t="shared" ref="O426" si="861">N426*$H426</f>
        <v>0</v>
      </c>
      <c r="P426" s="172"/>
      <c r="Q426" s="33">
        <f t="shared" ref="Q426" si="862">P426*$H426</f>
        <v>0</v>
      </c>
      <c r="R426" s="172"/>
      <c r="S426" s="33">
        <f t="shared" ref="S426" si="863">R426*$H426</f>
        <v>0</v>
      </c>
      <c r="T426" s="172"/>
      <c r="U426" s="33">
        <f t="shared" ref="U426" si="864">T426*$H426</f>
        <v>0</v>
      </c>
      <c r="V426" s="172"/>
      <c r="W426" s="33">
        <f t="shared" ref="W426" si="865">V426*$H426</f>
        <v>0</v>
      </c>
      <c r="X426" s="172"/>
      <c r="Y426" s="33">
        <f t="shared" ref="Y426" si="866">X426*$H426</f>
        <v>0</v>
      </c>
      <c r="Z426" s="172"/>
      <c r="AA426" s="33">
        <f t="shared" ref="AA426" si="867">Z426*$H426</f>
        <v>0</v>
      </c>
      <c r="AB426" s="172"/>
      <c r="AC426" s="33">
        <f t="shared" ref="AC426" si="868">AB426*$H426</f>
        <v>0</v>
      </c>
      <c r="AD426" s="172"/>
      <c r="AE426" s="33">
        <f t="shared" ref="AE426" si="869">AD426*$H426</f>
        <v>0</v>
      </c>
      <c r="AF426" s="172"/>
      <c r="AG426" s="33">
        <f t="shared" ref="AG426" si="870">AF426*$H426</f>
        <v>0</v>
      </c>
      <c r="AH426" s="172"/>
      <c r="AI426" s="33">
        <f t="shared" ref="AI426" si="871">AH426*$H426</f>
        <v>0</v>
      </c>
      <c r="AJ426" s="172"/>
      <c r="AK426" s="33">
        <f t="shared" ref="AK426" si="872">AJ426*$H426</f>
        <v>0</v>
      </c>
      <c r="AL426" s="172"/>
      <c r="AM426" s="33">
        <f t="shared" ref="AM426" si="873">AL426*$H426</f>
        <v>0</v>
      </c>
      <c r="AN426" s="172"/>
      <c r="AO426" s="33">
        <f t="shared" ref="AO426" si="874">AN426*$H426</f>
        <v>0</v>
      </c>
      <c r="AP426" s="172"/>
      <c r="AQ426" s="33">
        <f t="shared" ref="AQ426" si="875">AP426*$H426</f>
        <v>0</v>
      </c>
      <c r="AR426" s="172"/>
      <c r="AS426" s="33">
        <f t="shared" ref="AS426" si="876">AR426*$H426</f>
        <v>0</v>
      </c>
      <c r="AT426" s="172"/>
      <c r="AU426" s="33">
        <f t="shared" ref="AU426" si="877">AT426*$H426</f>
        <v>0</v>
      </c>
      <c r="AV426" s="172"/>
      <c r="AW426" s="33">
        <f t="shared" ref="AW426" si="878">AV426*$H426</f>
        <v>0</v>
      </c>
      <c r="AX426" s="34">
        <f t="shared" si="803"/>
        <v>0</v>
      </c>
      <c r="AY426" s="41">
        <f t="shared" si="804"/>
        <v>0</v>
      </c>
      <c r="AZ426" s="5">
        <f t="shared" si="805"/>
        <v>0</v>
      </c>
      <c r="BA426" s="155">
        <f t="shared" si="806"/>
        <v>0</v>
      </c>
    </row>
    <row r="427" spans="1:53" s="2" customFormat="1" ht="13.2" hidden="1" thickTop="1" thickBot="1" x14ac:dyDescent="0.3">
      <c r="A427" s="32"/>
      <c r="B427" s="154">
        <v>5500300633</v>
      </c>
      <c r="C427" s="133" t="str">
        <f>IFERROR(IF(B427,VLOOKUP((AEO!$B$13&amp;AEO!$C$13&amp;B427&amp;E427),MSRV5!A:F,6,0),""),"N/A")</f>
        <v>3900</v>
      </c>
      <c r="D427" s="138" t="s">
        <v>5344</v>
      </c>
      <c r="E427" s="143" t="str">
        <f>IF(B427,VLOOKUP(B427,MSRV5!B:D,3,0),"")</f>
        <v>M</v>
      </c>
      <c r="F427" s="143"/>
      <c r="G427" s="75"/>
      <c r="H427" s="74">
        <f>IFERROR(IF(B427,VLOOKUP((AEO!$B$13&amp;AEO!$C$13&amp;B427&amp;E427),MSRV5!A:E,5,0),""),0)</f>
        <v>69.39</v>
      </c>
      <c r="I427" s="33">
        <f t="shared" si="142"/>
        <v>0</v>
      </c>
      <c r="J427" s="172"/>
      <c r="K427" s="33">
        <f t="shared" si="143"/>
        <v>0</v>
      </c>
      <c r="L427" s="172"/>
      <c r="M427" s="33">
        <f t="shared" si="143"/>
        <v>0</v>
      </c>
      <c r="N427" s="172"/>
      <c r="O427" s="33">
        <f t="shared" ref="O427" si="879">N427*$H427</f>
        <v>0</v>
      </c>
      <c r="P427" s="172"/>
      <c r="Q427" s="33">
        <f t="shared" ref="Q427" si="880">P427*$H427</f>
        <v>0</v>
      </c>
      <c r="R427" s="172"/>
      <c r="S427" s="33">
        <f t="shared" ref="S427" si="881">R427*$H427</f>
        <v>0</v>
      </c>
      <c r="T427" s="172"/>
      <c r="U427" s="33">
        <f t="shared" ref="U427" si="882">T427*$H427</f>
        <v>0</v>
      </c>
      <c r="V427" s="172"/>
      <c r="W427" s="33">
        <f t="shared" ref="W427" si="883">V427*$H427</f>
        <v>0</v>
      </c>
      <c r="X427" s="172"/>
      <c r="Y427" s="33">
        <f t="shared" ref="Y427" si="884">X427*$H427</f>
        <v>0</v>
      </c>
      <c r="Z427" s="172"/>
      <c r="AA427" s="33">
        <f t="shared" ref="AA427" si="885">Z427*$H427</f>
        <v>0</v>
      </c>
      <c r="AB427" s="172"/>
      <c r="AC427" s="33">
        <f t="shared" ref="AC427" si="886">AB427*$H427</f>
        <v>0</v>
      </c>
      <c r="AD427" s="172"/>
      <c r="AE427" s="33">
        <f t="shared" ref="AE427" si="887">AD427*$H427</f>
        <v>0</v>
      </c>
      <c r="AF427" s="172"/>
      <c r="AG427" s="33">
        <f t="shared" ref="AG427" si="888">AF427*$H427</f>
        <v>0</v>
      </c>
      <c r="AH427" s="172"/>
      <c r="AI427" s="33">
        <f t="shared" ref="AI427" si="889">AH427*$H427</f>
        <v>0</v>
      </c>
      <c r="AJ427" s="172"/>
      <c r="AK427" s="33">
        <f t="shared" ref="AK427" si="890">AJ427*$H427</f>
        <v>0</v>
      </c>
      <c r="AL427" s="172"/>
      <c r="AM427" s="33">
        <f t="shared" ref="AM427" si="891">AL427*$H427</f>
        <v>0</v>
      </c>
      <c r="AN427" s="172"/>
      <c r="AO427" s="33">
        <f t="shared" ref="AO427" si="892">AN427*$H427</f>
        <v>0</v>
      </c>
      <c r="AP427" s="172"/>
      <c r="AQ427" s="33">
        <f t="shared" ref="AQ427" si="893">AP427*$H427</f>
        <v>0</v>
      </c>
      <c r="AR427" s="172"/>
      <c r="AS427" s="33">
        <f t="shared" ref="AS427" si="894">AR427*$H427</f>
        <v>0</v>
      </c>
      <c r="AT427" s="172"/>
      <c r="AU427" s="33">
        <f t="shared" ref="AU427" si="895">AT427*$H427</f>
        <v>0</v>
      </c>
      <c r="AV427" s="172"/>
      <c r="AW427" s="33">
        <f t="shared" ref="AW427" si="896">AV427*$H427</f>
        <v>0</v>
      </c>
      <c r="AX427" s="34">
        <f t="shared" si="803"/>
        <v>0</v>
      </c>
      <c r="AY427" s="41">
        <f t="shared" si="804"/>
        <v>0</v>
      </c>
      <c r="AZ427" s="5">
        <f t="shared" si="805"/>
        <v>0</v>
      </c>
      <c r="BA427" s="155">
        <f t="shared" si="806"/>
        <v>0</v>
      </c>
    </row>
    <row r="428" spans="1:53" s="2" customFormat="1" ht="24" hidden="1" thickTop="1" thickBot="1" x14ac:dyDescent="0.3">
      <c r="A428" s="32"/>
      <c r="B428" s="152">
        <v>5500200991</v>
      </c>
      <c r="C428" s="132" t="str">
        <f>IFERROR(IF(B428,VLOOKUP((AEO!$B$13&amp;AEO!$C$13&amp;B428&amp;E428),MSRV5!A:F,6,0),""),"N/A")</f>
        <v>3910</v>
      </c>
      <c r="D428" s="137" t="s">
        <v>5345</v>
      </c>
      <c r="E428" s="142" t="str">
        <f>IF(B428,VLOOKUP(B428,MSRV5!B:D,3,0),"")</f>
        <v>UN</v>
      </c>
      <c r="F428" s="142"/>
      <c r="G428" s="86"/>
      <c r="H428" s="74">
        <f>IFERROR(IF(B428,VLOOKUP((AEO!$B$13&amp;AEO!$C$13&amp;B428&amp;E428),MSRV5!A:E,5,0),""),0)</f>
        <v>173.72</v>
      </c>
      <c r="I428" s="33">
        <f t="shared" si="142"/>
        <v>0</v>
      </c>
      <c r="J428" s="172"/>
      <c r="K428" s="33">
        <f t="shared" si="143"/>
        <v>0</v>
      </c>
      <c r="L428" s="172"/>
      <c r="M428" s="33">
        <f t="shared" si="143"/>
        <v>0</v>
      </c>
      <c r="N428" s="172"/>
      <c r="O428" s="33">
        <f t="shared" ref="O428" si="897">N428*$H428</f>
        <v>0</v>
      </c>
      <c r="P428" s="172"/>
      <c r="Q428" s="33">
        <f t="shared" ref="Q428" si="898">P428*$H428</f>
        <v>0</v>
      </c>
      <c r="R428" s="172"/>
      <c r="S428" s="33">
        <f t="shared" ref="S428" si="899">R428*$H428</f>
        <v>0</v>
      </c>
      <c r="T428" s="172"/>
      <c r="U428" s="33">
        <f t="shared" ref="U428" si="900">T428*$H428</f>
        <v>0</v>
      </c>
      <c r="V428" s="172"/>
      <c r="W428" s="33">
        <f t="shared" ref="W428" si="901">V428*$H428</f>
        <v>0</v>
      </c>
      <c r="X428" s="172"/>
      <c r="Y428" s="33">
        <f t="shared" ref="Y428" si="902">X428*$H428</f>
        <v>0</v>
      </c>
      <c r="Z428" s="172"/>
      <c r="AA428" s="33">
        <f t="shared" ref="AA428" si="903">Z428*$H428</f>
        <v>0</v>
      </c>
      <c r="AB428" s="172"/>
      <c r="AC428" s="33">
        <f t="shared" ref="AC428" si="904">AB428*$H428</f>
        <v>0</v>
      </c>
      <c r="AD428" s="172"/>
      <c r="AE428" s="33">
        <f t="shared" ref="AE428" si="905">AD428*$H428</f>
        <v>0</v>
      </c>
      <c r="AF428" s="172"/>
      <c r="AG428" s="33">
        <f t="shared" ref="AG428" si="906">AF428*$H428</f>
        <v>0</v>
      </c>
      <c r="AH428" s="172"/>
      <c r="AI428" s="33">
        <f t="shared" ref="AI428" si="907">AH428*$H428</f>
        <v>0</v>
      </c>
      <c r="AJ428" s="172"/>
      <c r="AK428" s="33">
        <f t="shared" ref="AK428" si="908">AJ428*$H428</f>
        <v>0</v>
      </c>
      <c r="AL428" s="172"/>
      <c r="AM428" s="33">
        <f t="shared" ref="AM428" si="909">AL428*$H428</f>
        <v>0</v>
      </c>
      <c r="AN428" s="172"/>
      <c r="AO428" s="33">
        <f t="shared" ref="AO428" si="910">AN428*$H428</f>
        <v>0</v>
      </c>
      <c r="AP428" s="172"/>
      <c r="AQ428" s="33">
        <f t="shared" ref="AQ428" si="911">AP428*$H428</f>
        <v>0</v>
      </c>
      <c r="AR428" s="172"/>
      <c r="AS428" s="33">
        <f t="shared" ref="AS428" si="912">AR428*$H428</f>
        <v>0</v>
      </c>
      <c r="AT428" s="172"/>
      <c r="AU428" s="33">
        <f t="shared" ref="AU428" si="913">AT428*$H428</f>
        <v>0</v>
      </c>
      <c r="AV428" s="172"/>
      <c r="AW428" s="33">
        <f t="shared" ref="AW428" si="914">AV428*$H428</f>
        <v>0</v>
      </c>
      <c r="AX428" s="34">
        <f t="shared" si="803"/>
        <v>0</v>
      </c>
      <c r="AY428" s="41">
        <f t="shared" si="804"/>
        <v>0</v>
      </c>
      <c r="AZ428" s="5">
        <f t="shared" si="805"/>
        <v>0</v>
      </c>
      <c r="BA428" s="155">
        <f t="shared" si="806"/>
        <v>0</v>
      </c>
    </row>
    <row r="429" spans="1:53" s="2" customFormat="1" ht="13.2" hidden="1" thickTop="1" thickBot="1" x14ac:dyDescent="0.3">
      <c r="A429" s="32"/>
      <c r="B429" s="154">
        <v>5056500001</v>
      </c>
      <c r="C429" s="133" t="str">
        <f>IFERROR(IF(B429,VLOOKUP((AEO!$B$13&amp;AEO!$C$13&amp;B429&amp;E429),MSRV5!A:F,6,0),""),"N/A")</f>
        <v>3920</v>
      </c>
      <c r="D429" s="138" t="s">
        <v>5346</v>
      </c>
      <c r="E429" s="143" t="str">
        <f>IF(B429,VLOOKUP(B429,MSRV5!B:D,3,0),"")</f>
        <v>M</v>
      </c>
      <c r="F429" s="143"/>
      <c r="G429" s="75"/>
      <c r="H429" s="74">
        <f>IFERROR(IF(B429,VLOOKUP((AEO!$B$13&amp;AEO!$C$13&amp;B429&amp;E429),MSRV5!A:E,5,0),""),0)</f>
        <v>32.61</v>
      </c>
      <c r="I429" s="33">
        <f t="shared" si="142"/>
        <v>0</v>
      </c>
      <c r="J429" s="172"/>
      <c r="K429" s="33">
        <f t="shared" si="143"/>
        <v>0</v>
      </c>
      <c r="L429" s="172"/>
      <c r="M429" s="33">
        <f t="shared" si="143"/>
        <v>0</v>
      </c>
      <c r="N429" s="172"/>
      <c r="O429" s="33">
        <f t="shared" ref="O429" si="915">N429*$H429</f>
        <v>0</v>
      </c>
      <c r="P429" s="172"/>
      <c r="Q429" s="33">
        <f t="shared" ref="Q429" si="916">P429*$H429</f>
        <v>0</v>
      </c>
      <c r="R429" s="172"/>
      <c r="S429" s="33">
        <f t="shared" ref="S429" si="917">R429*$H429</f>
        <v>0</v>
      </c>
      <c r="T429" s="172"/>
      <c r="U429" s="33">
        <f t="shared" ref="U429" si="918">T429*$H429</f>
        <v>0</v>
      </c>
      <c r="V429" s="172"/>
      <c r="W429" s="33">
        <f t="shared" ref="W429" si="919">V429*$H429</f>
        <v>0</v>
      </c>
      <c r="X429" s="172"/>
      <c r="Y429" s="33">
        <f t="shared" ref="Y429" si="920">X429*$H429</f>
        <v>0</v>
      </c>
      <c r="Z429" s="172"/>
      <c r="AA429" s="33">
        <f t="shared" ref="AA429" si="921">Z429*$H429</f>
        <v>0</v>
      </c>
      <c r="AB429" s="172"/>
      <c r="AC429" s="33">
        <f t="shared" ref="AC429" si="922">AB429*$H429</f>
        <v>0</v>
      </c>
      <c r="AD429" s="172"/>
      <c r="AE429" s="33">
        <f t="shared" ref="AE429" si="923">AD429*$H429</f>
        <v>0</v>
      </c>
      <c r="AF429" s="172"/>
      <c r="AG429" s="33">
        <f t="shared" ref="AG429" si="924">AF429*$H429</f>
        <v>0</v>
      </c>
      <c r="AH429" s="172"/>
      <c r="AI429" s="33">
        <f t="shared" ref="AI429" si="925">AH429*$H429</f>
        <v>0</v>
      </c>
      <c r="AJ429" s="172"/>
      <c r="AK429" s="33">
        <f t="shared" ref="AK429" si="926">AJ429*$H429</f>
        <v>0</v>
      </c>
      <c r="AL429" s="172"/>
      <c r="AM429" s="33">
        <f t="shared" ref="AM429" si="927">AL429*$H429</f>
        <v>0</v>
      </c>
      <c r="AN429" s="172"/>
      <c r="AO429" s="33">
        <f t="shared" ref="AO429" si="928">AN429*$H429</f>
        <v>0</v>
      </c>
      <c r="AP429" s="172"/>
      <c r="AQ429" s="33">
        <f t="shared" ref="AQ429" si="929">AP429*$H429</f>
        <v>0</v>
      </c>
      <c r="AR429" s="172"/>
      <c r="AS429" s="33">
        <f t="shared" ref="AS429" si="930">AR429*$H429</f>
        <v>0</v>
      </c>
      <c r="AT429" s="172"/>
      <c r="AU429" s="33">
        <f t="shared" ref="AU429" si="931">AT429*$H429</f>
        <v>0</v>
      </c>
      <c r="AV429" s="172"/>
      <c r="AW429" s="33">
        <f t="shared" ref="AW429" si="932">AV429*$H429</f>
        <v>0</v>
      </c>
      <c r="AX429" s="34">
        <f t="shared" si="803"/>
        <v>0</v>
      </c>
      <c r="AY429" s="41">
        <f t="shared" si="804"/>
        <v>0</v>
      </c>
      <c r="AZ429" s="5">
        <f t="shared" si="805"/>
        <v>0</v>
      </c>
      <c r="BA429" s="155">
        <f t="shared" si="806"/>
        <v>0</v>
      </c>
    </row>
    <row r="430" spans="1:53" s="2" customFormat="1" ht="13.2" hidden="1" thickTop="1" thickBot="1" x14ac:dyDescent="0.3">
      <c r="A430" s="32"/>
      <c r="B430" s="154">
        <v>5050200005</v>
      </c>
      <c r="C430" s="133" t="str">
        <f>IFERROR(IF(B430,VLOOKUP((AEO!$B$13&amp;AEO!$C$13&amp;B430&amp;E430),MSRV5!A:F,6,0),""),"N/A")</f>
        <v>3930</v>
      </c>
      <c r="D430" s="138" t="s">
        <v>5347</v>
      </c>
      <c r="E430" s="143" t="str">
        <f>IF(B430,VLOOKUP(B430,MSRV5!B:D,3,0),"")</f>
        <v>UN</v>
      </c>
      <c r="F430" s="143"/>
      <c r="G430" s="75"/>
      <c r="H430" s="74">
        <f>IFERROR(IF(B430,VLOOKUP((AEO!$B$13&amp;AEO!$C$13&amp;B430&amp;E430),MSRV5!A:E,5,0),""),0)</f>
        <v>324.86</v>
      </c>
      <c r="I430" s="33">
        <f t="shared" si="142"/>
        <v>0</v>
      </c>
      <c r="J430" s="172"/>
      <c r="K430" s="33">
        <f t="shared" si="143"/>
        <v>0</v>
      </c>
      <c r="L430" s="172"/>
      <c r="M430" s="33">
        <f t="shared" si="143"/>
        <v>0</v>
      </c>
      <c r="N430" s="172"/>
      <c r="O430" s="33">
        <f t="shared" ref="O430" si="933">N430*$H430</f>
        <v>0</v>
      </c>
      <c r="P430" s="172"/>
      <c r="Q430" s="33">
        <f t="shared" ref="Q430" si="934">P430*$H430</f>
        <v>0</v>
      </c>
      <c r="R430" s="172"/>
      <c r="S430" s="33">
        <f t="shared" ref="S430" si="935">R430*$H430</f>
        <v>0</v>
      </c>
      <c r="T430" s="172"/>
      <c r="U430" s="33">
        <f t="shared" ref="U430" si="936">T430*$H430</f>
        <v>0</v>
      </c>
      <c r="V430" s="172"/>
      <c r="W430" s="33">
        <f t="shared" ref="W430" si="937">V430*$H430</f>
        <v>0</v>
      </c>
      <c r="X430" s="172"/>
      <c r="Y430" s="33">
        <f t="shared" ref="Y430" si="938">X430*$H430</f>
        <v>0</v>
      </c>
      <c r="Z430" s="172"/>
      <c r="AA430" s="33">
        <f t="shared" ref="AA430" si="939">Z430*$H430</f>
        <v>0</v>
      </c>
      <c r="AB430" s="172"/>
      <c r="AC430" s="33">
        <f t="shared" ref="AC430" si="940">AB430*$H430</f>
        <v>0</v>
      </c>
      <c r="AD430" s="172"/>
      <c r="AE430" s="33">
        <f t="shared" ref="AE430" si="941">AD430*$H430</f>
        <v>0</v>
      </c>
      <c r="AF430" s="172"/>
      <c r="AG430" s="33">
        <f t="shared" ref="AG430" si="942">AF430*$H430</f>
        <v>0</v>
      </c>
      <c r="AH430" s="172"/>
      <c r="AI430" s="33">
        <f t="shared" ref="AI430" si="943">AH430*$H430</f>
        <v>0</v>
      </c>
      <c r="AJ430" s="172"/>
      <c r="AK430" s="33">
        <f t="shared" ref="AK430" si="944">AJ430*$H430</f>
        <v>0</v>
      </c>
      <c r="AL430" s="172"/>
      <c r="AM430" s="33">
        <f t="shared" ref="AM430" si="945">AL430*$H430</f>
        <v>0</v>
      </c>
      <c r="AN430" s="172"/>
      <c r="AO430" s="33">
        <f t="shared" ref="AO430" si="946">AN430*$H430</f>
        <v>0</v>
      </c>
      <c r="AP430" s="172"/>
      <c r="AQ430" s="33">
        <f t="shared" ref="AQ430" si="947">AP430*$H430</f>
        <v>0</v>
      </c>
      <c r="AR430" s="172"/>
      <c r="AS430" s="33">
        <f t="shared" ref="AS430" si="948">AR430*$H430</f>
        <v>0</v>
      </c>
      <c r="AT430" s="172"/>
      <c r="AU430" s="33">
        <f t="shared" ref="AU430" si="949">AT430*$H430</f>
        <v>0</v>
      </c>
      <c r="AV430" s="172"/>
      <c r="AW430" s="33">
        <f t="shared" ref="AW430" si="950">AV430*$H430</f>
        <v>0</v>
      </c>
      <c r="AX430" s="34">
        <f t="shared" si="803"/>
        <v>0</v>
      </c>
      <c r="AY430" s="41">
        <f t="shared" si="804"/>
        <v>0</v>
      </c>
      <c r="AZ430" s="5">
        <f t="shared" si="805"/>
        <v>0</v>
      </c>
      <c r="BA430" s="155">
        <f t="shared" si="806"/>
        <v>0</v>
      </c>
    </row>
    <row r="431" spans="1:53" s="2" customFormat="1" ht="13.2" hidden="1" thickTop="1" thickBot="1" x14ac:dyDescent="0.3">
      <c r="A431" s="32"/>
      <c r="B431" s="154">
        <v>5050400020</v>
      </c>
      <c r="C431" s="133" t="str">
        <f>IFERROR(IF(B431,VLOOKUP((AEO!$B$13&amp;AEO!$C$13&amp;B431&amp;E431),MSRV5!A:F,6,0),""),"N/A")</f>
        <v>3940</v>
      </c>
      <c r="D431" s="138" t="s">
        <v>4923</v>
      </c>
      <c r="E431" s="143" t="str">
        <f>IF(B431,VLOOKUP(B431,MSRV5!B:D,3,0),"")</f>
        <v>M2</v>
      </c>
      <c r="F431" s="143"/>
      <c r="G431" s="75"/>
      <c r="H431" s="74">
        <f>IFERROR(IF(B431,VLOOKUP((AEO!$B$13&amp;AEO!$C$13&amp;B431&amp;E431),MSRV5!A:E,5,0),""),0)</f>
        <v>671.38</v>
      </c>
      <c r="I431" s="33">
        <f t="shared" si="142"/>
        <v>0</v>
      </c>
      <c r="J431" s="172"/>
      <c r="K431" s="33">
        <f t="shared" si="143"/>
        <v>0</v>
      </c>
      <c r="L431" s="172"/>
      <c r="M431" s="33">
        <f t="shared" si="143"/>
        <v>0</v>
      </c>
      <c r="N431" s="172"/>
      <c r="O431" s="33">
        <f t="shared" ref="O431" si="951">N431*$H431</f>
        <v>0</v>
      </c>
      <c r="P431" s="172"/>
      <c r="Q431" s="33">
        <f t="shared" ref="Q431" si="952">P431*$H431</f>
        <v>0</v>
      </c>
      <c r="R431" s="172"/>
      <c r="S431" s="33">
        <f t="shared" ref="S431" si="953">R431*$H431</f>
        <v>0</v>
      </c>
      <c r="T431" s="172"/>
      <c r="U431" s="33">
        <f t="shared" ref="U431" si="954">T431*$H431</f>
        <v>0</v>
      </c>
      <c r="V431" s="172"/>
      <c r="W431" s="33">
        <f t="shared" ref="W431" si="955">V431*$H431</f>
        <v>0</v>
      </c>
      <c r="X431" s="172"/>
      <c r="Y431" s="33">
        <f t="shared" ref="Y431" si="956">X431*$H431</f>
        <v>0</v>
      </c>
      <c r="Z431" s="172"/>
      <c r="AA431" s="33">
        <f t="shared" ref="AA431" si="957">Z431*$H431</f>
        <v>0</v>
      </c>
      <c r="AB431" s="172"/>
      <c r="AC431" s="33">
        <f t="shared" ref="AC431" si="958">AB431*$H431</f>
        <v>0</v>
      </c>
      <c r="AD431" s="172"/>
      <c r="AE431" s="33">
        <f t="shared" ref="AE431" si="959">AD431*$H431</f>
        <v>0</v>
      </c>
      <c r="AF431" s="172"/>
      <c r="AG431" s="33">
        <f t="shared" ref="AG431" si="960">AF431*$H431</f>
        <v>0</v>
      </c>
      <c r="AH431" s="172"/>
      <c r="AI431" s="33">
        <f t="shared" ref="AI431" si="961">AH431*$H431</f>
        <v>0</v>
      </c>
      <c r="AJ431" s="172"/>
      <c r="AK431" s="33">
        <f t="shared" ref="AK431" si="962">AJ431*$H431</f>
        <v>0</v>
      </c>
      <c r="AL431" s="172"/>
      <c r="AM431" s="33">
        <f t="shared" ref="AM431" si="963">AL431*$H431</f>
        <v>0</v>
      </c>
      <c r="AN431" s="172"/>
      <c r="AO431" s="33">
        <f t="shared" ref="AO431" si="964">AN431*$H431</f>
        <v>0</v>
      </c>
      <c r="AP431" s="172"/>
      <c r="AQ431" s="33">
        <f t="shared" ref="AQ431" si="965">AP431*$H431</f>
        <v>0</v>
      </c>
      <c r="AR431" s="172"/>
      <c r="AS431" s="33">
        <f t="shared" ref="AS431" si="966">AR431*$H431</f>
        <v>0</v>
      </c>
      <c r="AT431" s="172"/>
      <c r="AU431" s="33">
        <f t="shared" ref="AU431" si="967">AT431*$H431</f>
        <v>0</v>
      </c>
      <c r="AV431" s="172"/>
      <c r="AW431" s="33">
        <f t="shared" ref="AW431" si="968">AV431*$H431</f>
        <v>0</v>
      </c>
      <c r="AX431" s="34">
        <f t="shared" si="803"/>
        <v>0</v>
      </c>
      <c r="AY431" s="41">
        <f t="shared" si="804"/>
        <v>0</v>
      </c>
      <c r="AZ431" s="5">
        <f t="shared" si="805"/>
        <v>0</v>
      </c>
      <c r="BA431" s="155">
        <f t="shared" si="806"/>
        <v>0</v>
      </c>
    </row>
    <row r="432" spans="1:53" s="2" customFormat="1" ht="24" hidden="1" thickTop="1" thickBot="1" x14ac:dyDescent="0.3">
      <c r="A432" s="32"/>
      <c r="B432" s="154">
        <v>5500300510</v>
      </c>
      <c r="C432" s="133" t="str">
        <f>IFERROR(IF(B432,VLOOKUP((AEO!$B$13&amp;AEO!$C$13&amp;B432&amp;E432),MSRV5!A:F,6,0),""),"N/A")</f>
        <v>3950</v>
      </c>
      <c r="D432" s="138" t="s">
        <v>5348</v>
      </c>
      <c r="E432" s="143" t="str">
        <f>IF(B432,VLOOKUP(B432,MSRV5!B:D,3,0),"")</f>
        <v>M</v>
      </c>
      <c r="F432" s="143"/>
      <c r="G432" s="75"/>
      <c r="H432" s="74">
        <f>IFERROR(IF(B432,VLOOKUP((AEO!$B$13&amp;AEO!$C$13&amp;B432&amp;E432),MSRV5!A:E,5,0),""),0)</f>
        <v>107.47</v>
      </c>
      <c r="I432" s="33">
        <f t="shared" si="142"/>
        <v>0</v>
      </c>
      <c r="J432" s="172"/>
      <c r="K432" s="33">
        <f t="shared" si="143"/>
        <v>0</v>
      </c>
      <c r="L432" s="172"/>
      <c r="M432" s="33">
        <f t="shared" si="143"/>
        <v>0</v>
      </c>
      <c r="N432" s="172"/>
      <c r="O432" s="33">
        <f t="shared" ref="O432" si="969">N432*$H432</f>
        <v>0</v>
      </c>
      <c r="P432" s="172"/>
      <c r="Q432" s="33">
        <f t="shared" ref="Q432" si="970">P432*$H432</f>
        <v>0</v>
      </c>
      <c r="R432" s="172"/>
      <c r="S432" s="33">
        <f t="shared" ref="S432" si="971">R432*$H432</f>
        <v>0</v>
      </c>
      <c r="T432" s="172"/>
      <c r="U432" s="33">
        <f t="shared" ref="U432" si="972">T432*$H432</f>
        <v>0</v>
      </c>
      <c r="V432" s="172"/>
      <c r="W432" s="33">
        <f t="shared" ref="W432" si="973">V432*$H432</f>
        <v>0</v>
      </c>
      <c r="X432" s="172"/>
      <c r="Y432" s="33">
        <f t="shared" ref="Y432" si="974">X432*$H432</f>
        <v>0</v>
      </c>
      <c r="Z432" s="172"/>
      <c r="AA432" s="33">
        <f t="shared" ref="AA432" si="975">Z432*$H432</f>
        <v>0</v>
      </c>
      <c r="AB432" s="172"/>
      <c r="AC432" s="33">
        <f t="shared" ref="AC432" si="976">AB432*$H432</f>
        <v>0</v>
      </c>
      <c r="AD432" s="172"/>
      <c r="AE432" s="33">
        <f t="shared" ref="AE432" si="977">AD432*$H432</f>
        <v>0</v>
      </c>
      <c r="AF432" s="172"/>
      <c r="AG432" s="33">
        <f t="shared" ref="AG432" si="978">AF432*$H432</f>
        <v>0</v>
      </c>
      <c r="AH432" s="172"/>
      <c r="AI432" s="33">
        <f t="shared" ref="AI432" si="979">AH432*$H432</f>
        <v>0</v>
      </c>
      <c r="AJ432" s="172"/>
      <c r="AK432" s="33">
        <f t="shared" ref="AK432" si="980">AJ432*$H432</f>
        <v>0</v>
      </c>
      <c r="AL432" s="172"/>
      <c r="AM432" s="33">
        <f t="shared" ref="AM432" si="981">AL432*$H432</f>
        <v>0</v>
      </c>
      <c r="AN432" s="172"/>
      <c r="AO432" s="33">
        <f t="shared" ref="AO432" si="982">AN432*$H432</f>
        <v>0</v>
      </c>
      <c r="AP432" s="172"/>
      <c r="AQ432" s="33">
        <f t="shared" ref="AQ432" si="983">AP432*$H432</f>
        <v>0</v>
      </c>
      <c r="AR432" s="172"/>
      <c r="AS432" s="33">
        <f t="shared" ref="AS432" si="984">AR432*$H432</f>
        <v>0</v>
      </c>
      <c r="AT432" s="172"/>
      <c r="AU432" s="33">
        <f t="shared" ref="AU432" si="985">AT432*$H432</f>
        <v>0</v>
      </c>
      <c r="AV432" s="172"/>
      <c r="AW432" s="33">
        <f t="shared" ref="AW432" si="986">AV432*$H432</f>
        <v>0</v>
      </c>
      <c r="AX432" s="34">
        <f t="shared" si="803"/>
        <v>0</v>
      </c>
      <c r="AY432" s="41">
        <f t="shared" si="804"/>
        <v>0</v>
      </c>
      <c r="AZ432" s="5">
        <f t="shared" si="805"/>
        <v>0</v>
      </c>
      <c r="BA432" s="155">
        <f t="shared" si="806"/>
        <v>0</v>
      </c>
    </row>
    <row r="433" spans="1:53" s="2" customFormat="1" ht="13.2" hidden="1" thickTop="1" thickBot="1" x14ac:dyDescent="0.3">
      <c r="A433" s="32"/>
      <c r="B433" s="154">
        <v>5500300342</v>
      </c>
      <c r="C433" s="133" t="str">
        <f>IFERROR(IF(B433,VLOOKUP((AEO!$B$13&amp;AEO!$C$13&amp;B433&amp;E433),MSRV5!A:F,6,0),""),"N/A")</f>
        <v>3960</v>
      </c>
      <c r="D433" s="138" t="s">
        <v>5349</v>
      </c>
      <c r="E433" s="143" t="str">
        <f>IF(B433,VLOOKUP(B433,MSRV5!B:D,3,0),"")</f>
        <v>M</v>
      </c>
      <c r="F433" s="143"/>
      <c r="G433" s="75"/>
      <c r="H433" s="74">
        <f>IFERROR(IF(B433,VLOOKUP((AEO!$B$13&amp;AEO!$C$13&amp;B433&amp;E433),MSRV5!A:E,5,0),""),0)</f>
        <v>23.32</v>
      </c>
      <c r="I433" s="33">
        <f t="shared" si="142"/>
        <v>0</v>
      </c>
      <c r="J433" s="172"/>
      <c r="K433" s="33">
        <f t="shared" si="143"/>
        <v>0</v>
      </c>
      <c r="L433" s="172"/>
      <c r="M433" s="33">
        <f t="shared" si="143"/>
        <v>0</v>
      </c>
      <c r="N433" s="172"/>
      <c r="O433" s="33">
        <f t="shared" ref="O433" si="987">N433*$H433</f>
        <v>0</v>
      </c>
      <c r="P433" s="172"/>
      <c r="Q433" s="33">
        <f t="shared" ref="Q433" si="988">P433*$H433</f>
        <v>0</v>
      </c>
      <c r="R433" s="172"/>
      <c r="S433" s="33">
        <f t="shared" ref="S433" si="989">R433*$H433</f>
        <v>0</v>
      </c>
      <c r="T433" s="172"/>
      <c r="U433" s="33">
        <f t="shared" ref="U433" si="990">T433*$H433</f>
        <v>0</v>
      </c>
      <c r="V433" s="172"/>
      <c r="W433" s="33">
        <f t="shared" ref="W433" si="991">V433*$H433</f>
        <v>0</v>
      </c>
      <c r="X433" s="172"/>
      <c r="Y433" s="33">
        <f t="shared" ref="Y433" si="992">X433*$H433</f>
        <v>0</v>
      </c>
      <c r="Z433" s="172"/>
      <c r="AA433" s="33">
        <f t="shared" ref="AA433" si="993">Z433*$H433</f>
        <v>0</v>
      </c>
      <c r="AB433" s="172"/>
      <c r="AC433" s="33">
        <f t="shared" ref="AC433" si="994">AB433*$H433</f>
        <v>0</v>
      </c>
      <c r="AD433" s="172"/>
      <c r="AE433" s="33">
        <f t="shared" ref="AE433" si="995">AD433*$H433</f>
        <v>0</v>
      </c>
      <c r="AF433" s="172"/>
      <c r="AG433" s="33">
        <f t="shared" ref="AG433" si="996">AF433*$H433</f>
        <v>0</v>
      </c>
      <c r="AH433" s="172"/>
      <c r="AI433" s="33">
        <f t="shared" ref="AI433" si="997">AH433*$H433</f>
        <v>0</v>
      </c>
      <c r="AJ433" s="172"/>
      <c r="AK433" s="33">
        <f t="shared" ref="AK433" si="998">AJ433*$H433</f>
        <v>0</v>
      </c>
      <c r="AL433" s="172"/>
      <c r="AM433" s="33">
        <f t="shared" ref="AM433" si="999">AL433*$H433</f>
        <v>0</v>
      </c>
      <c r="AN433" s="172"/>
      <c r="AO433" s="33">
        <f t="shared" ref="AO433" si="1000">AN433*$H433</f>
        <v>0</v>
      </c>
      <c r="AP433" s="172"/>
      <c r="AQ433" s="33">
        <f t="shared" ref="AQ433" si="1001">AP433*$H433</f>
        <v>0</v>
      </c>
      <c r="AR433" s="172"/>
      <c r="AS433" s="33">
        <f t="shared" ref="AS433" si="1002">AR433*$H433</f>
        <v>0</v>
      </c>
      <c r="AT433" s="172"/>
      <c r="AU433" s="33">
        <f t="shared" ref="AU433" si="1003">AT433*$H433</f>
        <v>0</v>
      </c>
      <c r="AV433" s="172"/>
      <c r="AW433" s="33">
        <f t="shared" ref="AW433" si="1004">AV433*$H433</f>
        <v>0</v>
      </c>
      <c r="AX433" s="34">
        <f t="shared" si="803"/>
        <v>0</v>
      </c>
      <c r="AY433" s="41">
        <f t="shared" si="804"/>
        <v>0</v>
      </c>
      <c r="AZ433" s="5">
        <f t="shared" si="805"/>
        <v>0</v>
      </c>
      <c r="BA433" s="155">
        <f t="shared" si="806"/>
        <v>0</v>
      </c>
    </row>
    <row r="434" spans="1:53" s="2" customFormat="1" ht="13.2" hidden="1" thickTop="1" thickBot="1" x14ac:dyDescent="0.3">
      <c r="A434" s="32"/>
      <c r="B434" s="154">
        <v>5500300582</v>
      </c>
      <c r="C434" s="133" t="str">
        <f>IFERROR(IF(B434,VLOOKUP((AEO!$B$13&amp;AEO!$C$13&amp;B434&amp;E434),MSRV5!A:F,6,0),""),"N/A")</f>
        <v>3970</v>
      </c>
      <c r="D434" s="138" t="s">
        <v>5350</v>
      </c>
      <c r="E434" s="143" t="str">
        <f>IF(B434,VLOOKUP(B434,MSRV5!B:D,3,0),"")</f>
        <v>M2</v>
      </c>
      <c r="F434" s="143"/>
      <c r="G434" s="75"/>
      <c r="H434" s="74">
        <f>IFERROR(IF(B434,VLOOKUP((AEO!$B$13&amp;AEO!$C$13&amp;B434&amp;E434),MSRV5!A:E,5,0),""),0)</f>
        <v>26.41</v>
      </c>
      <c r="I434" s="33">
        <f t="shared" si="142"/>
        <v>0</v>
      </c>
      <c r="J434" s="172"/>
      <c r="K434" s="33">
        <f t="shared" si="143"/>
        <v>0</v>
      </c>
      <c r="L434" s="172"/>
      <c r="M434" s="33">
        <f t="shared" si="143"/>
        <v>0</v>
      </c>
      <c r="N434" s="172"/>
      <c r="O434" s="33">
        <f t="shared" ref="O434" si="1005">N434*$H434</f>
        <v>0</v>
      </c>
      <c r="P434" s="172"/>
      <c r="Q434" s="33">
        <f t="shared" ref="Q434" si="1006">P434*$H434</f>
        <v>0</v>
      </c>
      <c r="R434" s="172"/>
      <c r="S434" s="33">
        <f t="shared" ref="S434" si="1007">R434*$H434</f>
        <v>0</v>
      </c>
      <c r="T434" s="172"/>
      <c r="U434" s="33">
        <f t="shared" ref="U434" si="1008">T434*$H434</f>
        <v>0</v>
      </c>
      <c r="V434" s="172"/>
      <c r="W434" s="33">
        <f t="shared" ref="W434" si="1009">V434*$H434</f>
        <v>0</v>
      </c>
      <c r="X434" s="172"/>
      <c r="Y434" s="33">
        <f t="shared" ref="Y434" si="1010">X434*$H434</f>
        <v>0</v>
      </c>
      <c r="Z434" s="172"/>
      <c r="AA434" s="33">
        <f t="shared" ref="AA434" si="1011">Z434*$H434</f>
        <v>0</v>
      </c>
      <c r="AB434" s="172"/>
      <c r="AC434" s="33">
        <f t="shared" ref="AC434" si="1012">AB434*$H434</f>
        <v>0</v>
      </c>
      <c r="AD434" s="172"/>
      <c r="AE434" s="33">
        <f t="shared" ref="AE434" si="1013">AD434*$H434</f>
        <v>0</v>
      </c>
      <c r="AF434" s="172"/>
      <c r="AG434" s="33">
        <f t="shared" ref="AG434" si="1014">AF434*$H434</f>
        <v>0</v>
      </c>
      <c r="AH434" s="172"/>
      <c r="AI434" s="33">
        <f t="shared" ref="AI434" si="1015">AH434*$H434</f>
        <v>0</v>
      </c>
      <c r="AJ434" s="172"/>
      <c r="AK434" s="33">
        <f t="shared" ref="AK434" si="1016">AJ434*$H434</f>
        <v>0</v>
      </c>
      <c r="AL434" s="172"/>
      <c r="AM434" s="33">
        <f t="shared" ref="AM434" si="1017">AL434*$H434</f>
        <v>0</v>
      </c>
      <c r="AN434" s="172"/>
      <c r="AO434" s="33">
        <f t="shared" ref="AO434" si="1018">AN434*$H434</f>
        <v>0</v>
      </c>
      <c r="AP434" s="172"/>
      <c r="AQ434" s="33">
        <f t="shared" ref="AQ434" si="1019">AP434*$H434</f>
        <v>0</v>
      </c>
      <c r="AR434" s="172"/>
      <c r="AS434" s="33">
        <f t="shared" ref="AS434" si="1020">AR434*$H434</f>
        <v>0</v>
      </c>
      <c r="AT434" s="172"/>
      <c r="AU434" s="33">
        <f t="shared" ref="AU434" si="1021">AT434*$H434</f>
        <v>0</v>
      </c>
      <c r="AV434" s="172"/>
      <c r="AW434" s="33">
        <f t="shared" ref="AW434" si="1022">AV434*$H434</f>
        <v>0</v>
      </c>
      <c r="AX434" s="34">
        <f t="shared" si="803"/>
        <v>0</v>
      </c>
      <c r="AY434" s="41">
        <f t="shared" si="804"/>
        <v>0</v>
      </c>
      <c r="AZ434" s="5">
        <f t="shared" si="805"/>
        <v>0</v>
      </c>
      <c r="BA434" s="155">
        <f t="shared" si="806"/>
        <v>0</v>
      </c>
    </row>
    <row r="435" spans="1:53" s="2" customFormat="1" ht="13.2" hidden="1" thickTop="1" thickBot="1" x14ac:dyDescent="0.3">
      <c r="A435" s="32"/>
      <c r="B435" s="154">
        <v>5500200798</v>
      </c>
      <c r="C435" s="133" t="str">
        <f>IFERROR(IF(B435,VLOOKUP((AEO!$B$13&amp;AEO!$C$13&amp;B435&amp;E435),MSRV5!A:F,6,0),""),"N/A")</f>
        <v>3980</v>
      </c>
      <c r="D435" s="138" t="s">
        <v>5351</v>
      </c>
      <c r="E435" s="143" t="str">
        <f>IF(B435,VLOOKUP(B435,MSRV5!B:D,3,0),"")</f>
        <v>M2</v>
      </c>
      <c r="F435" s="143"/>
      <c r="G435" s="75"/>
      <c r="H435" s="74">
        <f>IFERROR(IF(B435,VLOOKUP((AEO!$B$13&amp;AEO!$C$13&amp;B435&amp;E435),MSRV5!A:E,5,0),""),0)</f>
        <v>129.12</v>
      </c>
      <c r="I435" s="33">
        <f t="shared" si="142"/>
        <v>0</v>
      </c>
      <c r="J435" s="172"/>
      <c r="K435" s="33">
        <f t="shared" si="143"/>
        <v>0</v>
      </c>
      <c r="L435" s="172"/>
      <c r="M435" s="33">
        <f t="shared" si="143"/>
        <v>0</v>
      </c>
      <c r="N435" s="172"/>
      <c r="O435" s="33">
        <f t="shared" ref="O435" si="1023">N435*$H435</f>
        <v>0</v>
      </c>
      <c r="P435" s="172"/>
      <c r="Q435" s="33">
        <f t="shared" ref="Q435" si="1024">P435*$H435</f>
        <v>0</v>
      </c>
      <c r="R435" s="172"/>
      <c r="S435" s="33">
        <f t="shared" ref="S435" si="1025">R435*$H435</f>
        <v>0</v>
      </c>
      <c r="T435" s="172"/>
      <c r="U435" s="33">
        <f t="shared" ref="U435" si="1026">T435*$H435</f>
        <v>0</v>
      </c>
      <c r="V435" s="172"/>
      <c r="W435" s="33">
        <f t="shared" ref="W435" si="1027">V435*$H435</f>
        <v>0</v>
      </c>
      <c r="X435" s="172"/>
      <c r="Y435" s="33">
        <f t="shared" ref="Y435" si="1028">X435*$H435</f>
        <v>0</v>
      </c>
      <c r="Z435" s="172"/>
      <c r="AA435" s="33">
        <f t="shared" ref="AA435" si="1029">Z435*$H435</f>
        <v>0</v>
      </c>
      <c r="AB435" s="172"/>
      <c r="AC435" s="33">
        <f t="shared" ref="AC435" si="1030">AB435*$H435</f>
        <v>0</v>
      </c>
      <c r="AD435" s="172"/>
      <c r="AE435" s="33">
        <f t="shared" ref="AE435" si="1031">AD435*$H435</f>
        <v>0</v>
      </c>
      <c r="AF435" s="172"/>
      <c r="AG435" s="33">
        <f t="shared" ref="AG435" si="1032">AF435*$H435</f>
        <v>0</v>
      </c>
      <c r="AH435" s="172"/>
      <c r="AI435" s="33">
        <f t="shared" ref="AI435" si="1033">AH435*$H435</f>
        <v>0</v>
      </c>
      <c r="AJ435" s="172"/>
      <c r="AK435" s="33">
        <f t="shared" ref="AK435" si="1034">AJ435*$H435</f>
        <v>0</v>
      </c>
      <c r="AL435" s="172"/>
      <c r="AM435" s="33">
        <f t="shared" ref="AM435" si="1035">AL435*$H435</f>
        <v>0</v>
      </c>
      <c r="AN435" s="172"/>
      <c r="AO435" s="33">
        <f t="shared" ref="AO435" si="1036">AN435*$H435</f>
        <v>0</v>
      </c>
      <c r="AP435" s="172"/>
      <c r="AQ435" s="33">
        <f t="shared" ref="AQ435" si="1037">AP435*$H435</f>
        <v>0</v>
      </c>
      <c r="AR435" s="172"/>
      <c r="AS435" s="33">
        <f t="shared" ref="AS435" si="1038">AR435*$H435</f>
        <v>0</v>
      </c>
      <c r="AT435" s="172"/>
      <c r="AU435" s="33">
        <f t="shared" ref="AU435" si="1039">AT435*$H435</f>
        <v>0</v>
      </c>
      <c r="AV435" s="172"/>
      <c r="AW435" s="33">
        <f t="shared" ref="AW435" si="1040">AV435*$H435</f>
        <v>0</v>
      </c>
      <c r="AX435" s="34">
        <f t="shared" si="803"/>
        <v>0</v>
      </c>
      <c r="AY435" s="41">
        <f t="shared" si="804"/>
        <v>0</v>
      </c>
      <c r="AZ435" s="5">
        <f t="shared" si="805"/>
        <v>0</v>
      </c>
      <c r="BA435" s="155">
        <f t="shared" si="806"/>
        <v>0</v>
      </c>
    </row>
    <row r="436" spans="1:53" s="2" customFormat="1" ht="13.2" hidden="1" thickTop="1" thickBot="1" x14ac:dyDescent="0.3">
      <c r="A436" s="32"/>
      <c r="B436" s="154">
        <v>5050400037</v>
      </c>
      <c r="C436" s="133" t="str">
        <f>IFERROR(IF(B436,VLOOKUP((AEO!$B$13&amp;AEO!$C$13&amp;B436&amp;E436),MSRV5!A:F,6,0),""),"N/A")</f>
        <v>3990</v>
      </c>
      <c r="D436" s="138" t="s">
        <v>5352</v>
      </c>
      <c r="E436" s="143" t="str">
        <f>IF(B436,VLOOKUP(B436,MSRV5!B:D,3,0),"")</f>
        <v>M2</v>
      </c>
      <c r="F436" s="143"/>
      <c r="G436" s="75"/>
      <c r="H436" s="74">
        <f>IFERROR(IF(B436,VLOOKUP((AEO!$B$13&amp;AEO!$C$13&amp;B436&amp;E436),MSRV5!A:E,5,0),""),0)</f>
        <v>29.83</v>
      </c>
      <c r="I436" s="33">
        <f t="shared" si="142"/>
        <v>0</v>
      </c>
      <c r="J436" s="172"/>
      <c r="K436" s="33">
        <f t="shared" si="143"/>
        <v>0</v>
      </c>
      <c r="L436" s="172"/>
      <c r="M436" s="33">
        <f t="shared" si="143"/>
        <v>0</v>
      </c>
      <c r="N436" s="172"/>
      <c r="O436" s="33">
        <f t="shared" ref="O436" si="1041">N436*$H436</f>
        <v>0</v>
      </c>
      <c r="P436" s="172"/>
      <c r="Q436" s="33">
        <f t="shared" ref="Q436" si="1042">P436*$H436</f>
        <v>0</v>
      </c>
      <c r="R436" s="172"/>
      <c r="S436" s="33">
        <f t="shared" ref="S436" si="1043">R436*$H436</f>
        <v>0</v>
      </c>
      <c r="T436" s="172"/>
      <c r="U436" s="33">
        <f t="shared" ref="U436" si="1044">T436*$H436</f>
        <v>0</v>
      </c>
      <c r="V436" s="172"/>
      <c r="W436" s="33">
        <f t="shared" ref="W436" si="1045">V436*$H436</f>
        <v>0</v>
      </c>
      <c r="X436" s="172"/>
      <c r="Y436" s="33">
        <f t="shared" ref="Y436" si="1046">X436*$H436</f>
        <v>0</v>
      </c>
      <c r="Z436" s="172"/>
      <c r="AA436" s="33">
        <f t="shared" ref="AA436" si="1047">Z436*$H436</f>
        <v>0</v>
      </c>
      <c r="AB436" s="172"/>
      <c r="AC436" s="33">
        <f t="shared" ref="AC436" si="1048">AB436*$H436</f>
        <v>0</v>
      </c>
      <c r="AD436" s="172"/>
      <c r="AE436" s="33">
        <f t="shared" ref="AE436" si="1049">AD436*$H436</f>
        <v>0</v>
      </c>
      <c r="AF436" s="172"/>
      <c r="AG436" s="33">
        <f t="shared" ref="AG436" si="1050">AF436*$H436</f>
        <v>0</v>
      </c>
      <c r="AH436" s="172"/>
      <c r="AI436" s="33">
        <f t="shared" ref="AI436" si="1051">AH436*$H436</f>
        <v>0</v>
      </c>
      <c r="AJ436" s="172"/>
      <c r="AK436" s="33">
        <f t="shared" ref="AK436" si="1052">AJ436*$H436</f>
        <v>0</v>
      </c>
      <c r="AL436" s="172"/>
      <c r="AM436" s="33">
        <f t="shared" ref="AM436" si="1053">AL436*$H436</f>
        <v>0</v>
      </c>
      <c r="AN436" s="172"/>
      <c r="AO436" s="33">
        <f t="shared" ref="AO436" si="1054">AN436*$H436</f>
        <v>0</v>
      </c>
      <c r="AP436" s="172"/>
      <c r="AQ436" s="33">
        <f t="shared" ref="AQ436" si="1055">AP436*$H436</f>
        <v>0</v>
      </c>
      <c r="AR436" s="172"/>
      <c r="AS436" s="33">
        <f t="shared" ref="AS436" si="1056">AR436*$H436</f>
        <v>0</v>
      </c>
      <c r="AT436" s="172"/>
      <c r="AU436" s="33">
        <f t="shared" ref="AU436" si="1057">AT436*$H436</f>
        <v>0</v>
      </c>
      <c r="AV436" s="172"/>
      <c r="AW436" s="33">
        <f t="shared" ref="AW436" si="1058">AV436*$H436</f>
        <v>0</v>
      </c>
      <c r="AX436" s="34">
        <f t="shared" si="803"/>
        <v>0</v>
      </c>
      <c r="AY436" s="41">
        <f t="shared" si="804"/>
        <v>0</v>
      </c>
      <c r="AZ436" s="5">
        <f t="shared" si="805"/>
        <v>0</v>
      </c>
      <c r="BA436" s="155">
        <f t="shared" si="806"/>
        <v>0</v>
      </c>
    </row>
    <row r="437" spans="1:53" s="2" customFormat="1" ht="13.2" hidden="1" thickTop="1" thickBot="1" x14ac:dyDescent="0.3">
      <c r="A437" s="32"/>
      <c r="B437" s="152">
        <v>5500200805</v>
      </c>
      <c r="C437" s="132" t="str">
        <f>IFERROR(IF(B437,VLOOKUP((AEO!$B$13&amp;AEO!$C$13&amp;B437&amp;E437),MSRV5!A:F,6,0),""),"N/A")</f>
        <v>4000</v>
      </c>
      <c r="D437" s="137" t="s">
        <v>5353</v>
      </c>
      <c r="E437" s="142" t="str">
        <f>IF(B437,VLOOKUP(B437,MSRV5!B:D,3,0),"")</f>
        <v>M3</v>
      </c>
      <c r="F437" s="142"/>
      <c r="G437" s="86"/>
      <c r="H437" s="74">
        <f>IFERROR(IF(B437,VLOOKUP((AEO!$B$13&amp;AEO!$C$13&amp;B437&amp;E437),MSRV5!A:E,5,0),""),0)</f>
        <v>615.16</v>
      </c>
      <c r="I437" s="33">
        <f t="shared" si="142"/>
        <v>0</v>
      </c>
      <c r="J437" s="172"/>
      <c r="K437" s="33">
        <f t="shared" si="143"/>
        <v>0</v>
      </c>
      <c r="L437" s="172"/>
      <c r="M437" s="33">
        <f t="shared" si="143"/>
        <v>0</v>
      </c>
      <c r="N437" s="172"/>
      <c r="O437" s="33">
        <f t="shared" ref="O437" si="1059">N437*$H437</f>
        <v>0</v>
      </c>
      <c r="P437" s="172"/>
      <c r="Q437" s="33">
        <f t="shared" ref="Q437" si="1060">P437*$H437</f>
        <v>0</v>
      </c>
      <c r="R437" s="172"/>
      <c r="S437" s="33">
        <f t="shared" ref="S437" si="1061">R437*$H437</f>
        <v>0</v>
      </c>
      <c r="T437" s="172"/>
      <c r="U437" s="33">
        <f t="shared" ref="U437" si="1062">T437*$H437</f>
        <v>0</v>
      </c>
      <c r="V437" s="172"/>
      <c r="W437" s="33">
        <f t="shared" ref="W437" si="1063">V437*$H437</f>
        <v>0</v>
      </c>
      <c r="X437" s="172"/>
      <c r="Y437" s="33">
        <f t="shared" ref="Y437" si="1064">X437*$H437</f>
        <v>0</v>
      </c>
      <c r="Z437" s="172"/>
      <c r="AA437" s="33">
        <f t="shared" ref="AA437" si="1065">Z437*$H437</f>
        <v>0</v>
      </c>
      <c r="AB437" s="172"/>
      <c r="AC437" s="33">
        <f t="shared" ref="AC437" si="1066">AB437*$H437</f>
        <v>0</v>
      </c>
      <c r="AD437" s="172"/>
      <c r="AE437" s="33">
        <f t="shared" ref="AE437" si="1067">AD437*$H437</f>
        <v>0</v>
      </c>
      <c r="AF437" s="172"/>
      <c r="AG437" s="33">
        <f t="shared" ref="AG437" si="1068">AF437*$H437</f>
        <v>0</v>
      </c>
      <c r="AH437" s="172"/>
      <c r="AI437" s="33">
        <f t="shared" ref="AI437" si="1069">AH437*$H437</f>
        <v>0</v>
      </c>
      <c r="AJ437" s="172"/>
      <c r="AK437" s="33">
        <f t="shared" ref="AK437" si="1070">AJ437*$H437</f>
        <v>0</v>
      </c>
      <c r="AL437" s="172"/>
      <c r="AM437" s="33">
        <f t="shared" ref="AM437" si="1071">AL437*$H437</f>
        <v>0</v>
      </c>
      <c r="AN437" s="172"/>
      <c r="AO437" s="33">
        <f t="shared" ref="AO437" si="1072">AN437*$H437</f>
        <v>0</v>
      </c>
      <c r="AP437" s="172"/>
      <c r="AQ437" s="33">
        <f t="shared" ref="AQ437" si="1073">AP437*$H437</f>
        <v>0</v>
      </c>
      <c r="AR437" s="172"/>
      <c r="AS437" s="33">
        <f t="shared" ref="AS437" si="1074">AR437*$H437</f>
        <v>0</v>
      </c>
      <c r="AT437" s="172"/>
      <c r="AU437" s="33">
        <f t="shared" ref="AU437" si="1075">AT437*$H437</f>
        <v>0</v>
      </c>
      <c r="AV437" s="172"/>
      <c r="AW437" s="33">
        <f t="shared" ref="AW437" si="1076">AV437*$H437</f>
        <v>0</v>
      </c>
      <c r="AX437" s="34">
        <f t="shared" si="803"/>
        <v>0</v>
      </c>
      <c r="AY437" s="41">
        <f t="shared" si="804"/>
        <v>0</v>
      </c>
      <c r="AZ437" s="5">
        <f t="shared" si="805"/>
        <v>0</v>
      </c>
      <c r="BA437" s="155">
        <f t="shared" si="806"/>
        <v>0</v>
      </c>
    </row>
    <row r="438" spans="1:53" s="2" customFormat="1" ht="35.4" hidden="1" thickTop="1" thickBot="1" x14ac:dyDescent="0.3">
      <c r="A438" s="32"/>
      <c r="B438" s="154">
        <v>5500300449</v>
      </c>
      <c r="C438" s="133" t="str">
        <f>IFERROR(IF(B438,VLOOKUP((AEO!$B$13&amp;AEO!$C$13&amp;B438&amp;E438),MSRV5!A:F,6,0),""),"N/A")</f>
        <v>4010</v>
      </c>
      <c r="D438" s="138" t="s">
        <v>5354</v>
      </c>
      <c r="E438" s="143" t="str">
        <f>IF(B438,VLOOKUP(B438,MSRV5!B:D,3,0),"")</f>
        <v>M2</v>
      </c>
      <c r="F438" s="143"/>
      <c r="G438" s="75"/>
      <c r="H438" s="74">
        <f>IFERROR(IF(B438,VLOOKUP((AEO!$B$13&amp;AEO!$C$13&amp;B438&amp;E438),MSRV5!A:E,5,0),""),0)</f>
        <v>62.55</v>
      </c>
      <c r="I438" s="33">
        <f t="shared" si="142"/>
        <v>0</v>
      </c>
      <c r="J438" s="172"/>
      <c r="K438" s="33">
        <f t="shared" si="143"/>
        <v>0</v>
      </c>
      <c r="L438" s="172"/>
      <c r="M438" s="33">
        <f t="shared" si="143"/>
        <v>0</v>
      </c>
      <c r="N438" s="172"/>
      <c r="O438" s="33">
        <f t="shared" ref="O438" si="1077">N438*$H438</f>
        <v>0</v>
      </c>
      <c r="P438" s="172"/>
      <c r="Q438" s="33">
        <f t="shared" ref="Q438" si="1078">P438*$H438</f>
        <v>0</v>
      </c>
      <c r="R438" s="172"/>
      <c r="S438" s="33">
        <f t="shared" ref="S438" si="1079">R438*$H438</f>
        <v>0</v>
      </c>
      <c r="T438" s="172"/>
      <c r="U438" s="33">
        <f t="shared" ref="U438" si="1080">T438*$H438</f>
        <v>0</v>
      </c>
      <c r="V438" s="172"/>
      <c r="W438" s="33">
        <f t="shared" ref="W438" si="1081">V438*$H438</f>
        <v>0</v>
      </c>
      <c r="X438" s="172"/>
      <c r="Y438" s="33">
        <f t="shared" ref="Y438" si="1082">X438*$H438</f>
        <v>0</v>
      </c>
      <c r="Z438" s="172"/>
      <c r="AA438" s="33">
        <f t="shared" ref="AA438" si="1083">Z438*$H438</f>
        <v>0</v>
      </c>
      <c r="AB438" s="172"/>
      <c r="AC438" s="33">
        <f t="shared" ref="AC438" si="1084">AB438*$H438</f>
        <v>0</v>
      </c>
      <c r="AD438" s="172"/>
      <c r="AE438" s="33">
        <f t="shared" ref="AE438" si="1085">AD438*$H438</f>
        <v>0</v>
      </c>
      <c r="AF438" s="172"/>
      <c r="AG438" s="33">
        <f t="shared" ref="AG438" si="1086">AF438*$H438</f>
        <v>0</v>
      </c>
      <c r="AH438" s="172"/>
      <c r="AI438" s="33">
        <f t="shared" ref="AI438" si="1087">AH438*$H438</f>
        <v>0</v>
      </c>
      <c r="AJ438" s="172"/>
      <c r="AK438" s="33">
        <f t="shared" ref="AK438" si="1088">AJ438*$H438</f>
        <v>0</v>
      </c>
      <c r="AL438" s="172"/>
      <c r="AM438" s="33">
        <f t="shared" ref="AM438" si="1089">AL438*$H438</f>
        <v>0</v>
      </c>
      <c r="AN438" s="172"/>
      <c r="AO438" s="33">
        <f t="shared" ref="AO438" si="1090">AN438*$H438</f>
        <v>0</v>
      </c>
      <c r="AP438" s="172"/>
      <c r="AQ438" s="33">
        <f t="shared" ref="AQ438" si="1091">AP438*$H438</f>
        <v>0</v>
      </c>
      <c r="AR438" s="172"/>
      <c r="AS438" s="33">
        <f t="shared" ref="AS438" si="1092">AR438*$H438</f>
        <v>0</v>
      </c>
      <c r="AT438" s="172"/>
      <c r="AU438" s="33">
        <f t="shared" ref="AU438" si="1093">AT438*$H438</f>
        <v>0</v>
      </c>
      <c r="AV438" s="172"/>
      <c r="AW438" s="33">
        <f t="shared" ref="AW438" si="1094">AV438*$H438</f>
        <v>0</v>
      </c>
      <c r="AX438" s="34">
        <f t="shared" si="803"/>
        <v>0</v>
      </c>
      <c r="AY438" s="41">
        <f t="shared" si="804"/>
        <v>0</v>
      </c>
      <c r="AZ438" s="5">
        <f t="shared" si="805"/>
        <v>0</v>
      </c>
      <c r="BA438" s="155">
        <f t="shared" si="806"/>
        <v>0</v>
      </c>
    </row>
    <row r="439" spans="1:53" s="2" customFormat="1" ht="13.2" hidden="1" thickTop="1" thickBot="1" x14ac:dyDescent="0.3">
      <c r="A439" s="32"/>
      <c r="B439" s="154">
        <v>5500300450</v>
      </c>
      <c r="C439" s="133" t="str">
        <f>IFERROR(IF(B439,VLOOKUP((AEO!$B$13&amp;AEO!$C$13&amp;B439&amp;E439),MSRV5!A:F,6,0),""),"N/A")</f>
        <v>4020</v>
      </c>
      <c r="D439" s="138" t="s">
        <v>5355</v>
      </c>
      <c r="E439" s="143" t="str">
        <f>IF(B439,VLOOKUP(B439,MSRV5!B:D,3,0),"")</f>
        <v>M2</v>
      </c>
      <c r="F439" s="143"/>
      <c r="G439" s="75"/>
      <c r="H439" s="74">
        <f>IFERROR(IF(B439,VLOOKUP((AEO!$B$13&amp;AEO!$C$13&amp;B439&amp;E439),MSRV5!A:E,5,0),""),0)</f>
        <v>34.9</v>
      </c>
      <c r="I439" s="33">
        <f t="shared" si="142"/>
        <v>0</v>
      </c>
      <c r="J439" s="172"/>
      <c r="K439" s="33">
        <f t="shared" si="143"/>
        <v>0</v>
      </c>
      <c r="L439" s="172"/>
      <c r="M439" s="33">
        <f t="shared" si="143"/>
        <v>0</v>
      </c>
      <c r="N439" s="172"/>
      <c r="O439" s="33">
        <f t="shared" ref="O439" si="1095">N439*$H439</f>
        <v>0</v>
      </c>
      <c r="P439" s="172"/>
      <c r="Q439" s="33">
        <f t="shared" ref="Q439" si="1096">P439*$H439</f>
        <v>0</v>
      </c>
      <c r="R439" s="172"/>
      <c r="S439" s="33">
        <f t="shared" ref="S439" si="1097">R439*$H439</f>
        <v>0</v>
      </c>
      <c r="T439" s="172"/>
      <c r="U439" s="33">
        <f t="shared" ref="U439" si="1098">T439*$H439</f>
        <v>0</v>
      </c>
      <c r="V439" s="172"/>
      <c r="W439" s="33">
        <f t="shared" ref="W439" si="1099">V439*$H439</f>
        <v>0</v>
      </c>
      <c r="X439" s="172"/>
      <c r="Y439" s="33">
        <f t="shared" ref="Y439" si="1100">X439*$H439</f>
        <v>0</v>
      </c>
      <c r="Z439" s="172"/>
      <c r="AA439" s="33">
        <f t="shared" ref="AA439" si="1101">Z439*$H439</f>
        <v>0</v>
      </c>
      <c r="AB439" s="172"/>
      <c r="AC439" s="33">
        <f t="shared" ref="AC439" si="1102">AB439*$H439</f>
        <v>0</v>
      </c>
      <c r="AD439" s="172"/>
      <c r="AE439" s="33">
        <f t="shared" ref="AE439" si="1103">AD439*$H439</f>
        <v>0</v>
      </c>
      <c r="AF439" s="172"/>
      <c r="AG439" s="33">
        <f t="shared" ref="AG439" si="1104">AF439*$H439</f>
        <v>0</v>
      </c>
      <c r="AH439" s="172"/>
      <c r="AI439" s="33">
        <f t="shared" ref="AI439" si="1105">AH439*$H439</f>
        <v>0</v>
      </c>
      <c r="AJ439" s="172"/>
      <c r="AK439" s="33">
        <f t="shared" ref="AK439" si="1106">AJ439*$H439</f>
        <v>0</v>
      </c>
      <c r="AL439" s="172"/>
      <c r="AM439" s="33">
        <f t="shared" ref="AM439" si="1107">AL439*$H439</f>
        <v>0</v>
      </c>
      <c r="AN439" s="172"/>
      <c r="AO439" s="33">
        <f t="shared" ref="AO439" si="1108">AN439*$H439</f>
        <v>0</v>
      </c>
      <c r="AP439" s="172"/>
      <c r="AQ439" s="33">
        <f t="shared" ref="AQ439" si="1109">AP439*$H439</f>
        <v>0</v>
      </c>
      <c r="AR439" s="172"/>
      <c r="AS439" s="33">
        <f t="shared" ref="AS439" si="1110">AR439*$H439</f>
        <v>0</v>
      </c>
      <c r="AT439" s="172"/>
      <c r="AU439" s="33">
        <f t="shared" ref="AU439" si="1111">AT439*$H439</f>
        <v>0</v>
      </c>
      <c r="AV439" s="172"/>
      <c r="AW439" s="33">
        <f t="shared" ref="AW439" si="1112">AV439*$H439</f>
        <v>0</v>
      </c>
      <c r="AX439" s="34">
        <f t="shared" si="803"/>
        <v>0</v>
      </c>
      <c r="AY439" s="41">
        <f t="shared" si="804"/>
        <v>0</v>
      </c>
      <c r="AZ439" s="5">
        <f t="shared" si="805"/>
        <v>0</v>
      </c>
      <c r="BA439" s="155">
        <f t="shared" si="806"/>
        <v>0</v>
      </c>
    </row>
    <row r="440" spans="1:53" s="2" customFormat="1" ht="13.2" hidden="1" thickTop="1" thickBot="1" x14ac:dyDescent="0.3">
      <c r="A440" s="32"/>
      <c r="B440" s="154">
        <v>5500300452</v>
      </c>
      <c r="C440" s="133" t="str">
        <f>IFERROR(IF(B440,VLOOKUP((AEO!$B$13&amp;AEO!$C$13&amp;B440&amp;E440),MSRV5!A:F,6,0),""),"N/A")</f>
        <v>4030</v>
      </c>
      <c r="D440" s="138" t="s">
        <v>5356</v>
      </c>
      <c r="E440" s="143" t="str">
        <f>IF(B440,VLOOKUP(B440,MSRV5!B:D,3,0),"")</f>
        <v>M2</v>
      </c>
      <c r="F440" s="143"/>
      <c r="G440" s="75"/>
      <c r="H440" s="74">
        <f>IFERROR(IF(B440,VLOOKUP((AEO!$B$13&amp;AEO!$C$13&amp;B440&amp;E440),MSRV5!A:E,5,0),""),0)</f>
        <v>67.47</v>
      </c>
      <c r="I440" s="33">
        <f t="shared" si="142"/>
        <v>0</v>
      </c>
      <c r="J440" s="172"/>
      <c r="K440" s="33">
        <f t="shared" si="143"/>
        <v>0</v>
      </c>
      <c r="L440" s="172"/>
      <c r="M440" s="33">
        <f t="shared" si="143"/>
        <v>0</v>
      </c>
      <c r="N440" s="172"/>
      <c r="O440" s="33">
        <f t="shared" ref="O440" si="1113">N440*$H440</f>
        <v>0</v>
      </c>
      <c r="P440" s="172"/>
      <c r="Q440" s="33">
        <f t="shared" ref="Q440" si="1114">P440*$H440</f>
        <v>0</v>
      </c>
      <c r="R440" s="172"/>
      <c r="S440" s="33">
        <f t="shared" ref="S440" si="1115">R440*$H440</f>
        <v>0</v>
      </c>
      <c r="T440" s="172"/>
      <c r="U440" s="33">
        <f t="shared" ref="U440" si="1116">T440*$H440</f>
        <v>0</v>
      </c>
      <c r="V440" s="172"/>
      <c r="W440" s="33">
        <f t="shared" ref="W440" si="1117">V440*$H440</f>
        <v>0</v>
      </c>
      <c r="X440" s="172"/>
      <c r="Y440" s="33">
        <f t="shared" ref="Y440" si="1118">X440*$H440</f>
        <v>0</v>
      </c>
      <c r="Z440" s="172"/>
      <c r="AA440" s="33">
        <f t="shared" ref="AA440" si="1119">Z440*$H440</f>
        <v>0</v>
      </c>
      <c r="AB440" s="172"/>
      <c r="AC440" s="33">
        <f t="shared" ref="AC440" si="1120">AB440*$H440</f>
        <v>0</v>
      </c>
      <c r="AD440" s="172"/>
      <c r="AE440" s="33">
        <f t="shared" ref="AE440" si="1121">AD440*$H440</f>
        <v>0</v>
      </c>
      <c r="AF440" s="172"/>
      <c r="AG440" s="33">
        <f t="shared" ref="AG440" si="1122">AF440*$H440</f>
        <v>0</v>
      </c>
      <c r="AH440" s="172"/>
      <c r="AI440" s="33">
        <f t="shared" ref="AI440" si="1123">AH440*$H440</f>
        <v>0</v>
      </c>
      <c r="AJ440" s="172"/>
      <c r="AK440" s="33">
        <f t="shared" ref="AK440" si="1124">AJ440*$H440</f>
        <v>0</v>
      </c>
      <c r="AL440" s="172"/>
      <c r="AM440" s="33">
        <f t="shared" ref="AM440" si="1125">AL440*$H440</f>
        <v>0</v>
      </c>
      <c r="AN440" s="172"/>
      <c r="AO440" s="33">
        <f t="shared" ref="AO440" si="1126">AN440*$H440</f>
        <v>0</v>
      </c>
      <c r="AP440" s="172"/>
      <c r="AQ440" s="33">
        <f t="shared" ref="AQ440" si="1127">AP440*$H440</f>
        <v>0</v>
      </c>
      <c r="AR440" s="172"/>
      <c r="AS440" s="33">
        <f t="shared" ref="AS440" si="1128">AR440*$H440</f>
        <v>0</v>
      </c>
      <c r="AT440" s="172"/>
      <c r="AU440" s="33">
        <f t="shared" ref="AU440" si="1129">AT440*$H440</f>
        <v>0</v>
      </c>
      <c r="AV440" s="172"/>
      <c r="AW440" s="33">
        <f t="shared" ref="AW440" si="1130">AV440*$H440</f>
        <v>0</v>
      </c>
      <c r="AX440" s="34">
        <f t="shared" si="803"/>
        <v>0</v>
      </c>
      <c r="AY440" s="41">
        <f t="shared" si="804"/>
        <v>0</v>
      </c>
      <c r="AZ440" s="5">
        <f t="shared" si="805"/>
        <v>0</v>
      </c>
      <c r="BA440" s="155">
        <f t="shared" si="806"/>
        <v>0</v>
      </c>
    </row>
    <row r="441" spans="1:53" s="2" customFormat="1" ht="13.2" hidden="1" thickTop="1" thickBot="1" x14ac:dyDescent="0.3">
      <c r="A441" s="32"/>
      <c r="B441" s="154">
        <v>5500300445</v>
      </c>
      <c r="C441" s="133" t="str">
        <f>IFERROR(IF(B441,VLOOKUP((AEO!$B$13&amp;AEO!$C$13&amp;B441&amp;E441),MSRV5!A:F,6,0),""),"N/A")</f>
        <v>4040</v>
      </c>
      <c r="D441" s="138" t="s">
        <v>5357</v>
      </c>
      <c r="E441" s="143" t="str">
        <f>IF(B441,VLOOKUP(B441,MSRV5!B:D,3,0),"")</f>
        <v>M2</v>
      </c>
      <c r="F441" s="143"/>
      <c r="G441" s="75"/>
      <c r="H441" s="74">
        <f>IFERROR(IF(B441,VLOOKUP((AEO!$B$13&amp;AEO!$C$13&amp;B441&amp;E441),MSRV5!A:E,5,0),""),0)</f>
        <v>56.02</v>
      </c>
      <c r="I441" s="33">
        <f t="shared" si="142"/>
        <v>0</v>
      </c>
      <c r="J441" s="172"/>
      <c r="K441" s="33">
        <f t="shared" si="143"/>
        <v>0</v>
      </c>
      <c r="L441" s="172"/>
      <c r="M441" s="33">
        <f t="shared" si="143"/>
        <v>0</v>
      </c>
      <c r="N441" s="172"/>
      <c r="O441" s="33">
        <f t="shared" ref="O441" si="1131">N441*$H441</f>
        <v>0</v>
      </c>
      <c r="P441" s="172"/>
      <c r="Q441" s="33">
        <f t="shared" ref="Q441" si="1132">P441*$H441</f>
        <v>0</v>
      </c>
      <c r="R441" s="172"/>
      <c r="S441" s="33">
        <f t="shared" ref="S441" si="1133">R441*$H441</f>
        <v>0</v>
      </c>
      <c r="T441" s="172"/>
      <c r="U441" s="33">
        <f t="shared" ref="U441" si="1134">T441*$H441</f>
        <v>0</v>
      </c>
      <c r="V441" s="172"/>
      <c r="W441" s="33">
        <f t="shared" ref="W441" si="1135">V441*$H441</f>
        <v>0</v>
      </c>
      <c r="X441" s="172"/>
      <c r="Y441" s="33">
        <f t="shared" ref="Y441" si="1136">X441*$H441</f>
        <v>0</v>
      </c>
      <c r="Z441" s="172"/>
      <c r="AA441" s="33">
        <f t="shared" ref="AA441" si="1137">Z441*$H441</f>
        <v>0</v>
      </c>
      <c r="AB441" s="172"/>
      <c r="AC441" s="33">
        <f t="shared" ref="AC441" si="1138">AB441*$H441</f>
        <v>0</v>
      </c>
      <c r="AD441" s="172"/>
      <c r="AE441" s="33">
        <f t="shared" ref="AE441" si="1139">AD441*$H441</f>
        <v>0</v>
      </c>
      <c r="AF441" s="172"/>
      <c r="AG441" s="33">
        <f t="shared" ref="AG441" si="1140">AF441*$H441</f>
        <v>0</v>
      </c>
      <c r="AH441" s="172"/>
      <c r="AI441" s="33">
        <f t="shared" ref="AI441" si="1141">AH441*$H441</f>
        <v>0</v>
      </c>
      <c r="AJ441" s="172"/>
      <c r="AK441" s="33">
        <f t="shared" ref="AK441" si="1142">AJ441*$H441</f>
        <v>0</v>
      </c>
      <c r="AL441" s="172"/>
      <c r="AM441" s="33">
        <f t="shared" ref="AM441" si="1143">AL441*$H441</f>
        <v>0</v>
      </c>
      <c r="AN441" s="172"/>
      <c r="AO441" s="33">
        <f t="shared" ref="AO441" si="1144">AN441*$H441</f>
        <v>0</v>
      </c>
      <c r="AP441" s="172"/>
      <c r="AQ441" s="33">
        <f t="shared" ref="AQ441" si="1145">AP441*$H441</f>
        <v>0</v>
      </c>
      <c r="AR441" s="172"/>
      <c r="AS441" s="33">
        <f t="shared" ref="AS441" si="1146">AR441*$H441</f>
        <v>0</v>
      </c>
      <c r="AT441" s="172"/>
      <c r="AU441" s="33">
        <f t="shared" ref="AU441" si="1147">AT441*$H441</f>
        <v>0</v>
      </c>
      <c r="AV441" s="172"/>
      <c r="AW441" s="33">
        <f t="shared" ref="AW441" si="1148">AV441*$H441</f>
        <v>0</v>
      </c>
      <c r="AX441" s="34">
        <f t="shared" si="803"/>
        <v>0</v>
      </c>
      <c r="AY441" s="41">
        <f t="shared" si="804"/>
        <v>0</v>
      </c>
      <c r="AZ441" s="5">
        <f t="shared" si="805"/>
        <v>0</v>
      </c>
      <c r="BA441" s="155">
        <f t="shared" si="806"/>
        <v>0</v>
      </c>
    </row>
    <row r="442" spans="1:53" s="2" customFormat="1" ht="13.2" hidden="1" thickTop="1" thickBot="1" x14ac:dyDescent="0.3">
      <c r="A442" s="32"/>
      <c r="B442" s="154">
        <v>5500300451</v>
      </c>
      <c r="C442" s="133" t="str">
        <f>IFERROR(IF(B442,VLOOKUP((AEO!$B$13&amp;AEO!$C$13&amp;B442&amp;E442),MSRV5!A:F,6,0),""),"N/A")</f>
        <v>4050</v>
      </c>
      <c r="D442" s="138" t="s">
        <v>5358</v>
      </c>
      <c r="E442" s="143" t="str">
        <f>IF(B442,VLOOKUP(B442,MSRV5!B:D,3,0),"")</f>
        <v>M2</v>
      </c>
      <c r="F442" s="143"/>
      <c r="G442" s="75"/>
      <c r="H442" s="74">
        <f>IFERROR(IF(B442,VLOOKUP((AEO!$B$13&amp;AEO!$C$13&amp;B442&amp;E442),MSRV5!A:E,5,0),""),0)</f>
        <v>83.15</v>
      </c>
      <c r="I442" s="33">
        <f t="shared" si="142"/>
        <v>0</v>
      </c>
      <c r="J442" s="172"/>
      <c r="K442" s="33">
        <f t="shared" si="143"/>
        <v>0</v>
      </c>
      <c r="L442" s="172"/>
      <c r="M442" s="33">
        <f t="shared" si="143"/>
        <v>0</v>
      </c>
      <c r="N442" s="172"/>
      <c r="O442" s="33">
        <f t="shared" ref="O442" si="1149">N442*$H442</f>
        <v>0</v>
      </c>
      <c r="P442" s="172"/>
      <c r="Q442" s="33">
        <f t="shared" ref="Q442" si="1150">P442*$H442</f>
        <v>0</v>
      </c>
      <c r="R442" s="172"/>
      <c r="S442" s="33">
        <f t="shared" ref="S442" si="1151">R442*$H442</f>
        <v>0</v>
      </c>
      <c r="T442" s="172"/>
      <c r="U442" s="33">
        <f t="shared" ref="U442" si="1152">T442*$H442</f>
        <v>0</v>
      </c>
      <c r="V442" s="172"/>
      <c r="W442" s="33">
        <f t="shared" ref="W442" si="1153">V442*$H442</f>
        <v>0</v>
      </c>
      <c r="X442" s="172"/>
      <c r="Y442" s="33">
        <f t="shared" ref="Y442" si="1154">X442*$H442</f>
        <v>0</v>
      </c>
      <c r="Z442" s="172"/>
      <c r="AA442" s="33">
        <f t="shared" ref="AA442" si="1155">Z442*$H442</f>
        <v>0</v>
      </c>
      <c r="AB442" s="172"/>
      <c r="AC442" s="33">
        <f t="shared" ref="AC442" si="1156">AB442*$H442</f>
        <v>0</v>
      </c>
      <c r="AD442" s="172"/>
      <c r="AE442" s="33">
        <f t="shared" ref="AE442" si="1157">AD442*$H442</f>
        <v>0</v>
      </c>
      <c r="AF442" s="172"/>
      <c r="AG442" s="33">
        <f t="shared" ref="AG442" si="1158">AF442*$H442</f>
        <v>0</v>
      </c>
      <c r="AH442" s="172"/>
      <c r="AI442" s="33">
        <f t="shared" ref="AI442" si="1159">AH442*$H442</f>
        <v>0</v>
      </c>
      <c r="AJ442" s="172"/>
      <c r="AK442" s="33">
        <f t="shared" ref="AK442" si="1160">AJ442*$H442</f>
        <v>0</v>
      </c>
      <c r="AL442" s="172"/>
      <c r="AM442" s="33">
        <f t="shared" ref="AM442" si="1161">AL442*$H442</f>
        <v>0</v>
      </c>
      <c r="AN442" s="172"/>
      <c r="AO442" s="33">
        <f t="shared" ref="AO442" si="1162">AN442*$H442</f>
        <v>0</v>
      </c>
      <c r="AP442" s="172"/>
      <c r="AQ442" s="33">
        <f t="shared" ref="AQ442" si="1163">AP442*$H442</f>
        <v>0</v>
      </c>
      <c r="AR442" s="172"/>
      <c r="AS442" s="33">
        <f t="shared" ref="AS442" si="1164">AR442*$H442</f>
        <v>0</v>
      </c>
      <c r="AT442" s="172"/>
      <c r="AU442" s="33">
        <f t="shared" ref="AU442" si="1165">AT442*$H442</f>
        <v>0</v>
      </c>
      <c r="AV442" s="172"/>
      <c r="AW442" s="33">
        <f t="shared" ref="AW442" si="1166">AV442*$H442</f>
        <v>0</v>
      </c>
      <c r="AX442" s="34">
        <f t="shared" si="803"/>
        <v>0</v>
      </c>
      <c r="AY442" s="41">
        <f t="shared" si="804"/>
        <v>0</v>
      </c>
      <c r="AZ442" s="5">
        <f t="shared" si="805"/>
        <v>0</v>
      </c>
      <c r="BA442" s="155">
        <f t="shared" si="806"/>
        <v>0</v>
      </c>
    </row>
    <row r="443" spans="1:53" s="2" customFormat="1" ht="13.2" hidden="1" thickTop="1" thickBot="1" x14ac:dyDescent="0.3">
      <c r="A443" s="32"/>
      <c r="B443" s="154">
        <v>5500400310</v>
      </c>
      <c r="C443" s="133" t="str">
        <f>IFERROR(IF(B443,VLOOKUP((AEO!$B$13&amp;AEO!$C$13&amp;B443&amp;E443),MSRV5!A:F,6,0),""),"N/A")</f>
        <v>4060</v>
      </c>
      <c r="D443" s="138" t="s">
        <v>5359</v>
      </c>
      <c r="E443" s="143" t="str">
        <f>IF(B443,VLOOKUP(B443,MSRV5!B:D,3,0),"")</f>
        <v>M2</v>
      </c>
      <c r="F443" s="143"/>
      <c r="G443" s="75"/>
      <c r="H443" s="74">
        <f>IFERROR(IF(B443,VLOOKUP((AEO!$B$13&amp;AEO!$C$13&amp;B443&amp;E443),MSRV5!A:E,5,0),""),0)</f>
        <v>1049.0999999999999</v>
      </c>
      <c r="I443" s="33">
        <f t="shared" si="142"/>
        <v>0</v>
      </c>
      <c r="J443" s="172"/>
      <c r="K443" s="33">
        <f t="shared" si="143"/>
        <v>0</v>
      </c>
      <c r="L443" s="172"/>
      <c r="M443" s="33">
        <f t="shared" si="143"/>
        <v>0</v>
      </c>
      <c r="N443" s="172"/>
      <c r="O443" s="33">
        <f t="shared" ref="O443" si="1167">N443*$H443</f>
        <v>0</v>
      </c>
      <c r="P443" s="172"/>
      <c r="Q443" s="33">
        <f t="shared" ref="Q443" si="1168">P443*$H443</f>
        <v>0</v>
      </c>
      <c r="R443" s="172"/>
      <c r="S443" s="33">
        <f t="shared" ref="S443" si="1169">R443*$H443</f>
        <v>0</v>
      </c>
      <c r="T443" s="172"/>
      <c r="U443" s="33">
        <f t="shared" ref="U443" si="1170">T443*$H443</f>
        <v>0</v>
      </c>
      <c r="V443" s="172"/>
      <c r="W443" s="33">
        <f t="shared" ref="W443" si="1171">V443*$H443</f>
        <v>0</v>
      </c>
      <c r="X443" s="172"/>
      <c r="Y443" s="33">
        <f t="shared" ref="Y443" si="1172">X443*$H443</f>
        <v>0</v>
      </c>
      <c r="Z443" s="172"/>
      <c r="AA443" s="33">
        <f t="shared" ref="AA443" si="1173">Z443*$H443</f>
        <v>0</v>
      </c>
      <c r="AB443" s="172"/>
      <c r="AC443" s="33">
        <f t="shared" ref="AC443" si="1174">AB443*$H443</f>
        <v>0</v>
      </c>
      <c r="AD443" s="172"/>
      <c r="AE443" s="33">
        <f t="shared" ref="AE443" si="1175">AD443*$H443</f>
        <v>0</v>
      </c>
      <c r="AF443" s="172"/>
      <c r="AG443" s="33">
        <f t="shared" ref="AG443" si="1176">AF443*$H443</f>
        <v>0</v>
      </c>
      <c r="AH443" s="172"/>
      <c r="AI443" s="33">
        <f t="shared" ref="AI443" si="1177">AH443*$H443</f>
        <v>0</v>
      </c>
      <c r="AJ443" s="172"/>
      <c r="AK443" s="33">
        <f t="shared" ref="AK443" si="1178">AJ443*$H443</f>
        <v>0</v>
      </c>
      <c r="AL443" s="172"/>
      <c r="AM443" s="33">
        <f t="shared" ref="AM443" si="1179">AL443*$H443</f>
        <v>0</v>
      </c>
      <c r="AN443" s="172"/>
      <c r="AO443" s="33">
        <f t="shared" ref="AO443" si="1180">AN443*$H443</f>
        <v>0</v>
      </c>
      <c r="AP443" s="172"/>
      <c r="AQ443" s="33">
        <f t="shared" ref="AQ443" si="1181">AP443*$H443</f>
        <v>0</v>
      </c>
      <c r="AR443" s="172"/>
      <c r="AS443" s="33">
        <f t="shared" ref="AS443" si="1182">AR443*$H443</f>
        <v>0</v>
      </c>
      <c r="AT443" s="172"/>
      <c r="AU443" s="33">
        <f t="shared" ref="AU443" si="1183">AT443*$H443</f>
        <v>0</v>
      </c>
      <c r="AV443" s="172"/>
      <c r="AW443" s="33">
        <f t="shared" ref="AW443" si="1184">AV443*$H443</f>
        <v>0</v>
      </c>
      <c r="AX443" s="34">
        <f t="shared" si="803"/>
        <v>0</v>
      </c>
      <c r="AY443" s="41">
        <f t="shared" si="804"/>
        <v>0</v>
      </c>
      <c r="AZ443" s="5">
        <f t="shared" si="805"/>
        <v>0</v>
      </c>
      <c r="BA443" s="155">
        <f t="shared" si="806"/>
        <v>0</v>
      </c>
    </row>
    <row r="444" spans="1:53" s="2" customFormat="1" ht="35.4" hidden="1" thickTop="1" thickBot="1" x14ac:dyDescent="0.3">
      <c r="A444" s="32"/>
      <c r="B444" s="154">
        <v>5500000898</v>
      </c>
      <c r="C444" s="133" t="str">
        <f>IFERROR(IF(B444,VLOOKUP((AEO!$B$13&amp;AEO!$C$13&amp;B444&amp;E444),MSRV5!A:F,6,0),""),"N/A")</f>
        <v>4070</v>
      </c>
      <c r="D444" s="138" t="s">
        <v>5360</v>
      </c>
      <c r="E444" s="143" t="str">
        <f>IF(B444,VLOOKUP(B444,MSRV5!B:D,3,0),"")</f>
        <v>M2</v>
      </c>
      <c r="F444" s="143"/>
      <c r="G444" s="75"/>
      <c r="H444" s="74">
        <f>IFERROR(IF(B444,VLOOKUP((AEO!$B$13&amp;AEO!$C$13&amp;B444&amp;E444),MSRV5!A:E,5,0),""),0)</f>
        <v>73.31</v>
      </c>
      <c r="I444" s="33">
        <f t="shared" si="142"/>
        <v>0</v>
      </c>
      <c r="J444" s="172"/>
      <c r="K444" s="33">
        <f t="shared" si="143"/>
        <v>0</v>
      </c>
      <c r="L444" s="172"/>
      <c r="M444" s="33">
        <f t="shared" si="143"/>
        <v>0</v>
      </c>
      <c r="N444" s="172"/>
      <c r="O444" s="33">
        <f t="shared" ref="O444" si="1185">N444*$H444</f>
        <v>0</v>
      </c>
      <c r="P444" s="172"/>
      <c r="Q444" s="33">
        <f t="shared" ref="Q444" si="1186">P444*$H444</f>
        <v>0</v>
      </c>
      <c r="R444" s="172"/>
      <c r="S444" s="33">
        <f t="shared" ref="S444" si="1187">R444*$H444</f>
        <v>0</v>
      </c>
      <c r="T444" s="172"/>
      <c r="U444" s="33">
        <f t="shared" ref="U444" si="1188">T444*$H444</f>
        <v>0</v>
      </c>
      <c r="V444" s="172"/>
      <c r="W444" s="33">
        <f t="shared" ref="W444" si="1189">V444*$H444</f>
        <v>0</v>
      </c>
      <c r="X444" s="172"/>
      <c r="Y444" s="33">
        <f t="shared" ref="Y444" si="1190">X444*$H444</f>
        <v>0</v>
      </c>
      <c r="Z444" s="172"/>
      <c r="AA444" s="33">
        <f t="shared" ref="AA444" si="1191">Z444*$H444</f>
        <v>0</v>
      </c>
      <c r="AB444" s="172"/>
      <c r="AC444" s="33">
        <f t="shared" ref="AC444" si="1192">AB444*$H444</f>
        <v>0</v>
      </c>
      <c r="AD444" s="172"/>
      <c r="AE444" s="33">
        <f t="shared" ref="AE444" si="1193">AD444*$H444</f>
        <v>0</v>
      </c>
      <c r="AF444" s="172"/>
      <c r="AG444" s="33">
        <f t="shared" ref="AG444" si="1194">AF444*$H444</f>
        <v>0</v>
      </c>
      <c r="AH444" s="172"/>
      <c r="AI444" s="33">
        <f t="shared" ref="AI444" si="1195">AH444*$H444</f>
        <v>0</v>
      </c>
      <c r="AJ444" s="172"/>
      <c r="AK444" s="33">
        <f t="shared" ref="AK444" si="1196">AJ444*$H444</f>
        <v>0</v>
      </c>
      <c r="AL444" s="172"/>
      <c r="AM444" s="33">
        <f t="shared" ref="AM444" si="1197">AL444*$H444</f>
        <v>0</v>
      </c>
      <c r="AN444" s="172"/>
      <c r="AO444" s="33">
        <f t="shared" ref="AO444" si="1198">AN444*$H444</f>
        <v>0</v>
      </c>
      <c r="AP444" s="172"/>
      <c r="AQ444" s="33">
        <f t="shared" ref="AQ444" si="1199">AP444*$H444</f>
        <v>0</v>
      </c>
      <c r="AR444" s="172"/>
      <c r="AS444" s="33">
        <f t="shared" ref="AS444" si="1200">AR444*$H444</f>
        <v>0</v>
      </c>
      <c r="AT444" s="172"/>
      <c r="AU444" s="33">
        <f t="shared" ref="AU444" si="1201">AT444*$H444</f>
        <v>0</v>
      </c>
      <c r="AV444" s="172"/>
      <c r="AW444" s="33">
        <f t="shared" ref="AW444" si="1202">AV444*$H444</f>
        <v>0</v>
      </c>
      <c r="AX444" s="34">
        <f t="shared" si="803"/>
        <v>0</v>
      </c>
      <c r="AY444" s="41">
        <f t="shared" si="804"/>
        <v>0</v>
      </c>
      <c r="AZ444" s="5">
        <f t="shared" si="805"/>
        <v>0</v>
      </c>
      <c r="BA444" s="155">
        <f t="shared" si="806"/>
        <v>0</v>
      </c>
    </row>
    <row r="445" spans="1:53" s="2" customFormat="1" ht="24" hidden="1" thickTop="1" thickBot="1" x14ac:dyDescent="0.3">
      <c r="A445" s="32"/>
      <c r="B445" s="154">
        <v>5500100866</v>
      </c>
      <c r="C445" s="133" t="str">
        <f>IFERROR(IF(B445,VLOOKUP((AEO!$B$13&amp;AEO!$C$13&amp;B445&amp;E445),MSRV5!A:F,6,0),""),"N/A")</f>
        <v>4190</v>
      </c>
      <c r="D445" s="138" t="s">
        <v>5361</v>
      </c>
      <c r="E445" s="143" t="str">
        <f>IF(B445,VLOOKUP(B445,MSRV5!B:D,3,0),"")</f>
        <v>M3</v>
      </c>
      <c r="F445" s="143"/>
      <c r="G445" s="75"/>
      <c r="H445" s="74">
        <f>IFERROR(IF(B445,VLOOKUP((AEO!$B$13&amp;AEO!$C$13&amp;B445&amp;E445),MSRV5!A:E,5,0),""),0)</f>
        <v>932.97</v>
      </c>
      <c r="I445" s="33">
        <f t="shared" si="142"/>
        <v>0</v>
      </c>
      <c r="J445" s="172"/>
      <c r="K445" s="33">
        <f t="shared" si="143"/>
        <v>0</v>
      </c>
      <c r="L445" s="172"/>
      <c r="M445" s="33">
        <f t="shared" si="143"/>
        <v>0</v>
      </c>
      <c r="N445" s="172"/>
      <c r="O445" s="33">
        <f t="shared" ref="O445:O467" si="1203">N445*$H445</f>
        <v>0</v>
      </c>
      <c r="P445" s="172"/>
      <c r="Q445" s="33">
        <f t="shared" ref="Q445:Q467" si="1204">P445*$H445</f>
        <v>0</v>
      </c>
      <c r="R445" s="172"/>
      <c r="S445" s="33">
        <f t="shared" ref="S445:S467" si="1205">R445*$H445</f>
        <v>0</v>
      </c>
      <c r="T445" s="172"/>
      <c r="U445" s="33">
        <f t="shared" ref="U445:U467" si="1206">T445*$H445</f>
        <v>0</v>
      </c>
      <c r="V445" s="172"/>
      <c r="W445" s="33">
        <f t="shared" ref="W445:W467" si="1207">V445*$H445</f>
        <v>0</v>
      </c>
      <c r="X445" s="172"/>
      <c r="Y445" s="33">
        <f t="shared" ref="Y445:Y467" si="1208">X445*$H445</f>
        <v>0</v>
      </c>
      <c r="Z445" s="172"/>
      <c r="AA445" s="33">
        <f t="shared" ref="AA445:AA467" si="1209">Z445*$H445</f>
        <v>0</v>
      </c>
      <c r="AB445" s="172"/>
      <c r="AC445" s="33">
        <f t="shared" ref="AC445:AC467" si="1210">AB445*$H445</f>
        <v>0</v>
      </c>
      <c r="AD445" s="172"/>
      <c r="AE445" s="33">
        <f t="shared" ref="AE445:AE467" si="1211">AD445*$H445</f>
        <v>0</v>
      </c>
      <c r="AF445" s="172"/>
      <c r="AG445" s="33">
        <f t="shared" ref="AG445:AG467" si="1212">AF445*$H445</f>
        <v>0</v>
      </c>
      <c r="AH445" s="172"/>
      <c r="AI445" s="33">
        <f t="shared" ref="AI445:AI467" si="1213">AH445*$H445</f>
        <v>0</v>
      </c>
      <c r="AJ445" s="172"/>
      <c r="AK445" s="33">
        <f t="shared" ref="AK445:AK467" si="1214">AJ445*$H445</f>
        <v>0</v>
      </c>
      <c r="AL445" s="172"/>
      <c r="AM445" s="33">
        <f t="shared" ref="AM445:AM467" si="1215">AL445*$H445</f>
        <v>0</v>
      </c>
      <c r="AN445" s="172"/>
      <c r="AO445" s="33">
        <f t="shared" ref="AO445:AO467" si="1216">AN445*$H445</f>
        <v>0</v>
      </c>
      <c r="AP445" s="172"/>
      <c r="AQ445" s="33">
        <f t="shared" ref="AQ445:AQ467" si="1217">AP445*$H445</f>
        <v>0</v>
      </c>
      <c r="AR445" s="172"/>
      <c r="AS445" s="33">
        <f t="shared" ref="AS445:AS467" si="1218">AR445*$H445</f>
        <v>0</v>
      </c>
      <c r="AT445" s="172"/>
      <c r="AU445" s="33">
        <f t="shared" ref="AU445:AU467" si="1219">AT445*$H445</f>
        <v>0</v>
      </c>
      <c r="AV445" s="172"/>
      <c r="AW445" s="33">
        <f t="shared" ref="AW445:AW467" si="1220">AV445*$H445</f>
        <v>0</v>
      </c>
      <c r="AX445" s="34">
        <f t="shared" si="803"/>
        <v>0</v>
      </c>
      <c r="AY445" s="41">
        <f t="shared" si="804"/>
        <v>0</v>
      </c>
      <c r="AZ445" s="5">
        <f t="shared" si="805"/>
        <v>0</v>
      </c>
      <c r="BA445" s="155">
        <f t="shared" si="806"/>
        <v>0</v>
      </c>
    </row>
    <row r="446" spans="1:53" s="2" customFormat="1" ht="13.2" hidden="1" thickTop="1" thickBot="1" x14ac:dyDescent="0.3">
      <c r="A446" s="32"/>
      <c r="B446" s="154">
        <v>5056500006</v>
      </c>
      <c r="C446" s="133" t="str">
        <f>IFERROR(IF(B446,VLOOKUP((AEO!$B$13&amp;AEO!$C$13&amp;B446&amp;E446),MSRV5!A:F,6,0),""),"N/A")</f>
        <v>4090</v>
      </c>
      <c r="D446" s="138" t="s">
        <v>5362</v>
      </c>
      <c r="E446" s="143" t="str">
        <f>IF(B446,VLOOKUP(B446,MSRV5!B:D,3,0),"")</f>
        <v>M</v>
      </c>
      <c r="F446" s="143"/>
      <c r="G446" s="75"/>
      <c r="H446" s="74">
        <f>IFERROR(IF(B446,VLOOKUP((AEO!$B$13&amp;AEO!$C$13&amp;B446&amp;E446),MSRV5!A:E,5,0),""),0)</f>
        <v>238.26</v>
      </c>
      <c r="I446" s="33">
        <f t="shared" ref="I446:I467" si="1221">(F446+G446)*H446</f>
        <v>0</v>
      </c>
      <c r="J446" s="172"/>
      <c r="K446" s="33">
        <f t="shared" ref="K446:K467" si="1222">J446*$H446</f>
        <v>0</v>
      </c>
      <c r="L446" s="172"/>
      <c r="M446" s="33">
        <f t="shared" ref="M446:M467" si="1223">L446*$H446</f>
        <v>0</v>
      </c>
      <c r="N446" s="172"/>
      <c r="O446" s="33">
        <f t="shared" si="1203"/>
        <v>0</v>
      </c>
      <c r="P446" s="172"/>
      <c r="Q446" s="33">
        <f t="shared" si="1204"/>
        <v>0</v>
      </c>
      <c r="R446" s="172"/>
      <c r="S446" s="33">
        <f t="shared" si="1205"/>
        <v>0</v>
      </c>
      <c r="T446" s="172"/>
      <c r="U446" s="33">
        <f t="shared" si="1206"/>
        <v>0</v>
      </c>
      <c r="V446" s="172"/>
      <c r="W446" s="33">
        <f t="shared" si="1207"/>
        <v>0</v>
      </c>
      <c r="X446" s="172"/>
      <c r="Y446" s="33">
        <f t="shared" si="1208"/>
        <v>0</v>
      </c>
      <c r="Z446" s="172"/>
      <c r="AA446" s="33">
        <f t="shared" si="1209"/>
        <v>0</v>
      </c>
      <c r="AB446" s="172"/>
      <c r="AC446" s="33">
        <f t="shared" si="1210"/>
        <v>0</v>
      </c>
      <c r="AD446" s="172"/>
      <c r="AE446" s="33">
        <f t="shared" si="1211"/>
        <v>0</v>
      </c>
      <c r="AF446" s="172"/>
      <c r="AG446" s="33">
        <f t="shared" si="1212"/>
        <v>0</v>
      </c>
      <c r="AH446" s="172"/>
      <c r="AI446" s="33">
        <f t="shared" si="1213"/>
        <v>0</v>
      </c>
      <c r="AJ446" s="172"/>
      <c r="AK446" s="33">
        <f t="shared" si="1214"/>
        <v>0</v>
      </c>
      <c r="AL446" s="172"/>
      <c r="AM446" s="33">
        <f t="shared" si="1215"/>
        <v>0</v>
      </c>
      <c r="AN446" s="172"/>
      <c r="AO446" s="33">
        <f t="shared" si="1216"/>
        <v>0</v>
      </c>
      <c r="AP446" s="172"/>
      <c r="AQ446" s="33">
        <f t="shared" si="1217"/>
        <v>0</v>
      </c>
      <c r="AR446" s="172"/>
      <c r="AS446" s="33">
        <f t="shared" si="1218"/>
        <v>0</v>
      </c>
      <c r="AT446" s="172"/>
      <c r="AU446" s="33">
        <f t="shared" si="1219"/>
        <v>0</v>
      </c>
      <c r="AV446" s="172"/>
      <c r="AW446" s="33">
        <f t="shared" si="1220"/>
        <v>0</v>
      </c>
      <c r="AX446" s="34">
        <f t="shared" si="803"/>
        <v>0</v>
      </c>
      <c r="AY446" s="41">
        <f t="shared" si="804"/>
        <v>0</v>
      </c>
      <c r="AZ446" s="5">
        <f t="shared" si="805"/>
        <v>0</v>
      </c>
      <c r="BA446" s="155">
        <f t="shared" si="806"/>
        <v>0</v>
      </c>
    </row>
    <row r="447" spans="1:53" s="2" customFormat="1" ht="13.2" hidden="1" thickTop="1" thickBot="1" x14ac:dyDescent="0.3">
      <c r="A447" s="32"/>
      <c r="B447" s="154">
        <v>5056500009</v>
      </c>
      <c r="C447" s="133" t="str">
        <f>IFERROR(IF(B447,VLOOKUP((AEO!$B$13&amp;AEO!$C$13&amp;B447&amp;E447),MSRV5!A:F,6,0),""),"N/A")</f>
        <v>4100</v>
      </c>
      <c r="D447" s="138" t="s">
        <v>5363</v>
      </c>
      <c r="E447" s="143" t="str">
        <f>IF(B447,VLOOKUP(B447,MSRV5!B:D,3,0),"")</f>
        <v>M2</v>
      </c>
      <c r="F447" s="143"/>
      <c r="G447" s="75"/>
      <c r="H447" s="74">
        <f>IFERROR(IF(B447,VLOOKUP((AEO!$B$13&amp;AEO!$C$13&amp;B447&amp;E447),MSRV5!A:E,5,0),""),0)</f>
        <v>262.29000000000002</v>
      </c>
      <c r="I447" s="33">
        <f t="shared" si="1221"/>
        <v>0</v>
      </c>
      <c r="J447" s="172"/>
      <c r="K447" s="33">
        <f t="shared" si="1222"/>
        <v>0</v>
      </c>
      <c r="L447" s="172"/>
      <c r="M447" s="33">
        <f t="shared" si="1223"/>
        <v>0</v>
      </c>
      <c r="N447" s="172"/>
      <c r="O447" s="33">
        <f t="shared" si="1203"/>
        <v>0</v>
      </c>
      <c r="P447" s="172"/>
      <c r="Q447" s="33">
        <f t="shared" si="1204"/>
        <v>0</v>
      </c>
      <c r="R447" s="172"/>
      <c r="S447" s="33">
        <f t="shared" si="1205"/>
        <v>0</v>
      </c>
      <c r="T447" s="172"/>
      <c r="U447" s="33">
        <f t="shared" si="1206"/>
        <v>0</v>
      </c>
      <c r="V447" s="172"/>
      <c r="W447" s="33">
        <f t="shared" si="1207"/>
        <v>0</v>
      </c>
      <c r="X447" s="172"/>
      <c r="Y447" s="33">
        <f t="shared" si="1208"/>
        <v>0</v>
      </c>
      <c r="Z447" s="172"/>
      <c r="AA447" s="33">
        <f t="shared" si="1209"/>
        <v>0</v>
      </c>
      <c r="AB447" s="172"/>
      <c r="AC447" s="33">
        <f t="shared" si="1210"/>
        <v>0</v>
      </c>
      <c r="AD447" s="172"/>
      <c r="AE447" s="33">
        <f t="shared" si="1211"/>
        <v>0</v>
      </c>
      <c r="AF447" s="172"/>
      <c r="AG447" s="33">
        <f t="shared" si="1212"/>
        <v>0</v>
      </c>
      <c r="AH447" s="172"/>
      <c r="AI447" s="33">
        <f t="shared" si="1213"/>
        <v>0</v>
      </c>
      <c r="AJ447" s="172"/>
      <c r="AK447" s="33">
        <f t="shared" si="1214"/>
        <v>0</v>
      </c>
      <c r="AL447" s="172"/>
      <c r="AM447" s="33">
        <f t="shared" si="1215"/>
        <v>0</v>
      </c>
      <c r="AN447" s="172"/>
      <c r="AO447" s="33">
        <f t="shared" si="1216"/>
        <v>0</v>
      </c>
      <c r="AP447" s="172"/>
      <c r="AQ447" s="33">
        <f t="shared" si="1217"/>
        <v>0</v>
      </c>
      <c r="AR447" s="172"/>
      <c r="AS447" s="33">
        <f t="shared" si="1218"/>
        <v>0</v>
      </c>
      <c r="AT447" s="172"/>
      <c r="AU447" s="33">
        <f t="shared" si="1219"/>
        <v>0</v>
      </c>
      <c r="AV447" s="172"/>
      <c r="AW447" s="33">
        <f t="shared" si="1220"/>
        <v>0</v>
      </c>
      <c r="AX447" s="34">
        <f t="shared" si="803"/>
        <v>0</v>
      </c>
      <c r="AY447" s="41">
        <f t="shared" si="804"/>
        <v>0</v>
      </c>
      <c r="AZ447" s="5">
        <f t="shared" si="805"/>
        <v>0</v>
      </c>
      <c r="BA447" s="155">
        <f t="shared" si="806"/>
        <v>0</v>
      </c>
    </row>
    <row r="448" spans="1:53" s="2" customFormat="1" ht="24" hidden="1" thickTop="1" thickBot="1" x14ac:dyDescent="0.3">
      <c r="A448" s="32"/>
      <c r="B448" s="154">
        <v>5500100012</v>
      </c>
      <c r="C448" s="133" t="str">
        <f>IFERROR(IF(B448,VLOOKUP((AEO!$B$13&amp;AEO!$C$13&amp;B448&amp;E448),MSRV5!A:F,6,0),""),"N/A")</f>
        <v>4110</v>
      </c>
      <c r="D448" s="138" t="s">
        <v>5364</v>
      </c>
      <c r="E448" s="143" t="str">
        <f>IF(B448,VLOOKUP(B448,MSRV5!B:D,3,0),"")</f>
        <v>M2</v>
      </c>
      <c r="F448" s="143"/>
      <c r="G448" s="75"/>
      <c r="H448" s="74">
        <f>IFERROR(IF(B448,VLOOKUP((AEO!$B$13&amp;AEO!$C$13&amp;B448&amp;E448),MSRV5!A:E,5,0),""),0)</f>
        <v>170.48</v>
      </c>
      <c r="I448" s="33">
        <f t="shared" si="1221"/>
        <v>0</v>
      </c>
      <c r="J448" s="172"/>
      <c r="K448" s="33">
        <f t="shared" si="1222"/>
        <v>0</v>
      </c>
      <c r="L448" s="172"/>
      <c r="M448" s="33">
        <f t="shared" si="1223"/>
        <v>0</v>
      </c>
      <c r="N448" s="172"/>
      <c r="O448" s="33">
        <f t="shared" si="1203"/>
        <v>0</v>
      </c>
      <c r="P448" s="172"/>
      <c r="Q448" s="33">
        <f t="shared" si="1204"/>
        <v>0</v>
      </c>
      <c r="R448" s="172"/>
      <c r="S448" s="33">
        <f t="shared" si="1205"/>
        <v>0</v>
      </c>
      <c r="T448" s="172"/>
      <c r="U448" s="33">
        <f t="shared" si="1206"/>
        <v>0</v>
      </c>
      <c r="V448" s="172"/>
      <c r="W448" s="33">
        <f t="shared" si="1207"/>
        <v>0</v>
      </c>
      <c r="X448" s="172"/>
      <c r="Y448" s="33">
        <f t="shared" si="1208"/>
        <v>0</v>
      </c>
      <c r="Z448" s="172"/>
      <c r="AA448" s="33">
        <f t="shared" si="1209"/>
        <v>0</v>
      </c>
      <c r="AB448" s="172"/>
      <c r="AC448" s="33">
        <f t="shared" si="1210"/>
        <v>0</v>
      </c>
      <c r="AD448" s="172"/>
      <c r="AE448" s="33">
        <f t="shared" si="1211"/>
        <v>0</v>
      </c>
      <c r="AF448" s="172"/>
      <c r="AG448" s="33">
        <f t="shared" si="1212"/>
        <v>0</v>
      </c>
      <c r="AH448" s="172"/>
      <c r="AI448" s="33">
        <f t="shared" si="1213"/>
        <v>0</v>
      </c>
      <c r="AJ448" s="172"/>
      <c r="AK448" s="33">
        <f t="shared" si="1214"/>
        <v>0</v>
      </c>
      <c r="AL448" s="172"/>
      <c r="AM448" s="33">
        <f t="shared" si="1215"/>
        <v>0</v>
      </c>
      <c r="AN448" s="172"/>
      <c r="AO448" s="33">
        <f t="shared" si="1216"/>
        <v>0</v>
      </c>
      <c r="AP448" s="172"/>
      <c r="AQ448" s="33">
        <f t="shared" si="1217"/>
        <v>0</v>
      </c>
      <c r="AR448" s="172"/>
      <c r="AS448" s="33">
        <f t="shared" si="1218"/>
        <v>0</v>
      </c>
      <c r="AT448" s="172"/>
      <c r="AU448" s="33">
        <f t="shared" si="1219"/>
        <v>0</v>
      </c>
      <c r="AV448" s="172"/>
      <c r="AW448" s="33">
        <f t="shared" si="1220"/>
        <v>0</v>
      </c>
      <c r="AX448" s="34">
        <f t="shared" si="803"/>
        <v>0</v>
      </c>
      <c r="AY448" s="41">
        <f t="shared" si="804"/>
        <v>0</v>
      </c>
      <c r="AZ448" s="5">
        <f t="shared" si="805"/>
        <v>0</v>
      </c>
      <c r="BA448" s="155">
        <f t="shared" si="806"/>
        <v>0</v>
      </c>
    </row>
    <row r="449" spans="1:53" s="2" customFormat="1" ht="24" hidden="1" thickTop="1" thickBot="1" x14ac:dyDescent="0.3">
      <c r="A449" s="32"/>
      <c r="B449" s="154">
        <v>5500200813</v>
      </c>
      <c r="C449" s="133" t="str">
        <f>IFERROR(IF(B449,VLOOKUP((AEO!$B$13&amp;AEO!$C$13&amp;B449&amp;E449),MSRV5!A:F,6,0),""),"N/A")</f>
        <v>4120</v>
      </c>
      <c r="D449" s="138" t="s">
        <v>5365</v>
      </c>
      <c r="E449" s="143" t="str">
        <f>IF(B449,VLOOKUP(B449,MSRV5!B:D,3,0),"")</f>
        <v>M2</v>
      </c>
      <c r="F449" s="143"/>
      <c r="G449" s="75"/>
      <c r="H449" s="74">
        <f>IFERROR(IF(B449,VLOOKUP((AEO!$B$13&amp;AEO!$C$13&amp;B449&amp;E449),MSRV5!A:E,5,0),""),0)</f>
        <v>142.88</v>
      </c>
      <c r="I449" s="33">
        <f t="shared" si="1221"/>
        <v>0</v>
      </c>
      <c r="J449" s="172"/>
      <c r="K449" s="33">
        <f t="shared" si="1222"/>
        <v>0</v>
      </c>
      <c r="L449" s="172"/>
      <c r="M449" s="33">
        <f t="shared" si="1223"/>
        <v>0</v>
      </c>
      <c r="N449" s="172"/>
      <c r="O449" s="33">
        <f t="shared" si="1203"/>
        <v>0</v>
      </c>
      <c r="P449" s="172"/>
      <c r="Q449" s="33">
        <f t="shared" si="1204"/>
        <v>0</v>
      </c>
      <c r="R449" s="172"/>
      <c r="S449" s="33">
        <f t="shared" si="1205"/>
        <v>0</v>
      </c>
      <c r="T449" s="172"/>
      <c r="U449" s="33">
        <f t="shared" si="1206"/>
        <v>0</v>
      </c>
      <c r="V449" s="172"/>
      <c r="W449" s="33">
        <f t="shared" si="1207"/>
        <v>0</v>
      </c>
      <c r="X449" s="172"/>
      <c r="Y449" s="33">
        <f t="shared" si="1208"/>
        <v>0</v>
      </c>
      <c r="Z449" s="172"/>
      <c r="AA449" s="33">
        <f t="shared" si="1209"/>
        <v>0</v>
      </c>
      <c r="AB449" s="172"/>
      <c r="AC449" s="33">
        <f t="shared" si="1210"/>
        <v>0</v>
      </c>
      <c r="AD449" s="172"/>
      <c r="AE449" s="33">
        <f t="shared" si="1211"/>
        <v>0</v>
      </c>
      <c r="AF449" s="172"/>
      <c r="AG449" s="33">
        <f t="shared" si="1212"/>
        <v>0</v>
      </c>
      <c r="AH449" s="172"/>
      <c r="AI449" s="33">
        <f t="shared" si="1213"/>
        <v>0</v>
      </c>
      <c r="AJ449" s="172"/>
      <c r="AK449" s="33">
        <f t="shared" si="1214"/>
        <v>0</v>
      </c>
      <c r="AL449" s="172"/>
      <c r="AM449" s="33">
        <f t="shared" si="1215"/>
        <v>0</v>
      </c>
      <c r="AN449" s="172"/>
      <c r="AO449" s="33">
        <f t="shared" si="1216"/>
        <v>0</v>
      </c>
      <c r="AP449" s="172"/>
      <c r="AQ449" s="33">
        <f t="shared" si="1217"/>
        <v>0</v>
      </c>
      <c r="AR449" s="172"/>
      <c r="AS449" s="33">
        <f t="shared" si="1218"/>
        <v>0</v>
      </c>
      <c r="AT449" s="172"/>
      <c r="AU449" s="33">
        <f t="shared" si="1219"/>
        <v>0</v>
      </c>
      <c r="AV449" s="172"/>
      <c r="AW449" s="33">
        <f t="shared" si="1220"/>
        <v>0</v>
      </c>
      <c r="AX449" s="34">
        <f t="shared" si="803"/>
        <v>0</v>
      </c>
      <c r="AY449" s="41">
        <f t="shared" si="804"/>
        <v>0</v>
      </c>
      <c r="AZ449" s="5">
        <f t="shared" si="805"/>
        <v>0</v>
      </c>
      <c r="BA449" s="155">
        <f t="shared" si="806"/>
        <v>0</v>
      </c>
    </row>
    <row r="450" spans="1:53" s="2" customFormat="1" ht="24" hidden="1" thickTop="1" thickBot="1" x14ac:dyDescent="0.3">
      <c r="A450" s="89"/>
      <c r="B450" s="156">
        <v>5500100013</v>
      </c>
      <c r="C450" s="134" t="str">
        <f>IFERROR(IF(B450,VLOOKUP((AEO!$B$13&amp;AEO!$C$13&amp;B450&amp;E450),MSRV5!A:F,6,0),""),"N/A")</f>
        <v>4130</v>
      </c>
      <c r="D450" s="139" t="s">
        <v>5366</v>
      </c>
      <c r="E450" s="144" t="str">
        <f>IF(B450,VLOOKUP(B450,MSRV5!B:D,3,0),"")</f>
        <v>M2</v>
      </c>
      <c r="F450" s="144"/>
      <c r="G450" s="95"/>
      <c r="H450" s="88">
        <f>IFERROR(IF(B450,VLOOKUP((AEO!$B$13&amp;AEO!$C$13&amp;B450&amp;E450),MSRV5!A:E,5,0),""),0)</f>
        <v>176.01</v>
      </c>
      <c r="I450" s="90">
        <f t="shared" si="1221"/>
        <v>0</v>
      </c>
      <c r="J450" s="172"/>
      <c r="K450" s="90">
        <f t="shared" si="1222"/>
        <v>0</v>
      </c>
      <c r="L450" s="172"/>
      <c r="M450" s="90">
        <f t="shared" si="1223"/>
        <v>0</v>
      </c>
      <c r="N450" s="172"/>
      <c r="O450" s="90">
        <f t="shared" si="1203"/>
        <v>0</v>
      </c>
      <c r="P450" s="172"/>
      <c r="Q450" s="90">
        <f t="shared" si="1204"/>
        <v>0</v>
      </c>
      <c r="R450" s="172"/>
      <c r="S450" s="90">
        <f t="shared" si="1205"/>
        <v>0</v>
      </c>
      <c r="T450" s="172"/>
      <c r="U450" s="90">
        <f t="shared" si="1206"/>
        <v>0</v>
      </c>
      <c r="V450" s="172"/>
      <c r="W450" s="90">
        <f t="shared" si="1207"/>
        <v>0</v>
      </c>
      <c r="X450" s="172"/>
      <c r="Y450" s="90">
        <f t="shared" si="1208"/>
        <v>0</v>
      </c>
      <c r="Z450" s="172"/>
      <c r="AA450" s="90">
        <f t="shared" si="1209"/>
        <v>0</v>
      </c>
      <c r="AB450" s="172"/>
      <c r="AC450" s="90">
        <f t="shared" si="1210"/>
        <v>0</v>
      </c>
      <c r="AD450" s="172"/>
      <c r="AE450" s="90">
        <f t="shared" si="1211"/>
        <v>0</v>
      </c>
      <c r="AF450" s="172"/>
      <c r="AG450" s="90">
        <f t="shared" si="1212"/>
        <v>0</v>
      </c>
      <c r="AH450" s="172"/>
      <c r="AI450" s="90">
        <f t="shared" si="1213"/>
        <v>0</v>
      </c>
      <c r="AJ450" s="172"/>
      <c r="AK450" s="90">
        <f t="shared" si="1214"/>
        <v>0</v>
      </c>
      <c r="AL450" s="172"/>
      <c r="AM450" s="90">
        <f t="shared" si="1215"/>
        <v>0</v>
      </c>
      <c r="AN450" s="172"/>
      <c r="AO450" s="90">
        <f t="shared" si="1216"/>
        <v>0</v>
      </c>
      <c r="AP450" s="172"/>
      <c r="AQ450" s="90">
        <f t="shared" si="1217"/>
        <v>0</v>
      </c>
      <c r="AR450" s="172"/>
      <c r="AS450" s="90">
        <f t="shared" si="1218"/>
        <v>0</v>
      </c>
      <c r="AT450" s="172"/>
      <c r="AU450" s="90">
        <f t="shared" si="1219"/>
        <v>0</v>
      </c>
      <c r="AV450" s="172"/>
      <c r="AW450" s="90">
        <f t="shared" si="1220"/>
        <v>0</v>
      </c>
      <c r="AX450" s="91">
        <f t="shared" si="803"/>
        <v>0</v>
      </c>
      <c r="AY450" s="92">
        <f t="shared" si="804"/>
        <v>0</v>
      </c>
      <c r="AZ450" s="87">
        <f t="shared" si="805"/>
        <v>0</v>
      </c>
      <c r="BA450" s="153">
        <f t="shared" si="806"/>
        <v>0</v>
      </c>
    </row>
    <row r="451" spans="1:53" s="2" customFormat="1" ht="13.2" hidden="1" thickTop="1" thickBot="1" x14ac:dyDescent="0.3">
      <c r="A451" s="32"/>
      <c r="B451" s="154">
        <v>5500300117</v>
      </c>
      <c r="C451" s="133" t="str">
        <f>IFERROR(IF(B451,VLOOKUP((AEO!$B$13&amp;AEO!$C$13&amp;B451&amp;E451),MSRV5!A:F,6,0),""),"N/A")</f>
        <v>4140</v>
      </c>
      <c r="D451" s="138" t="s">
        <v>5367</v>
      </c>
      <c r="E451" s="143" t="str">
        <f>IF(B451,VLOOKUP(B451,MSRV5!B:D,3,0),"")</f>
        <v>MES</v>
      </c>
      <c r="F451" s="143"/>
      <c r="G451" s="75"/>
      <c r="H451" s="74">
        <f>IFERROR(IF(B451,VLOOKUP((AEO!$B$13&amp;AEO!$C$13&amp;B451&amp;E451),MSRV5!A:E,5,0),""),0)</f>
        <v>2217.79</v>
      </c>
      <c r="I451" s="33">
        <f t="shared" si="1221"/>
        <v>0</v>
      </c>
      <c r="J451" s="172"/>
      <c r="K451" s="33">
        <f t="shared" si="1222"/>
        <v>0</v>
      </c>
      <c r="L451" s="172"/>
      <c r="M451" s="33">
        <f t="shared" si="1223"/>
        <v>0</v>
      </c>
      <c r="N451" s="172"/>
      <c r="O451" s="33">
        <f t="shared" si="1203"/>
        <v>0</v>
      </c>
      <c r="P451" s="172"/>
      <c r="Q451" s="33">
        <f t="shared" si="1204"/>
        <v>0</v>
      </c>
      <c r="R451" s="172"/>
      <c r="S451" s="33">
        <f t="shared" si="1205"/>
        <v>0</v>
      </c>
      <c r="T451" s="172"/>
      <c r="U451" s="33">
        <f t="shared" si="1206"/>
        <v>0</v>
      </c>
      <c r="V451" s="172"/>
      <c r="W451" s="33">
        <f t="shared" si="1207"/>
        <v>0</v>
      </c>
      <c r="X451" s="172"/>
      <c r="Y451" s="33">
        <f t="shared" si="1208"/>
        <v>0</v>
      </c>
      <c r="Z451" s="172"/>
      <c r="AA451" s="33">
        <f t="shared" si="1209"/>
        <v>0</v>
      </c>
      <c r="AB451" s="172"/>
      <c r="AC451" s="33">
        <f t="shared" si="1210"/>
        <v>0</v>
      </c>
      <c r="AD451" s="172"/>
      <c r="AE451" s="33">
        <f t="shared" si="1211"/>
        <v>0</v>
      </c>
      <c r="AF451" s="172"/>
      <c r="AG451" s="33">
        <f t="shared" si="1212"/>
        <v>0</v>
      </c>
      <c r="AH451" s="172"/>
      <c r="AI451" s="33">
        <f t="shared" si="1213"/>
        <v>0</v>
      </c>
      <c r="AJ451" s="172"/>
      <c r="AK451" s="33">
        <f t="shared" si="1214"/>
        <v>0</v>
      </c>
      <c r="AL451" s="172"/>
      <c r="AM451" s="33">
        <f t="shared" si="1215"/>
        <v>0</v>
      </c>
      <c r="AN451" s="172"/>
      <c r="AO451" s="33">
        <f t="shared" si="1216"/>
        <v>0</v>
      </c>
      <c r="AP451" s="172"/>
      <c r="AQ451" s="33">
        <f t="shared" si="1217"/>
        <v>0</v>
      </c>
      <c r="AR451" s="172"/>
      <c r="AS451" s="33">
        <f t="shared" si="1218"/>
        <v>0</v>
      </c>
      <c r="AT451" s="172"/>
      <c r="AU451" s="33">
        <f t="shared" si="1219"/>
        <v>0</v>
      </c>
      <c r="AV451" s="172"/>
      <c r="AW451" s="33">
        <f t="shared" si="1220"/>
        <v>0</v>
      </c>
      <c r="AX451" s="34">
        <f t="shared" si="803"/>
        <v>0</v>
      </c>
      <c r="AY451" s="41">
        <f t="shared" si="804"/>
        <v>0</v>
      </c>
      <c r="AZ451" s="5">
        <f t="shared" si="805"/>
        <v>0</v>
      </c>
      <c r="BA451" s="155">
        <f t="shared" si="806"/>
        <v>0</v>
      </c>
    </row>
    <row r="452" spans="1:53" s="2" customFormat="1" ht="24" hidden="1" thickTop="1" thickBot="1" x14ac:dyDescent="0.3">
      <c r="A452" s="32"/>
      <c r="B452" s="154">
        <v>5500100834</v>
      </c>
      <c r="C452" s="133" t="str">
        <f>IFERROR(IF(B452,VLOOKUP((AEO!$B$13&amp;AEO!$C$13&amp;B452&amp;E452),MSRV5!A:F,6,0),""),"N/A")</f>
        <v>9140</v>
      </c>
      <c r="D452" s="138" t="s">
        <v>5368</v>
      </c>
      <c r="E452" s="143" t="str">
        <f>IF(B452,VLOOKUP(B452,MSRV5!B:D,3,0),"")</f>
        <v>M2</v>
      </c>
      <c r="F452" s="143"/>
      <c r="G452" s="75"/>
      <c r="H452" s="74">
        <f>IFERROR(IF(B452,VLOOKUP((AEO!$B$13&amp;AEO!$C$13&amp;B452&amp;E452),MSRV5!A:E,5,0),""),0)</f>
        <v>6829.51</v>
      </c>
      <c r="I452" s="33">
        <f t="shared" si="1221"/>
        <v>0</v>
      </c>
      <c r="J452" s="172"/>
      <c r="K452" s="33">
        <f t="shared" si="1222"/>
        <v>0</v>
      </c>
      <c r="L452" s="172"/>
      <c r="M452" s="33">
        <f t="shared" si="1223"/>
        <v>0</v>
      </c>
      <c r="N452" s="172"/>
      <c r="O452" s="33">
        <f t="shared" si="1203"/>
        <v>0</v>
      </c>
      <c r="P452" s="172"/>
      <c r="Q452" s="33">
        <f t="shared" si="1204"/>
        <v>0</v>
      </c>
      <c r="R452" s="172"/>
      <c r="S452" s="33">
        <f t="shared" si="1205"/>
        <v>0</v>
      </c>
      <c r="T452" s="172"/>
      <c r="U452" s="33">
        <f t="shared" si="1206"/>
        <v>0</v>
      </c>
      <c r="V452" s="172"/>
      <c r="W452" s="33">
        <f t="shared" si="1207"/>
        <v>0</v>
      </c>
      <c r="X452" s="172"/>
      <c r="Y452" s="33">
        <f t="shared" si="1208"/>
        <v>0</v>
      </c>
      <c r="Z452" s="172"/>
      <c r="AA452" s="33">
        <f t="shared" si="1209"/>
        <v>0</v>
      </c>
      <c r="AB452" s="172"/>
      <c r="AC452" s="33">
        <f t="shared" si="1210"/>
        <v>0</v>
      </c>
      <c r="AD452" s="172"/>
      <c r="AE452" s="33">
        <f t="shared" si="1211"/>
        <v>0</v>
      </c>
      <c r="AF452" s="172"/>
      <c r="AG452" s="33">
        <f t="shared" si="1212"/>
        <v>0</v>
      </c>
      <c r="AH452" s="172"/>
      <c r="AI452" s="33">
        <f t="shared" si="1213"/>
        <v>0</v>
      </c>
      <c r="AJ452" s="172"/>
      <c r="AK452" s="33">
        <f t="shared" si="1214"/>
        <v>0</v>
      </c>
      <c r="AL452" s="172"/>
      <c r="AM452" s="33">
        <f t="shared" si="1215"/>
        <v>0</v>
      </c>
      <c r="AN452" s="172"/>
      <c r="AO452" s="33">
        <f t="shared" si="1216"/>
        <v>0</v>
      </c>
      <c r="AP452" s="172"/>
      <c r="AQ452" s="33">
        <f t="shared" si="1217"/>
        <v>0</v>
      </c>
      <c r="AR452" s="172"/>
      <c r="AS452" s="33">
        <f t="shared" si="1218"/>
        <v>0</v>
      </c>
      <c r="AT452" s="172"/>
      <c r="AU452" s="33">
        <f t="shared" si="1219"/>
        <v>0</v>
      </c>
      <c r="AV452" s="172"/>
      <c r="AW452" s="33">
        <f t="shared" si="1220"/>
        <v>0</v>
      </c>
      <c r="AX452" s="34">
        <f t="shared" si="803"/>
        <v>0</v>
      </c>
      <c r="AY452" s="41">
        <f t="shared" si="804"/>
        <v>0</v>
      </c>
      <c r="AZ452" s="5">
        <f t="shared" si="805"/>
        <v>0</v>
      </c>
      <c r="BA452" s="155">
        <f t="shared" si="806"/>
        <v>0</v>
      </c>
    </row>
    <row r="453" spans="1:53" s="2" customFormat="1" ht="13.2" hidden="1" thickTop="1" thickBot="1" x14ac:dyDescent="0.3">
      <c r="A453" s="32"/>
      <c r="B453" s="154">
        <v>5500100834</v>
      </c>
      <c r="C453" s="133" t="str">
        <f>IFERROR(IF(B453,VLOOKUP((AEO!$B$13&amp;AEO!$C$13&amp;B453&amp;E453),MSRV5!A:F,6,0),""),"N/A")</f>
        <v>9140</v>
      </c>
      <c r="D453" s="138" t="s">
        <v>5369</v>
      </c>
      <c r="E453" s="143" t="str">
        <f>IF(B453,VLOOKUP(B453,MSRV5!B:D,3,0),"")</f>
        <v>M2</v>
      </c>
      <c r="F453" s="143"/>
      <c r="G453" s="75"/>
      <c r="H453" s="74">
        <f>IFERROR(IF(B453,VLOOKUP((AEO!$B$13&amp;AEO!$C$13&amp;B453&amp;E453),MSRV5!A:E,5,0),""),0)</f>
        <v>6829.51</v>
      </c>
      <c r="I453" s="33">
        <f t="shared" si="1221"/>
        <v>0</v>
      </c>
      <c r="J453" s="172"/>
      <c r="K453" s="33">
        <f t="shared" si="1222"/>
        <v>0</v>
      </c>
      <c r="L453" s="172"/>
      <c r="M453" s="33">
        <f t="shared" si="1223"/>
        <v>0</v>
      </c>
      <c r="N453" s="172"/>
      <c r="O453" s="33">
        <f t="shared" si="1203"/>
        <v>0</v>
      </c>
      <c r="P453" s="172"/>
      <c r="Q453" s="33">
        <f t="shared" si="1204"/>
        <v>0</v>
      </c>
      <c r="R453" s="172"/>
      <c r="S453" s="33">
        <f t="shared" si="1205"/>
        <v>0</v>
      </c>
      <c r="T453" s="172"/>
      <c r="U453" s="33">
        <f t="shared" si="1206"/>
        <v>0</v>
      </c>
      <c r="V453" s="172"/>
      <c r="W453" s="33">
        <f t="shared" si="1207"/>
        <v>0</v>
      </c>
      <c r="X453" s="172"/>
      <c r="Y453" s="33">
        <f t="shared" si="1208"/>
        <v>0</v>
      </c>
      <c r="Z453" s="172"/>
      <c r="AA453" s="33">
        <f t="shared" si="1209"/>
        <v>0</v>
      </c>
      <c r="AB453" s="172"/>
      <c r="AC453" s="33">
        <f t="shared" si="1210"/>
        <v>0</v>
      </c>
      <c r="AD453" s="172"/>
      <c r="AE453" s="33">
        <f t="shared" si="1211"/>
        <v>0</v>
      </c>
      <c r="AF453" s="172"/>
      <c r="AG453" s="33">
        <f t="shared" si="1212"/>
        <v>0</v>
      </c>
      <c r="AH453" s="172"/>
      <c r="AI453" s="33">
        <f t="shared" si="1213"/>
        <v>0</v>
      </c>
      <c r="AJ453" s="172"/>
      <c r="AK453" s="33">
        <f t="shared" si="1214"/>
        <v>0</v>
      </c>
      <c r="AL453" s="172"/>
      <c r="AM453" s="33">
        <f t="shared" si="1215"/>
        <v>0</v>
      </c>
      <c r="AN453" s="172"/>
      <c r="AO453" s="33">
        <f t="shared" si="1216"/>
        <v>0</v>
      </c>
      <c r="AP453" s="172"/>
      <c r="AQ453" s="33">
        <f t="shared" si="1217"/>
        <v>0</v>
      </c>
      <c r="AR453" s="172"/>
      <c r="AS453" s="33">
        <f t="shared" si="1218"/>
        <v>0</v>
      </c>
      <c r="AT453" s="172"/>
      <c r="AU453" s="33">
        <f t="shared" si="1219"/>
        <v>0</v>
      </c>
      <c r="AV453" s="172"/>
      <c r="AW453" s="33">
        <f t="shared" si="1220"/>
        <v>0</v>
      </c>
      <c r="AX453" s="34">
        <f t="shared" si="803"/>
        <v>0</v>
      </c>
      <c r="AY453" s="41">
        <f t="shared" si="804"/>
        <v>0</v>
      </c>
      <c r="AZ453" s="5">
        <f t="shared" si="805"/>
        <v>0</v>
      </c>
      <c r="BA453" s="155">
        <f t="shared" si="806"/>
        <v>0</v>
      </c>
    </row>
    <row r="454" spans="1:53" s="2" customFormat="1" ht="13.2" hidden="1" thickTop="1" thickBot="1" x14ac:dyDescent="0.3">
      <c r="A454" s="32"/>
      <c r="B454" s="154">
        <v>5050100020</v>
      </c>
      <c r="C454" s="133" t="str">
        <f>IFERROR(IF(B454,VLOOKUP((AEO!$B$13&amp;AEO!$C$13&amp;B454&amp;E454),MSRV5!A:F,6,0),""),"N/A")</f>
        <v>4150</v>
      </c>
      <c r="D454" s="138" t="s">
        <v>5370</v>
      </c>
      <c r="E454" s="143" t="str">
        <f>IF(B454,VLOOKUP(B454,MSRV5!B:D,3,0),"")</f>
        <v>M2</v>
      </c>
      <c r="F454" s="143"/>
      <c r="G454" s="75"/>
      <c r="H454" s="74">
        <f>IFERROR(IF(B454,VLOOKUP((AEO!$B$13&amp;AEO!$C$13&amp;B454&amp;E454),MSRV5!A:E,5,0),""),0)</f>
        <v>533.25</v>
      </c>
      <c r="I454" s="33">
        <f t="shared" si="1221"/>
        <v>0</v>
      </c>
      <c r="J454" s="172"/>
      <c r="K454" s="33">
        <f t="shared" si="1222"/>
        <v>0</v>
      </c>
      <c r="L454" s="172"/>
      <c r="M454" s="33">
        <f t="shared" si="1223"/>
        <v>0</v>
      </c>
      <c r="N454" s="172"/>
      <c r="O454" s="33">
        <f t="shared" si="1203"/>
        <v>0</v>
      </c>
      <c r="P454" s="172"/>
      <c r="Q454" s="33">
        <f t="shared" si="1204"/>
        <v>0</v>
      </c>
      <c r="R454" s="172"/>
      <c r="S454" s="33">
        <f t="shared" si="1205"/>
        <v>0</v>
      </c>
      <c r="T454" s="172"/>
      <c r="U454" s="33">
        <f t="shared" si="1206"/>
        <v>0</v>
      </c>
      <c r="V454" s="172"/>
      <c r="W454" s="33">
        <f t="shared" si="1207"/>
        <v>0</v>
      </c>
      <c r="X454" s="172"/>
      <c r="Y454" s="33">
        <f t="shared" si="1208"/>
        <v>0</v>
      </c>
      <c r="Z454" s="172"/>
      <c r="AA454" s="33">
        <f t="shared" si="1209"/>
        <v>0</v>
      </c>
      <c r="AB454" s="172"/>
      <c r="AC454" s="33">
        <f t="shared" si="1210"/>
        <v>0</v>
      </c>
      <c r="AD454" s="172"/>
      <c r="AE454" s="33">
        <f t="shared" si="1211"/>
        <v>0</v>
      </c>
      <c r="AF454" s="172"/>
      <c r="AG454" s="33">
        <f t="shared" si="1212"/>
        <v>0</v>
      </c>
      <c r="AH454" s="172"/>
      <c r="AI454" s="33">
        <f t="shared" si="1213"/>
        <v>0</v>
      </c>
      <c r="AJ454" s="172"/>
      <c r="AK454" s="33">
        <f t="shared" si="1214"/>
        <v>0</v>
      </c>
      <c r="AL454" s="172"/>
      <c r="AM454" s="33">
        <f t="shared" si="1215"/>
        <v>0</v>
      </c>
      <c r="AN454" s="172"/>
      <c r="AO454" s="33">
        <f t="shared" si="1216"/>
        <v>0</v>
      </c>
      <c r="AP454" s="172"/>
      <c r="AQ454" s="33">
        <f t="shared" si="1217"/>
        <v>0</v>
      </c>
      <c r="AR454" s="172"/>
      <c r="AS454" s="33">
        <f t="shared" si="1218"/>
        <v>0</v>
      </c>
      <c r="AT454" s="172"/>
      <c r="AU454" s="33">
        <f t="shared" si="1219"/>
        <v>0</v>
      </c>
      <c r="AV454" s="172"/>
      <c r="AW454" s="33">
        <f t="shared" si="1220"/>
        <v>0</v>
      </c>
      <c r="AX454" s="34">
        <f t="shared" si="803"/>
        <v>0</v>
      </c>
      <c r="AY454" s="41">
        <f t="shared" si="804"/>
        <v>0</v>
      </c>
      <c r="AZ454" s="5">
        <f t="shared" si="805"/>
        <v>0</v>
      </c>
      <c r="BA454" s="155">
        <f t="shared" si="806"/>
        <v>0</v>
      </c>
    </row>
    <row r="455" spans="1:53" s="2" customFormat="1" ht="13.2" hidden="1" thickTop="1" thickBot="1" x14ac:dyDescent="0.3">
      <c r="A455" s="89"/>
      <c r="B455" s="156">
        <v>5500400397</v>
      </c>
      <c r="C455" s="134" t="str">
        <f>IFERROR(IF(B455,VLOOKUP((AEO!$B$13&amp;AEO!$C$13&amp;B455&amp;E455),MSRV5!A:F,6,0),""),"N/A")</f>
        <v>4160</v>
      </c>
      <c r="D455" s="139" t="s">
        <v>5371</v>
      </c>
      <c r="E455" s="144" t="str">
        <f>IF(B455,VLOOKUP(B455,MSRV5!B:D,3,0),"")</f>
        <v>M2</v>
      </c>
      <c r="F455" s="144"/>
      <c r="G455" s="95"/>
      <c r="H455" s="88">
        <f>IFERROR(IF(B455,VLOOKUP((AEO!$B$13&amp;AEO!$C$13&amp;B455&amp;E455),MSRV5!A:E,5,0),""),0)</f>
        <v>146.01</v>
      </c>
      <c r="I455" s="90">
        <f t="shared" si="1221"/>
        <v>0</v>
      </c>
      <c r="J455" s="172"/>
      <c r="K455" s="90">
        <f t="shared" si="1222"/>
        <v>0</v>
      </c>
      <c r="L455" s="172"/>
      <c r="M455" s="90">
        <f t="shared" si="1223"/>
        <v>0</v>
      </c>
      <c r="N455" s="172"/>
      <c r="O455" s="90">
        <f t="shared" si="1203"/>
        <v>0</v>
      </c>
      <c r="P455" s="172"/>
      <c r="Q455" s="90">
        <f t="shared" si="1204"/>
        <v>0</v>
      </c>
      <c r="R455" s="172"/>
      <c r="S455" s="90">
        <f t="shared" si="1205"/>
        <v>0</v>
      </c>
      <c r="T455" s="172"/>
      <c r="U455" s="90">
        <f t="shared" si="1206"/>
        <v>0</v>
      </c>
      <c r="V455" s="172"/>
      <c r="W455" s="90">
        <f t="shared" si="1207"/>
        <v>0</v>
      </c>
      <c r="X455" s="172"/>
      <c r="Y455" s="90">
        <f t="shared" si="1208"/>
        <v>0</v>
      </c>
      <c r="Z455" s="172"/>
      <c r="AA455" s="90">
        <f t="shared" si="1209"/>
        <v>0</v>
      </c>
      <c r="AB455" s="172"/>
      <c r="AC455" s="90">
        <f t="shared" si="1210"/>
        <v>0</v>
      </c>
      <c r="AD455" s="172"/>
      <c r="AE455" s="90">
        <f t="shared" si="1211"/>
        <v>0</v>
      </c>
      <c r="AF455" s="172"/>
      <c r="AG455" s="90">
        <f t="shared" si="1212"/>
        <v>0</v>
      </c>
      <c r="AH455" s="172"/>
      <c r="AI455" s="90">
        <f t="shared" si="1213"/>
        <v>0</v>
      </c>
      <c r="AJ455" s="172"/>
      <c r="AK455" s="90">
        <f t="shared" si="1214"/>
        <v>0</v>
      </c>
      <c r="AL455" s="172"/>
      <c r="AM455" s="90">
        <f t="shared" si="1215"/>
        <v>0</v>
      </c>
      <c r="AN455" s="172"/>
      <c r="AO455" s="90">
        <f t="shared" si="1216"/>
        <v>0</v>
      </c>
      <c r="AP455" s="172"/>
      <c r="AQ455" s="90">
        <f t="shared" si="1217"/>
        <v>0</v>
      </c>
      <c r="AR455" s="172"/>
      <c r="AS455" s="90">
        <f t="shared" si="1218"/>
        <v>0</v>
      </c>
      <c r="AT455" s="172"/>
      <c r="AU455" s="90">
        <f t="shared" si="1219"/>
        <v>0</v>
      </c>
      <c r="AV455" s="172"/>
      <c r="AW455" s="90">
        <f t="shared" si="1220"/>
        <v>0</v>
      </c>
      <c r="AX455" s="91">
        <f t="shared" si="803"/>
        <v>0</v>
      </c>
      <c r="AY455" s="92">
        <f t="shared" si="804"/>
        <v>0</v>
      </c>
      <c r="AZ455" s="87">
        <f t="shared" si="805"/>
        <v>0</v>
      </c>
      <c r="BA455" s="153">
        <f t="shared" si="806"/>
        <v>0</v>
      </c>
    </row>
    <row r="456" spans="1:53" s="2" customFormat="1" ht="13.2" hidden="1" thickTop="1" thickBot="1" x14ac:dyDescent="0.3">
      <c r="A456" s="32"/>
      <c r="B456" s="154">
        <v>5500300013</v>
      </c>
      <c r="C456" s="133" t="str">
        <f>IFERROR(IF(B456,VLOOKUP((AEO!$B$13&amp;AEO!$C$13&amp;B456&amp;E456),MSRV5!A:F,6,0),""),"N/A")</f>
        <v>4170</v>
      </c>
      <c r="D456" s="138" t="s">
        <v>5372</v>
      </c>
      <c r="E456" s="143" t="str">
        <f>IF(B456,VLOOKUP(B456,MSRV5!B:D,3,0),"")</f>
        <v>M</v>
      </c>
      <c r="F456" s="143"/>
      <c r="G456" s="75"/>
      <c r="H456" s="74">
        <f>IFERROR(IF(B456,VLOOKUP((AEO!$B$13&amp;AEO!$C$13&amp;B456&amp;E456),MSRV5!A:E,5,0),""),0)</f>
        <v>2959.05</v>
      </c>
      <c r="I456" s="33">
        <f t="shared" si="1221"/>
        <v>0</v>
      </c>
      <c r="J456" s="172"/>
      <c r="K456" s="33">
        <f t="shared" si="1222"/>
        <v>0</v>
      </c>
      <c r="L456" s="172"/>
      <c r="M456" s="33">
        <f t="shared" si="1223"/>
        <v>0</v>
      </c>
      <c r="N456" s="172"/>
      <c r="O456" s="33">
        <f t="shared" si="1203"/>
        <v>0</v>
      </c>
      <c r="P456" s="172"/>
      <c r="Q456" s="33">
        <f t="shared" si="1204"/>
        <v>0</v>
      </c>
      <c r="R456" s="172"/>
      <c r="S456" s="33">
        <f t="shared" si="1205"/>
        <v>0</v>
      </c>
      <c r="T456" s="172"/>
      <c r="U456" s="33">
        <f t="shared" si="1206"/>
        <v>0</v>
      </c>
      <c r="V456" s="172"/>
      <c r="W456" s="33">
        <f t="shared" si="1207"/>
        <v>0</v>
      </c>
      <c r="X456" s="172"/>
      <c r="Y456" s="33">
        <f t="shared" si="1208"/>
        <v>0</v>
      </c>
      <c r="Z456" s="172"/>
      <c r="AA456" s="33">
        <f t="shared" si="1209"/>
        <v>0</v>
      </c>
      <c r="AB456" s="172"/>
      <c r="AC456" s="33">
        <f t="shared" si="1210"/>
        <v>0</v>
      </c>
      <c r="AD456" s="172"/>
      <c r="AE456" s="33">
        <f t="shared" si="1211"/>
        <v>0</v>
      </c>
      <c r="AF456" s="172"/>
      <c r="AG456" s="33">
        <f t="shared" si="1212"/>
        <v>0</v>
      </c>
      <c r="AH456" s="172"/>
      <c r="AI456" s="33">
        <f t="shared" si="1213"/>
        <v>0</v>
      </c>
      <c r="AJ456" s="172"/>
      <c r="AK456" s="33">
        <f t="shared" si="1214"/>
        <v>0</v>
      </c>
      <c r="AL456" s="172"/>
      <c r="AM456" s="33">
        <f t="shared" si="1215"/>
        <v>0</v>
      </c>
      <c r="AN456" s="172"/>
      <c r="AO456" s="33">
        <f t="shared" si="1216"/>
        <v>0</v>
      </c>
      <c r="AP456" s="172"/>
      <c r="AQ456" s="33">
        <f t="shared" si="1217"/>
        <v>0</v>
      </c>
      <c r="AR456" s="172"/>
      <c r="AS456" s="33">
        <f t="shared" si="1218"/>
        <v>0</v>
      </c>
      <c r="AT456" s="172"/>
      <c r="AU456" s="33">
        <f t="shared" si="1219"/>
        <v>0</v>
      </c>
      <c r="AV456" s="172"/>
      <c r="AW456" s="33">
        <f t="shared" si="1220"/>
        <v>0</v>
      </c>
      <c r="AX456" s="34">
        <f t="shared" si="803"/>
        <v>0</v>
      </c>
      <c r="AY456" s="41">
        <f t="shared" si="804"/>
        <v>0</v>
      </c>
      <c r="AZ456" s="5">
        <f t="shared" si="805"/>
        <v>0</v>
      </c>
      <c r="BA456" s="155">
        <f t="shared" si="806"/>
        <v>0</v>
      </c>
    </row>
    <row r="457" spans="1:53" s="2" customFormat="1" ht="13.2" hidden="1" thickTop="1" thickBot="1" x14ac:dyDescent="0.3">
      <c r="A457" s="89"/>
      <c r="B457" s="152">
        <v>5500300531</v>
      </c>
      <c r="C457" s="132" t="str">
        <f>IFERROR(IF(B457,VLOOKUP((AEO!$B$13&amp;AEO!$C$13&amp;B457&amp;E457),MSRV5!A:F,6,0),""),"N/A")</f>
        <v>4180</v>
      </c>
      <c r="D457" s="137" t="s">
        <v>5373</v>
      </c>
      <c r="E457" s="142" t="str">
        <f>IF(B457,VLOOKUP(B457,MSRV5!B:D,3,0),"")</f>
        <v>UN</v>
      </c>
      <c r="F457" s="142"/>
      <c r="G457" s="86"/>
      <c r="H457" s="88">
        <f>IFERROR(IF(B457,VLOOKUP((AEO!$B$13&amp;AEO!$C$13&amp;B457&amp;E457),MSRV5!A:E,5,0),""),0)</f>
        <v>6617.97</v>
      </c>
      <c r="I457" s="90">
        <f t="shared" si="1221"/>
        <v>0</v>
      </c>
      <c r="J457" s="172"/>
      <c r="K457" s="90">
        <f t="shared" si="1222"/>
        <v>0</v>
      </c>
      <c r="L457" s="172"/>
      <c r="M457" s="90">
        <f t="shared" si="1223"/>
        <v>0</v>
      </c>
      <c r="N457" s="172"/>
      <c r="O457" s="90">
        <f t="shared" si="1203"/>
        <v>0</v>
      </c>
      <c r="P457" s="172"/>
      <c r="Q457" s="90">
        <f t="shared" si="1204"/>
        <v>0</v>
      </c>
      <c r="R457" s="172"/>
      <c r="S457" s="90">
        <f t="shared" si="1205"/>
        <v>0</v>
      </c>
      <c r="T457" s="172"/>
      <c r="U457" s="90">
        <f t="shared" si="1206"/>
        <v>0</v>
      </c>
      <c r="V457" s="172"/>
      <c r="W457" s="90">
        <f t="shared" si="1207"/>
        <v>0</v>
      </c>
      <c r="X457" s="172"/>
      <c r="Y457" s="90">
        <f t="shared" si="1208"/>
        <v>0</v>
      </c>
      <c r="Z457" s="172"/>
      <c r="AA457" s="90">
        <f t="shared" si="1209"/>
        <v>0</v>
      </c>
      <c r="AB457" s="172"/>
      <c r="AC457" s="90">
        <f t="shared" si="1210"/>
        <v>0</v>
      </c>
      <c r="AD457" s="172"/>
      <c r="AE457" s="90">
        <f t="shared" si="1211"/>
        <v>0</v>
      </c>
      <c r="AF457" s="172"/>
      <c r="AG457" s="90">
        <f t="shared" si="1212"/>
        <v>0</v>
      </c>
      <c r="AH457" s="172"/>
      <c r="AI457" s="90">
        <f t="shared" si="1213"/>
        <v>0</v>
      </c>
      <c r="AJ457" s="172"/>
      <c r="AK457" s="90">
        <f t="shared" si="1214"/>
        <v>0</v>
      </c>
      <c r="AL457" s="172"/>
      <c r="AM457" s="90">
        <f t="shared" si="1215"/>
        <v>0</v>
      </c>
      <c r="AN457" s="172"/>
      <c r="AO457" s="90">
        <f t="shared" si="1216"/>
        <v>0</v>
      </c>
      <c r="AP457" s="172"/>
      <c r="AQ457" s="90">
        <f t="shared" si="1217"/>
        <v>0</v>
      </c>
      <c r="AR457" s="172"/>
      <c r="AS457" s="90">
        <f t="shared" si="1218"/>
        <v>0</v>
      </c>
      <c r="AT457" s="172"/>
      <c r="AU457" s="90">
        <f t="shared" si="1219"/>
        <v>0</v>
      </c>
      <c r="AV457" s="172"/>
      <c r="AW457" s="90">
        <f t="shared" si="1220"/>
        <v>0</v>
      </c>
      <c r="AX457" s="91">
        <f t="shared" si="803"/>
        <v>0</v>
      </c>
      <c r="AY457" s="92">
        <f t="shared" si="804"/>
        <v>0</v>
      </c>
      <c r="AZ457" s="87">
        <f t="shared" si="805"/>
        <v>0</v>
      </c>
      <c r="BA457" s="153">
        <f t="shared" si="806"/>
        <v>0</v>
      </c>
    </row>
    <row r="458" spans="1:53" s="2" customFormat="1" ht="13.2" hidden="1" thickTop="1" thickBot="1" x14ac:dyDescent="0.3">
      <c r="A458" s="32"/>
      <c r="B458" s="152">
        <v>5500100866</v>
      </c>
      <c r="C458" s="132" t="str">
        <f>IFERROR(IF(B458,VLOOKUP((AEO!$B$13&amp;AEO!$C$13&amp;B458&amp;E458),MSRV5!A:F,6,0),""),"N/A")</f>
        <v>4190</v>
      </c>
      <c r="D458" s="137" t="s">
        <v>5374</v>
      </c>
      <c r="E458" s="142" t="str">
        <f>IF(B458,VLOOKUP(B458,MSRV5!B:D,3,0),"")</f>
        <v>M3</v>
      </c>
      <c r="F458" s="142"/>
      <c r="G458" s="86"/>
      <c r="H458" s="74">
        <f>IFERROR(IF(B458,VLOOKUP((AEO!$B$13&amp;AEO!$C$13&amp;B458&amp;E458),MSRV5!A:E,5,0),""),0)</f>
        <v>932.97</v>
      </c>
      <c r="I458" s="33">
        <f t="shared" si="1221"/>
        <v>0</v>
      </c>
      <c r="J458" s="172"/>
      <c r="K458" s="33">
        <f t="shared" si="1222"/>
        <v>0</v>
      </c>
      <c r="L458" s="172"/>
      <c r="M458" s="33">
        <f t="shared" si="1223"/>
        <v>0</v>
      </c>
      <c r="N458" s="172"/>
      <c r="O458" s="33">
        <f t="shared" si="1203"/>
        <v>0</v>
      </c>
      <c r="P458" s="172"/>
      <c r="Q458" s="33">
        <f t="shared" si="1204"/>
        <v>0</v>
      </c>
      <c r="R458" s="172"/>
      <c r="S458" s="33">
        <f t="shared" si="1205"/>
        <v>0</v>
      </c>
      <c r="T458" s="172"/>
      <c r="U458" s="33">
        <f t="shared" si="1206"/>
        <v>0</v>
      </c>
      <c r="V458" s="172"/>
      <c r="W458" s="33">
        <f t="shared" si="1207"/>
        <v>0</v>
      </c>
      <c r="X458" s="172"/>
      <c r="Y458" s="33">
        <f t="shared" si="1208"/>
        <v>0</v>
      </c>
      <c r="Z458" s="172"/>
      <c r="AA458" s="33">
        <f t="shared" si="1209"/>
        <v>0</v>
      </c>
      <c r="AB458" s="172"/>
      <c r="AC458" s="33">
        <f t="shared" si="1210"/>
        <v>0</v>
      </c>
      <c r="AD458" s="172"/>
      <c r="AE458" s="33">
        <f t="shared" si="1211"/>
        <v>0</v>
      </c>
      <c r="AF458" s="172"/>
      <c r="AG458" s="33">
        <f t="shared" si="1212"/>
        <v>0</v>
      </c>
      <c r="AH458" s="172"/>
      <c r="AI458" s="33">
        <f t="shared" si="1213"/>
        <v>0</v>
      </c>
      <c r="AJ458" s="172"/>
      <c r="AK458" s="33">
        <f t="shared" si="1214"/>
        <v>0</v>
      </c>
      <c r="AL458" s="172"/>
      <c r="AM458" s="33">
        <f t="shared" si="1215"/>
        <v>0</v>
      </c>
      <c r="AN458" s="172"/>
      <c r="AO458" s="33">
        <f t="shared" si="1216"/>
        <v>0</v>
      </c>
      <c r="AP458" s="172"/>
      <c r="AQ458" s="33">
        <f t="shared" si="1217"/>
        <v>0</v>
      </c>
      <c r="AR458" s="172"/>
      <c r="AS458" s="33">
        <f t="shared" si="1218"/>
        <v>0</v>
      </c>
      <c r="AT458" s="172"/>
      <c r="AU458" s="33">
        <f t="shared" si="1219"/>
        <v>0</v>
      </c>
      <c r="AV458" s="172"/>
      <c r="AW458" s="33">
        <f t="shared" si="1220"/>
        <v>0</v>
      </c>
      <c r="AX458" s="34">
        <f t="shared" si="803"/>
        <v>0</v>
      </c>
      <c r="AY458" s="41">
        <f t="shared" si="804"/>
        <v>0</v>
      </c>
      <c r="AZ458" s="5">
        <f t="shared" si="805"/>
        <v>0</v>
      </c>
      <c r="BA458" s="155">
        <f t="shared" si="806"/>
        <v>0</v>
      </c>
    </row>
    <row r="459" spans="1:53" s="2" customFormat="1" ht="13.2" hidden="1" thickTop="1" thickBot="1" x14ac:dyDescent="0.3">
      <c r="A459" s="32"/>
      <c r="B459" s="154">
        <v>5500000946</v>
      </c>
      <c r="C459" s="133" t="str">
        <f>IFERROR(IF(B459,VLOOKUP((AEO!$B$13&amp;AEO!$C$13&amp;B459&amp;E459),MSRV5!A:F,6,0),""),"N/A")</f>
        <v>9150</v>
      </c>
      <c r="D459" s="138" t="s">
        <v>5375</v>
      </c>
      <c r="E459" s="143" t="str">
        <f>IF(B459,VLOOKUP(B459,MSRV5!B:D,3,0),"")</f>
        <v>M3</v>
      </c>
      <c r="F459" s="143"/>
      <c r="G459" s="75"/>
      <c r="H459" s="74">
        <f>IFERROR(IF(B459,VLOOKUP((AEO!$B$13&amp;AEO!$C$13&amp;B459&amp;E459),MSRV5!A:E,5,0),""),0)</f>
        <v>1988.21</v>
      </c>
      <c r="I459" s="33">
        <f t="shared" si="1221"/>
        <v>0</v>
      </c>
      <c r="J459" s="172"/>
      <c r="K459" s="33">
        <f t="shared" si="1222"/>
        <v>0</v>
      </c>
      <c r="L459" s="172"/>
      <c r="M459" s="33">
        <f t="shared" si="1223"/>
        <v>0</v>
      </c>
      <c r="N459" s="172"/>
      <c r="O459" s="33">
        <f t="shared" si="1203"/>
        <v>0</v>
      </c>
      <c r="P459" s="172"/>
      <c r="Q459" s="33">
        <f t="shared" si="1204"/>
        <v>0</v>
      </c>
      <c r="R459" s="172"/>
      <c r="S459" s="33">
        <f t="shared" si="1205"/>
        <v>0</v>
      </c>
      <c r="T459" s="172"/>
      <c r="U459" s="33">
        <f t="shared" si="1206"/>
        <v>0</v>
      </c>
      <c r="V459" s="172"/>
      <c r="W459" s="33">
        <f t="shared" si="1207"/>
        <v>0</v>
      </c>
      <c r="X459" s="172"/>
      <c r="Y459" s="33">
        <f t="shared" si="1208"/>
        <v>0</v>
      </c>
      <c r="Z459" s="172"/>
      <c r="AA459" s="33">
        <f t="shared" si="1209"/>
        <v>0</v>
      </c>
      <c r="AB459" s="172"/>
      <c r="AC459" s="33">
        <f t="shared" si="1210"/>
        <v>0</v>
      </c>
      <c r="AD459" s="172"/>
      <c r="AE459" s="33">
        <f t="shared" si="1211"/>
        <v>0</v>
      </c>
      <c r="AF459" s="172"/>
      <c r="AG459" s="33">
        <f t="shared" si="1212"/>
        <v>0</v>
      </c>
      <c r="AH459" s="172"/>
      <c r="AI459" s="33">
        <f t="shared" si="1213"/>
        <v>0</v>
      </c>
      <c r="AJ459" s="172"/>
      <c r="AK459" s="33">
        <f t="shared" si="1214"/>
        <v>0</v>
      </c>
      <c r="AL459" s="172"/>
      <c r="AM459" s="33">
        <f t="shared" si="1215"/>
        <v>0</v>
      </c>
      <c r="AN459" s="172"/>
      <c r="AO459" s="33">
        <f t="shared" si="1216"/>
        <v>0</v>
      </c>
      <c r="AP459" s="172"/>
      <c r="AQ459" s="33">
        <f t="shared" si="1217"/>
        <v>0</v>
      </c>
      <c r="AR459" s="172"/>
      <c r="AS459" s="33">
        <f t="shared" si="1218"/>
        <v>0</v>
      </c>
      <c r="AT459" s="172"/>
      <c r="AU459" s="33">
        <f t="shared" si="1219"/>
        <v>0</v>
      </c>
      <c r="AV459" s="172"/>
      <c r="AW459" s="33">
        <f t="shared" si="1220"/>
        <v>0</v>
      </c>
      <c r="AX459" s="34">
        <f t="shared" si="803"/>
        <v>0</v>
      </c>
      <c r="AY459" s="41">
        <f t="shared" si="804"/>
        <v>0</v>
      </c>
      <c r="AZ459" s="5">
        <f t="shared" si="805"/>
        <v>0</v>
      </c>
      <c r="BA459" s="155">
        <f t="shared" si="806"/>
        <v>0</v>
      </c>
    </row>
    <row r="460" spans="1:53" s="2" customFormat="1" ht="13.2" hidden="1" thickTop="1" thickBot="1" x14ac:dyDescent="0.3">
      <c r="A460" s="32"/>
      <c r="B460" s="154">
        <v>5500000946</v>
      </c>
      <c r="C460" s="133" t="str">
        <f>IFERROR(IF(B460,VLOOKUP((AEO!$B$13&amp;AEO!$C$13&amp;B460&amp;E460),MSRV5!A:F,6,0),""),"N/A")</f>
        <v>9150</v>
      </c>
      <c r="D460" s="138" t="s">
        <v>5376</v>
      </c>
      <c r="E460" s="143" t="str">
        <f>IF(B460,VLOOKUP(B460,MSRV5!B:D,3,0),"")</f>
        <v>M3</v>
      </c>
      <c r="F460" s="143"/>
      <c r="G460" s="75"/>
      <c r="H460" s="74">
        <f>IFERROR(IF(B460,VLOOKUP((AEO!$B$13&amp;AEO!$C$13&amp;B460&amp;E460),MSRV5!A:E,5,0),""),0)</f>
        <v>1988.21</v>
      </c>
      <c r="I460" s="33">
        <f t="shared" si="1221"/>
        <v>0</v>
      </c>
      <c r="J460" s="172"/>
      <c r="K460" s="33">
        <f t="shared" si="1222"/>
        <v>0</v>
      </c>
      <c r="L460" s="172"/>
      <c r="M460" s="33">
        <f t="shared" si="1223"/>
        <v>0</v>
      </c>
      <c r="N460" s="172"/>
      <c r="O460" s="33">
        <f t="shared" si="1203"/>
        <v>0</v>
      </c>
      <c r="P460" s="172"/>
      <c r="Q460" s="33">
        <f t="shared" si="1204"/>
        <v>0</v>
      </c>
      <c r="R460" s="172"/>
      <c r="S460" s="33">
        <f t="shared" si="1205"/>
        <v>0</v>
      </c>
      <c r="T460" s="172"/>
      <c r="U460" s="33">
        <f t="shared" si="1206"/>
        <v>0</v>
      </c>
      <c r="V460" s="172"/>
      <c r="W460" s="33">
        <f t="shared" si="1207"/>
        <v>0</v>
      </c>
      <c r="X460" s="172"/>
      <c r="Y460" s="33">
        <f t="shared" si="1208"/>
        <v>0</v>
      </c>
      <c r="Z460" s="172"/>
      <c r="AA460" s="33">
        <f t="shared" si="1209"/>
        <v>0</v>
      </c>
      <c r="AB460" s="172"/>
      <c r="AC460" s="33">
        <f t="shared" si="1210"/>
        <v>0</v>
      </c>
      <c r="AD460" s="172"/>
      <c r="AE460" s="33">
        <f t="shared" si="1211"/>
        <v>0</v>
      </c>
      <c r="AF460" s="172"/>
      <c r="AG460" s="33">
        <f t="shared" si="1212"/>
        <v>0</v>
      </c>
      <c r="AH460" s="172"/>
      <c r="AI460" s="33">
        <f t="shared" si="1213"/>
        <v>0</v>
      </c>
      <c r="AJ460" s="172"/>
      <c r="AK460" s="33">
        <f t="shared" si="1214"/>
        <v>0</v>
      </c>
      <c r="AL460" s="172"/>
      <c r="AM460" s="33">
        <f t="shared" si="1215"/>
        <v>0</v>
      </c>
      <c r="AN460" s="172"/>
      <c r="AO460" s="33">
        <f t="shared" si="1216"/>
        <v>0</v>
      </c>
      <c r="AP460" s="172"/>
      <c r="AQ460" s="33">
        <f t="shared" si="1217"/>
        <v>0</v>
      </c>
      <c r="AR460" s="172"/>
      <c r="AS460" s="33">
        <f t="shared" si="1218"/>
        <v>0</v>
      </c>
      <c r="AT460" s="172"/>
      <c r="AU460" s="33">
        <f t="shared" si="1219"/>
        <v>0</v>
      </c>
      <c r="AV460" s="172"/>
      <c r="AW460" s="33">
        <f t="shared" si="1220"/>
        <v>0</v>
      </c>
      <c r="AX460" s="34">
        <f t="shared" si="803"/>
        <v>0</v>
      </c>
      <c r="AY460" s="41">
        <f t="shared" si="804"/>
        <v>0</v>
      </c>
      <c r="AZ460" s="5">
        <f t="shared" si="805"/>
        <v>0</v>
      </c>
      <c r="BA460" s="155">
        <f t="shared" si="806"/>
        <v>0</v>
      </c>
    </row>
    <row r="461" spans="1:53" s="2" customFormat="1" ht="13.2" hidden="1" thickTop="1" thickBot="1" x14ac:dyDescent="0.3">
      <c r="A461" s="32"/>
      <c r="B461" s="154">
        <v>5500000946</v>
      </c>
      <c r="C461" s="133" t="str">
        <f>IFERROR(IF(B461,VLOOKUP((AEO!$B$13&amp;AEO!$C$13&amp;B461&amp;E461),MSRV5!A:F,6,0),""),"N/A")</f>
        <v>9150</v>
      </c>
      <c r="D461" s="138" t="s">
        <v>5377</v>
      </c>
      <c r="E461" s="143" t="str">
        <f>IF(B461,VLOOKUP(B461,MSRV5!B:D,3,0),"")</f>
        <v>M3</v>
      </c>
      <c r="F461" s="143"/>
      <c r="G461" s="75"/>
      <c r="H461" s="74">
        <f>IFERROR(IF(B461,VLOOKUP((AEO!$B$13&amp;AEO!$C$13&amp;B461&amp;E461),MSRV5!A:E,5,0),""),0)</f>
        <v>1988.21</v>
      </c>
      <c r="I461" s="33">
        <f t="shared" si="1221"/>
        <v>0</v>
      </c>
      <c r="J461" s="172"/>
      <c r="K461" s="33">
        <f t="shared" si="1222"/>
        <v>0</v>
      </c>
      <c r="L461" s="172"/>
      <c r="M461" s="33">
        <f t="shared" si="1223"/>
        <v>0</v>
      </c>
      <c r="N461" s="172"/>
      <c r="O461" s="33">
        <f t="shared" si="1203"/>
        <v>0</v>
      </c>
      <c r="P461" s="172"/>
      <c r="Q461" s="33">
        <f t="shared" si="1204"/>
        <v>0</v>
      </c>
      <c r="R461" s="172"/>
      <c r="S461" s="33">
        <f t="shared" si="1205"/>
        <v>0</v>
      </c>
      <c r="T461" s="172"/>
      <c r="U461" s="33">
        <f t="shared" si="1206"/>
        <v>0</v>
      </c>
      <c r="V461" s="172"/>
      <c r="W461" s="33">
        <f t="shared" si="1207"/>
        <v>0</v>
      </c>
      <c r="X461" s="172"/>
      <c r="Y461" s="33">
        <f t="shared" si="1208"/>
        <v>0</v>
      </c>
      <c r="Z461" s="172"/>
      <c r="AA461" s="33">
        <f t="shared" si="1209"/>
        <v>0</v>
      </c>
      <c r="AB461" s="172"/>
      <c r="AC461" s="33">
        <f t="shared" si="1210"/>
        <v>0</v>
      </c>
      <c r="AD461" s="172"/>
      <c r="AE461" s="33">
        <f t="shared" si="1211"/>
        <v>0</v>
      </c>
      <c r="AF461" s="172"/>
      <c r="AG461" s="33">
        <f t="shared" si="1212"/>
        <v>0</v>
      </c>
      <c r="AH461" s="172"/>
      <c r="AI461" s="33">
        <f t="shared" si="1213"/>
        <v>0</v>
      </c>
      <c r="AJ461" s="172"/>
      <c r="AK461" s="33">
        <f t="shared" si="1214"/>
        <v>0</v>
      </c>
      <c r="AL461" s="172"/>
      <c r="AM461" s="33">
        <f t="shared" si="1215"/>
        <v>0</v>
      </c>
      <c r="AN461" s="172"/>
      <c r="AO461" s="33">
        <f t="shared" si="1216"/>
        <v>0</v>
      </c>
      <c r="AP461" s="172"/>
      <c r="AQ461" s="33">
        <f t="shared" si="1217"/>
        <v>0</v>
      </c>
      <c r="AR461" s="172"/>
      <c r="AS461" s="33">
        <f t="shared" si="1218"/>
        <v>0</v>
      </c>
      <c r="AT461" s="172"/>
      <c r="AU461" s="33">
        <f t="shared" si="1219"/>
        <v>0</v>
      </c>
      <c r="AV461" s="172"/>
      <c r="AW461" s="33">
        <f t="shared" si="1220"/>
        <v>0</v>
      </c>
      <c r="AX461" s="34">
        <f t="shared" si="803"/>
        <v>0</v>
      </c>
      <c r="AY461" s="41">
        <f t="shared" si="804"/>
        <v>0</v>
      </c>
      <c r="AZ461" s="5">
        <f t="shared" si="805"/>
        <v>0</v>
      </c>
      <c r="BA461" s="155">
        <f t="shared" si="806"/>
        <v>0</v>
      </c>
    </row>
    <row r="462" spans="1:53" s="2" customFormat="1" ht="24" hidden="1" thickTop="1" thickBot="1" x14ac:dyDescent="0.3">
      <c r="A462" s="32"/>
      <c r="B462" s="154">
        <v>5500300773</v>
      </c>
      <c r="C462" s="133" t="str">
        <f>IFERROR(IF(B462,VLOOKUP((AEO!$B$13&amp;AEO!$C$13&amp;B462&amp;E462),MSRV5!A:F,6,0),""),"N/A")</f>
        <v>4200</v>
      </c>
      <c r="D462" s="138" t="s">
        <v>5378</v>
      </c>
      <c r="E462" s="143" t="str">
        <f>IF(B462,VLOOKUP(B462,MSRV5!B:D,3,0),"")</f>
        <v>UN</v>
      </c>
      <c r="F462" s="143"/>
      <c r="G462" s="75"/>
      <c r="H462" s="74">
        <f>IFERROR(IF(B462,VLOOKUP((AEO!$B$13&amp;AEO!$C$13&amp;B462&amp;E462),MSRV5!A:E,5,0),""),0)</f>
        <v>124893.88</v>
      </c>
      <c r="I462" s="33">
        <f t="shared" si="1221"/>
        <v>0</v>
      </c>
      <c r="J462" s="172"/>
      <c r="K462" s="33">
        <f t="shared" si="1222"/>
        <v>0</v>
      </c>
      <c r="L462" s="172"/>
      <c r="M462" s="33">
        <f t="shared" si="1223"/>
        <v>0</v>
      </c>
      <c r="N462" s="172"/>
      <c r="O462" s="33">
        <f t="shared" si="1203"/>
        <v>0</v>
      </c>
      <c r="P462" s="172"/>
      <c r="Q462" s="33">
        <f t="shared" si="1204"/>
        <v>0</v>
      </c>
      <c r="R462" s="172"/>
      <c r="S462" s="33">
        <f t="shared" si="1205"/>
        <v>0</v>
      </c>
      <c r="T462" s="172"/>
      <c r="U462" s="33">
        <f t="shared" si="1206"/>
        <v>0</v>
      </c>
      <c r="V462" s="172"/>
      <c r="W462" s="33">
        <f t="shared" si="1207"/>
        <v>0</v>
      </c>
      <c r="X462" s="172"/>
      <c r="Y462" s="33">
        <f t="shared" si="1208"/>
        <v>0</v>
      </c>
      <c r="Z462" s="172"/>
      <c r="AA462" s="33">
        <f t="shared" si="1209"/>
        <v>0</v>
      </c>
      <c r="AB462" s="172"/>
      <c r="AC462" s="33">
        <f t="shared" si="1210"/>
        <v>0</v>
      </c>
      <c r="AD462" s="172"/>
      <c r="AE462" s="33">
        <f t="shared" si="1211"/>
        <v>0</v>
      </c>
      <c r="AF462" s="172"/>
      <c r="AG462" s="33">
        <f t="shared" si="1212"/>
        <v>0</v>
      </c>
      <c r="AH462" s="172"/>
      <c r="AI462" s="33">
        <f t="shared" si="1213"/>
        <v>0</v>
      </c>
      <c r="AJ462" s="172"/>
      <c r="AK462" s="33">
        <f t="shared" si="1214"/>
        <v>0</v>
      </c>
      <c r="AL462" s="172"/>
      <c r="AM462" s="33">
        <f t="shared" si="1215"/>
        <v>0</v>
      </c>
      <c r="AN462" s="172"/>
      <c r="AO462" s="33">
        <f t="shared" si="1216"/>
        <v>0</v>
      </c>
      <c r="AP462" s="172"/>
      <c r="AQ462" s="33">
        <f t="shared" si="1217"/>
        <v>0</v>
      </c>
      <c r="AR462" s="172"/>
      <c r="AS462" s="33">
        <f t="shared" si="1218"/>
        <v>0</v>
      </c>
      <c r="AT462" s="172"/>
      <c r="AU462" s="33">
        <f t="shared" si="1219"/>
        <v>0</v>
      </c>
      <c r="AV462" s="172"/>
      <c r="AW462" s="33">
        <f t="shared" si="1220"/>
        <v>0</v>
      </c>
      <c r="AX462" s="34">
        <f t="shared" si="803"/>
        <v>0</v>
      </c>
      <c r="AY462" s="41">
        <f t="shared" si="804"/>
        <v>0</v>
      </c>
      <c r="AZ462" s="5">
        <f t="shared" si="805"/>
        <v>0</v>
      </c>
      <c r="BA462" s="155">
        <f t="shared" si="806"/>
        <v>0</v>
      </c>
    </row>
    <row r="463" spans="1:53" s="2" customFormat="1" ht="24" hidden="1" thickTop="1" thickBot="1" x14ac:dyDescent="0.3">
      <c r="A463" s="32"/>
      <c r="B463" s="154">
        <v>5500100026</v>
      </c>
      <c r="C463" s="133" t="str">
        <f>IFERROR(IF(B463,VLOOKUP((AEO!$B$13&amp;AEO!$C$13&amp;B463&amp;E463),MSRV5!A:F,6,0),""),"N/A")</f>
        <v>4210</v>
      </c>
      <c r="D463" s="138" t="s">
        <v>5379</v>
      </c>
      <c r="E463" s="143" t="str">
        <f>IF(B463,VLOOKUP(B463,MSRV5!B:D,3,0),"")</f>
        <v>UN</v>
      </c>
      <c r="F463" s="143"/>
      <c r="G463" s="75"/>
      <c r="H463" s="74">
        <f>IFERROR(IF(B463,VLOOKUP((AEO!$B$13&amp;AEO!$C$13&amp;B463&amp;E463),MSRV5!A:E,5,0),""),0)</f>
        <v>58299.13</v>
      </c>
      <c r="I463" s="33">
        <f t="shared" si="1221"/>
        <v>0</v>
      </c>
      <c r="J463" s="172"/>
      <c r="K463" s="33">
        <f t="shared" si="1222"/>
        <v>0</v>
      </c>
      <c r="L463" s="172"/>
      <c r="M463" s="33">
        <f t="shared" si="1223"/>
        <v>0</v>
      </c>
      <c r="N463" s="172"/>
      <c r="O463" s="33">
        <f t="shared" si="1203"/>
        <v>0</v>
      </c>
      <c r="P463" s="172"/>
      <c r="Q463" s="33">
        <f t="shared" si="1204"/>
        <v>0</v>
      </c>
      <c r="R463" s="172"/>
      <c r="S463" s="33">
        <f t="shared" si="1205"/>
        <v>0</v>
      </c>
      <c r="T463" s="172"/>
      <c r="U463" s="33">
        <f t="shared" si="1206"/>
        <v>0</v>
      </c>
      <c r="V463" s="172"/>
      <c r="W463" s="33">
        <f t="shared" si="1207"/>
        <v>0</v>
      </c>
      <c r="X463" s="172"/>
      <c r="Y463" s="33">
        <f t="shared" si="1208"/>
        <v>0</v>
      </c>
      <c r="Z463" s="172"/>
      <c r="AA463" s="33">
        <f t="shared" si="1209"/>
        <v>0</v>
      </c>
      <c r="AB463" s="172"/>
      <c r="AC463" s="33">
        <f t="shared" si="1210"/>
        <v>0</v>
      </c>
      <c r="AD463" s="172"/>
      <c r="AE463" s="33">
        <f t="shared" si="1211"/>
        <v>0</v>
      </c>
      <c r="AF463" s="172"/>
      <c r="AG463" s="33">
        <f t="shared" si="1212"/>
        <v>0</v>
      </c>
      <c r="AH463" s="172"/>
      <c r="AI463" s="33">
        <f t="shared" si="1213"/>
        <v>0</v>
      </c>
      <c r="AJ463" s="172"/>
      <c r="AK463" s="33">
        <f t="shared" si="1214"/>
        <v>0</v>
      </c>
      <c r="AL463" s="172"/>
      <c r="AM463" s="33">
        <f t="shared" si="1215"/>
        <v>0</v>
      </c>
      <c r="AN463" s="172"/>
      <c r="AO463" s="33">
        <f t="shared" si="1216"/>
        <v>0</v>
      </c>
      <c r="AP463" s="172"/>
      <c r="AQ463" s="33">
        <f t="shared" si="1217"/>
        <v>0</v>
      </c>
      <c r="AR463" s="172"/>
      <c r="AS463" s="33">
        <f t="shared" si="1218"/>
        <v>0</v>
      </c>
      <c r="AT463" s="172"/>
      <c r="AU463" s="33">
        <f t="shared" si="1219"/>
        <v>0</v>
      </c>
      <c r="AV463" s="172"/>
      <c r="AW463" s="33">
        <f t="shared" si="1220"/>
        <v>0</v>
      </c>
      <c r="AX463" s="34">
        <f t="shared" si="803"/>
        <v>0</v>
      </c>
      <c r="AY463" s="41">
        <f t="shared" si="804"/>
        <v>0</v>
      </c>
      <c r="AZ463" s="5">
        <f t="shared" si="805"/>
        <v>0</v>
      </c>
      <c r="BA463" s="155">
        <f t="shared" si="806"/>
        <v>0</v>
      </c>
    </row>
    <row r="464" spans="1:53" s="2" customFormat="1" ht="24" hidden="1" thickTop="1" thickBot="1" x14ac:dyDescent="0.3">
      <c r="A464" s="32"/>
      <c r="B464" s="154">
        <v>5500100027</v>
      </c>
      <c r="C464" s="133" t="str">
        <f>IFERROR(IF(B464,VLOOKUP((AEO!$B$13&amp;AEO!$C$13&amp;B464&amp;E464),MSRV5!A:F,6,0),""),"N/A")</f>
        <v>4220</v>
      </c>
      <c r="D464" s="138" t="s">
        <v>5380</v>
      </c>
      <c r="E464" s="143" t="str">
        <f>IF(B464,VLOOKUP(B464,MSRV5!B:D,3,0),"")</f>
        <v>UN</v>
      </c>
      <c r="F464" s="143"/>
      <c r="G464" s="75"/>
      <c r="H464" s="74">
        <f>IFERROR(IF(B464,VLOOKUP((AEO!$B$13&amp;AEO!$C$13&amp;B464&amp;E464),MSRV5!A:E,5,0),""),0)</f>
        <v>218785.94</v>
      </c>
      <c r="I464" s="33">
        <f t="shared" si="1221"/>
        <v>0</v>
      </c>
      <c r="J464" s="172"/>
      <c r="K464" s="33">
        <f t="shared" si="1222"/>
        <v>0</v>
      </c>
      <c r="L464" s="172"/>
      <c r="M464" s="33">
        <f t="shared" si="1223"/>
        <v>0</v>
      </c>
      <c r="N464" s="172"/>
      <c r="O464" s="33">
        <f t="shared" si="1203"/>
        <v>0</v>
      </c>
      <c r="P464" s="172"/>
      <c r="Q464" s="33">
        <f t="shared" si="1204"/>
        <v>0</v>
      </c>
      <c r="R464" s="172"/>
      <c r="S464" s="33">
        <f t="shared" si="1205"/>
        <v>0</v>
      </c>
      <c r="T464" s="172"/>
      <c r="U464" s="33">
        <f t="shared" si="1206"/>
        <v>0</v>
      </c>
      <c r="V464" s="172"/>
      <c r="W464" s="33">
        <f t="shared" si="1207"/>
        <v>0</v>
      </c>
      <c r="X464" s="172"/>
      <c r="Y464" s="33">
        <f t="shared" si="1208"/>
        <v>0</v>
      </c>
      <c r="Z464" s="172"/>
      <c r="AA464" s="33">
        <f t="shared" si="1209"/>
        <v>0</v>
      </c>
      <c r="AB464" s="172"/>
      <c r="AC464" s="33">
        <f t="shared" si="1210"/>
        <v>0</v>
      </c>
      <c r="AD464" s="172"/>
      <c r="AE464" s="33">
        <f t="shared" si="1211"/>
        <v>0</v>
      </c>
      <c r="AF464" s="172"/>
      <c r="AG464" s="33">
        <f t="shared" si="1212"/>
        <v>0</v>
      </c>
      <c r="AH464" s="172"/>
      <c r="AI464" s="33">
        <f t="shared" si="1213"/>
        <v>0</v>
      </c>
      <c r="AJ464" s="172"/>
      <c r="AK464" s="33">
        <f t="shared" si="1214"/>
        <v>0</v>
      </c>
      <c r="AL464" s="172"/>
      <c r="AM464" s="33">
        <f t="shared" si="1215"/>
        <v>0</v>
      </c>
      <c r="AN464" s="172"/>
      <c r="AO464" s="33">
        <f t="shared" si="1216"/>
        <v>0</v>
      </c>
      <c r="AP464" s="172"/>
      <c r="AQ464" s="33">
        <f t="shared" si="1217"/>
        <v>0</v>
      </c>
      <c r="AR464" s="172"/>
      <c r="AS464" s="33">
        <f t="shared" si="1218"/>
        <v>0</v>
      </c>
      <c r="AT464" s="172"/>
      <c r="AU464" s="33">
        <f t="shared" si="1219"/>
        <v>0</v>
      </c>
      <c r="AV464" s="172"/>
      <c r="AW464" s="33">
        <f t="shared" si="1220"/>
        <v>0</v>
      </c>
      <c r="AX464" s="34">
        <f t="shared" si="803"/>
        <v>0</v>
      </c>
      <c r="AY464" s="41">
        <f t="shared" si="804"/>
        <v>0</v>
      </c>
      <c r="AZ464" s="5">
        <f t="shared" si="805"/>
        <v>0</v>
      </c>
      <c r="BA464" s="155">
        <f t="shared" si="806"/>
        <v>0</v>
      </c>
    </row>
    <row r="465" spans="1:53" s="2" customFormat="1" ht="13.2" hidden="1" thickTop="1" thickBot="1" x14ac:dyDescent="0.3">
      <c r="A465" s="32"/>
      <c r="B465" s="154">
        <v>5500300769</v>
      </c>
      <c r="C465" s="133" t="str">
        <f>IFERROR(IF(B465,VLOOKUP((AEO!$B$13&amp;AEO!$C$13&amp;B465&amp;E465),MSRV5!A:F,6,0),""),"N/A")</f>
        <v>4230</v>
      </c>
      <c r="D465" s="138" t="s">
        <v>5381</v>
      </c>
      <c r="E465" s="143" t="str">
        <f>IF(B465,VLOOKUP(B465,MSRV5!B:D,3,0),"")</f>
        <v>UN</v>
      </c>
      <c r="F465" s="143"/>
      <c r="G465" s="75"/>
      <c r="H465" s="74">
        <f>IFERROR(IF(B465,VLOOKUP((AEO!$B$13&amp;AEO!$C$13&amp;B465&amp;E465),MSRV5!A:E,5,0),""),0)</f>
        <v>2273.2199999999998</v>
      </c>
      <c r="I465" s="33">
        <f t="shared" si="1221"/>
        <v>0</v>
      </c>
      <c r="J465" s="172"/>
      <c r="K465" s="33">
        <f t="shared" si="1222"/>
        <v>0</v>
      </c>
      <c r="L465" s="172"/>
      <c r="M465" s="33">
        <f t="shared" si="1223"/>
        <v>0</v>
      </c>
      <c r="N465" s="172"/>
      <c r="O465" s="33">
        <f t="shared" si="1203"/>
        <v>0</v>
      </c>
      <c r="P465" s="172"/>
      <c r="Q465" s="33">
        <f t="shared" si="1204"/>
        <v>0</v>
      </c>
      <c r="R465" s="172"/>
      <c r="S465" s="33">
        <f t="shared" si="1205"/>
        <v>0</v>
      </c>
      <c r="T465" s="172"/>
      <c r="U465" s="33">
        <f t="shared" si="1206"/>
        <v>0</v>
      </c>
      <c r="V465" s="172"/>
      <c r="W465" s="33">
        <f t="shared" si="1207"/>
        <v>0</v>
      </c>
      <c r="X465" s="172"/>
      <c r="Y465" s="33">
        <f t="shared" si="1208"/>
        <v>0</v>
      </c>
      <c r="Z465" s="172"/>
      <c r="AA465" s="33">
        <f t="shared" si="1209"/>
        <v>0</v>
      </c>
      <c r="AB465" s="172"/>
      <c r="AC465" s="33">
        <f t="shared" si="1210"/>
        <v>0</v>
      </c>
      <c r="AD465" s="172"/>
      <c r="AE465" s="33">
        <f t="shared" si="1211"/>
        <v>0</v>
      </c>
      <c r="AF465" s="172"/>
      <c r="AG465" s="33">
        <f t="shared" si="1212"/>
        <v>0</v>
      </c>
      <c r="AH465" s="172"/>
      <c r="AI465" s="33">
        <f t="shared" si="1213"/>
        <v>0</v>
      </c>
      <c r="AJ465" s="172"/>
      <c r="AK465" s="33">
        <f t="shared" si="1214"/>
        <v>0</v>
      </c>
      <c r="AL465" s="172"/>
      <c r="AM465" s="33">
        <f t="shared" si="1215"/>
        <v>0</v>
      </c>
      <c r="AN465" s="172"/>
      <c r="AO465" s="33">
        <f t="shared" si="1216"/>
        <v>0</v>
      </c>
      <c r="AP465" s="172"/>
      <c r="AQ465" s="33">
        <f t="shared" si="1217"/>
        <v>0</v>
      </c>
      <c r="AR465" s="172"/>
      <c r="AS465" s="33">
        <f t="shared" si="1218"/>
        <v>0</v>
      </c>
      <c r="AT465" s="172"/>
      <c r="AU465" s="33">
        <f t="shared" si="1219"/>
        <v>0</v>
      </c>
      <c r="AV465" s="172"/>
      <c r="AW465" s="33">
        <f t="shared" si="1220"/>
        <v>0</v>
      </c>
      <c r="AX465" s="34">
        <f t="shared" si="803"/>
        <v>0</v>
      </c>
      <c r="AY465" s="41">
        <f t="shared" si="804"/>
        <v>0</v>
      </c>
      <c r="AZ465" s="5">
        <f t="shared" si="805"/>
        <v>0</v>
      </c>
      <c r="BA465" s="155">
        <f t="shared" si="806"/>
        <v>0</v>
      </c>
    </row>
    <row r="466" spans="1:53" s="2" customFormat="1" ht="13.2" hidden="1" thickTop="1" thickBot="1" x14ac:dyDescent="0.3">
      <c r="A466" s="32"/>
      <c r="B466" s="154">
        <v>5500400619</v>
      </c>
      <c r="C466" s="133" t="str">
        <f>IFERROR(IF(B466,VLOOKUP((AEO!$B$13&amp;AEO!$C$13&amp;B466&amp;E466),MSRV5!A:F,6,0),""),"N/A")</f>
        <v>4240</v>
      </c>
      <c r="D466" s="138" t="s">
        <v>5382</v>
      </c>
      <c r="E466" s="143" t="str">
        <f>IF(B466,VLOOKUP(B466,MSRV5!B:D,3,0),"")</f>
        <v>M</v>
      </c>
      <c r="F466" s="143"/>
      <c r="G466" s="75"/>
      <c r="H466" s="74">
        <f>IFERROR(IF(B466,VLOOKUP((AEO!$B$13&amp;AEO!$C$13&amp;B466&amp;E466),MSRV5!A:E,5,0),""),0)</f>
        <v>2424.8000000000002</v>
      </c>
      <c r="I466" s="33">
        <f t="shared" si="1221"/>
        <v>0</v>
      </c>
      <c r="J466" s="172"/>
      <c r="K466" s="33">
        <f t="shared" si="1222"/>
        <v>0</v>
      </c>
      <c r="L466" s="172"/>
      <c r="M466" s="33">
        <f t="shared" si="1223"/>
        <v>0</v>
      </c>
      <c r="N466" s="172"/>
      <c r="O466" s="33">
        <f t="shared" si="1203"/>
        <v>0</v>
      </c>
      <c r="P466" s="172"/>
      <c r="Q466" s="33">
        <f t="shared" si="1204"/>
        <v>0</v>
      </c>
      <c r="R466" s="172"/>
      <c r="S466" s="33">
        <f t="shared" si="1205"/>
        <v>0</v>
      </c>
      <c r="T466" s="172"/>
      <c r="U466" s="33">
        <f t="shared" si="1206"/>
        <v>0</v>
      </c>
      <c r="V466" s="172"/>
      <c r="W466" s="33">
        <f t="shared" si="1207"/>
        <v>0</v>
      </c>
      <c r="X466" s="172"/>
      <c r="Y466" s="33">
        <f t="shared" si="1208"/>
        <v>0</v>
      </c>
      <c r="Z466" s="172"/>
      <c r="AA466" s="33">
        <f t="shared" si="1209"/>
        <v>0</v>
      </c>
      <c r="AB466" s="172"/>
      <c r="AC466" s="33">
        <f t="shared" si="1210"/>
        <v>0</v>
      </c>
      <c r="AD466" s="172"/>
      <c r="AE466" s="33">
        <f t="shared" si="1211"/>
        <v>0</v>
      </c>
      <c r="AF466" s="172"/>
      <c r="AG466" s="33">
        <f t="shared" si="1212"/>
        <v>0</v>
      </c>
      <c r="AH466" s="172"/>
      <c r="AI466" s="33">
        <f t="shared" si="1213"/>
        <v>0</v>
      </c>
      <c r="AJ466" s="172"/>
      <c r="AK466" s="33">
        <f t="shared" si="1214"/>
        <v>0</v>
      </c>
      <c r="AL466" s="172"/>
      <c r="AM466" s="33">
        <f t="shared" si="1215"/>
        <v>0</v>
      </c>
      <c r="AN466" s="172"/>
      <c r="AO466" s="33">
        <f t="shared" si="1216"/>
        <v>0</v>
      </c>
      <c r="AP466" s="172"/>
      <c r="AQ466" s="33">
        <f t="shared" si="1217"/>
        <v>0</v>
      </c>
      <c r="AR466" s="172"/>
      <c r="AS466" s="33">
        <f t="shared" si="1218"/>
        <v>0</v>
      </c>
      <c r="AT466" s="172"/>
      <c r="AU466" s="33">
        <f t="shared" si="1219"/>
        <v>0</v>
      </c>
      <c r="AV466" s="172"/>
      <c r="AW466" s="33">
        <f t="shared" si="1220"/>
        <v>0</v>
      </c>
      <c r="AX466" s="34">
        <f t="shared" si="803"/>
        <v>0</v>
      </c>
      <c r="AY466" s="41">
        <f t="shared" si="804"/>
        <v>0</v>
      </c>
      <c r="AZ466" s="5">
        <f t="shared" si="805"/>
        <v>0</v>
      </c>
      <c r="BA466" s="155">
        <f t="shared" si="806"/>
        <v>0</v>
      </c>
    </row>
    <row r="467" spans="1:53" s="2" customFormat="1" ht="13.2" hidden="1" thickTop="1" thickBot="1" x14ac:dyDescent="0.3">
      <c r="A467" s="32"/>
      <c r="B467" s="154">
        <v>5050400031</v>
      </c>
      <c r="C467" s="133" t="str">
        <f>IFERROR(IF(B467,VLOOKUP((AEO!$B$13&amp;AEO!$C$13&amp;B467&amp;E467),MSRV5!A:F,6,0),""),"N/A")</f>
        <v>4250</v>
      </c>
      <c r="D467" s="138" t="s">
        <v>5383</v>
      </c>
      <c r="E467" s="143" t="str">
        <f>IF(B467,VLOOKUP(B467,MSRV5!B:D,3,0),"")</f>
        <v>M</v>
      </c>
      <c r="F467" s="143"/>
      <c r="G467" s="75"/>
      <c r="H467" s="74">
        <f>IFERROR(IF(B467,VLOOKUP((AEO!$B$13&amp;AEO!$C$13&amp;B467&amp;E467),MSRV5!A:E,5,0),""),0)</f>
        <v>808.74</v>
      </c>
      <c r="I467" s="33">
        <f t="shared" si="1221"/>
        <v>0</v>
      </c>
      <c r="J467" s="172"/>
      <c r="K467" s="33">
        <f t="shared" si="1222"/>
        <v>0</v>
      </c>
      <c r="L467" s="172"/>
      <c r="M467" s="33">
        <f t="shared" si="1223"/>
        <v>0</v>
      </c>
      <c r="N467" s="172"/>
      <c r="O467" s="33">
        <f t="shared" si="1203"/>
        <v>0</v>
      </c>
      <c r="P467" s="172"/>
      <c r="Q467" s="33">
        <f t="shared" si="1204"/>
        <v>0</v>
      </c>
      <c r="R467" s="172"/>
      <c r="S467" s="33">
        <f t="shared" si="1205"/>
        <v>0</v>
      </c>
      <c r="T467" s="172"/>
      <c r="U467" s="33">
        <f t="shared" si="1206"/>
        <v>0</v>
      </c>
      <c r="V467" s="172"/>
      <c r="W467" s="33">
        <f t="shared" si="1207"/>
        <v>0</v>
      </c>
      <c r="X467" s="172"/>
      <c r="Y467" s="33">
        <f t="shared" si="1208"/>
        <v>0</v>
      </c>
      <c r="Z467" s="172"/>
      <c r="AA467" s="33">
        <f t="shared" si="1209"/>
        <v>0</v>
      </c>
      <c r="AB467" s="172"/>
      <c r="AC467" s="33">
        <f t="shared" si="1210"/>
        <v>0</v>
      </c>
      <c r="AD467" s="172"/>
      <c r="AE467" s="33">
        <f t="shared" si="1211"/>
        <v>0</v>
      </c>
      <c r="AF467" s="172"/>
      <c r="AG467" s="33">
        <f t="shared" si="1212"/>
        <v>0</v>
      </c>
      <c r="AH467" s="172"/>
      <c r="AI467" s="33">
        <f t="shared" si="1213"/>
        <v>0</v>
      </c>
      <c r="AJ467" s="172"/>
      <c r="AK467" s="33">
        <f t="shared" si="1214"/>
        <v>0</v>
      </c>
      <c r="AL467" s="172"/>
      <c r="AM467" s="33">
        <f t="shared" si="1215"/>
        <v>0</v>
      </c>
      <c r="AN467" s="172"/>
      <c r="AO467" s="33">
        <f t="shared" si="1216"/>
        <v>0</v>
      </c>
      <c r="AP467" s="172"/>
      <c r="AQ467" s="33">
        <f t="shared" si="1217"/>
        <v>0</v>
      </c>
      <c r="AR467" s="172"/>
      <c r="AS467" s="33">
        <f t="shared" si="1218"/>
        <v>0</v>
      </c>
      <c r="AT467" s="172"/>
      <c r="AU467" s="33">
        <f t="shared" si="1219"/>
        <v>0</v>
      </c>
      <c r="AV467" s="172"/>
      <c r="AW467" s="33">
        <f t="shared" si="1220"/>
        <v>0</v>
      </c>
      <c r="AX467" s="34">
        <f t="shared" si="803"/>
        <v>0</v>
      </c>
      <c r="AY467" s="41">
        <f t="shared" si="804"/>
        <v>0</v>
      </c>
      <c r="AZ467" s="5">
        <f t="shared" si="805"/>
        <v>0</v>
      </c>
      <c r="BA467" s="155">
        <f t="shared" si="806"/>
        <v>0</v>
      </c>
    </row>
    <row r="468" spans="1:53" s="2" customFormat="1" ht="35.4" hidden="1" thickTop="1" thickBot="1" x14ac:dyDescent="0.3">
      <c r="A468" s="32"/>
      <c r="B468" s="154">
        <v>5500100979</v>
      </c>
      <c r="C468" s="133" t="str">
        <f>IFERROR(IF(B468,VLOOKUP((AEO!$B$13&amp;AEO!$C$13&amp;B468&amp;E468),MSRV5!A:F,6,0),""),"N/A")</f>
        <v>4260</v>
      </c>
      <c r="D468" s="138" t="s">
        <v>5384</v>
      </c>
      <c r="E468" s="143" t="str">
        <f>IF(B468,VLOOKUP(B468,MSRV5!B:D,3,0),"")</f>
        <v>M</v>
      </c>
      <c r="F468" s="143"/>
      <c r="G468" s="75"/>
      <c r="H468" s="74">
        <f>IFERROR(IF(B468,VLOOKUP((AEO!$B$13&amp;AEO!$C$13&amp;B468&amp;E468),MSRV5!A:E,5,0),""),0)</f>
        <v>2079.04</v>
      </c>
      <c r="I468" s="33">
        <f t="shared" si="142"/>
        <v>0</v>
      </c>
      <c r="J468" s="172"/>
      <c r="K468" s="33">
        <f t="shared" si="143"/>
        <v>0</v>
      </c>
      <c r="L468" s="172"/>
      <c r="M468" s="33">
        <f t="shared" si="143"/>
        <v>0</v>
      </c>
      <c r="N468" s="172"/>
      <c r="O468" s="33">
        <f t="shared" ref="O468" si="1224">N468*$H468</f>
        <v>0</v>
      </c>
      <c r="P468" s="172"/>
      <c r="Q468" s="33">
        <f t="shared" ref="Q468" si="1225">P468*$H468</f>
        <v>0</v>
      </c>
      <c r="R468" s="172"/>
      <c r="S468" s="33">
        <f t="shared" ref="S468" si="1226">R468*$H468</f>
        <v>0</v>
      </c>
      <c r="T468" s="172"/>
      <c r="U468" s="33">
        <f t="shared" ref="U468" si="1227">T468*$H468</f>
        <v>0</v>
      </c>
      <c r="V468" s="172"/>
      <c r="W468" s="33">
        <f t="shared" ref="W468" si="1228">V468*$H468</f>
        <v>0</v>
      </c>
      <c r="X468" s="172"/>
      <c r="Y468" s="33">
        <f t="shared" ref="Y468" si="1229">X468*$H468</f>
        <v>0</v>
      </c>
      <c r="Z468" s="172"/>
      <c r="AA468" s="33">
        <f t="shared" ref="AA468" si="1230">Z468*$H468</f>
        <v>0</v>
      </c>
      <c r="AB468" s="172"/>
      <c r="AC468" s="33">
        <f t="shared" ref="AC468" si="1231">AB468*$H468</f>
        <v>0</v>
      </c>
      <c r="AD468" s="172"/>
      <c r="AE468" s="33">
        <f t="shared" ref="AE468" si="1232">AD468*$H468</f>
        <v>0</v>
      </c>
      <c r="AF468" s="172"/>
      <c r="AG468" s="33">
        <f t="shared" ref="AG468" si="1233">AF468*$H468</f>
        <v>0</v>
      </c>
      <c r="AH468" s="172"/>
      <c r="AI468" s="33">
        <f t="shared" ref="AI468" si="1234">AH468*$H468</f>
        <v>0</v>
      </c>
      <c r="AJ468" s="172"/>
      <c r="AK468" s="33">
        <f t="shared" ref="AK468" si="1235">AJ468*$H468</f>
        <v>0</v>
      </c>
      <c r="AL468" s="172"/>
      <c r="AM468" s="33">
        <f t="shared" ref="AM468" si="1236">AL468*$H468</f>
        <v>0</v>
      </c>
      <c r="AN468" s="172"/>
      <c r="AO468" s="33">
        <f t="shared" ref="AO468" si="1237">AN468*$H468</f>
        <v>0</v>
      </c>
      <c r="AP468" s="172"/>
      <c r="AQ468" s="33">
        <f t="shared" ref="AQ468" si="1238">AP468*$H468</f>
        <v>0</v>
      </c>
      <c r="AR468" s="172"/>
      <c r="AS468" s="33">
        <f t="shared" ref="AS468" si="1239">AR468*$H468</f>
        <v>0</v>
      </c>
      <c r="AT468" s="172"/>
      <c r="AU468" s="33">
        <f t="shared" ref="AU468" si="1240">AT468*$H468</f>
        <v>0</v>
      </c>
      <c r="AV468" s="172"/>
      <c r="AW468" s="33">
        <f t="shared" ref="AW468" si="1241">AV468*$H468</f>
        <v>0</v>
      </c>
      <c r="AX468" s="34">
        <f t="shared" si="803"/>
        <v>0</v>
      </c>
      <c r="AY468" s="41">
        <f t="shared" si="804"/>
        <v>0</v>
      </c>
      <c r="AZ468" s="5">
        <f t="shared" si="805"/>
        <v>0</v>
      </c>
      <c r="BA468" s="155">
        <f t="shared" si="806"/>
        <v>0</v>
      </c>
    </row>
    <row r="469" spans="1:53" s="2" customFormat="1" ht="13.2" hidden="1" thickTop="1" thickBot="1" x14ac:dyDescent="0.3">
      <c r="A469" s="32"/>
      <c r="B469" s="154">
        <v>5500400624</v>
      </c>
      <c r="C469" s="133" t="str">
        <f>IFERROR(IF(B469,VLOOKUP((AEO!$B$13&amp;AEO!$C$13&amp;B469&amp;E469),MSRV5!A:F,6,0),""),"N/A")</f>
        <v>4270</v>
      </c>
      <c r="D469" s="138" t="s">
        <v>5385</v>
      </c>
      <c r="E469" s="143" t="str">
        <f>IF(B469,VLOOKUP(B469,MSRV5!B:D,3,0),"")</f>
        <v>M</v>
      </c>
      <c r="F469" s="143"/>
      <c r="G469" s="75"/>
      <c r="H469" s="74">
        <f>IFERROR(IF(B469,VLOOKUP((AEO!$B$13&amp;AEO!$C$13&amp;B469&amp;E469),MSRV5!A:E,5,0),""),0)</f>
        <v>4216.46</v>
      </c>
      <c r="I469" s="33">
        <f t="shared" si="142"/>
        <v>0</v>
      </c>
      <c r="J469" s="172"/>
      <c r="K469" s="33">
        <f t="shared" si="143"/>
        <v>0</v>
      </c>
      <c r="L469" s="172"/>
      <c r="M469" s="33">
        <f t="shared" si="143"/>
        <v>0</v>
      </c>
      <c r="N469" s="172"/>
      <c r="O469" s="33">
        <f t="shared" ref="O469" si="1242">N469*$H469</f>
        <v>0</v>
      </c>
      <c r="P469" s="172"/>
      <c r="Q469" s="33">
        <f t="shared" ref="Q469" si="1243">P469*$H469</f>
        <v>0</v>
      </c>
      <c r="R469" s="172"/>
      <c r="S469" s="33">
        <f t="shared" ref="S469" si="1244">R469*$H469</f>
        <v>0</v>
      </c>
      <c r="T469" s="172"/>
      <c r="U469" s="33">
        <f t="shared" ref="U469" si="1245">T469*$H469</f>
        <v>0</v>
      </c>
      <c r="V469" s="172"/>
      <c r="W469" s="33">
        <f t="shared" ref="W469" si="1246">V469*$H469</f>
        <v>0</v>
      </c>
      <c r="X469" s="172"/>
      <c r="Y469" s="33">
        <f t="shared" ref="Y469" si="1247">X469*$H469</f>
        <v>0</v>
      </c>
      <c r="Z469" s="172"/>
      <c r="AA469" s="33">
        <f t="shared" ref="AA469" si="1248">Z469*$H469</f>
        <v>0</v>
      </c>
      <c r="AB469" s="172"/>
      <c r="AC469" s="33">
        <f t="shared" ref="AC469" si="1249">AB469*$H469</f>
        <v>0</v>
      </c>
      <c r="AD469" s="172"/>
      <c r="AE469" s="33">
        <f t="shared" ref="AE469" si="1250">AD469*$H469</f>
        <v>0</v>
      </c>
      <c r="AF469" s="172"/>
      <c r="AG469" s="33">
        <f t="shared" ref="AG469" si="1251">AF469*$H469</f>
        <v>0</v>
      </c>
      <c r="AH469" s="172"/>
      <c r="AI469" s="33">
        <f t="shared" ref="AI469" si="1252">AH469*$H469</f>
        <v>0</v>
      </c>
      <c r="AJ469" s="172"/>
      <c r="AK469" s="33">
        <f t="shared" ref="AK469" si="1253">AJ469*$H469</f>
        <v>0</v>
      </c>
      <c r="AL469" s="172"/>
      <c r="AM469" s="33">
        <f t="shared" ref="AM469" si="1254">AL469*$H469</f>
        <v>0</v>
      </c>
      <c r="AN469" s="172"/>
      <c r="AO469" s="33">
        <f t="shared" ref="AO469" si="1255">AN469*$H469</f>
        <v>0</v>
      </c>
      <c r="AP469" s="172"/>
      <c r="AQ469" s="33">
        <f t="shared" ref="AQ469" si="1256">AP469*$H469</f>
        <v>0</v>
      </c>
      <c r="AR469" s="172"/>
      <c r="AS469" s="33">
        <f t="shared" ref="AS469" si="1257">AR469*$H469</f>
        <v>0</v>
      </c>
      <c r="AT469" s="172"/>
      <c r="AU469" s="33">
        <f t="shared" ref="AU469" si="1258">AT469*$H469</f>
        <v>0</v>
      </c>
      <c r="AV469" s="172"/>
      <c r="AW469" s="33">
        <f t="shared" ref="AW469" si="1259">AV469*$H469</f>
        <v>0</v>
      </c>
      <c r="AX469" s="34">
        <f t="shared" si="803"/>
        <v>0</v>
      </c>
      <c r="AY469" s="41">
        <f t="shared" si="804"/>
        <v>0</v>
      </c>
      <c r="AZ469" s="5">
        <f t="shared" si="805"/>
        <v>0</v>
      </c>
      <c r="BA469" s="155">
        <f t="shared" si="806"/>
        <v>0</v>
      </c>
    </row>
    <row r="470" spans="1:53" s="2" customFormat="1" ht="13.2" hidden="1" thickTop="1" thickBot="1" x14ac:dyDescent="0.3">
      <c r="A470" s="32"/>
      <c r="B470" s="154">
        <v>5500400620</v>
      </c>
      <c r="C470" s="133" t="str">
        <f>IFERROR(IF(B470,VLOOKUP((AEO!$B$13&amp;AEO!$C$13&amp;B470&amp;E470),MSRV5!A:F,6,0),""),"N/A")</f>
        <v>4280</v>
      </c>
      <c r="D470" s="138" t="s">
        <v>5386</v>
      </c>
      <c r="E470" s="143" t="str">
        <f>IF(B470,VLOOKUP(B470,MSRV5!B:D,3,0),"")</f>
        <v>M</v>
      </c>
      <c r="F470" s="143"/>
      <c r="G470" s="75"/>
      <c r="H470" s="74">
        <f>IFERROR(IF(B470,VLOOKUP((AEO!$B$13&amp;AEO!$C$13&amp;B470&amp;E470),MSRV5!A:E,5,0),""),0)</f>
        <v>1955.3</v>
      </c>
      <c r="I470" s="33">
        <f t="shared" si="142"/>
        <v>0</v>
      </c>
      <c r="J470" s="172"/>
      <c r="K470" s="33">
        <f t="shared" si="143"/>
        <v>0</v>
      </c>
      <c r="L470" s="172"/>
      <c r="M470" s="33">
        <f t="shared" si="143"/>
        <v>0</v>
      </c>
      <c r="N470" s="172"/>
      <c r="O470" s="33">
        <f t="shared" ref="O470" si="1260">N470*$H470</f>
        <v>0</v>
      </c>
      <c r="P470" s="172"/>
      <c r="Q470" s="33">
        <f t="shared" ref="Q470" si="1261">P470*$H470</f>
        <v>0</v>
      </c>
      <c r="R470" s="172"/>
      <c r="S470" s="33">
        <f t="shared" ref="S470" si="1262">R470*$H470</f>
        <v>0</v>
      </c>
      <c r="T470" s="172"/>
      <c r="U470" s="33">
        <f t="shared" ref="U470" si="1263">T470*$H470</f>
        <v>0</v>
      </c>
      <c r="V470" s="172"/>
      <c r="W470" s="33">
        <f t="shared" ref="W470" si="1264">V470*$H470</f>
        <v>0</v>
      </c>
      <c r="X470" s="172"/>
      <c r="Y470" s="33">
        <f t="shared" ref="Y470" si="1265">X470*$H470</f>
        <v>0</v>
      </c>
      <c r="Z470" s="172"/>
      <c r="AA470" s="33">
        <f t="shared" ref="AA470" si="1266">Z470*$H470</f>
        <v>0</v>
      </c>
      <c r="AB470" s="172"/>
      <c r="AC470" s="33">
        <f t="shared" ref="AC470" si="1267">AB470*$H470</f>
        <v>0</v>
      </c>
      <c r="AD470" s="172"/>
      <c r="AE470" s="33">
        <f t="shared" ref="AE470" si="1268">AD470*$H470</f>
        <v>0</v>
      </c>
      <c r="AF470" s="172"/>
      <c r="AG470" s="33">
        <f t="shared" ref="AG470" si="1269">AF470*$H470</f>
        <v>0</v>
      </c>
      <c r="AH470" s="172"/>
      <c r="AI470" s="33">
        <f t="shared" ref="AI470" si="1270">AH470*$H470</f>
        <v>0</v>
      </c>
      <c r="AJ470" s="172"/>
      <c r="AK470" s="33">
        <f t="shared" ref="AK470" si="1271">AJ470*$H470</f>
        <v>0</v>
      </c>
      <c r="AL470" s="172"/>
      <c r="AM470" s="33">
        <f t="shared" ref="AM470" si="1272">AL470*$H470</f>
        <v>0</v>
      </c>
      <c r="AN470" s="172"/>
      <c r="AO470" s="33">
        <f t="shared" ref="AO470" si="1273">AN470*$H470</f>
        <v>0</v>
      </c>
      <c r="AP470" s="172"/>
      <c r="AQ470" s="33">
        <f t="shared" ref="AQ470" si="1274">AP470*$H470</f>
        <v>0</v>
      </c>
      <c r="AR470" s="172"/>
      <c r="AS470" s="33">
        <f t="shared" ref="AS470" si="1275">AR470*$H470</f>
        <v>0</v>
      </c>
      <c r="AT470" s="172"/>
      <c r="AU470" s="33">
        <f t="shared" ref="AU470" si="1276">AT470*$H470</f>
        <v>0</v>
      </c>
      <c r="AV470" s="172"/>
      <c r="AW470" s="33">
        <f t="shared" ref="AW470" si="1277">AV470*$H470</f>
        <v>0</v>
      </c>
      <c r="AX470" s="34">
        <f t="shared" si="803"/>
        <v>0</v>
      </c>
      <c r="AY470" s="41">
        <f t="shared" si="804"/>
        <v>0</v>
      </c>
      <c r="AZ470" s="5">
        <f t="shared" si="805"/>
        <v>0</v>
      </c>
      <c r="BA470" s="155">
        <f t="shared" si="806"/>
        <v>0</v>
      </c>
    </row>
    <row r="471" spans="1:53" s="2" customFormat="1" ht="13.2" hidden="1" thickTop="1" thickBot="1" x14ac:dyDescent="0.3">
      <c r="A471" s="32"/>
      <c r="B471" s="154">
        <v>5056300003</v>
      </c>
      <c r="C471" s="133" t="str">
        <f>IFERROR(IF(B471,VLOOKUP((AEO!$B$13&amp;AEO!$C$13&amp;B471&amp;E471),MSRV5!A:F,6,0),""),"N/A")</f>
        <v>4290</v>
      </c>
      <c r="D471" s="138" t="s">
        <v>5387</v>
      </c>
      <c r="E471" s="143" t="str">
        <f>IF(B471,VLOOKUP(B471,MSRV5!B:D,3,0),"")</f>
        <v>UN</v>
      </c>
      <c r="F471" s="143"/>
      <c r="G471" s="75"/>
      <c r="H471" s="74">
        <f>IFERROR(IF(B471,VLOOKUP((AEO!$B$13&amp;AEO!$C$13&amp;B471&amp;E471),MSRV5!A:E,5,0),""),0)</f>
        <v>126.72</v>
      </c>
      <c r="I471" s="33">
        <f t="shared" ref="I471:I527" si="1278">(F471+G471)*H471</f>
        <v>0</v>
      </c>
      <c r="J471" s="172"/>
      <c r="K471" s="33">
        <f t="shared" ref="K471:M527" si="1279">J471*$H471</f>
        <v>0</v>
      </c>
      <c r="L471" s="172"/>
      <c r="M471" s="33">
        <f t="shared" si="1279"/>
        <v>0</v>
      </c>
      <c r="N471" s="172"/>
      <c r="O471" s="33">
        <f t="shared" ref="O471" si="1280">N471*$H471</f>
        <v>0</v>
      </c>
      <c r="P471" s="172"/>
      <c r="Q471" s="33">
        <f t="shared" ref="Q471" si="1281">P471*$H471</f>
        <v>0</v>
      </c>
      <c r="R471" s="172"/>
      <c r="S471" s="33">
        <f t="shared" ref="S471" si="1282">R471*$H471</f>
        <v>0</v>
      </c>
      <c r="T471" s="172"/>
      <c r="U471" s="33">
        <f t="shared" ref="U471" si="1283">T471*$H471</f>
        <v>0</v>
      </c>
      <c r="V471" s="172"/>
      <c r="W471" s="33">
        <f t="shared" ref="W471" si="1284">V471*$H471</f>
        <v>0</v>
      </c>
      <c r="X471" s="172"/>
      <c r="Y471" s="33">
        <f t="shared" ref="Y471" si="1285">X471*$H471</f>
        <v>0</v>
      </c>
      <c r="Z471" s="172"/>
      <c r="AA471" s="33">
        <f t="shared" ref="AA471" si="1286">Z471*$H471</f>
        <v>0</v>
      </c>
      <c r="AB471" s="172"/>
      <c r="AC471" s="33">
        <f t="shared" ref="AC471" si="1287">AB471*$H471</f>
        <v>0</v>
      </c>
      <c r="AD471" s="172"/>
      <c r="AE471" s="33">
        <f t="shared" ref="AE471" si="1288">AD471*$H471</f>
        <v>0</v>
      </c>
      <c r="AF471" s="172"/>
      <c r="AG471" s="33">
        <f t="shared" ref="AG471" si="1289">AF471*$H471</f>
        <v>0</v>
      </c>
      <c r="AH471" s="172"/>
      <c r="AI471" s="33">
        <f t="shared" ref="AI471" si="1290">AH471*$H471</f>
        <v>0</v>
      </c>
      <c r="AJ471" s="172"/>
      <c r="AK471" s="33">
        <f t="shared" ref="AK471" si="1291">AJ471*$H471</f>
        <v>0</v>
      </c>
      <c r="AL471" s="172"/>
      <c r="AM471" s="33">
        <f t="shared" ref="AM471" si="1292">AL471*$H471</f>
        <v>0</v>
      </c>
      <c r="AN471" s="172"/>
      <c r="AO471" s="33">
        <f t="shared" ref="AO471" si="1293">AN471*$H471</f>
        <v>0</v>
      </c>
      <c r="AP471" s="172"/>
      <c r="AQ471" s="33">
        <f t="shared" ref="AQ471" si="1294">AP471*$H471</f>
        <v>0</v>
      </c>
      <c r="AR471" s="172"/>
      <c r="AS471" s="33">
        <f t="shared" ref="AS471" si="1295">AR471*$H471</f>
        <v>0</v>
      </c>
      <c r="AT471" s="172"/>
      <c r="AU471" s="33">
        <f t="shared" ref="AU471" si="1296">AT471*$H471</f>
        <v>0</v>
      </c>
      <c r="AV471" s="172"/>
      <c r="AW471" s="33">
        <f t="shared" ref="AW471" si="1297">AV471*$H471</f>
        <v>0</v>
      </c>
      <c r="AX471" s="34">
        <f t="shared" si="803"/>
        <v>0</v>
      </c>
      <c r="AY471" s="41">
        <f t="shared" si="804"/>
        <v>0</v>
      </c>
      <c r="AZ471" s="5">
        <f t="shared" si="805"/>
        <v>0</v>
      </c>
      <c r="BA471" s="155">
        <f t="shared" si="806"/>
        <v>0</v>
      </c>
    </row>
    <row r="472" spans="1:53" s="2" customFormat="1" ht="13.2" hidden="1" thickTop="1" thickBot="1" x14ac:dyDescent="0.3">
      <c r="A472" s="89"/>
      <c r="B472" s="156">
        <v>5056300002</v>
      </c>
      <c r="C472" s="134" t="str">
        <f>IFERROR(IF(B472,VLOOKUP((AEO!$B$13&amp;AEO!$C$13&amp;B472&amp;E472),MSRV5!A:F,6,0),""),"N/A")</f>
        <v>4300</v>
      </c>
      <c r="D472" s="139" t="s">
        <v>5388</v>
      </c>
      <c r="E472" s="144" t="str">
        <f>IF(B472,VLOOKUP(B472,MSRV5!B:D,3,0),"")</f>
        <v>UN</v>
      </c>
      <c r="F472" s="144"/>
      <c r="G472" s="95"/>
      <c r="H472" s="88">
        <f>IFERROR(IF(B472,VLOOKUP((AEO!$B$13&amp;AEO!$C$13&amp;B472&amp;E472),MSRV5!A:E,5,0),""),0)</f>
        <v>3496.44</v>
      </c>
      <c r="I472" s="90">
        <f t="shared" si="1278"/>
        <v>0</v>
      </c>
      <c r="J472" s="172"/>
      <c r="K472" s="90">
        <f t="shared" si="1279"/>
        <v>0</v>
      </c>
      <c r="L472" s="172"/>
      <c r="M472" s="90">
        <f t="shared" si="1279"/>
        <v>0</v>
      </c>
      <c r="N472" s="172"/>
      <c r="O472" s="90">
        <f t="shared" ref="O472" si="1298">N472*$H472</f>
        <v>0</v>
      </c>
      <c r="P472" s="172"/>
      <c r="Q472" s="90">
        <f t="shared" ref="Q472" si="1299">P472*$H472</f>
        <v>0</v>
      </c>
      <c r="R472" s="172"/>
      <c r="S472" s="90">
        <f t="shared" ref="S472" si="1300">R472*$H472</f>
        <v>0</v>
      </c>
      <c r="T472" s="172"/>
      <c r="U472" s="90">
        <f t="shared" ref="U472" si="1301">T472*$H472</f>
        <v>0</v>
      </c>
      <c r="V472" s="172"/>
      <c r="W472" s="90">
        <f t="shared" ref="W472" si="1302">V472*$H472</f>
        <v>0</v>
      </c>
      <c r="X472" s="172"/>
      <c r="Y472" s="90">
        <f t="shared" ref="Y472" si="1303">X472*$H472</f>
        <v>0</v>
      </c>
      <c r="Z472" s="172"/>
      <c r="AA472" s="90">
        <f t="shared" ref="AA472" si="1304">Z472*$H472</f>
        <v>0</v>
      </c>
      <c r="AB472" s="172"/>
      <c r="AC472" s="90">
        <f t="shared" ref="AC472" si="1305">AB472*$H472</f>
        <v>0</v>
      </c>
      <c r="AD472" s="172"/>
      <c r="AE472" s="90">
        <f t="shared" ref="AE472" si="1306">AD472*$H472</f>
        <v>0</v>
      </c>
      <c r="AF472" s="172"/>
      <c r="AG472" s="90">
        <f t="shared" ref="AG472" si="1307">AF472*$H472</f>
        <v>0</v>
      </c>
      <c r="AH472" s="172"/>
      <c r="AI472" s="90">
        <f t="shared" ref="AI472" si="1308">AH472*$H472</f>
        <v>0</v>
      </c>
      <c r="AJ472" s="172"/>
      <c r="AK472" s="90">
        <f t="shared" ref="AK472" si="1309">AJ472*$H472</f>
        <v>0</v>
      </c>
      <c r="AL472" s="172"/>
      <c r="AM472" s="90">
        <f t="shared" ref="AM472" si="1310">AL472*$H472</f>
        <v>0</v>
      </c>
      <c r="AN472" s="172"/>
      <c r="AO472" s="90">
        <f t="shared" ref="AO472" si="1311">AN472*$H472</f>
        <v>0</v>
      </c>
      <c r="AP472" s="172"/>
      <c r="AQ472" s="90">
        <f t="shared" ref="AQ472" si="1312">AP472*$H472</f>
        <v>0</v>
      </c>
      <c r="AR472" s="172"/>
      <c r="AS472" s="90">
        <f t="shared" ref="AS472" si="1313">AR472*$H472</f>
        <v>0</v>
      </c>
      <c r="AT472" s="172"/>
      <c r="AU472" s="90">
        <f t="shared" ref="AU472" si="1314">AT472*$H472</f>
        <v>0</v>
      </c>
      <c r="AV472" s="172"/>
      <c r="AW472" s="90">
        <f t="shared" ref="AW472" si="1315">AV472*$H472</f>
        <v>0</v>
      </c>
      <c r="AX472" s="91">
        <f t="shared" si="803"/>
        <v>0</v>
      </c>
      <c r="AY472" s="92">
        <f t="shared" si="804"/>
        <v>0</v>
      </c>
      <c r="AZ472" s="87">
        <f t="shared" si="805"/>
        <v>0</v>
      </c>
      <c r="BA472" s="153">
        <f t="shared" si="806"/>
        <v>0</v>
      </c>
    </row>
    <row r="473" spans="1:53" s="2" customFormat="1" ht="13.2" hidden="1" thickTop="1" thickBot="1" x14ac:dyDescent="0.3">
      <c r="A473" s="32"/>
      <c r="B473" s="154">
        <v>5056300004</v>
      </c>
      <c r="C473" s="133" t="str">
        <f>IFERROR(IF(B473,VLOOKUP((AEO!$B$13&amp;AEO!$C$13&amp;B473&amp;E473),MSRV5!A:F,6,0),""),"N/A")</f>
        <v>4310</v>
      </c>
      <c r="D473" s="138" t="s">
        <v>5389</v>
      </c>
      <c r="E473" s="143" t="str">
        <f>IF(B473,VLOOKUP(B473,MSRV5!B:D,3,0),"")</f>
        <v>UN</v>
      </c>
      <c r="F473" s="143"/>
      <c r="G473" s="75"/>
      <c r="H473" s="74">
        <f>IFERROR(IF(B473,VLOOKUP((AEO!$B$13&amp;AEO!$C$13&amp;B473&amp;E473),MSRV5!A:E,5,0),""),0)</f>
        <v>2353.37</v>
      </c>
      <c r="I473" s="33">
        <f t="shared" si="1278"/>
        <v>0</v>
      </c>
      <c r="J473" s="172"/>
      <c r="K473" s="33">
        <f t="shared" si="1279"/>
        <v>0</v>
      </c>
      <c r="L473" s="172"/>
      <c r="M473" s="33">
        <f t="shared" si="1279"/>
        <v>0</v>
      </c>
      <c r="N473" s="172"/>
      <c r="O473" s="33">
        <f t="shared" ref="O473" si="1316">N473*$H473</f>
        <v>0</v>
      </c>
      <c r="P473" s="172"/>
      <c r="Q473" s="33">
        <f t="shared" ref="Q473" si="1317">P473*$H473</f>
        <v>0</v>
      </c>
      <c r="R473" s="172"/>
      <c r="S473" s="33">
        <f t="shared" ref="S473" si="1318">R473*$H473</f>
        <v>0</v>
      </c>
      <c r="T473" s="172"/>
      <c r="U473" s="33">
        <f t="shared" ref="U473" si="1319">T473*$H473</f>
        <v>0</v>
      </c>
      <c r="V473" s="172"/>
      <c r="W473" s="33">
        <f t="shared" ref="W473" si="1320">V473*$H473</f>
        <v>0</v>
      </c>
      <c r="X473" s="172"/>
      <c r="Y473" s="33">
        <f t="shared" ref="Y473" si="1321">X473*$H473</f>
        <v>0</v>
      </c>
      <c r="Z473" s="172"/>
      <c r="AA473" s="33">
        <f t="shared" ref="AA473" si="1322">Z473*$H473</f>
        <v>0</v>
      </c>
      <c r="AB473" s="172"/>
      <c r="AC473" s="33">
        <f t="shared" ref="AC473" si="1323">AB473*$H473</f>
        <v>0</v>
      </c>
      <c r="AD473" s="172"/>
      <c r="AE473" s="33">
        <f t="shared" ref="AE473" si="1324">AD473*$H473</f>
        <v>0</v>
      </c>
      <c r="AF473" s="172"/>
      <c r="AG473" s="33">
        <f t="shared" ref="AG473" si="1325">AF473*$H473</f>
        <v>0</v>
      </c>
      <c r="AH473" s="172"/>
      <c r="AI473" s="33">
        <f t="shared" ref="AI473" si="1326">AH473*$H473</f>
        <v>0</v>
      </c>
      <c r="AJ473" s="172"/>
      <c r="AK473" s="33">
        <f t="shared" ref="AK473" si="1327">AJ473*$H473</f>
        <v>0</v>
      </c>
      <c r="AL473" s="172"/>
      <c r="AM473" s="33">
        <f t="shared" ref="AM473" si="1328">AL473*$H473</f>
        <v>0</v>
      </c>
      <c r="AN473" s="172"/>
      <c r="AO473" s="33">
        <f t="shared" ref="AO473" si="1329">AN473*$H473</f>
        <v>0</v>
      </c>
      <c r="AP473" s="172"/>
      <c r="AQ473" s="33">
        <f t="shared" ref="AQ473" si="1330">AP473*$H473</f>
        <v>0</v>
      </c>
      <c r="AR473" s="172"/>
      <c r="AS473" s="33">
        <f t="shared" ref="AS473" si="1331">AR473*$H473</f>
        <v>0</v>
      </c>
      <c r="AT473" s="172"/>
      <c r="AU473" s="33">
        <f t="shared" ref="AU473" si="1332">AT473*$H473</f>
        <v>0</v>
      </c>
      <c r="AV473" s="172"/>
      <c r="AW473" s="33">
        <f t="shared" ref="AW473" si="1333">AV473*$H473</f>
        <v>0</v>
      </c>
      <c r="AX473" s="34">
        <f t="shared" si="803"/>
        <v>0</v>
      </c>
      <c r="AY473" s="41">
        <f t="shared" si="804"/>
        <v>0</v>
      </c>
      <c r="AZ473" s="5">
        <f t="shared" si="805"/>
        <v>0</v>
      </c>
      <c r="BA473" s="155">
        <f t="shared" si="806"/>
        <v>0</v>
      </c>
    </row>
    <row r="474" spans="1:53" s="2" customFormat="1" ht="13.2" hidden="1" thickTop="1" thickBot="1" x14ac:dyDescent="0.3">
      <c r="A474" s="32"/>
      <c r="B474" s="154">
        <v>5056300005</v>
      </c>
      <c r="C474" s="133" t="str">
        <f>IFERROR(IF(B474,VLOOKUP((AEO!$B$13&amp;AEO!$C$13&amp;B474&amp;E474),MSRV5!A:F,6,0),""),"N/A")</f>
        <v>4320</v>
      </c>
      <c r="D474" s="138" t="s">
        <v>5390</v>
      </c>
      <c r="E474" s="143" t="str">
        <f>IF(B474,VLOOKUP(B474,MSRV5!B:D,3,0),"")</f>
        <v>UN</v>
      </c>
      <c r="F474" s="143"/>
      <c r="G474" s="75"/>
      <c r="H474" s="74">
        <f>IFERROR(IF(B474,VLOOKUP((AEO!$B$13&amp;AEO!$C$13&amp;B474&amp;E474),MSRV5!A:E,5,0),""),0)</f>
        <v>6777.67</v>
      </c>
      <c r="I474" s="33">
        <f t="shared" si="1278"/>
        <v>0</v>
      </c>
      <c r="J474" s="172"/>
      <c r="K474" s="33">
        <f t="shared" si="1279"/>
        <v>0</v>
      </c>
      <c r="L474" s="172"/>
      <c r="M474" s="33">
        <f t="shared" si="1279"/>
        <v>0</v>
      </c>
      <c r="N474" s="172"/>
      <c r="O474" s="33">
        <f t="shared" ref="O474" si="1334">N474*$H474</f>
        <v>0</v>
      </c>
      <c r="P474" s="172"/>
      <c r="Q474" s="33">
        <f t="shared" ref="Q474" si="1335">P474*$H474</f>
        <v>0</v>
      </c>
      <c r="R474" s="172"/>
      <c r="S474" s="33">
        <f t="shared" ref="S474" si="1336">R474*$H474</f>
        <v>0</v>
      </c>
      <c r="T474" s="172"/>
      <c r="U474" s="33">
        <f t="shared" ref="U474" si="1337">T474*$H474</f>
        <v>0</v>
      </c>
      <c r="V474" s="172"/>
      <c r="W474" s="33">
        <f t="shared" ref="W474" si="1338">V474*$H474</f>
        <v>0</v>
      </c>
      <c r="X474" s="172"/>
      <c r="Y474" s="33">
        <f t="shared" ref="Y474" si="1339">X474*$H474</f>
        <v>0</v>
      </c>
      <c r="Z474" s="172"/>
      <c r="AA474" s="33">
        <f t="shared" ref="AA474" si="1340">Z474*$H474</f>
        <v>0</v>
      </c>
      <c r="AB474" s="172"/>
      <c r="AC474" s="33">
        <f t="shared" ref="AC474" si="1341">AB474*$H474</f>
        <v>0</v>
      </c>
      <c r="AD474" s="172"/>
      <c r="AE474" s="33">
        <f t="shared" ref="AE474" si="1342">AD474*$H474</f>
        <v>0</v>
      </c>
      <c r="AF474" s="172"/>
      <c r="AG474" s="33">
        <f t="shared" ref="AG474" si="1343">AF474*$H474</f>
        <v>0</v>
      </c>
      <c r="AH474" s="172"/>
      <c r="AI474" s="33">
        <f t="shared" ref="AI474" si="1344">AH474*$H474</f>
        <v>0</v>
      </c>
      <c r="AJ474" s="172"/>
      <c r="AK474" s="33">
        <f t="shared" ref="AK474" si="1345">AJ474*$H474</f>
        <v>0</v>
      </c>
      <c r="AL474" s="172"/>
      <c r="AM474" s="33">
        <f t="shared" ref="AM474" si="1346">AL474*$H474</f>
        <v>0</v>
      </c>
      <c r="AN474" s="172"/>
      <c r="AO474" s="33">
        <f t="shared" ref="AO474" si="1347">AN474*$H474</f>
        <v>0</v>
      </c>
      <c r="AP474" s="172"/>
      <c r="AQ474" s="33">
        <f t="shared" ref="AQ474" si="1348">AP474*$H474</f>
        <v>0</v>
      </c>
      <c r="AR474" s="172"/>
      <c r="AS474" s="33">
        <f t="shared" ref="AS474" si="1349">AR474*$H474</f>
        <v>0</v>
      </c>
      <c r="AT474" s="172"/>
      <c r="AU474" s="33">
        <f t="shared" ref="AU474" si="1350">AT474*$H474</f>
        <v>0</v>
      </c>
      <c r="AV474" s="172"/>
      <c r="AW474" s="33">
        <f t="shared" ref="AW474" si="1351">AV474*$H474</f>
        <v>0</v>
      </c>
      <c r="AX474" s="34">
        <f t="shared" si="803"/>
        <v>0</v>
      </c>
      <c r="AY474" s="41">
        <f t="shared" si="804"/>
        <v>0</v>
      </c>
      <c r="AZ474" s="5">
        <f t="shared" si="805"/>
        <v>0</v>
      </c>
      <c r="BA474" s="155">
        <f t="shared" si="806"/>
        <v>0</v>
      </c>
    </row>
    <row r="475" spans="1:53" s="2" customFormat="1" ht="13.2" hidden="1" thickTop="1" thickBot="1" x14ac:dyDescent="0.3">
      <c r="A475" s="32"/>
      <c r="B475" s="154">
        <v>5056300006</v>
      </c>
      <c r="C475" s="133" t="str">
        <f>IFERROR(IF(B475,VLOOKUP((AEO!$B$13&amp;AEO!$C$13&amp;B475&amp;E475),MSRV5!A:F,6,0),""),"N/A")</f>
        <v>4330</v>
      </c>
      <c r="D475" s="138" t="s">
        <v>5391</v>
      </c>
      <c r="E475" s="143" t="str">
        <f>IF(B475,VLOOKUP(B475,MSRV5!B:D,3,0),"")</f>
        <v>UN</v>
      </c>
      <c r="F475" s="143"/>
      <c r="G475" s="75"/>
      <c r="H475" s="74">
        <f>IFERROR(IF(B475,VLOOKUP((AEO!$B$13&amp;AEO!$C$13&amp;B475&amp;E475),MSRV5!A:E,5,0),""),0)</f>
        <v>1687.43</v>
      </c>
      <c r="I475" s="33">
        <f t="shared" si="1278"/>
        <v>0</v>
      </c>
      <c r="J475" s="172"/>
      <c r="K475" s="33">
        <f t="shared" si="1279"/>
        <v>0</v>
      </c>
      <c r="L475" s="172"/>
      <c r="M475" s="33">
        <f t="shared" si="1279"/>
        <v>0</v>
      </c>
      <c r="N475" s="172"/>
      <c r="O475" s="33">
        <f t="shared" ref="O475" si="1352">N475*$H475</f>
        <v>0</v>
      </c>
      <c r="P475" s="172"/>
      <c r="Q475" s="33">
        <f t="shared" ref="Q475" si="1353">P475*$H475</f>
        <v>0</v>
      </c>
      <c r="R475" s="172"/>
      <c r="S475" s="33">
        <f t="shared" ref="S475" si="1354">R475*$H475</f>
        <v>0</v>
      </c>
      <c r="T475" s="172"/>
      <c r="U475" s="33">
        <f t="shared" ref="U475" si="1355">T475*$H475</f>
        <v>0</v>
      </c>
      <c r="V475" s="172"/>
      <c r="W475" s="33">
        <f t="shared" ref="W475" si="1356">V475*$H475</f>
        <v>0</v>
      </c>
      <c r="X475" s="172"/>
      <c r="Y475" s="33">
        <f t="shared" ref="Y475" si="1357">X475*$H475</f>
        <v>0</v>
      </c>
      <c r="Z475" s="172"/>
      <c r="AA475" s="33">
        <f t="shared" ref="AA475" si="1358">Z475*$H475</f>
        <v>0</v>
      </c>
      <c r="AB475" s="172"/>
      <c r="AC475" s="33">
        <f t="shared" ref="AC475" si="1359">AB475*$H475</f>
        <v>0</v>
      </c>
      <c r="AD475" s="172"/>
      <c r="AE475" s="33">
        <f t="shared" ref="AE475" si="1360">AD475*$H475</f>
        <v>0</v>
      </c>
      <c r="AF475" s="172"/>
      <c r="AG475" s="33">
        <f t="shared" ref="AG475" si="1361">AF475*$H475</f>
        <v>0</v>
      </c>
      <c r="AH475" s="172"/>
      <c r="AI475" s="33">
        <f t="shared" ref="AI475" si="1362">AH475*$H475</f>
        <v>0</v>
      </c>
      <c r="AJ475" s="172"/>
      <c r="AK475" s="33">
        <f t="shared" ref="AK475" si="1363">AJ475*$H475</f>
        <v>0</v>
      </c>
      <c r="AL475" s="172"/>
      <c r="AM475" s="33">
        <f t="shared" ref="AM475" si="1364">AL475*$H475</f>
        <v>0</v>
      </c>
      <c r="AN475" s="172"/>
      <c r="AO475" s="33">
        <f t="shared" ref="AO475" si="1365">AN475*$H475</f>
        <v>0</v>
      </c>
      <c r="AP475" s="172"/>
      <c r="AQ475" s="33">
        <f t="shared" ref="AQ475" si="1366">AP475*$H475</f>
        <v>0</v>
      </c>
      <c r="AR475" s="172"/>
      <c r="AS475" s="33">
        <f t="shared" ref="AS475" si="1367">AR475*$H475</f>
        <v>0</v>
      </c>
      <c r="AT475" s="172"/>
      <c r="AU475" s="33">
        <f t="shared" ref="AU475" si="1368">AT475*$H475</f>
        <v>0</v>
      </c>
      <c r="AV475" s="172"/>
      <c r="AW475" s="33">
        <f t="shared" ref="AW475" si="1369">AV475*$H475</f>
        <v>0</v>
      </c>
      <c r="AX475" s="34">
        <f t="shared" si="803"/>
        <v>0</v>
      </c>
      <c r="AY475" s="41">
        <f t="shared" si="804"/>
        <v>0</v>
      </c>
      <c r="AZ475" s="5">
        <f t="shared" si="805"/>
        <v>0</v>
      </c>
      <c r="BA475" s="155">
        <f t="shared" si="806"/>
        <v>0</v>
      </c>
    </row>
    <row r="476" spans="1:53" s="2" customFormat="1" ht="13.2" hidden="1" thickTop="1" thickBot="1" x14ac:dyDescent="0.3">
      <c r="A476" s="32"/>
      <c r="B476" s="154">
        <v>5500100832</v>
      </c>
      <c r="C476" s="133" t="str">
        <f>IFERROR(IF(B476,VLOOKUP((AEO!$B$13&amp;AEO!$C$13&amp;B476&amp;E476),MSRV5!A:F,6,0),""),"N/A")</f>
        <v>4340</v>
      </c>
      <c r="D476" s="138" t="s">
        <v>5392</v>
      </c>
      <c r="E476" s="143" t="str">
        <f>IF(B476,VLOOKUP(B476,MSRV5!B:D,3,0),"")</f>
        <v>M2</v>
      </c>
      <c r="F476" s="143"/>
      <c r="G476" s="75"/>
      <c r="H476" s="74">
        <f>IFERROR(IF(B476,VLOOKUP((AEO!$B$13&amp;AEO!$C$13&amp;B476&amp;E476),MSRV5!A:E,5,0),""),0)</f>
        <v>2348.94</v>
      </c>
      <c r="I476" s="33">
        <f t="shared" si="1278"/>
        <v>0</v>
      </c>
      <c r="J476" s="172"/>
      <c r="K476" s="33">
        <f t="shared" si="1279"/>
        <v>0</v>
      </c>
      <c r="L476" s="172"/>
      <c r="M476" s="33">
        <f t="shared" si="1279"/>
        <v>0</v>
      </c>
      <c r="N476" s="172"/>
      <c r="O476" s="33">
        <f t="shared" ref="O476" si="1370">N476*$H476</f>
        <v>0</v>
      </c>
      <c r="P476" s="172"/>
      <c r="Q476" s="33">
        <f t="shared" ref="Q476" si="1371">P476*$H476</f>
        <v>0</v>
      </c>
      <c r="R476" s="172"/>
      <c r="S476" s="33">
        <f t="shared" ref="S476" si="1372">R476*$H476</f>
        <v>0</v>
      </c>
      <c r="T476" s="172"/>
      <c r="U476" s="33">
        <f t="shared" ref="U476" si="1373">T476*$H476</f>
        <v>0</v>
      </c>
      <c r="V476" s="172"/>
      <c r="W476" s="33">
        <f t="shared" ref="W476" si="1374">V476*$H476</f>
        <v>0</v>
      </c>
      <c r="X476" s="172"/>
      <c r="Y476" s="33">
        <f t="shared" ref="Y476" si="1375">X476*$H476</f>
        <v>0</v>
      </c>
      <c r="Z476" s="172"/>
      <c r="AA476" s="33">
        <f t="shared" ref="AA476" si="1376">Z476*$H476</f>
        <v>0</v>
      </c>
      <c r="AB476" s="172"/>
      <c r="AC476" s="33">
        <f t="shared" ref="AC476" si="1377">AB476*$H476</f>
        <v>0</v>
      </c>
      <c r="AD476" s="172"/>
      <c r="AE476" s="33">
        <f t="shared" ref="AE476" si="1378">AD476*$H476</f>
        <v>0</v>
      </c>
      <c r="AF476" s="172"/>
      <c r="AG476" s="33">
        <f t="shared" ref="AG476" si="1379">AF476*$H476</f>
        <v>0</v>
      </c>
      <c r="AH476" s="172"/>
      <c r="AI476" s="33">
        <f t="shared" ref="AI476" si="1380">AH476*$H476</f>
        <v>0</v>
      </c>
      <c r="AJ476" s="172"/>
      <c r="AK476" s="33">
        <f t="shared" ref="AK476" si="1381">AJ476*$H476</f>
        <v>0</v>
      </c>
      <c r="AL476" s="172"/>
      <c r="AM476" s="33">
        <f t="shared" ref="AM476" si="1382">AL476*$H476</f>
        <v>0</v>
      </c>
      <c r="AN476" s="172"/>
      <c r="AO476" s="33">
        <f t="shared" ref="AO476" si="1383">AN476*$H476</f>
        <v>0</v>
      </c>
      <c r="AP476" s="172"/>
      <c r="AQ476" s="33">
        <f t="shared" ref="AQ476" si="1384">AP476*$H476</f>
        <v>0</v>
      </c>
      <c r="AR476" s="172"/>
      <c r="AS476" s="33">
        <f t="shared" ref="AS476" si="1385">AR476*$H476</f>
        <v>0</v>
      </c>
      <c r="AT476" s="172"/>
      <c r="AU476" s="33">
        <f t="shared" ref="AU476" si="1386">AT476*$H476</f>
        <v>0</v>
      </c>
      <c r="AV476" s="172"/>
      <c r="AW476" s="33">
        <f t="shared" ref="AW476" si="1387">AV476*$H476</f>
        <v>0</v>
      </c>
      <c r="AX476" s="34">
        <f t="shared" si="803"/>
        <v>0</v>
      </c>
      <c r="AY476" s="41">
        <f t="shared" si="804"/>
        <v>0</v>
      </c>
      <c r="AZ476" s="5">
        <f t="shared" si="805"/>
        <v>0</v>
      </c>
      <c r="BA476" s="155">
        <f t="shared" si="806"/>
        <v>0</v>
      </c>
    </row>
    <row r="477" spans="1:53" s="2" customFormat="1" ht="13.2" hidden="1" thickTop="1" thickBot="1" x14ac:dyDescent="0.3">
      <c r="A477" s="89"/>
      <c r="B477" s="156">
        <v>5056300000</v>
      </c>
      <c r="C477" s="134" t="str">
        <f>IFERROR(IF(B477,VLOOKUP((AEO!$B$13&amp;AEO!$C$13&amp;B477&amp;E477),MSRV5!A:F,6,0),""),"N/A")</f>
        <v>4360</v>
      </c>
      <c r="D477" s="139" t="s">
        <v>5393</v>
      </c>
      <c r="E477" s="144" t="str">
        <f>IF(B477,VLOOKUP(B477,MSRV5!B:D,3,0),"")</f>
        <v>UN</v>
      </c>
      <c r="F477" s="144"/>
      <c r="G477" s="95"/>
      <c r="H477" s="88">
        <f>IFERROR(IF(B477,VLOOKUP((AEO!$B$13&amp;AEO!$C$13&amp;B477&amp;E477),MSRV5!A:E,5,0),""),0)</f>
        <v>3786.74</v>
      </c>
      <c r="I477" s="90">
        <f t="shared" si="1278"/>
        <v>0</v>
      </c>
      <c r="J477" s="172"/>
      <c r="K477" s="90">
        <f t="shared" si="1279"/>
        <v>0</v>
      </c>
      <c r="L477" s="172"/>
      <c r="M477" s="90">
        <f t="shared" si="1279"/>
        <v>0</v>
      </c>
      <c r="N477" s="172"/>
      <c r="O477" s="90">
        <f t="shared" ref="O477" si="1388">N477*$H477</f>
        <v>0</v>
      </c>
      <c r="P477" s="172"/>
      <c r="Q477" s="90">
        <f t="shared" ref="Q477" si="1389">P477*$H477</f>
        <v>0</v>
      </c>
      <c r="R477" s="172"/>
      <c r="S477" s="90">
        <f t="shared" ref="S477" si="1390">R477*$H477</f>
        <v>0</v>
      </c>
      <c r="T477" s="172"/>
      <c r="U477" s="90">
        <f t="shared" ref="U477" si="1391">T477*$H477</f>
        <v>0</v>
      </c>
      <c r="V477" s="172"/>
      <c r="W477" s="90">
        <f t="shared" ref="W477" si="1392">V477*$H477</f>
        <v>0</v>
      </c>
      <c r="X477" s="172"/>
      <c r="Y477" s="90">
        <f t="shared" ref="Y477" si="1393">X477*$H477</f>
        <v>0</v>
      </c>
      <c r="Z477" s="172"/>
      <c r="AA477" s="90">
        <f t="shared" ref="AA477" si="1394">Z477*$H477</f>
        <v>0</v>
      </c>
      <c r="AB477" s="172"/>
      <c r="AC477" s="90">
        <f t="shared" ref="AC477" si="1395">AB477*$H477</f>
        <v>0</v>
      </c>
      <c r="AD477" s="172"/>
      <c r="AE477" s="90">
        <f t="shared" ref="AE477" si="1396">AD477*$H477</f>
        <v>0</v>
      </c>
      <c r="AF477" s="172"/>
      <c r="AG477" s="90">
        <f t="shared" ref="AG477" si="1397">AF477*$H477</f>
        <v>0</v>
      </c>
      <c r="AH477" s="172"/>
      <c r="AI477" s="90">
        <f t="shared" ref="AI477" si="1398">AH477*$H477</f>
        <v>0</v>
      </c>
      <c r="AJ477" s="172"/>
      <c r="AK477" s="90">
        <f t="shared" ref="AK477" si="1399">AJ477*$H477</f>
        <v>0</v>
      </c>
      <c r="AL477" s="172"/>
      <c r="AM477" s="90">
        <f t="shared" ref="AM477" si="1400">AL477*$H477</f>
        <v>0</v>
      </c>
      <c r="AN477" s="172"/>
      <c r="AO477" s="90">
        <f t="shared" ref="AO477" si="1401">AN477*$H477</f>
        <v>0</v>
      </c>
      <c r="AP477" s="172"/>
      <c r="AQ477" s="90">
        <f t="shared" ref="AQ477" si="1402">AP477*$H477</f>
        <v>0</v>
      </c>
      <c r="AR477" s="172"/>
      <c r="AS477" s="90">
        <f t="shared" ref="AS477" si="1403">AR477*$H477</f>
        <v>0</v>
      </c>
      <c r="AT477" s="172"/>
      <c r="AU477" s="90">
        <f t="shared" ref="AU477" si="1404">AT477*$H477</f>
        <v>0</v>
      </c>
      <c r="AV477" s="172"/>
      <c r="AW477" s="90">
        <f t="shared" ref="AW477" si="1405">AV477*$H477</f>
        <v>0</v>
      </c>
      <c r="AX477" s="91">
        <f t="shared" si="803"/>
        <v>0</v>
      </c>
      <c r="AY477" s="92">
        <f t="shared" si="804"/>
        <v>0</v>
      </c>
      <c r="AZ477" s="87">
        <f t="shared" si="805"/>
        <v>0</v>
      </c>
      <c r="BA477" s="153">
        <f t="shared" si="806"/>
        <v>0</v>
      </c>
    </row>
    <row r="478" spans="1:53" s="2" customFormat="1" ht="13.2" hidden="1" thickTop="1" thickBot="1" x14ac:dyDescent="0.3">
      <c r="A478" s="32"/>
      <c r="B478" s="154">
        <v>5056300000</v>
      </c>
      <c r="C478" s="133" t="str">
        <f>IFERROR(IF(B478,VLOOKUP((AEO!$B$13&amp;AEO!$C$13&amp;B478&amp;E478),MSRV5!A:F,6,0),""),"N/A")</f>
        <v>4360</v>
      </c>
      <c r="D478" s="138" t="s">
        <v>5394</v>
      </c>
      <c r="E478" s="143" t="str">
        <f>IF(B478,VLOOKUP(B478,MSRV5!B:D,3,0),"")</f>
        <v>UN</v>
      </c>
      <c r="F478" s="143"/>
      <c r="G478" s="75"/>
      <c r="H478" s="74">
        <f>IFERROR(IF(B478,VLOOKUP((AEO!$B$13&amp;AEO!$C$13&amp;B478&amp;E478),MSRV5!A:E,5,0),""),0)</f>
        <v>3786.74</v>
      </c>
      <c r="I478" s="33">
        <f t="shared" si="1278"/>
        <v>0</v>
      </c>
      <c r="J478" s="172"/>
      <c r="K478" s="33">
        <f t="shared" si="1279"/>
        <v>0</v>
      </c>
      <c r="L478" s="172"/>
      <c r="M478" s="33">
        <f t="shared" si="1279"/>
        <v>0</v>
      </c>
      <c r="N478" s="172"/>
      <c r="O478" s="33">
        <f t="shared" ref="O478" si="1406">N478*$H478</f>
        <v>0</v>
      </c>
      <c r="P478" s="172"/>
      <c r="Q478" s="33">
        <f t="shared" ref="Q478" si="1407">P478*$H478</f>
        <v>0</v>
      </c>
      <c r="R478" s="172"/>
      <c r="S478" s="33">
        <f t="shared" ref="S478" si="1408">R478*$H478</f>
        <v>0</v>
      </c>
      <c r="T478" s="172"/>
      <c r="U478" s="33">
        <f t="shared" ref="U478" si="1409">T478*$H478</f>
        <v>0</v>
      </c>
      <c r="V478" s="172"/>
      <c r="W478" s="33">
        <f t="shared" ref="W478" si="1410">V478*$H478</f>
        <v>0</v>
      </c>
      <c r="X478" s="172"/>
      <c r="Y478" s="33">
        <f t="shared" ref="Y478" si="1411">X478*$H478</f>
        <v>0</v>
      </c>
      <c r="Z478" s="172"/>
      <c r="AA478" s="33">
        <f t="shared" ref="AA478" si="1412">Z478*$H478</f>
        <v>0</v>
      </c>
      <c r="AB478" s="172"/>
      <c r="AC478" s="33">
        <f t="shared" ref="AC478" si="1413">AB478*$H478</f>
        <v>0</v>
      </c>
      <c r="AD478" s="172"/>
      <c r="AE478" s="33">
        <f t="shared" ref="AE478" si="1414">AD478*$H478</f>
        <v>0</v>
      </c>
      <c r="AF478" s="172"/>
      <c r="AG478" s="33">
        <f t="shared" ref="AG478" si="1415">AF478*$H478</f>
        <v>0</v>
      </c>
      <c r="AH478" s="172"/>
      <c r="AI478" s="33">
        <f t="shared" ref="AI478" si="1416">AH478*$H478</f>
        <v>0</v>
      </c>
      <c r="AJ478" s="172"/>
      <c r="AK478" s="33">
        <f t="shared" ref="AK478" si="1417">AJ478*$H478</f>
        <v>0</v>
      </c>
      <c r="AL478" s="172"/>
      <c r="AM478" s="33">
        <f t="shared" ref="AM478" si="1418">AL478*$H478</f>
        <v>0</v>
      </c>
      <c r="AN478" s="172"/>
      <c r="AO478" s="33">
        <f t="shared" ref="AO478" si="1419">AN478*$H478</f>
        <v>0</v>
      </c>
      <c r="AP478" s="172"/>
      <c r="AQ478" s="33">
        <f t="shared" ref="AQ478" si="1420">AP478*$H478</f>
        <v>0</v>
      </c>
      <c r="AR478" s="172"/>
      <c r="AS478" s="33">
        <f t="shared" ref="AS478" si="1421">AR478*$H478</f>
        <v>0</v>
      </c>
      <c r="AT478" s="172"/>
      <c r="AU478" s="33">
        <f t="shared" ref="AU478" si="1422">AT478*$H478</f>
        <v>0</v>
      </c>
      <c r="AV478" s="172"/>
      <c r="AW478" s="33">
        <f t="shared" ref="AW478" si="1423">AV478*$H478</f>
        <v>0</v>
      </c>
      <c r="AX478" s="34">
        <f t="shared" si="803"/>
        <v>0</v>
      </c>
      <c r="AY478" s="41">
        <f t="shared" si="804"/>
        <v>0</v>
      </c>
      <c r="AZ478" s="5">
        <f t="shared" si="805"/>
        <v>0</v>
      </c>
      <c r="BA478" s="155">
        <f t="shared" si="806"/>
        <v>0</v>
      </c>
    </row>
    <row r="479" spans="1:53" s="2" customFormat="1" ht="13.2" hidden="1" thickTop="1" thickBot="1" x14ac:dyDescent="0.3">
      <c r="A479" s="89"/>
      <c r="B479" s="152">
        <v>5056300008</v>
      </c>
      <c r="C479" s="132" t="str">
        <f>IFERROR(IF(B479,VLOOKUP((AEO!$B$13&amp;AEO!$C$13&amp;B479&amp;E479),MSRV5!A:F,6,0),""),"N/A")</f>
        <v>4370</v>
      </c>
      <c r="D479" s="137" t="s">
        <v>5395</v>
      </c>
      <c r="E479" s="142" t="str">
        <f>IF(B479,VLOOKUP(B479,MSRV5!B:D,3,0),"")</f>
        <v>UN</v>
      </c>
      <c r="F479" s="142"/>
      <c r="G479" s="86"/>
      <c r="H479" s="88">
        <f>IFERROR(IF(B479,VLOOKUP((AEO!$B$13&amp;AEO!$C$13&amp;B479&amp;E479),MSRV5!A:E,5,0),""),0)</f>
        <v>9334.66</v>
      </c>
      <c r="I479" s="90">
        <f t="shared" si="1278"/>
        <v>0</v>
      </c>
      <c r="J479" s="172"/>
      <c r="K479" s="90">
        <f t="shared" si="1279"/>
        <v>0</v>
      </c>
      <c r="L479" s="172"/>
      <c r="M479" s="90">
        <f t="shared" si="1279"/>
        <v>0</v>
      </c>
      <c r="N479" s="172"/>
      <c r="O479" s="90">
        <f t="shared" ref="O479" si="1424">N479*$H479</f>
        <v>0</v>
      </c>
      <c r="P479" s="172"/>
      <c r="Q479" s="90">
        <f t="shared" ref="Q479" si="1425">P479*$H479</f>
        <v>0</v>
      </c>
      <c r="R479" s="172"/>
      <c r="S479" s="90">
        <f t="shared" ref="S479" si="1426">R479*$H479</f>
        <v>0</v>
      </c>
      <c r="T479" s="172"/>
      <c r="U479" s="90">
        <f t="shared" ref="U479" si="1427">T479*$H479</f>
        <v>0</v>
      </c>
      <c r="V479" s="172"/>
      <c r="W479" s="90">
        <f t="shared" ref="W479" si="1428">V479*$H479</f>
        <v>0</v>
      </c>
      <c r="X479" s="172"/>
      <c r="Y479" s="90">
        <f t="shared" ref="Y479" si="1429">X479*$H479</f>
        <v>0</v>
      </c>
      <c r="Z479" s="172"/>
      <c r="AA479" s="90">
        <f t="shared" ref="AA479" si="1430">Z479*$H479</f>
        <v>0</v>
      </c>
      <c r="AB479" s="172"/>
      <c r="AC479" s="90">
        <f t="shared" ref="AC479" si="1431">AB479*$H479</f>
        <v>0</v>
      </c>
      <c r="AD479" s="172"/>
      <c r="AE479" s="90">
        <f t="shared" ref="AE479" si="1432">AD479*$H479</f>
        <v>0</v>
      </c>
      <c r="AF479" s="172"/>
      <c r="AG479" s="90">
        <f t="shared" ref="AG479" si="1433">AF479*$H479</f>
        <v>0</v>
      </c>
      <c r="AH479" s="172"/>
      <c r="AI479" s="90">
        <f t="shared" ref="AI479" si="1434">AH479*$H479</f>
        <v>0</v>
      </c>
      <c r="AJ479" s="172"/>
      <c r="AK479" s="90">
        <f t="shared" ref="AK479" si="1435">AJ479*$H479</f>
        <v>0</v>
      </c>
      <c r="AL479" s="172"/>
      <c r="AM479" s="90">
        <f t="shared" ref="AM479" si="1436">AL479*$H479</f>
        <v>0</v>
      </c>
      <c r="AN479" s="172"/>
      <c r="AO479" s="90">
        <f t="shared" ref="AO479" si="1437">AN479*$H479</f>
        <v>0</v>
      </c>
      <c r="AP479" s="172"/>
      <c r="AQ479" s="90">
        <f t="shared" ref="AQ479" si="1438">AP479*$H479</f>
        <v>0</v>
      </c>
      <c r="AR479" s="172"/>
      <c r="AS479" s="90">
        <f t="shared" ref="AS479" si="1439">AR479*$H479</f>
        <v>0</v>
      </c>
      <c r="AT479" s="172"/>
      <c r="AU479" s="90">
        <f t="shared" ref="AU479" si="1440">AT479*$H479</f>
        <v>0</v>
      </c>
      <c r="AV479" s="172"/>
      <c r="AW479" s="90">
        <f t="shared" ref="AW479" si="1441">AV479*$H479</f>
        <v>0</v>
      </c>
      <c r="AX479" s="91">
        <f t="shared" si="803"/>
        <v>0</v>
      </c>
      <c r="AY479" s="92">
        <f t="shared" si="804"/>
        <v>0</v>
      </c>
      <c r="AZ479" s="87">
        <f t="shared" si="805"/>
        <v>0</v>
      </c>
      <c r="BA479" s="153">
        <f t="shared" si="806"/>
        <v>0</v>
      </c>
    </row>
    <row r="480" spans="1:53" s="2" customFormat="1" ht="13.2" hidden="1" thickTop="1" thickBot="1" x14ac:dyDescent="0.3">
      <c r="A480" s="32"/>
      <c r="B480" s="152">
        <v>5500200427</v>
      </c>
      <c r="C480" s="132" t="str">
        <f>IFERROR(IF(B480,VLOOKUP((AEO!$B$13&amp;AEO!$C$13&amp;B480&amp;E480),MSRV5!A:F,6,0),""),"N/A")</f>
        <v>4380</v>
      </c>
      <c r="D480" s="137" t="s">
        <v>5396</v>
      </c>
      <c r="E480" s="142" t="str">
        <f>IF(B480,VLOOKUP(B480,MSRV5!B:D,3,0),"")</f>
        <v>UN</v>
      </c>
      <c r="F480" s="142"/>
      <c r="G480" s="86"/>
      <c r="H480" s="74">
        <f>IFERROR(IF(B480,VLOOKUP((AEO!$B$13&amp;AEO!$C$13&amp;B480&amp;E480),MSRV5!A:E,5,0),""),0)</f>
        <v>5556.28</v>
      </c>
      <c r="I480" s="33">
        <f t="shared" si="1278"/>
        <v>0</v>
      </c>
      <c r="J480" s="172"/>
      <c r="K480" s="33">
        <f t="shared" si="1279"/>
        <v>0</v>
      </c>
      <c r="L480" s="172"/>
      <c r="M480" s="33">
        <f t="shared" si="1279"/>
        <v>0</v>
      </c>
      <c r="N480" s="172"/>
      <c r="O480" s="33">
        <f t="shared" ref="O480" si="1442">N480*$H480</f>
        <v>0</v>
      </c>
      <c r="P480" s="172"/>
      <c r="Q480" s="33">
        <f t="shared" ref="Q480" si="1443">P480*$H480</f>
        <v>0</v>
      </c>
      <c r="R480" s="172"/>
      <c r="S480" s="33">
        <f t="shared" ref="S480" si="1444">R480*$H480</f>
        <v>0</v>
      </c>
      <c r="T480" s="172"/>
      <c r="U480" s="33">
        <f t="shared" ref="U480" si="1445">T480*$H480</f>
        <v>0</v>
      </c>
      <c r="V480" s="172"/>
      <c r="W480" s="33">
        <f t="shared" ref="W480" si="1446">V480*$H480</f>
        <v>0</v>
      </c>
      <c r="X480" s="172"/>
      <c r="Y480" s="33">
        <f t="shared" ref="Y480" si="1447">X480*$H480</f>
        <v>0</v>
      </c>
      <c r="Z480" s="172"/>
      <c r="AA480" s="33">
        <f t="shared" ref="AA480" si="1448">Z480*$H480</f>
        <v>0</v>
      </c>
      <c r="AB480" s="172"/>
      <c r="AC480" s="33">
        <f t="shared" ref="AC480" si="1449">AB480*$H480</f>
        <v>0</v>
      </c>
      <c r="AD480" s="172"/>
      <c r="AE480" s="33">
        <f t="shared" ref="AE480" si="1450">AD480*$H480</f>
        <v>0</v>
      </c>
      <c r="AF480" s="172"/>
      <c r="AG480" s="33">
        <f t="shared" ref="AG480" si="1451">AF480*$H480</f>
        <v>0</v>
      </c>
      <c r="AH480" s="172"/>
      <c r="AI480" s="33">
        <f t="shared" ref="AI480" si="1452">AH480*$H480</f>
        <v>0</v>
      </c>
      <c r="AJ480" s="172"/>
      <c r="AK480" s="33">
        <f t="shared" ref="AK480" si="1453">AJ480*$H480</f>
        <v>0</v>
      </c>
      <c r="AL480" s="172"/>
      <c r="AM480" s="33">
        <f t="shared" ref="AM480" si="1454">AL480*$H480</f>
        <v>0</v>
      </c>
      <c r="AN480" s="172"/>
      <c r="AO480" s="33">
        <f t="shared" ref="AO480" si="1455">AN480*$H480</f>
        <v>0</v>
      </c>
      <c r="AP480" s="172"/>
      <c r="AQ480" s="33">
        <f t="shared" ref="AQ480" si="1456">AP480*$H480</f>
        <v>0</v>
      </c>
      <c r="AR480" s="172"/>
      <c r="AS480" s="33">
        <f t="shared" ref="AS480" si="1457">AR480*$H480</f>
        <v>0</v>
      </c>
      <c r="AT480" s="172"/>
      <c r="AU480" s="33">
        <f t="shared" ref="AU480" si="1458">AT480*$H480</f>
        <v>0</v>
      </c>
      <c r="AV480" s="172"/>
      <c r="AW480" s="33">
        <f t="shared" ref="AW480" si="1459">AV480*$H480</f>
        <v>0</v>
      </c>
      <c r="AX480" s="34">
        <f t="shared" si="803"/>
        <v>0</v>
      </c>
      <c r="AY480" s="41">
        <f t="shared" si="804"/>
        <v>0</v>
      </c>
      <c r="AZ480" s="5">
        <f t="shared" si="805"/>
        <v>0</v>
      </c>
      <c r="BA480" s="155">
        <f t="shared" si="806"/>
        <v>0</v>
      </c>
    </row>
    <row r="481" spans="1:53" s="2" customFormat="1" ht="13.2" hidden="1" thickTop="1" thickBot="1" x14ac:dyDescent="0.3">
      <c r="A481" s="32"/>
      <c r="B481" s="154">
        <v>5500300459</v>
      </c>
      <c r="C481" s="133" t="str">
        <f>IFERROR(IF(B481,VLOOKUP((AEO!$B$13&amp;AEO!$C$13&amp;B481&amp;E481),MSRV5!A:F,6,0),""),"N/A")</f>
        <v>4390</v>
      </c>
      <c r="D481" s="138" t="s">
        <v>5397</v>
      </c>
      <c r="E481" s="143" t="str">
        <f>IF(B481,VLOOKUP(B481,MSRV5!B:D,3,0),"")</f>
        <v>UN</v>
      </c>
      <c r="F481" s="143"/>
      <c r="G481" s="75"/>
      <c r="H481" s="74">
        <f>IFERROR(IF(B481,VLOOKUP((AEO!$B$13&amp;AEO!$C$13&amp;B481&amp;E481),MSRV5!A:E,5,0),""),0)</f>
        <v>155</v>
      </c>
      <c r="I481" s="33">
        <f t="shared" si="1278"/>
        <v>0</v>
      </c>
      <c r="J481" s="172"/>
      <c r="K481" s="33">
        <f t="shared" si="1279"/>
        <v>0</v>
      </c>
      <c r="L481" s="172"/>
      <c r="M481" s="33">
        <f t="shared" si="1279"/>
        <v>0</v>
      </c>
      <c r="N481" s="172"/>
      <c r="O481" s="33">
        <f t="shared" ref="O481" si="1460">N481*$H481</f>
        <v>0</v>
      </c>
      <c r="P481" s="172"/>
      <c r="Q481" s="33">
        <f t="shared" ref="Q481" si="1461">P481*$H481</f>
        <v>0</v>
      </c>
      <c r="R481" s="172"/>
      <c r="S481" s="33">
        <f t="shared" ref="S481" si="1462">R481*$H481</f>
        <v>0</v>
      </c>
      <c r="T481" s="172"/>
      <c r="U481" s="33">
        <f t="shared" ref="U481" si="1463">T481*$H481</f>
        <v>0</v>
      </c>
      <c r="V481" s="172"/>
      <c r="W481" s="33">
        <f t="shared" ref="W481" si="1464">V481*$H481</f>
        <v>0</v>
      </c>
      <c r="X481" s="172"/>
      <c r="Y481" s="33">
        <f t="shared" ref="Y481" si="1465">X481*$H481</f>
        <v>0</v>
      </c>
      <c r="Z481" s="172"/>
      <c r="AA481" s="33">
        <f t="shared" ref="AA481" si="1466">Z481*$H481</f>
        <v>0</v>
      </c>
      <c r="AB481" s="172"/>
      <c r="AC481" s="33">
        <f t="shared" ref="AC481" si="1467">AB481*$H481</f>
        <v>0</v>
      </c>
      <c r="AD481" s="172"/>
      <c r="AE481" s="33">
        <f t="shared" ref="AE481" si="1468">AD481*$H481</f>
        <v>0</v>
      </c>
      <c r="AF481" s="172"/>
      <c r="AG481" s="33">
        <f t="shared" ref="AG481" si="1469">AF481*$H481</f>
        <v>0</v>
      </c>
      <c r="AH481" s="172"/>
      <c r="AI481" s="33">
        <f t="shared" ref="AI481" si="1470">AH481*$H481</f>
        <v>0</v>
      </c>
      <c r="AJ481" s="172"/>
      <c r="AK481" s="33">
        <f t="shared" ref="AK481" si="1471">AJ481*$H481</f>
        <v>0</v>
      </c>
      <c r="AL481" s="172"/>
      <c r="AM481" s="33">
        <f t="shared" ref="AM481" si="1472">AL481*$H481</f>
        <v>0</v>
      </c>
      <c r="AN481" s="172"/>
      <c r="AO481" s="33">
        <f t="shared" ref="AO481" si="1473">AN481*$H481</f>
        <v>0</v>
      </c>
      <c r="AP481" s="172"/>
      <c r="AQ481" s="33">
        <f t="shared" ref="AQ481" si="1474">AP481*$H481</f>
        <v>0</v>
      </c>
      <c r="AR481" s="172"/>
      <c r="AS481" s="33">
        <f t="shared" ref="AS481" si="1475">AR481*$H481</f>
        <v>0</v>
      </c>
      <c r="AT481" s="172"/>
      <c r="AU481" s="33">
        <f t="shared" ref="AU481" si="1476">AT481*$H481</f>
        <v>0</v>
      </c>
      <c r="AV481" s="172"/>
      <c r="AW481" s="33">
        <f t="shared" ref="AW481" si="1477">AV481*$H481</f>
        <v>0</v>
      </c>
      <c r="AX481" s="34">
        <f t="shared" si="803"/>
        <v>0</v>
      </c>
      <c r="AY481" s="41">
        <f t="shared" si="804"/>
        <v>0</v>
      </c>
      <c r="AZ481" s="5">
        <f t="shared" si="805"/>
        <v>0</v>
      </c>
      <c r="BA481" s="155">
        <f t="shared" si="806"/>
        <v>0</v>
      </c>
    </row>
    <row r="482" spans="1:53" s="2" customFormat="1" ht="24" hidden="1" thickTop="1" thickBot="1" x14ac:dyDescent="0.3">
      <c r="A482" s="32"/>
      <c r="B482" s="154">
        <v>5500300455</v>
      </c>
      <c r="C482" s="133" t="str">
        <f>IFERROR(IF(B482,VLOOKUP((AEO!$B$13&amp;AEO!$C$13&amp;B482&amp;E482),MSRV5!A:F,6,0),""),"N/A")</f>
        <v>4400</v>
      </c>
      <c r="D482" s="138" t="s">
        <v>5398</v>
      </c>
      <c r="E482" s="143" t="str">
        <f>IF(B482,VLOOKUP(B482,MSRV5!B:D,3,0),"")</f>
        <v>M2</v>
      </c>
      <c r="F482" s="143"/>
      <c r="G482" s="75"/>
      <c r="H482" s="74">
        <f>IFERROR(IF(B482,VLOOKUP((AEO!$B$13&amp;AEO!$C$13&amp;B482&amp;E482),MSRV5!A:E,5,0),""),0)</f>
        <v>545.71</v>
      </c>
      <c r="I482" s="33">
        <f t="shared" si="1278"/>
        <v>0</v>
      </c>
      <c r="J482" s="172"/>
      <c r="K482" s="33">
        <f t="shared" si="1279"/>
        <v>0</v>
      </c>
      <c r="L482" s="172"/>
      <c r="M482" s="33">
        <f t="shared" si="1279"/>
        <v>0</v>
      </c>
      <c r="N482" s="172"/>
      <c r="O482" s="33">
        <f t="shared" ref="O482" si="1478">N482*$H482</f>
        <v>0</v>
      </c>
      <c r="P482" s="172"/>
      <c r="Q482" s="33">
        <f t="shared" ref="Q482" si="1479">P482*$H482</f>
        <v>0</v>
      </c>
      <c r="R482" s="172"/>
      <c r="S482" s="33">
        <f t="shared" ref="S482" si="1480">R482*$H482</f>
        <v>0</v>
      </c>
      <c r="T482" s="172"/>
      <c r="U482" s="33">
        <f t="shared" ref="U482" si="1481">T482*$H482</f>
        <v>0</v>
      </c>
      <c r="V482" s="172"/>
      <c r="W482" s="33">
        <f t="shared" ref="W482" si="1482">V482*$H482</f>
        <v>0</v>
      </c>
      <c r="X482" s="172"/>
      <c r="Y482" s="33">
        <f t="shared" ref="Y482" si="1483">X482*$H482</f>
        <v>0</v>
      </c>
      <c r="Z482" s="172"/>
      <c r="AA482" s="33">
        <f t="shared" ref="AA482" si="1484">Z482*$H482</f>
        <v>0</v>
      </c>
      <c r="AB482" s="172"/>
      <c r="AC482" s="33">
        <f t="shared" ref="AC482" si="1485">AB482*$H482</f>
        <v>0</v>
      </c>
      <c r="AD482" s="172"/>
      <c r="AE482" s="33">
        <f t="shared" ref="AE482" si="1486">AD482*$H482</f>
        <v>0</v>
      </c>
      <c r="AF482" s="172"/>
      <c r="AG482" s="33">
        <f t="shared" ref="AG482" si="1487">AF482*$H482</f>
        <v>0</v>
      </c>
      <c r="AH482" s="172"/>
      <c r="AI482" s="33">
        <f t="shared" ref="AI482" si="1488">AH482*$H482</f>
        <v>0</v>
      </c>
      <c r="AJ482" s="172"/>
      <c r="AK482" s="33">
        <f t="shared" ref="AK482" si="1489">AJ482*$H482</f>
        <v>0</v>
      </c>
      <c r="AL482" s="172"/>
      <c r="AM482" s="33">
        <f t="shared" ref="AM482" si="1490">AL482*$H482</f>
        <v>0</v>
      </c>
      <c r="AN482" s="172"/>
      <c r="AO482" s="33">
        <f t="shared" ref="AO482" si="1491">AN482*$H482</f>
        <v>0</v>
      </c>
      <c r="AP482" s="172"/>
      <c r="AQ482" s="33">
        <f t="shared" ref="AQ482" si="1492">AP482*$H482</f>
        <v>0</v>
      </c>
      <c r="AR482" s="172"/>
      <c r="AS482" s="33">
        <f t="shared" ref="AS482" si="1493">AR482*$H482</f>
        <v>0</v>
      </c>
      <c r="AT482" s="172"/>
      <c r="AU482" s="33">
        <f t="shared" ref="AU482" si="1494">AT482*$H482</f>
        <v>0</v>
      </c>
      <c r="AV482" s="172"/>
      <c r="AW482" s="33">
        <f t="shared" ref="AW482" si="1495">AV482*$H482</f>
        <v>0</v>
      </c>
      <c r="AX482" s="34">
        <f t="shared" si="803"/>
        <v>0</v>
      </c>
      <c r="AY482" s="41">
        <f t="shared" si="804"/>
        <v>0</v>
      </c>
      <c r="AZ482" s="5">
        <f t="shared" si="805"/>
        <v>0</v>
      </c>
      <c r="BA482" s="155">
        <f t="shared" si="806"/>
        <v>0</v>
      </c>
    </row>
    <row r="483" spans="1:53" s="2" customFormat="1" ht="13.2" hidden="1" thickTop="1" thickBot="1" x14ac:dyDescent="0.3">
      <c r="A483" s="32"/>
      <c r="B483" s="150"/>
      <c r="C483" s="131" t="str">
        <f>IFERROR(IF(B483,VLOOKUP((AEO!$B$13&amp;AEO!$C$13&amp;B483&amp;E483),MSRV5!A:F,6,0),""),"N/A")</f>
        <v/>
      </c>
      <c r="D483" s="145" t="s">
        <v>5399</v>
      </c>
      <c r="E483" s="141" t="str">
        <f>IF(B483,VLOOKUP(B483,MSRV5!B:D,3,0),"")</f>
        <v/>
      </c>
      <c r="F483" s="141"/>
      <c r="G483" s="94"/>
      <c r="H483" s="35" t="str">
        <f>IFERROR(IF(B483,VLOOKUP((AEO!$B$13&amp;AEO!$C$13&amp;B483&amp;E483),MSRV5!A:E,5,0),""),0)</f>
        <v/>
      </c>
      <c r="I483" s="36">
        <f>SUBTOTAL(9,I484:I627)</f>
        <v>0</v>
      </c>
      <c r="J483" s="171"/>
      <c r="K483" s="36">
        <f>SUBTOTAL(9,K484:K627)</f>
        <v>0</v>
      </c>
      <c r="L483" s="171"/>
      <c r="M483" s="36">
        <f>SUBTOTAL(9,M484:M627)</f>
        <v>0</v>
      </c>
      <c r="N483" s="171"/>
      <c r="O483" s="36">
        <f>SUBTOTAL(9,O484:O627)</f>
        <v>0</v>
      </c>
      <c r="P483" s="171"/>
      <c r="Q483" s="36">
        <f>SUBTOTAL(9,Q484:Q627)</f>
        <v>0</v>
      </c>
      <c r="R483" s="171"/>
      <c r="S483" s="36">
        <f>SUBTOTAL(9,S484:S627)</f>
        <v>0</v>
      </c>
      <c r="T483" s="171"/>
      <c r="U483" s="36">
        <f>SUBTOTAL(9,U484:U627)</f>
        <v>0</v>
      </c>
      <c r="V483" s="171"/>
      <c r="W483" s="36">
        <f>SUBTOTAL(9,W484:W627)</f>
        <v>0</v>
      </c>
      <c r="X483" s="171"/>
      <c r="Y483" s="36">
        <f>SUBTOTAL(9,Y484:Y627)</f>
        <v>0</v>
      </c>
      <c r="Z483" s="171"/>
      <c r="AA483" s="36">
        <f>SUBTOTAL(9,AA484:AA627)</f>
        <v>0</v>
      </c>
      <c r="AB483" s="171"/>
      <c r="AC483" s="36">
        <f>SUBTOTAL(9,AC484:AC627)</f>
        <v>0</v>
      </c>
      <c r="AD483" s="171"/>
      <c r="AE483" s="36">
        <f>SUBTOTAL(9,AE484:AE627)</f>
        <v>0</v>
      </c>
      <c r="AF483" s="171"/>
      <c r="AG483" s="36">
        <f>SUBTOTAL(9,AG484:AG627)</f>
        <v>0</v>
      </c>
      <c r="AH483" s="171"/>
      <c r="AI483" s="36">
        <f>SUBTOTAL(9,AI484:AI627)</f>
        <v>0</v>
      </c>
      <c r="AJ483" s="171"/>
      <c r="AK483" s="36">
        <f>SUBTOTAL(9,AK484:AK627)</f>
        <v>0</v>
      </c>
      <c r="AL483" s="171"/>
      <c r="AM483" s="36">
        <f>SUBTOTAL(9,AM484:AM627)</f>
        <v>0</v>
      </c>
      <c r="AN483" s="171"/>
      <c r="AO483" s="36">
        <f>SUBTOTAL(9,AO484:AO627)</f>
        <v>0</v>
      </c>
      <c r="AP483" s="171"/>
      <c r="AQ483" s="36">
        <f>SUBTOTAL(9,AQ484:AQ627)</f>
        <v>0</v>
      </c>
      <c r="AR483" s="171"/>
      <c r="AS483" s="36">
        <f>SUBTOTAL(9,AS484:AS627)</f>
        <v>0</v>
      </c>
      <c r="AT483" s="171"/>
      <c r="AU483" s="36">
        <f>SUBTOTAL(9,AU484:AU627)</f>
        <v>0</v>
      </c>
      <c r="AV483" s="171"/>
      <c r="AW483" s="36">
        <f>SUBTOTAL(9,AW484:AW627)</f>
        <v>0</v>
      </c>
      <c r="AX483" s="37"/>
      <c r="AY483" s="36">
        <f>SUBTOTAL(9,AY484:AY627)</f>
        <v>0</v>
      </c>
      <c r="AZ483" s="37"/>
      <c r="BA483" s="36">
        <f>SUBTOTAL(9,BA484:BA627)</f>
        <v>0</v>
      </c>
    </row>
    <row r="484" spans="1:53" s="2" customFormat="1" ht="13.2" hidden="1" thickTop="1" thickBot="1" x14ac:dyDescent="0.3">
      <c r="A484" s="32"/>
      <c r="B484" s="154">
        <v>5500300349</v>
      </c>
      <c r="C484" s="133" t="str">
        <f>IFERROR(IF(B484,VLOOKUP((AEO!$B$13&amp;AEO!$C$13&amp;B484&amp;E484),MSRV5!A:F,6,0),""),"N/A")</f>
        <v>4410</v>
      </c>
      <c r="D484" s="138" t="s">
        <v>5400</v>
      </c>
      <c r="E484" s="143" t="str">
        <f>IF(B484,VLOOKUP(B484,MSRV5!B:D,3,0),"")</f>
        <v>UN</v>
      </c>
      <c r="F484" s="143"/>
      <c r="G484" s="75"/>
      <c r="H484" s="74">
        <f>IFERROR(IF(B484,VLOOKUP((AEO!$B$13&amp;AEO!$C$13&amp;B484&amp;E484),MSRV5!A:E,5,0),""),0)</f>
        <v>1100.01</v>
      </c>
      <c r="I484" s="33">
        <f t="shared" si="1278"/>
        <v>0</v>
      </c>
      <c r="J484" s="172"/>
      <c r="K484" s="33">
        <f t="shared" si="1279"/>
        <v>0</v>
      </c>
      <c r="L484" s="172"/>
      <c r="M484" s="33">
        <f t="shared" si="1279"/>
        <v>0</v>
      </c>
      <c r="N484" s="172"/>
      <c r="O484" s="33">
        <f t="shared" ref="O484" si="1496">N484*$H484</f>
        <v>0</v>
      </c>
      <c r="P484" s="172"/>
      <c r="Q484" s="33">
        <f t="shared" ref="Q484" si="1497">P484*$H484</f>
        <v>0</v>
      </c>
      <c r="R484" s="172"/>
      <c r="S484" s="33">
        <f t="shared" ref="S484" si="1498">R484*$H484</f>
        <v>0</v>
      </c>
      <c r="T484" s="172"/>
      <c r="U484" s="33">
        <f t="shared" ref="U484" si="1499">T484*$H484</f>
        <v>0</v>
      </c>
      <c r="V484" s="172"/>
      <c r="W484" s="33">
        <f t="shared" ref="W484" si="1500">V484*$H484</f>
        <v>0</v>
      </c>
      <c r="X484" s="172"/>
      <c r="Y484" s="33">
        <f t="shared" ref="Y484" si="1501">X484*$H484</f>
        <v>0</v>
      </c>
      <c r="Z484" s="172"/>
      <c r="AA484" s="33">
        <f t="shared" ref="AA484" si="1502">Z484*$H484</f>
        <v>0</v>
      </c>
      <c r="AB484" s="172"/>
      <c r="AC484" s="33">
        <f t="shared" ref="AC484" si="1503">AB484*$H484</f>
        <v>0</v>
      </c>
      <c r="AD484" s="172"/>
      <c r="AE484" s="33">
        <f t="shared" ref="AE484" si="1504">AD484*$H484</f>
        <v>0</v>
      </c>
      <c r="AF484" s="172"/>
      <c r="AG484" s="33">
        <f t="shared" ref="AG484" si="1505">AF484*$H484</f>
        <v>0</v>
      </c>
      <c r="AH484" s="172"/>
      <c r="AI484" s="33">
        <f t="shared" ref="AI484" si="1506">AH484*$H484</f>
        <v>0</v>
      </c>
      <c r="AJ484" s="172"/>
      <c r="AK484" s="33">
        <f t="shared" ref="AK484" si="1507">AJ484*$H484</f>
        <v>0</v>
      </c>
      <c r="AL484" s="172"/>
      <c r="AM484" s="33">
        <f t="shared" ref="AM484" si="1508">AL484*$H484</f>
        <v>0</v>
      </c>
      <c r="AN484" s="172"/>
      <c r="AO484" s="33">
        <f t="shared" ref="AO484" si="1509">AN484*$H484</f>
        <v>0</v>
      </c>
      <c r="AP484" s="172"/>
      <c r="AQ484" s="33">
        <f t="shared" ref="AQ484" si="1510">AP484*$H484</f>
        <v>0</v>
      </c>
      <c r="AR484" s="172"/>
      <c r="AS484" s="33">
        <f t="shared" ref="AS484" si="1511">AR484*$H484</f>
        <v>0</v>
      </c>
      <c r="AT484" s="172"/>
      <c r="AU484" s="33">
        <f t="shared" ref="AU484" si="1512">AT484*$H484</f>
        <v>0</v>
      </c>
      <c r="AV484" s="172"/>
      <c r="AW484" s="33">
        <f t="shared" ref="AW484" si="1513">AV484*$H484</f>
        <v>0</v>
      </c>
      <c r="AX484" s="34">
        <f t="shared" ref="AX484:AX515" si="1514">SUM(AV484,AT484,AR484,AP484,AN484,AL484,AJ484,AH484,AF484,AD484,AB484,Z484,X484,V484,T484,R484,P484,N484,L484,J484)</f>
        <v>0</v>
      </c>
      <c r="AY484" s="41">
        <f t="shared" ref="AY484:AY515" si="1515">SUM(AW484,AU484,AS484,AQ484,AO484,AM484,AK484,AI484,AG484,AE484,AC484,AA484,Y484,W484,U484,S484,Q484,O484,M484,K484)</f>
        <v>0</v>
      </c>
      <c r="AZ484" s="5">
        <f t="shared" ref="AZ484:AZ515" si="1516">(F484+G484)-AX484</f>
        <v>0</v>
      </c>
      <c r="BA484" s="155">
        <f t="shared" ref="BA484:BA515" si="1517">I484-AY484</f>
        <v>0</v>
      </c>
    </row>
    <row r="485" spans="1:53" s="2" customFormat="1" ht="13.2" hidden="1" thickTop="1" thickBot="1" x14ac:dyDescent="0.3">
      <c r="A485" s="32"/>
      <c r="B485" s="154">
        <v>5500300350</v>
      </c>
      <c r="C485" s="133" t="str">
        <f>IFERROR(IF(B485,VLOOKUP((AEO!$B$13&amp;AEO!$C$13&amp;B485&amp;E485),MSRV5!A:F,6,0),""),"N/A")</f>
        <v>4420</v>
      </c>
      <c r="D485" s="138" t="s">
        <v>5401</v>
      </c>
      <c r="E485" s="143" t="str">
        <f>IF(B485,VLOOKUP(B485,MSRV5!B:D,3,0),"")</f>
        <v>UN</v>
      </c>
      <c r="F485" s="143"/>
      <c r="G485" s="75"/>
      <c r="H485" s="74">
        <f>IFERROR(IF(B485,VLOOKUP((AEO!$B$13&amp;AEO!$C$13&amp;B485&amp;E485),MSRV5!A:E,5,0),""),0)</f>
        <v>1100.01</v>
      </c>
      <c r="I485" s="33">
        <f t="shared" si="1278"/>
        <v>0</v>
      </c>
      <c r="J485" s="172"/>
      <c r="K485" s="33">
        <f t="shared" si="1279"/>
        <v>0</v>
      </c>
      <c r="L485" s="172"/>
      <c r="M485" s="33">
        <f t="shared" si="1279"/>
        <v>0</v>
      </c>
      <c r="N485" s="172"/>
      <c r="O485" s="33">
        <f t="shared" ref="O485" si="1518">N485*$H485</f>
        <v>0</v>
      </c>
      <c r="P485" s="172"/>
      <c r="Q485" s="33">
        <f t="shared" ref="Q485" si="1519">P485*$H485</f>
        <v>0</v>
      </c>
      <c r="R485" s="172"/>
      <c r="S485" s="33">
        <f t="shared" ref="S485" si="1520">R485*$H485</f>
        <v>0</v>
      </c>
      <c r="T485" s="172"/>
      <c r="U485" s="33">
        <f t="shared" ref="U485" si="1521">T485*$H485</f>
        <v>0</v>
      </c>
      <c r="V485" s="172"/>
      <c r="W485" s="33">
        <f t="shared" ref="W485" si="1522">V485*$H485</f>
        <v>0</v>
      </c>
      <c r="X485" s="172"/>
      <c r="Y485" s="33">
        <f t="shared" ref="Y485" si="1523">X485*$H485</f>
        <v>0</v>
      </c>
      <c r="Z485" s="172"/>
      <c r="AA485" s="33">
        <f t="shared" ref="AA485" si="1524">Z485*$H485</f>
        <v>0</v>
      </c>
      <c r="AB485" s="172"/>
      <c r="AC485" s="33">
        <f t="shared" ref="AC485" si="1525">AB485*$H485</f>
        <v>0</v>
      </c>
      <c r="AD485" s="172"/>
      <c r="AE485" s="33">
        <f t="shared" ref="AE485" si="1526">AD485*$H485</f>
        <v>0</v>
      </c>
      <c r="AF485" s="172"/>
      <c r="AG485" s="33">
        <f t="shared" ref="AG485" si="1527">AF485*$H485</f>
        <v>0</v>
      </c>
      <c r="AH485" s="172"/>
      <c r="AI485" s="33">
        <f t="shared" ref="AI485" si="1528">AH485*$H485</f>
        <v>0</v>
      </c>
      <c r="AJ485" s="172"/>
      <c r="AK485" s="33">
        <f t="shared" ref="AK485" si="1529">AJ485*$H485</f>
        <v>0</v>
      </c>
      <c r="AL485" s="172"/>
      <c r="AM485" s="33">
        <f t="shared" ref="AM485" si="1530">AL485*$H485</f>
        <v>0</v>
      </c>
      <c r="AN485" s="172"/>
      <c r="AO485" s="33">
        <f t="shared" ref="AO485" si="1531">AN485*$H485</f>
        <v>0</v>
      </c>
      <c r="AP485" s="172"/>
      <c r="AQ485" s="33">
        <f t="shared" ref="AQ485" si="1532">AP485*$H485</f>
        <v>0</v>
      </c>
      <c r="AR485" s="172"/>
      <c r="AS485" s="33">
        <f t="shared" ref="AS485" si="1533">AR485*$H485</f>
        <v>0</v>
      </c>
      <c r="AT485" s="172"/>
      <c r="AU485" s="33">
        <f t="shared" ref="AU485" si="1534">AT485*$H485</f>
        <v>0</v>
      </c>
      <c r="AV485" s="172"/>
      <c r="AW485" s="33">
        <f t="shared" ref="AW485" si="1535">AV485*$H485</f>
        <v>0</v>
      </c>
      <c r="AX485" s="34">
        <f t="shared" si="1514"/>
        <v>0</v>
      </c>
      <c r="AY485" s="41">
        <f t="shared" si="1515"/>
        <v>0</v>
      </c>
      <c r="AZ485" s="5">
        <f t="shared" si="1516"/>
        <v>0</v>
      </c>
      <c r="BA485" s="155">
        <f t="shared" si="1517"/>
        <v>0</v>
      </c>
    </row>
    <row r="486" spans="1:53" s="2" customFormat="1" ht="13.2" hidden="1" thickTop="1" thickBot="1" x14ac:dyDescent="0.3">
      <c r="A486" s="32"/>
      <c r="B486" s="154">
        <v>5500300045</v>
      </c>
      <c r="C486" s="133" t="str">
        <f>IFERROR(IF(B486,VLOOKUP((AEO!$B$13&amp;AEO!$C$13&amp;B486&amp;E486),MSRV5!A:F,6,0),""),"N/A")</f>
        <v>4430</v>
      </c>
      <c r="D486" s="138" t="s">
        <v>5402</v>
      </c>
      <c r="E486" s="143" t="str">
        <f>IF(B486,VLOOKUP(B486,MSRV5!B:D,3,0),"")</f>
        <v>UN</v>
      </c>
      <c r="F486" s="143"/>
      <c r="G486" s="75"/>
      <c r="H486" s="74">
        <f>IFERROR(IF(B486,VLOOKUP((AEO!$B$13&amp;AEO!$C$13&amp;B486&amp;E486),MSRV5!A:E,5,0),""),0)</f>
        <v>7769.66</v>
      </c>
      <c r="I486" s="33">
        <f t="shared" si="1278"/>
        <v>0</v>
      </c>
      <c r="J486" s="172"/>
      <c r="K486" s="33">
        <f t="shared" si="1279"/>
        <v>0</v>
      </c>
      <c r="L486" s="172"/>
      <c r="M486" s="33">
        <f t="shared" si="1279"/>
        <v>0</v>
      </c>
      <c r="N486" s="172"/>
      <c r="O486" s="33">
        <f t="shared" ref="O486" si="1536">N486*$H486</f>
        <v>0</v>
      </c>
      <c r="P486" s="172"/>
      <c r="Q486" s="33">
        <f t="shared" ref="Q486" si="1537">P486*$H486</f>
        <v>0</v>
      </c>
      <c r="R486" s="172"/>
      <c r="S486" s="33">
        <f t="shared" ref="S486" si="1538">R486*$H486</f>
        <v>0</v>
      </c>
      <c r="T486" s="172"/>
      <c r="U486" s="33">
        <f t="shared" ref="U486" si="1539">T486*$H486</f>
        <v>0</v>
      </c>
      <c r="V486" s="172"/>
      <c r="W486" s="33">
        <f t="shared" ref="W486" si="1540">V486*$H486</f>
        <v>0</v>
      </c>
      <c r="X486" s="172"/>
      <c r="Y486" s="33">
        <f t="shared" ref="Y486" si="1541">X486*$H486</f>
        <v>0</v>
      </c>
      <c r="Z486" s="172"/>
      <c r="AA486" s="33">
        <f t="shared" ref="AA486" si="1542">Z486*$H486</f>
        <v>0</v>
      </c>
      <c r="AB486" s="172"/>
      <c r="AC486" s="33">
        <f t="shared" ref="AC486" si="1543">AB486*$H486</f>
        <v>0</v>
      </c>
      <c r="AD486" s="172"/>
      <c r="AE486" s="33">
        <f t="shared" ref="AE486" si="1544">AD486*$H486</f>
        <v>0</v>
      </c>
      <c r="AF486" s="172"/>
      <c r="AG486" s="33">
        <f t="shared" ref="AG486" si="1545">AF486*$H486</f>
        <v>0</v>
      </c>
      <c r="AH486" s="172"/>
      <c r="AI486" s="33">
        <f t="shared" ref="AI486" si="1546">AH486*$H486</f>
        <v>0</v>
      </c>
      <c r="AJ486" s="172"/>
      <c r="AK486" s="33">
        <f t="shared" ref="AK486" si="1547">AJ486*$H486</f>
        <v>0</v>
      </c>
      <c r="AL486" s="172"/>
      <c r="AM486" s="33">
        <f t="shared" ref="AM486" si="1548">AL486*$H486</f>
        <v>0</v>
      </c>
      <c r="AN486" s="172"/>
      <c r="AO486" s="33">
        <f t="shared" ref="AO486" si="1549">AN486*$H486</f>
        <v>0</v>
      </c>
      <c r="AP486" s="172"/>
      <c r="AQ486" s="33">
        <f t="shared" ref="AQ486" si="1550">AP486*$H486</f>
        <v>0</v>
      </c>
      <c r="AR486" s="172"/>
      <c r="AS486" s="33">
        <f t="shared" ref="AS486" si="1551">AR486*$H486</f>
        <v>0</v>
      </c>
      <c r="AT486" s="172"/>
      <c r="AU486" s="33">
        <f t="shared" ref="AU486" si="1552">AT486*$H486</f>
        <v>0</v>
      </c>
      <c r="AV486" s="172"/>
      <c r="AW486" s="33">
        <f t="shared" ref="AW486" si="1553">AV486*$H486</f>
        <v>0</v>
      </c>
      <c r="AX486" s="34">
        <f t="shared" si="1514"/>
        <v>0</v>
      </c>
      <c r="AY486" s="41">
        <f t="shared" si="1515"/>
        <v>0</v>
      </c>
      <c r="AZ486" s="5">
        <f t="shared" si="1516"/>
        <v>0</v>
      </c>
      <c r="BA486" s="155">
        <f t="shared" si="1517"/>
        <v>0</v>
      </c>
    </row>
    <row r="487" spans="1:53" s="2" customFormat="1" ht="13.2" hidden="1" thickTop="1" thickBot="1" x14ac:dyDescent="0.3">
      <c r="A487" s="32"/>
      <c r="B487" s="154">
        <v>5500300044</v>
      </c>
      <c r="C487" s="133" t="str">
        <f>IFERROR(IF(B487,VLOOKUP((AEO!$B$13&amp;AEO!$C$13&amp;B487&amp;E487),MSRV5!A:F,6,0),""),"N/A")</f>
        <v>4440</v>
      </c>
      <c r="D487" s="138" t="s">
        <v>5403</v>
      </c>
      <c r="E487" s="143" t="str">
        <f>IF(B487,VLOOKUP(B487,MSRV5!B:D,3,0),"")</f>
        <v>UN</v>
      </c>
      <c r="F487" s="143"/>
      <c r="G487" s="75"/>
      <c r="H487" s="74">
        <f>IFERROR(IF(B487,VLOOKUP((AEO!$B$13&amp;AEO!$C$13&amp;B487&amp;E487),MSRV5!A:E,5,0),""),0)</f>
        <v>3501.19</v>
      </c>
      <c r="I487" s="33">
        <f t="shared" si="1278"/>
        <v>0</v>
      </c>
      <c r="J487" s="172"/>
      <c r="K487" s="33">
        <f t="shared" si="1279"/>
        <v>0</v>
      </c>
      <c r="L487" s="172"/>
      <c r="M487" s="33">
        <f t="shared" si="1279"/>
        <v>0</v>
      </c>
      <c r="N487" s="172"/>
      <c r="O487" s="33">
        <f t="shared" ref="O487" si="1554">N487*$H487</f>
        <v>0</v>
      </c>
      <c r="P487" s="172"/>
      <c r="Q487" s="33">
        <f t="shared" ref="Q487" si="1555">P487*$H487</f>
        <v>0</v>
      </c>
      <c r="R487" s="172"/>
      <c r="S487" s="33">
        <f t="shared" ref="S487" si="1556">R487*$H487</f>
        <v>0</v>
      </c>
      <c r="T487" s="172"/>
      <c r="U487" s="33">
        <f t="shared" ref="U487" si="1557">T487*$H487</f>
        <v>0</v>
      </c>
      <c r="V487" s="172"/>
      <c r="W487" s="33">
        <f t="shared" ref="W487" si="1558">V487*$H487</f>
        <v>0</v>
      </c>
      <c r="X487" s="172"/>
      <c r="Y487" s="33">
        <f t="shared" ref="Y487" si="1559">X487*$H487</f>
        <v>0</v>
      </c>
      <c r="Z487" s="172"/>
      <c r="AA487" s="33">
        <f t="shared" ref="AA487" si="1560">Z487*$H487</f>
        <v>0</v>
      </c>
      <c r="AB487" s="172"/>
      <c r="AC487" s="33">
        <f t="shared" ref="AC487" si="1561">AB487*$H487</f>
        <v>0</v>
      </c>
      <c r="AD487" s="172"/>
      <c r="AE487" s="33">
        <f t="shared" ref="AE487" si="1562">AD487*$H487</f>
        <v>0</v>
      </c>
      <c r="AF487" s="172"/>
      <c r="AG487" s="33">
        <f t="shared" ref="AG487" si="1563">AF487*$H487</f>
        <v>0</v>
      </c>
      <c r="AH487" s="172"/>
      <c r="AI487" s="33">
        <f t="shared" ref="AI487" si="1564">AH487*$H487</f>
        <v>0</v>
      </c>
      <c r="AJ487" s="172"/>
      <c r="AK487" s="33">
        <f t="shared" ref="AK487" si="1565">AJ487*$H487</f>
        <v>0</v>
      </c>
      <c r="AL487" s="172"/>
      <c r="AM487" s="33">
        <f t="shared" ref="AM487" si="1566">AL487*$H487</f>
        <v>0</v>
      </c>
      <c r="AN487" s="172"/>
      <c r="AO487" s="33">
        <f t="shared" ref="AO487" si="1567">AN487*$H487</f>
        <v>0</v>
      </c>
      <c r="AP487" s="172"/>
      <c r="AQ487" s="33">
        <f t="shared" ref="AQ487" si="1568">AP487*$H487</f>
        <v>0</v>
      </c>
      <c r="AR487" s="172"/>
      <c r="AS487" s="33">
        <f t="shared" ref="AS487" si="1569">AR487*$H487</f>
        <v>0</v>
      </c>
      <c r="AT487" s="172"/>
      <c r="AU487" s="33">
        <f t="shared" ref="AU487" si="1570">AT487*$H487</f>
        <v>0</v>
      </c>
      <c r="AV487" s="172"/>
      <c r="AW487" s="33">
        <f t="shared" ref="AW487" si="1571">AV487*$H487</f>
        <v>0</v>
      </c>
      <c r="AX487" s="34">
        <f t="shared" si="1514"/>
        <v>0</v>
      </c>
      <c r="AY487" s="41">
        <f t="shared" si="1515"/>
        <v>0</v>
      </c>
      <c r="AZ487" s="5">
        <f t="shared" si="1516"/>
        <v>0</v>
      </c>
      <c r="BA487" s="155">
        <f t="shared" si="1517"/>
        <v>0</v>
      </c>
    </row>
    <row r="488" spans="1:53" s="2" customFormat="1" ht="13.2" hidden="1" thickTop="1" thickBot="1" x14ac:dyDescent="0.3">
      <c r="A488" s="32"/>
      <c r="B488" s="154">
        <v>5500300358</v>
      </c>
      <c r="C488" s="133" t="str">
        <f>IFERROR(IF(B488,VLOOKUP((AEO!$B$13&amp;AEO!$C$13&amp;B488&amp;E488),MSRV5!A:F,6,0),""),"N/A")</f>
        <v>4450</v>
      </c>
      <c r="D488" s="138" t="s">
        <v>5404</v>
      </c>
      <c r="E488" s="143" t="str">
        <f>IF(B488,VLOOKUP(B488,MSRV5!B:D,3,0),"")</f>
        <v>KG</v>
      </c>
      <c r="F488" s="143"/>
      <c r="G488" s="75"/>
      <c r="H488" s="74">
        <f>IFERROR(IF(B488,VLOOKUP((AEO!$B$13&amp;AEO!$C$13&amp;B488&amp;E488),MSRV5!A:E,5,0),""),0)</f>
        <v>8.65</v>
      </c>
      <c r="I488" s="33">
        <f t="shared" si="1278"/>
        <v>0</v>
      </c>
      <c r="J488" s="172"/>
      <c r="K488" s="33">
        <f t="shared" si="1279"/>
        <v>0</v>
      </c>
      <c r="L488" s="172"/>
      <c r="M488" s="33">
        <f t="shared" si="1279"/>
        <v>0</v>
      </c>
      <c r="N488" s="172"/>
      <c r="O488" s="33">
        <f t="shared" ref="O488" si="1572">N488*$H488</f>
        <v>0</v>
      </c>
      <c r="P488" s="172"/>
      <c r="Q488" s="33">
        <f t="shared" ref="Q488" si="1573">P488*$H488</f>
        <v>0</v>
      </c>
      <c r="R488" s="172"/>
      <c r="S488" s="33">
        <f t="shared" ref="S488" si="1574">R488*$H488</f>
        <v>0</v>
      </c>
      <c r="T488" s="172"/>
      <c r="U488" s="33">
        <f t="shared" ref="U488" si="1575">T488*$H488</f>
        <v>0</v>
      </c>
      <c r="V488" s="172"/>
      <c r="W488" s="33">
        <f t="shared" ref="W488" si="1576">V488*$H488</f>
        <v>0</v>
      </c>
      <c r="X488" s="172"/>
      <c r="Y488" s="33">
        <f t="shared" ref="Y488" si="1577">X488*$H488</f>
        <v>0</v>
      </c>
      <c r="Z488" s="172"/>
      <c r="AA488" s="33">
        <f t="shared" ref="AA488" si="1578">Z488*$H488</f>
        <v>0</v>
      </c>
      <c r="AB488" s="172"/>
      <c r="AC488" s="33">
        <f t="shared" ref="AC488" si="1579">AB488*$H488</f>
        <v>0</v>
      </c>
      <c r="AD488" s="172"/>
      <c r="AE488" s="33">
        <f t="shared" ref="AE488" si="1580">AD488*$H488</f>
        <v>0</v>
      </c>
      <c r="AF488" s="172"/>
      <c r="AG488" s="33">
        <f t="shared" ref="AG488" si="1581">AF488*$H488</f>
        <v>0</v>
      </c>
      <c r="AH488" s="172"/>
      <c r="AI488" s="33">
        <f t="shared" ref="AI488" si="1582">AH488*$H488</f>
        <v>0</v>
      </c>
      <c r="AJ488" s="172"/>
      <c r="AK488" s="33">
        <f t="shared" ref="AK488" si="1583">AJ488*$H488</f>
        <v>0</v>
      </c>
      <c r="AL488" s="172"/>
      <c r="AM488" s="33">
        <f t="shared" ref="AM488" si="1584">AL488*$H488</f>
        <v>0</v>
      </c>
      <c r="AN488" s="172"/>
      <c r="AO488" s="33">
        <f t="shared" ref="AO488" si="1585">AN488*$H488</f>
        <v>0</v>
      </c>
      <c r="AP488" s="172"/>
      <c r="AQ488" s="33">
        <f t="shared" ref="AQ488" si="1586">AP488*$H488</f>
        <v>0</v>
      </c>
      <c r="AR488" s="172"/>
      <c r="AS488" s="33">
        <f t="shared" ref="AS488" si="1587">AR488*$H488</f>
        <v>0</v>
      </c>
      <c r="AT488" s="172"/>
      <c r="AU488" s="33">
        <f t="shared" ref="AU488" si="1588">AT488*$H488</f>
        <v>0</v>
      </c>
      <c r="AV488" s="172"/>
      <c r="AW488" s="33">
        <f t="shared" ref="AW488" si="1589">AV488*$H488</f>
        <v>0</v>
      </c>
      <c r="AX488" s="34">
        <f t="shared" si="1514"/>
        <v>0</v>
      </c>
      <c r="AY488" s="41">
        <f t="shared" si="1515"/>
        <v>0</v>
      </c>
      <c r="AZ488" s="5">
        <f t="shared" si="1516"/>
        <v>0</v>
      </c>
      <c r="BA488" s="155">
        <f t="shared" si="1517"/>
        <v>0</v>
      </c>
    </row>
    <row r="489" spans="1:53" s="2" customFormat="1" ht="13.2" hidden="1" thickTop="1" thickBot="1" x14ac:dyDescent="0.3">
      <c r="A489" s="32"/>
      <c r="B489" s="154">
        <v>5500300015</v>
      </c>
      <c r="C489" s="133" t="str">
        <f>IFERROR(IF(B489,VLOOKUP((AEO!$B$13&amp;AEO!$C$13&amp;B489&amp;E489),MSRV5!A:F,6,0),""),"N/A")</f>
        <v>4460</v>
      </c>
      <c r="D489" s="138" t="s">
        <v>5405</v>
      </c>
      <c r="E489" s="143" t="str">
        <f>IF(B489,VLOOKUP(B489,MSRV5!B:D,3,0),"")</f>
        <v>UN</v>
      </c>
      <c r="F489" s="143"/>
      <c r="G489" s="75"/>
      <c r="H489" s="74">
        <f>IFERROR(IF(B489,VLOOKUP((AEO!$B$13&amp;AEO!$C$13&amp;B489&amp;E489),MSRV5!A:E,5,0),""),0)</f>
        <v>3826.99</v>
      </c>
      <c r="I489" s="33">
        <f t="shared" si="1278"/>
        <v>0</v>
      </c>
      <c r="J489" s="172"/>
      <c r="K489" s="33">
        <f t="shared" si="1279"/>
        <v>0</v>
      </c>
      <c r="L489" s="172"/>
      <c r="M489" s="33">
        <f t="shared" si="1279"/>
        <v>0</v>
      </c>
      <c r="N489" s="172"/>
      <c r="O489" s="33">
        <f t="shared" ref="O489" si="1590">N489*$H489</f>
        <v>0</v>
      </c>
      <c r="P489" s="172"/>
      <c r="Q489" s="33">
        <f t="shared" ref="Q489" si="1591">P489*$H489</f>
        <v>0</v>
      </c>
      <c r="R489" s="172"/>
      <c r="S489" s="33">
        <f t="shared" ref="S489" si="1592">R489*$H489</f>
        <v>0</v>
      </c>
      <c r="T489" s="172"/>
      <c r="U489" s="33">
        <f t="shared" ref="U489" si="1593">T489*$H489</f>
        <v>0</v>
      </c>
      <c r="V489" s="172"/>
      <c r="W489" s="33">
        <f t="shared" ref="W489" si="1594">V489*$H489</f>
        <v>0</v>
      </c>
      <c r="X489" s="172"/>
      <c r="Y489" s="33">
        <f t="shared" ref="Y489" si="1595">X489*$H489</f>
        <v>0</v>
      </c>
      <c r="Z489" s="172"/>
      <c r="AA489" s="33">
        <f t="shared" ref="AA489" si="1596">Z489*$H489</f>
        <v>0</v>
      </c>
      <c r="AB489" s="172"/>
      <c r="AC489" s="33">
        <f t="shared" ref="AC489" si="1597">AB489*$H489</f>
        <v>0</v>
      </c>
      <c r="AD489" s="172"/>
      <c r="AE489" s="33">
        <f t="shared" ref="AE489" si="1598">AD489*$H489</f>
        <v>0</v>
      </c>
      <c r="AF489" s="172"/>
      <c r="AG489" s="33">
        <f t="shared" ref="AG489" si="1599">AF489*$H489</f>
        <v>0</v>
      </c>
      <c r="AH489" s="172"/>
      <c r="AI489" s="33">
        <f t="shared" ref="AI489" si="1600">AH489*$H489</f>
        <v>0</v>
      </c>
      <c r="AJ489" s="172"/>
      <c r="AK489" s="33">
        <f t="shared" ref="AK489" si="1601">AJ489*$H489</f>
        <v>0</v>
      </c>
      <c r="AL489" s="172"/>
      <c r="AM489" s="33">
        <f t="shared" ref="AM489" si="1602">AL489*$H489</f>
        <v>0</v>
      </c>
      <c r="AN489" s="172"/>
      <c r="AO489" s="33">
        <f t="shared" ref="AO489" si="1603">AN489*$H489</f>
        <v>0</v>
      </c>
      <c r="AP489" s="172"/>
      <c r="AQ489" s="33">
        <f t="shared" ref="AQ489" si="1604">AP489*$H489</f>
        <v>0</v>
      </c>
      <c r="AR489" s="172"/>
      <c r="AS489" s="33">
        <f t="shared" ref="AS489" si="1605">AR489*$H489</f>
        <v>0</v>
      </c>
      <c r="AT489" s="172"/>
      <c r="AU489" s="33">
        <f t="shared" ref="AU489" si="1606">AT489*$H489</f>
        <v>0</v>
      </c>
      <c r="AV489" s="172"/>
      <c r="AW489" s="33">
        <f t="shared" ref="AW489" si="1607">AV489*$H489</f>
        <v>0</v>
      </c>
      <c r="AX489" s="34">
        <f t="shared" si="1514"/>
        <v>0</v>
      </c>
      <c r="AY489" s="41">
        <f t="shared" si="1515"/>
        <v>0</v>
      </c>
      <c r="AZ489" s="5">
        <f t="shared" si="1516"/>
        <v>0</v>
      </c>
      <c r="BA489" s="155">
        <f t="shared" si="1517"/>
        <v>0</v>
      </c>
    </row>
    <row r="490" spans="1:53" s="2" customFormat="1" ht="13.2" hidden="1" thickTop="1" thickBot="1" x14ac:dyDescent="0.3">
      <c r="A490" s="32"/>
      <c r="B490" s="154">
        <v>5500000004</v>
      </c>
      <c r="C490" s="133" t="str">
        <f>IFERROR(IF(B490,VLOOKUP((AEO!$B$13&amp;AEO!$C$13&amp;B490&amp;E490),MSRV5!A:F,6,0),""),"N/A")</f>
        <v>4470</v>
      </c>
      <c r="D490" s="138" t="s">
        <v>5406</v>
      </c>
      <c r="E490" s="143" t="str">
        <f>IF(B490,VLOOKUP(B490,MSRV5!B:D,3,0),"")</f>
        <v>UN</v>
      </c>
      <c r="F490" s="143"/>
      <c r="G490" s="75"/>
      <c r="H490" s="74">
        <f>IFERROR(IF(B490,VLOOKUP((AEO!$B$13&amp;AEO!$C$13&amp;B490&amp;E490),MSRV5!A:E,5,0),""),0)</f>
        <v>8522.93</v>
      </c>
      <c r="I490" s="33">
        <f t="shared" si="1278"/>
        <v>0</v>
      </c>
      <c r="J490" s="172"/>
      <c r="K490" s="33">
        <f t="shared" si="1279"/>
        <v>0</v>
      </c>
      <c r="L490" s="172"/>
      <c r="M490" s="33">
        <f t="shared" si="1279"/>
        <v>0</v>
      </c>
      <c r="N490" s="172"/>
      <c r="O490" s="33">
        <f t="shared" ref="O490" si="1608">N490*$H490</f>
        <v>0</v>
      </c>
      <c r="P490" s="172"/>
      <c r="Q490" s="33">
        <f t="shared" ref="Q490" si="1609">P490*$H490</f>
        <v>0</v>
      </c>
      <c r="R490" s="172"/>
      <c r="S490" s="33">
        <f t="shared" ref="S490" si="1610">R490*$H490</f>
        <v>0</v>
      </c>
      <c r="T490" s="172"/>
      <c r="U490" s="33">
        <f t="shared" ref="U490" si="1611">T490*$H490</f>
        <v>0</v>
      </c>
      <c r="V490" s="172"/>
      <c r="W490" s="33">
        <f t="shared" ref="W490" si="1612">V490*$H490</f>
        <v>0</v>
      </c>
      <c r="X490" s="172"/>
      <c r="Y490" s="33">
        <f t="shared" ref="Y490" si="1613">X490*$H490</f>
        <v>0</v>
      </c>
      <c r="Z490" s="172"/>
      <c r="AA490" s="33">
        <f t="shared" ref="AA490" si="1614">Z490*$H490</f>
        <v>0</v>
      </c>
      <c r="AB490" s="172"/>
      <c r="AC490" s="33">
        <f t="shared" ref="AC490" si="1615">AB490*$H490</f>
        <v>0</v>
      </c>
      <c r="AD490" s="172"/>
      <c r="AE490" s="33">
        <f t="shared" ref="AE490" si="1616">AD490*$H490</f>
        <v>0</v>
      </c>
      <c r="AF490" s="172"/>
      <c r="AG490" s="33">
        <f t="shared" ref="AG490" si="1617">AF490*$H490</f>
        <v>0</v>
      </c>
      <c r="AH490" s="172"/>
      <c r="AI490" s="33">
        <f t="shared" ref="AI490" si="1618">AH490*$H490</f>
        <v>0</v>
      </c>
      <c r="AJ490" s="172"/>
      <c r="AK490" s="33">
        <f t="shared" ref="AK490" si="1619">AJ490*$H490</f>
        <v>0</v>
      </c>
      <c r="AL490" s="172"/>
      <c r="AM490" s="33">
        <f t="shared" ref="AM490" si="1620">AL490*$H490</f>
        <v>0</v>
      </c>
      <c r="AN490" s="172"/>
      <c r="AO490" s="33">
        <f t="shared" ref="AO490" si="1621">AN490*$H490</f>
        <v>0</v>
      </c>
      <c r="AP490" s="172"/>
      <c r="AQ490" s="33">
        <f t="shared" ref="AQ490" si="1622">AP490*$H490</f>
        <v>0</v>
      </c>
      <c r="AR490" s="172"/>
      <c r="AS490" s="33">
        <f t="shared" ref="AS490" si="1623">AR490*$H490</f>
        <v>0</v>
      </c>
      <c r="AT490" s="172"/>
      <c r="AU490" s="33">
        <f t="shared" ref="AU490" si="1624">AT490*$H490</f>
        <v>0</v>
      </c>
      <c r="AV490" s="172"/>
      <c r="AW490" s="33">
        <f t="shared" ref="AW490" si="1625">AV490*$H490</f>
        <v>0</v>
      </c>
      <c r="AX490" s="34">
        <f t="shared" si="1514"/>
        <v>0</v>
      </c>
      <c r="AY490" s="41">
        <f t="shared" si="1515"/>
        <v>0</v>
      </c>
      <c r="AZ490" s="5">
        <f t="shared" si="1516"/>
        <v>0</v>
      </c>
      <c r="BA490" s="155">
        <f t="shared" si="1517"/>
        <v>0</v>
      </c>
    </row>
    <row r="491" spans="1:53" s="2" customFormat="1" ht="13.2" hidden="1" thickTop="1" thickBot="1" x14ac:dyDescent="0.3">
      <c r="A491" s="32"/>
      <c r="B491" s="154">
        <v>5021000002</v>
      </c>
      <c r="C491" s="133" t="str">
        <f>IFERROR(IF(B491,VLOOKUP((AEO!$B$13&amp;AEO!$C$13&amp;B491&amp;E491),MSRV5!A:F,6,0),""),"N/A")</f>
        <v>4480</v>
      </c>
      <c r="D491" s="138" t="s">
        <v>5407</v>
      </c>
      <c r="E491" s="143" t="str">
        <f>IF(B491,VLOOKUP(B491,MSRV5!B:D,3,0),"")</f>
        <v>UN</v>
      </c>
      <c r="F491" s="143"/>
      <c r="G491" s="75"/>
      <c r="H491" s="74">
        <f>IFERROR(IF(B491,VLOOKUP((AEO!$B$13&amp;AEO!$C$13&amp;B491&amp;E491),MSRV5!A:E,5,0),""),0)</f>
        <v>3145.16</v>
      </c>
      <c r="I491" s="33">
        <f t="shared" si="1278"/>
        <v>0</v>
      </c>
      <c r="J491" s="172"/>
      <c r="K491" s="33">
        <f t="shared" si="1279"/>
        <v>0</v>
      </c>
      <c r="L491" s="172"/>
      <c r="M491" s="33">
        <f t="shared" si="1279"/>
        <v>0</v>
      </c>
      <c r="N491" s="172"/>
      <c r="O491" s="33">
        <f t="shared" ref="O491" si="1626">N491*$H491</f>
        <v>0</v>
      </c>
      <c r="P491" s="172"/>
      <c r="Q491" s="33">
        <f t="shared" ref="Q491" si="1627">P491*$H491</f>
        <v>0</v>
      </c>
      <c r="R491" s="172"/>
      <c r="S491" s="33">
        <f t="shared" ref="S491" si="1628">R491*$H491</f>
        <v>0</v>
      </c>
      <c r="T491" s="172"/>
      <c r="U491" s="33">
        <f t="shared" ref="U491" si="1629">T491*$H491</f>
        <v>0</v>
      </c>
      <c r="V491" s="172"/>
      <c r="W491" s="33">
        <f t="shared" ref="W491" si="1630">V491*$H491</f>
        <v>0</v>
      </c>
      <c r="X491" s="172"/>
      <c r="Y491" s="33">
        <f t="shared" ref="Y491" si="1631">X491*$H491</f>
        <v>0</v>
      </c>
      <c r="Z491" s="172"/>
      <c r="AA491" s="33">
        <f t="shared" ref="AA491" si="1632">Z491*$H491</f>
        <v>0</v>
      </c>
      <c r="AB491" s="172"/>
      <c r="AC491" s="33">
        <f t="shared" ref="AC491" si="1633">AB491*$H491</f>
        <v>0</v>
      </c>
      <c r="AD491" s="172"/>
      <c r="AE491" s="33">
        <f t="shared" ref="AE491" si="1634">AD491*$H491</f>
        <v>0</v>
      </c>
      <c r="AF491" s="172"/>
      <c r="AG491" s="33">
        <f t="shared" ref="AG491" si="1635">AF491*$H491</f>
        <v>0</v>
      </c>
      <c r="AH491" s="172"/>
      <c r="AI491" s="33">
        <f t="shared" ref="AI491" si="1636">AH491*$H491</f>
        <v>0</v>
      </c>
      <c r="AJ491" s="172"/>
      <c r="AK491" s="33">
        <f t="shared" ref="AK491" si="1637">AJ491*$H491</f>
        <v>0</v>
      </c>
      <c r="AL491" s="172"/>
      <c r="AM491" s="33">
        <f t="shared" ref="AM491" si="1638">AL491*$H491</f>
        <v>0</v>
      </c>
      <c r="AN491" s="172"/>
      <c r="AO491" s="33">
        <f t="shared" ref="AO491" si="1639">AN491*$H491</f>
        <v>0</v>
      </c>
      <c r="AP491" s="172"/>
      <c r="AQ491" s="33">
        <f t="shared" ref="AQ491" si="1640">AP491*$H491</f>
        <v>0</v>
      </c>
      <c r="AR491" s="172"/>
      <c r="AS491" s="33">
        <f t="shared" ref="AS491" si="1641">AR491*$H491</f>
        <v>0</v>
      </c>
      <c r="AT491" s="172"/>
      <c r="AU491" s="33">
        <f t="shared" ref="AU491" si="1642">AT491*$H491</f>
        <v>0</v>
      </c>
      <c r="AV491" s="172"/>
      <c r="AW491" s="33">
        <f t="shared" ref="AW491" si="1643">AV491*$H491</f>
        <v>0</v>
      </c>
      <c r="AX491" s="34">
        <f t="shared" si="1514"/>
        <v>0</v>
      </c>
      <c r="AY491" s="41">
        <f t="shared" si="1515"/>
        <v>0</v>
      </c>
      <c r="AZ491" s="5">
        <f t="shared" si="1516"/>
        <v>0</v>
      </c>
      <c r="BA491" s="155">
        <f t="shared" si="1517"/>
        <v>0</v>
      </c>
    </row>
    <row r="492" spans="1:53" s="2" customFormat="1" ht="13.2" hidden="1" thickTop="1" thickBot="1" x14ac:dyDescent="0.3">
      <c r="A492" s="32"/>
      <c r="B492" s="154">
        <v>5021000003</v>
      </c>
      <c r="C492" s="133" t="str">
        <f>IFERROR(IF(B492,VLOOKUP((AEO!$B$13&amp;AEO!$C$13&amp;B492&amp;E492),MSRV5!A:F,6,0),""),"N/A")</f>
        <v>4490</v>
      </c>
      <c r="D492" s="138" t="s">
        <v>5408</v>
      </c>
      <c r="E492" s="143" t="str">
        <f>IF(B492,VLOOKUP(B492,MSRV5!B:D,3,0),"")</f>
        <v>UN</v>
      </c>
      <c r="F492" s="143"/>
      <c r="G492" s="75"/>
      <c r="H492" s="74">
        <f>IFERROR(IF(B492,VLOOKUP((AEO!$B$13&amp;AEO!$C$13&amp;B492&amp;E492),MSRV5!A:E,5,0),""),0)</f>
        <v>2669.71</v>
      </c>
      <c r="I492" s="33">
        <f t="shared" si="1278"/>
        <v>0</v>
      </c>
      <c r="J492" s="172"/>
      <c r="K492" s="33">
        <f t="shared" si="1279"/>
        <v>0</v>
      </c>
      <c r="L492" s="172"/>
      <c r="M492" s="33">
        <f t="shared" si="1279"/>
        <v>0</v>
      </c>
      <c r="N492" s="172"/>
      <c r="O492" s="33">
        <f t="shared" ref="O492" si="1644">N492*$H492</f>
        <v>0</v>
      </c>
      <c r="P492" s="172"/>
      <c r="Q492" s="33">
        <f t="shared" ref="Q492" si="1645">P492*$H492</f>
        <v>0</v>
      </c>
      <c r="R492" s="172"/>
      <c r="S492" s="33">
        <f t="shared" ref="S492" si="1646">R492*$H492</f>
        <v>0</v>
      </c>
      <c r="T492" s="172"/>
      <c r="U492" s="33">
        <f t="shared" ref="U492" si="1647">T492*$H492</f>
        <v>0</v>
      </c>
      <c r="V492" s="172"/>
      <c r="W492" s="33">
        <f t="shared" ref="W492" si="1648">V492*$H492</f>
        <v>0</v>
      </c>
      <c r="X492" s="172"/>
      <c r="Y492" s="33">
        <f t="shared" ref="Y492" si="1649">X492*$H492</f>
        <v>0</v>
      </c>
      <c r="Z492" s="172"/>
      <c r="AA492" s="33">
        <f t="shared" ref="AA492" si="1650">Z492*$H492</f>
        <v>0</v>
      </c>
      <c r="AB492" s="172"/>
      <c r="AC492" s="33">
        <f t="shared" ref="AC492" si="1651">AB492*$H492</f>
        <v>0</v>
      </c>
      <c r="AD492" s="172"/>
      <c r="AE492" s="33">
        <f t="shared" ref="AE492" si="1652">AD492*$H492</f>
        <v>0</v>
      </c>
      <c r="AF492" s="172"/>
      <c r="AG492" s="33">
        <f t="shared" ref="AG492" si="1653">AF492*$H492</f>
        <v>0</v>
      </c>
      <c r="AH492" s="172"/>
      <c r="AI492" s="33">
        <f t="shared" ref="AI492" si="1654">AH492*$H492</f>
        <v>0</v>
      </c>
      <c r="AJ492" s="172"/>
      <c r="AK492" s="33">
        <f t="shared" ref="AK492" si="1655">AJ492*$H492</f>
        <v>0</v>
      </c>
      <c r="AL492" s="172"/>
      <c r="AM492" s="33">
        <f t="shared" ref="AM492" si="1656">AL492*$H492</f>
        <v>0</v>
      </c>
      <c r="AN492" s="172"/>
      <c r="AO492" s="33">
        <f t="shared" ref="AO492" si="1657">AN492*$H492</f>
        <v>0</v>
      </c>
      <c r="AP492" s="172"/>
      <c r="AQ492" s="33">
        <f t="shared" ref="AQ492" si="1658">AP492*$H492</f>
        <v>0</v>
      </c>
      <c r="AR492" s="172"/>
      <c r="AS492" s="33">
        <f t="shared" ref="AS492" si="1659">AR492*$H492</f>
        <v>0</v>
      </c>
      <c r="AT492" s="172"/>
      <c r="AU492" s="33">
        <f t="shared" ref="AU492" si="1660">AT492*$H492</f>
        <v>0</v>
      </c>
      <c r="AV492" s="172"/>
      <c r="AW492" s="33">
        <f t="shared" ref="AW492" si="1661">AV492*$H492</f>
        <v>0</v>
      </c>
      <c r="AX492" s="34">
        <f t="shared" si="1514"/>
        <v>0</v>
      </c>
      <c r="AY492" s="41">
        <f t="shared" si="1515"/>
        <v>0</v>
      </c>
      <c r="AZ492" s="5">
        <f t="shared" si="1516"/>
        <v>0</v>
      </c>
      <c r="BA492" s="155">
        <f t="shared" si="1517"/>
        <v>0</v>
      </c>
    </row>
    <row r="493" spans="1:53" s="2" customFormat="1" ht="13.2" hidden="1" thickTop="1" thickBot="1" x14ac:dyDescent="0.3">
      <c r="A493" s="32"/>
      <c r="B493" s="154">
        <v>5041100025</v>
      </c>
      <c r="C493" s="133" t="str">
        <f>IFERROR(IF(B493,VLOOKUP((AEO!$B$13&amp;AEO!$C$13&amp;B493&amp;E493),MSRV5!A:F,6,0),""),"N/A")</f>
        <v>4500</v>
      </c>
      <c r="D493" s="138" t="s">
        <v>5409</v>
      </c>
      <c r="E493" s="143" t="str">
        <f>IF(B493,VLOOKUP(B493,MSRV5!B:D,3,0),"")</f>
        <v>UN</v>
      </c>
      <c r="F493" s="143"/>
      <c r="G493" s="75"/>
      <c r="H493" s="74">
        <f>IFERROR(IF(B493,VLOOKUP((AEO!$B$13&amp;AEO!$C$13&amp;B493&amp;E493),MSRV5!A:E,5,0),""),0)</f>
        <v>2118.88</v>
      </c>
      <c r="I493" s="33">
        <f t="shared" si="1278"/>
        <v>0</v>
      </c>
      <c r="J493" s="172"/>
      <c r="K493" s="33">
        <f t="shared" si="1279"/>
        <v>0</v>
      </c>
      <c r="L493" s="172"/>
      <c r="M493" s="33">
        <f t="shared" si="1279"/>
        <v>0</v>
      </c>
      <c r="N493" s="172"/>
      <c r="O493" s="33">
        <f t="shared" ref="O493" si="1662">N493*$H493</f>
        <v>0</v>
      </c>
      <c r="P493" s="172"/>
      <c r="Q493" s="33">
        <f t="shared" ref="Q493" si="1663">P493*$H493</f>
        <v>0</v>
      </c>
      <c r="R493" s="172"/>
      <c r="S493" s="33">
        <f t="shared" ref="S493" si="1664">R493*$H493</f>
        <v>0</v>
      </c>
      <c r="T493" s="172"/>
      <c r="U493" s="33">
        <f t="shared" ref="U493" si="1665">T493*$H493</f>
        <v>0</v>
      </c>
      <c r="V493" s="172"/>
      <c r="W493" s="33">
        <f t="shared" ref="W493" si="1666">V493*$H493</f>
        <v>0</v>
      </c>
      <c r="X493" s="172"/>
      <c r="Y493" s="33">
        <f t="shared" ref="Y493" si="1667">X493*$H493</f>
        <v>0</v>
      </c>
      <c r="Z493" s="172"/>
      <c r="AA493" s="33">
        <f t="shared" ref="AA493" si="1668">Z493*$H493</f>
        <v>0</v>
      </c>
      <c r="AB493" s="172"/>
      <c r="AC493" s="33">
        <f t="shared" ref="AC493" si="1669">AB493*$H493</f>
        <v>0</v>
      </c>
      <c r="AD493" s="172"/>
      <c r="AE493" s="33">
        <f t="shared" ref="AE493" si="1670">AD493*$H493</f>
        <v>0</v>
      </c>
      <c r="AF493" s="172"/>
      <c r="AG493" s="33">
        <f t="shared" ref="AG493" si="1671">AF493*$H493</f>
        <v>0</v>
      </c>
      <c r="AH493" s="172"/>
      <c r="AI493" s="33">
        <f t="shared" ref="AI493" si="1672">AH493*$H493</f>
        <v>0</v>
      </c>
      <c r="AJ493" s="172"/>
      <c r="AK493" s="33">
        <f t="shared" ref="AK493" si="1673">AJ493*$H493</f>
        <v>0</v>
      </c>
      <c r="AL493" s="172"/>
      <c r="AM493" s="33">
        <f t="shared" ref="AM493" si="1674">AL493*$H493</f>
        <v>0</v>
      </c>
      <c r="AN493" s="172"/>
      <c r="AO493" s="33">
        <f t="shared" ref="AO493" si="1675">AN493*$H493</f>
        <v>0</v>
      </c>
      <c r="AP493" s="172"/>
      <c r="AQ493" s="33">
        <f t="shared" ref="AQ493" si="1676">AP493*$H493</f>
        <v>0</v>
      </c>
      <c r="AR493" s="172"/>
      <c r="AS493" s="33">
        <f t="shared" ref="AS493" si="1677">AR493*$H493</f>
        <v>0</v>
      </c>
      <c r="AT493" s="172"/>
      <c r="AU493" s="33">
        <f t="shared" ref="AU493" si="1678">AT493*$H493</f>
        <v>0</v>
      </c>
      <c r="AV493" s="172"/>
      <c r="AW493" s="33">
        <f t="shared" ref="AW493" si="1679">AV493*$H493</f>
        <v>0</v>
      </c>
      <c r="AX493" s="34">
        <f t="shared" si="1514"/>
        <v>0</v>
      </c>
      <c r="AY493" s="41">
        <f t="shared" si="1515"/>
        <v>0</v>
      </c>
      <c r="AZ493" s="5">
        <f t="shared" si="1516"/>
        <v>0</v>
      </c>
      <c r="BA493" s="155">
        <f t="shared" si="1517"/>
        <v>0</v>
      </c>
    </row>
    <row r="494" spans="1:53" s="2" customFormat="1" ht="13.2" hidden="1" thickTop="1" thickBot="1" x14ac:dyDescent="0.3">
      <c r="A494" s="32"/>
      <c r="B494" s="154">
        <v>5041100026</v>
      </c>
      <c r="C494" s="133" t="str">
        <f>IFERROR(IF(B494,VLOOKUP((AEO!$B$13&amp;AEO!$C$13&amp;B494&amp;E494),MSRV5!A:F,6,0),""),"N/A")</f>
        <v>4510</v>
      </c>
      <c r="D494" s="138" t="s">
        <v>5410</v>
      </c>
      <c r="E494" s="143" t="str">
        <f>IF(B494,VLOOKUP(B494,MSRV5!B:D,3,0),"")</f>
        <v>UN</v>
      </c>
      <c r="F494" s="143"/>
      <c r="G494" s="75"/>
      <c r="H494" s="74">
        <f>IFERROR(IF(B494,VLOOKUP((AEO!$B$13&amp;AEO!$C$13&amp;B494&amp;E494),MSRV5!A:E,5,0),""),0)</f>
        <v>2118.88</v>
      </c>
      <c r="I494" s="33">
        <f t="shared" si="1278"/>
        <v>0</v>
      </c>
      <c r="J494" s="172"/>
      <c r="K494" s="33">
        <f t="shared" si="1279"/>
        <v>0</v>
      </c>
      <c r="L494" s="172"/>
      <c r="M494" s="33">
        <f t="shared" si="1279"/>
        <v>0</v>
      </c>
      <c r="N494" s="172"/>
      <c r="O494" s="33">
        <f t="shared" ref="O494" si="1680">N494*$H494</f>
        <v>0</v>
      </c>
      <c r="P494" s="172"/>
      <c r="Q494" s="33">
        <f t="shared" ref="Q494" si="1681">P494*$H494</f>
        <v>0</v>
      </c>
      <c r="R494" s="172"/>
      <c r="S494" s="33">
        <f t="shared" ref="S494" si="1682">R494*$H494</f>
        <v>0</v>
      </c>
      <c r="T494" s="172"/>
      <c r="U494" s="33">
        <f t="shared" ref="U494" si="1683">T494*$H494</f>
        <v>0</v>
      </c>
      <c r="V494" s="172"/>
      <c r="W494" s="33">
        <f t="shared" ref="W494" si="1684">V494*$H494</f>
        <v>0</v>
      </c>
      <c r="X494" s="172"/>
      <c r="Y494" s="33">
        <f t="shared" ref="Y494" si="1685">X494*$H494</f>
        <v>0</v>
      </c>
      <c r="Z494" s="172"/>
      <c r="AA494" s="33">
        <f t="shared" ref="AA494" si="1686">Z494*$H494</f>
        <v>0</v>
      </c>
      <c r="AB494" s="172"/>
      <c r="AC494" s="33">
        <f t="shared" ref="AC494" si="1687">AB494*$H494</f>
        <v>0</v>
      </c>
      <c r="AD494" s="172"/>
      <c r="AE494" s="33">
        <f t="shared" ref="AE494" si="1688">AD494*$H494</f>
        <v>0</v>
      </c>
      <c r="AF494" s="172"/>
      <c r="AG494" s="33">
        <f t="shared" ref="AG494" si="1689">AF494*$H494</f>
        <v>0</v>
      </c>
      <c r="AH494" s="172"/>
      <c r="AI494" s="33">
        <f t="shared" ref="AI494" si="1690">AH494*$H494</f>
        <v>0</v>
      </c>
      <c r="AJ494" s="172"/>
      <c r="AK494" s="33">
        <f t="shared" ref="AK494" si="1691">AJ494*$H494</f>
        <v>0</v>
      </c>
      <c r="AL494" s="172"/>
      <c r="AM494" s="33">
        <f t="shared" ref="AM494" si="1692">AL494*$H494</f>
        <v>0</v>
      </c>
      <c r="AN494" s="172"/>
      <c r="AO494" s="33">
        <f t="shared" ref="AO494" si="1693">AN494*$H494</f>
        <v>0</v>
      </c>
      <c r="AP494" s="172"/>
      <c r="AQ494" s="33">
        <f t="shared" ref="AQ494" si="1694">AP494*$H494</f>
        <v>0</v>
      </c>
      <c r="AR494" s="172"/>
      <c r="AS494" s="33">
        <f t="shared" ref="AS494" si="1695">AR494*$H494</f>
        <v>0</v>
      </c>
      <c r="AT494" s="172"/>
      <c r="AU494" s="33">
        <f t="shared" ref="AU494" si="1696">AT494*$H494</f>
        <v>0</v>
      </c>
      <c r="AV494" s="172"/>
      <c r="AW494" s="33">
        <f t="shared" ref="AW494" si="1697">AV494*$H494</f>
        <v>0</v>
      </c>
      <c r="AX494" s="34">
        <f t="shared" si="1514"/>
        <v>0</v>
      </c>
      <c r="AY494" s="41">
        <f t="shared" si="1515"/>
        <v>0</v>
      </c>
      <c r="AZ494" s="5">
        <f t="shared" si="1516"/>
        <v>0</v>
      </c>
      <c r="BA494" s="155">
        <f t="shared" si="1517"/>
        <v>0</v>
      </c>
    </row>
    <row r="495" spans="1:53" s="2" customFormat="1" ht="13.2" hidden="1" thickTop="1" thickBot="1" x14ac:dyDescent="0.3">
      <c r="A495" s="32"/>
      <c r="B495" s="154">
        <v>5051000043</v>
      </c>
      <c r="C495" s="133" t="str">
        <f>IFERROR(IF(B495,VLOOKUP((AEO!$B$13&amp;AEO!$C$13&amp;B495&amp;E495),MSRV5!A:F,6,0),""),"N/A")</f>
        <v>4520</v>
      </c>
      <c r="D495" s="138" t="s">
        <v>5411</v>
      </c>
      <c r="E495" s="143" t="str">
        <f>IF(B495,VLOOKUP(B495,MSRV5!B:D,3,0),"")</f>
        <v>UN</v>
      </c>
      <c r="F495" s="143"/>
      <c r="G495" s="75"/>
      <c r="H495" s="74">
        <f>IFERROR(IF(B495,VLOOKUP((AEO!$B$13&amp;AEO!$C$13&amp;B495&amp;E495),MSRV5!A:E,5,0),""),0)</f>
        <v>1973.61</v>
      </c>
      <c r="I495" s="33">
        <f t="shared" si="1278"/>
        <v>0</v>
      </c>
      <c r="J495" s="172"/>
      <c r="K495" s="33">
        <f t="shared" si="1279"/>
        <v>0</v>
      </c>
      <c r="L495" s="172"/>
      <c r="M495" s="33">
        <f t="shared" si="1279"/>
        <v>0</v>
      </c>
      <c r="N495" s="172"/>
      <c r="O495" s="33">
        <f t="shared" ref="O495" si="1698">N495*$H495</f>
        <v>0</v>
      </c>
      <c r="P495" s="172"/>
      <c r="Q495" s="33">
        <f t="shared" ref="Q495" si="1699">P495*$H495</f>
        <v>0</v>
      </c>
      <c r="R495" s="172"/>
      <c r="S495" s="33">
        <f t="shared" ref="S495" si="1700">R495*$H495</f>
        <v>0</v>
      </c>
      <c r="T495" s="172"/>
      <c r="U495" s="33">
        <f t="shared" ref="U495" si="1701">T495*$H495</f>
        <v>0</v>
      </c>
      <c r="V495" s="172"/>
      <c r="W495" s="33">
        <f t="shared" ref="W495" si="1702">V495*$H495</f>
        <v>0</v>
      </c>
      <c r="X495" s="172"/>
      <c r="Y495" s="33">
        <f t="shared" ref="Y495" si="1703">X495*$H495</f>
        <v>0</v>
      </c>
      <c r="Z495" s="172"/>
      <c r="AA495" s="33">
        <f t="shared" ref="AA495" si="1704">Z495*$H495</f>
        <v>0</v>
      </c>
      <c r="AB495" s="172"/>
      <c r="AC495" s="33">
        <f t="shared" ref="AC495" si="1705">AB495*$H495</f>
        <v>0</v>
      </c>
      <c r="AD495" s="172"/>
      <c r="AE495" s="33">
        <f t="shared" ref="AE495" si="1706">AD495*$H495</f>
        <v>0</v>
      </c>
      <c r="AF495" s="172"/>
      <c r="AG495" s="33">
        <f t="shared" ref="AG495" si="1707">AF495*$H495</f>
        <v>0</v>
      </c>
      <c r="AH495" s="172"/>
      <c r="AI495" s="33">
        <f t="shared" ref="AI495" si="1708">AH495*$H495</f>
        <v>0</v>
      </c>
      <c r="AJ495" s="172"/>
      <c r="AK495" s="33">
        <f t="shared" ref="AK495" si="1709">AJ495*$H495</f>
        <v>0</v>
      </c>
      <c r="AL495" s="172"/>
      <c r="AM495" s="33">
        <f t="shared" ref="AM495" si="1710">AL495*$H495</f>
        <v>0</v>
      </c>
      <c r="AN495" s="172"/>
      <c r="AO495" s="33">
        <f t="shared" ref="AO495" si="1711">AN495*$H495</f>
        <v>0</v>
      </c>
      <c r="AP495" s="172"/>
      <c r="AQ495" s="33">
        <f t="shared" ref="AQ495" si="1712">AP495*$H495</f>
        <v>0</v>
      </c>
      <c r="AR495" s="172"/>
      <c r="AS495" s="33">
        <f t="shared" ref="AS495" si="1713">AR495*$H495</f>
        <v>0</v>
      </c>
      <c r="AT495" s="172"/>
      <c r="AU495" s="33">
        <f t="shared" ref="AU495" si="1714">AT495*$H495</f>
        <v>0</v>
      </c>
      <c r="AV495" s="172"/>
      <c r="AW495" s="33">
        <f t="shared" ref="AW495" si="1715">AV495*$H495</f>
        <v>0</v>
      </c>
      <c r="AX495" s="34">
        <f t="shared" si="1514"/>
        <v>0</v>
      </c>
      <c r="AY495" s="41">
        <f t="shared" si="1515"/>
        <v>0</v>
      </c>
      <c r="AZ495" s="5">
        <f t="shared" si="1516"/>
        <v>0</v>
      </c>
      <c r="BA495" s="155">
        <f t="shared" si="1517"/>
        <v>0</v>
      </c>
    </row>
    <row r="496" spans="1:53" s="2" customFormat="1" ht="13.2" hidden="1" thickTop="1" thickBot="1" x14ac:dyDescent="0.3">
      <c r="A496" s="32"/>
      <c r="B496" s="154">
        <v>5500200959</v>
      </c>
      <c r="C496" s="133" t="str">
        <f>IFERROR(IF(B496,VLOOKUP((AEO!$B$13&amp;AEO!$C$13&amp;B496&amp;E496),MSRV5!A:F,6,0),""),"N/A")</f>
        <v>7650</v>
      </c>
      <c r="D496" s="138" t="s">
        <v>5412</v>
      </c>
      <c r="E496" s="143" t="str">
        <f>IF(B496,VLOOKUP(B496,MSRV5!B:D,3,0),"")</f>
        <v>KM</v>
      </c>
      <c r="F496" s="143"/>
      <c r="G496" s="75"/>
      <c r="H496" s="74">
        <f>IFERROR(IF(B496,VLOOKUP((AEO!$B$13&amp;AEO!$C$13&amp;B496&amp;E496),MSRV5!A:E,5,0),""),0)</f>
        <v>5115.0600000000004</v>
      </c>
      <c r="I496" s="33">
        <f t="shared" si="1278"/>
        <v>0</v>
      </c>
      <c r="J496" s="172"/>
      <c r="K496" s="33">
        <f t="shared" si="1279"/>
        <v>0</v>
      </c>
      <c r="L496" s="172"/>
      <c r="M496" s="33">
        <f t="shared" si="1279"/>
        <v>0</v>
      </c>
      <c r="N496" s="172"/>
      <c r="O496" s="33">
        <f t="shared" ref="O496" si="1716">N496*$H496</f>
        <v>0</v>
      </c>
      <c r="P496" s="172"/>
      <c r="Q496" s="33">
        <f t="shared" ref="Q496" si="1717">P496*$H496</f>
        <v>0</v>
      </c>
      <c r="R496" s="172"/>
      <c r="S496" s="33">
        <f t="shared" ref="S496" si="1718">R496*$H496</f>
        <v>0</v>
      </c>
      <c r="T496" s="172"/>
      <c r="U496" s="33">
        <f t="shared" ref="U496" si="1719">T496*$H496</f>
        <v>0</v>
      </c>
      <c r="V496" s="172"/>
      <c r="W496" s="33">
        <f t="shared" ref="W496" si="1720">V496*$H496</f>
        <v>0</v>
      </c>
      <c r="X496" s="172"/>
      <c r="Y496" s="33">
        <f t="shared" ref="Y496" si="1721">X496*$H496</f>
        <v>0</v>
      </c>
      <c r="Z496" s="172"/>
      <c r="AA496" s="33">
        <f t="shared" ref="AA496" si="1722">Z496*$H496</f>
        <v>0</v>
      </c>
      <c r="AB496" s="172"/>
      <c r="AC496" s="33">
        <f t="shared" ref="AC496" si="1723">AB496*$H496</f>
        <v>0</v>
      </c>
      <c r="AD496" s="172"/>
      <c r="AE496" s="33">
        <f t="shared" ref="AE496" si="1724">AD496*$H496</f>
        <v>0</v>
      </c>
      <c r="AF496" s="172"/>
      <c r="AG496" s="33">
        <f t="shared" ref="AG496" si="1725">AF496*$H496</f>
        <v>0</v>
      </c>
      <c r="AH496" s="172"/>
      <c r="AI496" s="33">
        <f t="shared" ref="AI496" si="1726">AH496*$H496</f>
        <v>0</v>
      </c>
      <c r="AJ496" s="172"/>
      <c r="AK496" s="33">
        <f t="shared" ref="AK496" si="1727">AJ496*$H496</f>
        <v>0</v>
      </c>
      <c r="AL496" s="172"/>
      <c r="AM496" s="33">
        <f t="shared" ref="AM496" si="1728">AL496*$H496</f>
        <v>0</v>
      </c>
      <c r="AN496" s="172"/>
      <c r="AO496" s="33">
        <f t="shared" ref="AO496" si="1729">AN496*$H496</f>
        <v>0</v>
      </c>
      <c r="AP496" s="172"/>
      <c r="AQ496" s="33">
        <f t="shared" ref="AQ496" si="1730">AP496*$H496</f>
        <v>0</v>
      </c>
      <c r="AR496" s="172"/>
      <c r="AS496" s="33">
        <f t="shared" ref="AS496" si="1731">AR496*$H496</f>
        <v>0</v>
      </c>
      <c r="AT496" s="172"/>
      <c r="AU496" s="33">
        <f t="shared" ref="AU496" si="1732">AT496*$H496</f>
        <v>0</v>
      </c>
      <c r="AV496" s="172"/>
      <c r="AW496" s="33">
        <f t="shared" ref="AW496" si="1733">AV496*$H496</f>
        <v>0</v>
      </c>
      <c r="AX496" s="34">
        <f t="shared" si="1514"/>
        <v>0</v>
      </c>
      <c r="AY496" s="41">
        <f t="shared" si="1515"/>
        <v>0</v>
      </c>
      <c r="AZ496" s="5">
        <f t="shared" si="1516"/>
        <v>0</v>
      </c>
      <c r="BA496" s="155">
        <f t="shared" si="1517"/>
        <v>0</v>
      </c>
    </row>
    <row r="497" spans="1:53" s="2" customFormat="1" ht="24" hidden="1" thickTop="1" thickBot="1" x14ac:dyDescent="0.3">
      <c r="A497" s="32"/>
      <c r="B497" s="154">
        <v>5500100817</v>
      </c>
      <c r="C497" s="133" t="str">
        <f>IFERROR(IF(B497,VLOOKUP((AEO!$B$13&amp;AEO!$C$13&amp;B497&amp;E497),MSRV5!A:F,6,0),""),"N/A")</f>
        <v>4560</v>
      </c>
      <c r="D497" s="138" t="s">
        <v>5413</v>
      </c>
      <c r="E497" s="143" t="str">
        <f>IF(B497,VLOOKUP(B497,MSRV5!B:D,3,0),"")</f>
        <v>UN</v>
      </c>
      <c r="F497" s="143"/>
      <c r="G497" s="75"/>
      <c r="H497" s="74">
        <f>IFERROR(IF(B497,VLOOKUP((AEO!$B$13&amp;AEO!$C$13&amp;B497&amp;E497),MSRV5!A:E,5,0),""),0)</f>
        <v>670.19</v>
      </c>
      <c r="I497" s="33">
        <f t="shared" si="1278"/>
        <v>0</v>
      </c>
      <c r="J497" s="172"/>
      <c r="K497" s="33">
        <f t="shared" si="1279"/>
        <v>0</v>
      </c>
      <c r="L497" s="172"/>
      <c r="M497" s="33">
        <f t="shared" si="1279"/>
        <v>0</v>
      </c>
      <c r="N497" s="172"/>
      <c r="O497" s="33">
        <f t="shared" ref="O497" si="1734">N497*$H497</f>
        <v>0</v>
      </c>
      <c r="P497" s="172"/>
      <c r="Q497" s="33">
        <f t="shared" ref="Q497" si="1735">P497*$H497</f>
        <v>0</v>
      </c>
      <c r="R497" s="172"/>
      <c r="S497" s="33">
        <f t="shared" ref="S497" si="1736">R497*$H497</f>
        <v>0</v>
      </c>
      <c r="T497" s="172"/>
      <c r="U497" s="33">
        <f t="shared" ref="U497" si="1737">T497*$H497</f>
        <v>0</v>
      </c>
      <c r="V497" s="172"/>
      <c r="W497" s="33">
        <f t="shared" ref="W497" si="1738">V497*$H497</f>
        <v>0</v>
      </c>
      <c r="X497" s="172"/>
      <c r="Y497" s="33">
        <f t="shared" ref="Y497" si="1739">X497*$H497</f>
        <v>0</v>
      </c>
      <c r="Z497" s="172"/>
      <c r="AA497" s="33">
        <f t="shared" ref="AA497" si="1740">Z497*$H497</f>
        <v>0</v>
      </c>
      <c r="AB497" s="172"/>
      <c r="AC497" s="33">
        <f t="shared" ref="AC497" si="1741">AB497*$H497</f>
        <v>0</v>
      </c>
      <c r="AD497" s="172"/>
      <c r="AE497" s="33">
        <f t="shared" ref="AE497" si="1742">AD497*$H497</f>
        <v>0</v>
      </c>
      <c r="AF497" s="172"/>
      <c r="AG497" s="33">
        <f t="shared" ref="AG497" si="1743">AF497*$H497</f>
        <v>0</v>
      </c>
      <c r="AH497" s="172"/>
      <c r="AI497" s="33">
        <f t="shared" ref="AI497" si="1744">AH497*$H497</f>
        <v>0</v>
      </c>
      <c r="AJ497" s="172"/>
      <c r="AK497" s="33">
        <f t="shared" ref="AK497" si="1745">AJ497*$H497</f>
        <v>0</v>
      </c>
      <c r="AL497" s="172"/>
      <c r="AM497" s="33">
        <f t="shared" ref="AM497" si="1746">AL497*$H497</f>
        <v>0</v>
      </c>
      <c r="AN497" s="172"/>
      <c r="AO497" s="33">
        <f t="shared" ref="AO497" si="1747">AN497*$H497</f>
        <v>0</v>
      </c>
      <c r="AP497" s="172"/>
      <c r="AQ497" s="33">
        <f t="shared" ref="AQ497" si="1748">AP497*$H497</f>
        <v>0</v>
      </c>
      <c r="AR497" s="172"/>
      <c r="AS497" s="33">
        <f t="shared" ref="AS497" si="1749">AR497*$H497</f>
        <v>0</v>
      </c>
      <c r="AT497" s="172"/>
      <c r="AU497" s="33">
        <f t="shared" ref="AU497" si="1750">AT497*$H497</f>
        <v>0</v>
      </c>
      <c r="AV497" s="172"/>
      <c r="AW497" s="33">
        <f t="shared" ref="AW497" si="1751">AV497*$H497</f>
        <v>0</v>
      </c>
      <c r="AX497" s="34">
        <f t="shared" si="1514"/>
        <v>0</v>
      </c>
      <c r="AY497" s="41">
        <f t="shared" si="1515"/>
        <v>0</v>
      </c>
      <c r="AZ497" s="5">
        <f t="shared" si="1516"/>
        <v>0</v>
      </c>
      <c r="BA497" s="155">
        <f t="shared" si="1517"/>
        <v>0</v>
      </c>
    </row>
    <row r="498" spans="1:53" s="2" customFormat="1" ht="13.2" hidden="1" thickTop="1" thickBot="1" x14ac:dyDescent="0.3">
      <c r="A498" s="32"/>
      <c r="B498" s="154">
        <v>5500300351</v>
      </c>
      <c r="C498" s="133" t="str">
        <f>IFERROR(IF(B498,VLOOKUP((AEO!$B$13&amp;AEO!$C$13&amp;B498&amp;E498),MSRV5!A:F,6,0),""),"N/A")</f>
        <v>4570</v>
      </c>
      <c r="D498" s="138" t="s">
        <v>5414</v>
      </c>
      <c r="E498" s="143" t="str">
        <f>IF(B498,VLOOKUP(B498,MSRV5!B:D,3,0),"")</f>
        <v>UN</v>
      </c>
      <c r="F498" s="143"/>
      <c r="G498" s="75"/>
      <c r="H498" s="74">
        <f>IFERROR(IF(B498,VLOOKUP((AEO!$B$13&amp;AEO!$C$13&amp;B498&amp;E498),MSRV5!A:E,5,0),""),0)</f>
        <v>198.44</v>
      </c>
      <c r="I498" s="33">
        <f t="shared" si="1278"/>
        <v>0</v>
      </c>
      <c r="J498" s="172"/>
      <c r="K498" s="33">
        <f t="shared" si="1279"/>
        <v>0</v>
      </c>
      <c r="L498" s="172"/>
      <c r="M498" s="33">
        <f t="shared" si="1279"/>
        <v>0</v>
      </c>
      <c r="N498" s="172"/>
      <c r="O498" s="33">
        <f t="shared" ref="O498" si="1752">N498*$H498</f>
        <v>0</v>
      </c>
      <c r="P498" s="172"/>
      <c r="Q498" s="33">
        <f t="shared" ref="Q498" si="1753">P498*$H498</f>
        <v>0</v>
      </c>
      <c r="R498" s="172"/>
      <c r="S498" s="33">
        <f t="shared" ref="S498" si="1754">R498*$H498</f>
        <v>0</v>
      </c>
      <c r="T498" s="172"/>
      <c r="U498" s="33">
        <f t="shared" ref="U498" si="1755">T498*$H498</f>
        <v>0</v>
      </c>
      <c r="V498" s="172"/>
      <c r="W498" s="33">
        <f t="shared" ref="W498" si="1756">V498*$H498</f>
        <v>0</v>
      </c>
      <c r="X498" s="172"/>
      <c r="Y498" s="33">
        <f t="shared" ref="Y498" si="1757">X498*$H498</f>
        <v>0</v>
      </c>
      <c r="Z498" s="172"/>
      <c r="AA498" s="33">
        <f t="shared" ref="AA498" si="1758">Z498*$H498</f>
        <v>0</v>
      </c>
      <c r="AB498" s="172"/>
      <c r="AC498" s="33">
        <f t="shared" ref="AC498" si="1759">AB498*$H498</f>
        <v>0</v>
      </c>
      <c r="AD498" s="172"/>
      <c r="AE498" s="33">
        <f t="shared" ref="AE498" si="1760">AD498*$H498</f>
        <v>0</v>
      </c>
      <c r="AF498" s="172"/>
      <c r="AG498" s="33">
        <f t="shared" ref="AG498" si="1761">AF498*$H498</f>
        <v>0</v>
      </c>
      <c r="AH498" s="172"/>
      <c r="AI498" s="33">
        <f t="shared" ref="AI498" si="1762">AH498*$H498</f>
        <v>0</v>
      </c>
      <c r="AJ498" s="172"/>
      <c r="AK498" s="33">
        <f t="shared" ref="AK498" si="1763">AJ498*$H498</f>
        <v>0</v>
      </c>
      <c r="AL498" s="172"/>
      <c r="AM498" s="33">
        <f t="shared" ref="AM498" si="1764">AL498*$H498</f>
        <v>0</v>
      </c>
      <c r="AN498" s="172"/>
      <c r="AO498" s="33">
        <f t="shared" ref="AO498" si="1765">AN498*$H498</f>
        <v>0</v>
      </c>
      <c r="AP498" s="172"/>
      <c r="AQ498" s="33">
        <f t="shared" ref="AQ498" si="1766">AP498*$H498</f>
        <v>0</v>
      </c>
      <c r="AR498" s="172"/>
      <c r="AS498" s="33">
        <f t="shared" ref="AS498" si="1767">AR498*$H498</f>
        <v>0</v>
      </c>
      <c r="AT498" s="172"/>
      <c r="AU498" s="33">
        <f t="shared" ref="AU498" si="1768">AT498*$H498</f>
        <v>0</v>
      </c>
      <c r="AV498" s="172"/>
      <c r="AW498" s="33">
        <f t="shared" ref="AW498" si="1769">AV498*$H498</f>
        <v>0</v>
      </c>
      <c r="AX498" s="34">
        <f t="shared" si="1514"/>
        <v>0</v>
      </c>
      <c r="AY498" s="41">
        <f t="shared" si="1515"/>
        <v>0</v>
      </c>
      <c r="AZ498" s="5">
        <f t="shared" si="1516"/>
        <v>0</v>
      </c>
      <c r="BA498" s="155">
        <f t="shared" si="1517"/>
        <v>0</v>
      </c>
    </row>
    <row r="499" spans="1:53" s="2" customFormat="1" ht="13.2" hidden="1" thickTop="1" thickBot="1" x14ac:dyDescent="0.3">
      <c r="A499" s="32"/>
      <c r="B499" s="154">
        <v>5500200423</v>
      </c>
      <c r="C499" s="133" t="str">
        <f>IFERROR(IF(B499,VLOOKUP((AEO!$B$13&amp;AEO!$C$13&amp;B499&amp;E499),MSRV5!A:F,6,0),""),"N/A")</f>
        <v>4580</v>
      </c>
      <c r="D499" s="138" t="s">
        <v>5415</v>
      </c>
      <c r="E499" s="143" t="str">
        <f>IF(B499,VLOOKUP(B499,MSRV5!B:D,3,0),"")</f>
        <v>M</v>
      </c>
      <c r="F499" s="143"/>
      <c r="G499" s="75"/>
      <c r="H499" s="74">
        <f>IFERROR(IF(B499,VLOOKUP((AEO!$B$13&amp;AEO!$C$13&amp;B499&amp;E499),MSRV5!A:E,5,0),""),0)</f>
        <v>113.99</v>
      </c>
      <c r="I499" s="33">
        <f t="shared" si="1278"/>
        <v>0</v>
      </c>
      <c r="J499" s="172"/>
      <c r="K499" s="33">
        <f t="shared" si="1279"/>
        <v>0</v>
      </c>
      <c r="L499" s="172"/>
      <c r="M499" s="33">
        <f t="shared" si="1279"/>
        <v>0</v>
      </c>
      <c r="N499" s="172"/>
      <c r="O499" s="33">
        <f t="shared" ref="O499" si="1770">N499*$H499</f>
        <v>0</v>
      </c>
      <c r="P499" s="172"/>
      <c r="Q499" s="33">
        <f t="shared" ref="Q499" si="1771">P499*$H499</f>
        <v>0</v>
      </c>
      <c r="R499" s="172"/>
      <c r="S499" s="33">
        <f t="shared" ref="S499" si="1772">R499*$H499</f>
        <v>0</v>
      </c>
      <c r="T499" s="172"/>
      <c r="U499" s="33">
        <f t="shared" ref="U499" si="1773">T499*$H499</f>
        <v>0</v>
      </c>
      <c r="V499" s="172"/>
      <c r="W499" s="33">
        <f t="shared" ref="W499" si="1774">V499*$H499</f>
        <v>0</v>
      </c>
      <c r="X499" s="172"/>
      <c r="Y499" s="33">
        <f t="shared" ref="Y499" si="1775">X499*$H499</f>
        <v>0</v>
      </c>
      <c r="Z499" s="172"/>
      <c r="AA499" s="33">
        <f t="shared" ref="AA499" si="1776">Z499*$H499</f>
        <v>0</v>
      </c>
      <c r="AB499" s="172"/>
      <c r="AC499" s="33">
        <f t="shared" ref="AC499" si="1777">AB499*$H499</f>
        <v>0</v>
      </c>
      <c r="AD499" s="172"/>
      <c r="AE499" s="33">
        <f t="shared" ref="AE499" si="1778">AD499*$H499</f>
        <v>0</v>
      </c>
      <c r="AF499" s="172"/>
      <c r="AG499" s="33">
        <f t="shared" ref="AG499" si="1779">AF499*$H499</f>
        <v>0</v>
      </c>
      <c r="AH499" s="172"/>
      <c r="AI499" s="33">
        <f t="shared" ref="AI499" si="1780">AH499*$H499</f>
        <v>0</v>
      </c>
      <c r="AJ499" s="172"/>
      <c r="AK499" s="33">
        <f t="shared" ref="AK499" si="1781">AJ499*$H499</f>
        <v>0</v>
      </c>
      <c r="AL499" s="172"/>
      <c r="AM499" s="33">
        <f t="shared" ref="AM499" si="1782">AL499*$H499</f>
        <v>0</v>
      </c>
      <c r="AN499" s="172"/>
      <c r="AO499" s="33">
        <f t="shared" ref="AO499" si="1783">AN499*$H499</f>
        <v>0</v>
      </c>
      <c r="AP499" s="172"/>
      <c r="AQ499" s="33">
        <f t="shared" ref="AQ499" si="1784">AP499*$H499</f>
        <v>0</v>
      </c>
      <c r="AR499" s="172"/>
      <c r="AS499" s="33">
        <f t="shared" ref="AS499" si="1785">AR499*$H499</f>
        <v>0</v>
      </c>
      <c r="AT499" s="172"/>
      <c r="AU499" s="33">
        <f t="shared" ref="AU499" si="1786">AT499*$H499</f>
        <v>0</v>
      </c>
      <c r="AV499" s="172"/>
      <c r="AW499" s="33">
        <f t="shared" ref="AW499" si="1787">AV499*$H499</f>
        <v>0</v>
      </c>
      <c r="AX499" s="34">
        <f t="shared" si="1514"/>
        <v>0</v>
      </c>
      <c r="AY499" s="41">
        <f t="shared" si="1515"/>
        <v>0</v>
      </c>
      <c r="AZ499" s="5">
        <f t="shared" si="1516"/>
        <v>0</v>
      </c>
      <c r="BA499" s="155">
        <f t="shared" si="1517"/>
        <v>0</v>
      </c>
    </row>
    <row r="500" spans="1:53" s="2" customFormat="1" ht="13.2" hidden="1" thickTop="1" thickBot="1" x14ac:dyDescent="0.3">
      <c r="A500" s="32"/>
      <c r="B500" s="154">
        <v>5022200037</v>
      </c>
      <c r="C500" s="133" t="str">
        <f>IFERROR(IF(B500,VLOOKUP((AEO!$B$13&amp;AEO!$C$13&amp;B500&amp;E500),MSRV5!A:F,6,0),""),"N/A")</f>
        <v>4590</v>
      </c>
      <c r="D500" s="138" t="s">
        <v>5416</v>
      </c>
      <c r="E500" s="143" t="str">
        <f>IF(B500,VLOOKUP(B500,MSRV5!B:D,3,0),"")</f>
        <v>CJ</v>
      </c>
      <c r="F500" s="143"/>
      <c r="G500" s="75"/>
      <c r="H500" s="74">
        <f>IFERROR(IF(B500,VLOOKUP((AEO!$B$13&amp;AEO!$C$13&amp;B500&amp;E500),MSRV5!A:E,5,0),""),0)</f>
        <v>345.79</v>
      </c>
      <c r="I500" s="33">
        <f t="shared" si="1278"/>
        <v>0</v>
      </c>
      <c r="J500" s="172"/>
      <c r="K500" s="33">
        <f t="shared" si="1279"/>
        <v>0</v>
      </c>
      <c r="L500" s="172"/>
      <c r="M500" s="33">
        <f t="shared" si="1279"/>
        <v>0</v>
      </c>
      <c r="N500" s="172"/>
      <c r="O500" s="33">
        <f t="shared" ref="O500" si="1788">N500*$H500</f>
        <v>0</v>
      </c>
      <c r="P500" s="172"/>
      <c r="Q500" s="33">
        <f t="shared" ref="Q500" si="1789">P500*$H500</f>
        <v>0</v>
      </c>
      <c r="R500" s="172"/>
      <c r="S500" s="33">
        <f t="shared" ref="S500" si="1790">R500*$H500</f>
        <v>0</v>
      </c>
      <c r="T500" s="172"/>
      <c r="U500" s="33">
        <f t="shared" ref="U500" si="1791">T500*$H500</f>
        <v>0</v>
      </c>
      <c r="V500" s="172"/>
      <c r="W500" s="33">
        <f t="shared" ref="W500" si="1792">V500*$H500</f>
        <v>0</v>
      </c>
      <c r="X500" s="172"/>
      <c r="Y500" s="33">
        <f t="shared" ref="Y500" si="1793">X500*$H500</f>
        <v>0</v>
      </c>
      <c r="Z500" s="172"/>
      <c r="AA500" s="33">
        <f t="shared" ref="AA500" si="1794">Z500*$H500</f>
        <v>0</v>
      </c>
      <c r="AB500" s="172"/>
      <c r="AC500" s="33">
        <f t="shared" ref="AC500" si="1795">AB500*$H500</f>
        <v>0</v>
      </c>
      <c r="AD500" s="172"/>
      <c r="AE500" s="33">
        <f t="shared" ref="AE500" si="1796">AD500*$H500</f>
        <v>0</v>
      </c>
      <c r="AF500" s="172"/>
      <c r="AG500" s="33">
        <f t="shared" ref="AG500" si="1797">AF500*$H500</f>
        <v>0</v>
      </c>
      <c r="AH500" s="172"/>
      <c r="AI500" s="33">
        <f t="shared" ref="AI500" si="1798">AH500*$H500</f>
        <v>0</v>
      </c>
      <c r="AJ500" s="172"/>
      <c r="AK500" s="33">
        <f t="shared" ref="AK500" si="1799">AJ500*$H500</f>
        <v>0</v>
      </c>
      <c r="AL500" s="172"/>
      <c r="AM500" s="33">
        <f t="shared" ref="AM500" si="1800">AL500*$H500</f>
        <v>0</v>
      </c>
      <c r="AN500" s="172"/>
      <c r="AO500" s="33">
        <f t="shared" ref="AO500" si="1801">AN500*$H500</f>
        <v>0</v>
      </c>
      <c r="AP500" s="172"/>
      <c r="AQ500" s="33">
        <f t="shared" ref="AQ500" si="1802">AP500*$H500</f>
        <v>0</v>
      </c>
      <c r="AR500" s="172"/>
      <c r="AS500" s="33">
        <f t="shared" ref="AS500" si="1803">AR500*$H500</f>
        <v>0</v>
      </c>
      <c r="AT500" s="172"/>
      <c r="AU500" s="33">
        <f t="shared" ref="AU500" si="1804">AT500*$H500</f>
        <v>0</v>
      </c>
      <c r="AV500" s="172"/>
      <c r="AW500" s="33">
        <f t="shared" ref="AW500" si="1805">AV500*$H500</f>
        <v>0</v>
      </c>
      <c r="AX500" s="34">
        <f t="shared" si="1514"/>
        <v>0</v>
      </c>
      <c r="AY500" s="41">
        <f t="shared" si="1515"/>
        <v>0</v>
      </c>
      <c r="AZ500" s="5">
        <f t="shared" si="1516"/>
        <v>0</v>
      </c>
      <c r="BA500" s="155">
        <f t="shared" si="1517"/>
        <v>0</v>
      </c>
    </row>
    <row r="501" spans="1:53" s="2" customFormat="1" ht="13.2" hidden="1" thickTop="1" thickBot="1" x14ac:dyDescent="0.3">
      <c r="A501" s="32"/>
      <c r="B501" s="154">
        <v>5500300072</v>
      </c>
      <c r="C501" s="133" t="str">
        <f>IFERROR(IF(B501,VLOOKUP((AEO!$B$13&amp;AEO!$C$13&amp;B501&amp;E501),MSRV5!A:F,6,0),""),"N/A")</f>
        <v>4600</v>
      </c>
      <c r="D501" s="138" t="s">
        <v>5417</v>
      </c>
      <c r="E501" s="143" t="str">
        <f>IF(B501,VLOOKUP(B501,MSRV5!B:D,3,0),"")</f>
        <v>M</v>
      </c>
      <c r="F501" s="143"/>
      <c r="G501" s="75"/>
      <c r="H501" s="74">
        <f>IFERROR(IF(B501,VLOOKUP((AEO!$B$13&amp;AEO!$C$13&amp;B501&amp;E501),MSRV5!A:E,5,0),""),0)</f>
        <v>23.18</v>
      </c>
      <c r="I501" s="33">
        <f t="shared" si="1278"/>
        <v>0</v>
      </c>
      <c r="J501" s="172"/>
      <c r="K501" s="33">
        <f t="shared" si="1279"/>
        <v>0</v>
      </c>
      <c r="L501" s="172"/>
      <c r="M501" s="33">
        <f t="shared" si="1279"/>
        <v>0</v>
      </c>
      <c r="N501" s="172"/>
      <c r="O501" s="33">
        <f t="shared" ref="O501" si="1806">N501*$H501</f>
        <v>0</v>
      </c>
      <c r="P501" s="172"/>
      <c r="Q501" s="33">
        <f t="shared" ref="Q501" si="1807">P501*$H501</f>
        <v>0</v>
      </c>
      <c r="R501" s="172"/>
      <c r="S501" s="33">
        <f t="shared" ref="S501" si="1808">R501*$H501</f>
        <v>0</v>
      </c>
      <c r="T501" s="172"/>
      <c r="U501" s="33">
        <f t="shared" ref="U501" si="1809">T501*$H501</f>
        <v>0</v>
      </c>
      <c r="V501" s="172"/>
      <c r="W501" s="33">
        <f t="shared" ref="W501" si="1810">V501*$H501</f>
        <v>0</v>
      </c>
      <c r="X501" s="172"/>
      <c r="Y501" s="33">
        <f t="shared" ref="Y501" si="1811">X501*$H501</f>
        <v>0</v>
      </c>
      <c r="Z501" s="172"/>
      <c r="AA501" s="33">
        <f t="shared" ref="AA501" si="1812">Z501*$H501</f>
        <v>0</v>
      </c>
      <c r="AB501" s="172"/>
      <c r="AC501" s="33">
        <f t="shared" ref="AC501" si="1813">AB501*$H501</f>
        <v>0</v>
      </c>
      <c r="AD501" s="172"/>
      <c r="AE501" s="33">
        <f t="shared" ref="AE501" si="1814">AD501*$H501</f>
        <v>0</v>
      </c>
      <c r="AF501" s="172"/>
      <c r="AG501" s="33">
        <f t="shared" ref="AG501" si="1815">AF501*$H501</f>
        <v>0</v>
      </c>
      <c r="AH501" s="172"/>
      <c r="AI501" s="33">
        <f t="shared" ref="AI501" si="1816">AH501*$H501</f>
        <v>0</v>
      </c>
      <c r="AJ501" s="172"/>
      <c r="AK501" s="33">
        <f t="shared" ref="AK501" si="1817">AJ501*$H501</f>
        <v>0</v>
      </c>
      <c r="AL501" s="172"/>
      <c r="AM501" s="33">
        <f t="shared" ref="AM501" si="1818">AL501*$H501</f>
        <v>0</v>
      </c>
      <c r="AN501" s="172"/>
      <c r="AO501" s="33">
        <f t="shared" ref="AO501" si="1819">AN501*$H501</f>
        <v>0</v>
      </c>
      <c r="AP501" s="172"/>
      <c r="AQ501" s="33">
        <f t="shared" ref="AQ501" si="1820">AP501*$H501</f>
        <v>0</v>
      </c>
      <c r="AR501" s="172"/>
      <c r="AS501" s="33">
        <f t="shared" ref="AS501" si="1821">AR501*$H501</f>
        <v>0</v>
      </c>
      <c r="AT501" s="172"/>
      <c r="AU501" s="33">
        <f t="shared" ref="AU501" si="1822">AT501*$H501</f>
        <v>0</v>
      </c>
      <c r="AV501" s="172"/>
      <c r="AW501" s="33">
        <f t="shared" ref="AW501" si="1823">AV501*$H501</f>
        <v>0</v>
      </c>
      <c r="AX501" s="34">
        <f t="shared" si="1514"/>
        <v>0</v>
      </c>
      <c r="AY501" s="41">
        <f t="shared" si="1515"/>
        <v>0</v>
      </c>
      <c r="AZ501" s="5">
        <f t="shared" si="1516"/>
        <v>0</v>
      </c>
      <c r="BA501" s="155">
        <f t="shared" si="1517"/>
        <v>0</v>
      </c>
    </row>
    <row r="502" spans="1:53" s="2" customFormat="1" ht="13.2" hidden="1" thickTop="1" thickBot="1" x14ac:dyDescent="0.3">
      <c r="A502" s="32"/>
      <c r="B502" s="154">
        <v>5500200941</v>
      </c>
      <c r="C502" s="133" t="str">
        <f>IFERROR(IF(B502,VLOOKUP((AEO!$B$13&amp;AEO!$C$13&amp;B502&amp;E502),MSRV5!A:F,6,0),""),"N/A")</f>
        <v>4610</v>
      </c>
      <c r="D502" s="138" t="s">
        <v>5418</v>
      </c>
      <c r="E502" s="143" t="str">
        <f>IF(B502,VLOOKUP(B502,MSRV5!B:D,3,0),"")</f>
        <v>UN</v>
      </c>
      <c r="F502" s="143"/>
      <c r="G502" s="75"/>
      <c r="H502" s="74">
        <f>IFERROR(IF(B502,VLOOKUP((AEO!$B$13&amp;AEO!$C$13&amp;B502&amp;E502),MSRV5!A:E,5,0),""),0)</f>
        <v>987.07</v>
      </c>
      <c r="I502" s="33">
        <f t="shared" si="1278"/>
        <v>0</v>
      </c>
      <c r="J502" s="172"/>
      <c r="K502" s="33">
        <f t="shared" si="1279"/>
        <v>0</v>
      </c>
      <c r="L502" s="172"/>
      <c r="M502" s="33">
        <f t="shared" si="1279"/>
        <v>0</v>
      </c>
      <c r="N502" s="172"/>
      <c r="O502" s="33">
        <f t="shared" ref="O502" si="1824">N502*$H502</f>
        <v>0</v>
      </c>
      <c r="P502" s="172"/>
      <c r="Q502" s="33">
        <f t="shared" ref="Q502" si="1825">P502*$H502</f>
        <v>0</v>
      </c>
      <c r="R502" s="172"/>
      <c r="S502" s="33">
        <f t="shared" ref="S502" si="1826">R502*$H502</f>
        <v>0</v>
      </c>
      <c r="T502" s="172"/>
      <c r="U502" s="33">
        <f t="shared" ref="U502" si="1827">T502*$H502</f>
        <v>0</v>
      </c>
      <c r="V502" s="172"/>
      <c r="W502" s="33">
        <f t="shared" ref="W502" si="1828">V502*$H502</f>
        <v>0</v>
      </c>
      <c r="X502" s="172"/>
      <c r="Y502" s="33">
        <f t="shared" ref="Y502" si="1829">X502*$H502</f>
        <v>0</v>
      </c>
      <c r="Z502" s="172"/>
      <c r="AA502" s="33">
        <f t="shared" ref="AA502" si="1830">Z502*$H502</f>
        <v>0</v>
      </c>
      <c r="AB502" s="172"/>
      <c r="AC502" s="33">
        <f t="shared" ref="AC502" si="1831">AB502*$H502</f>
        <v>0</v>
      </c>
      <c r="AD502" s="172"/>
      <c r="AE502" s="33">
        <f t="shared" ref="AE502" si="1832">AD502*$H502</f>
        <v>0</v>
      </c>
      <c r="AF502" s="172"/>
      <c r="AG502" s="33">
        <f t="shared" ref="AG502" si="1833">AF502*$H502</f>
        <v>0</v>
      </c>
      <c r="AH502" s="172"/>
      <c r="AI502" s="33">
        <f t="shared" ref="AI502" si="1834">AH502*$H502</f>
        <v>0</v>
      </c>
      <c r="AJ502" s="172"/>
      <c r="AK502" s="33">
        <f t="shared" ref="AK502" si="1835">AJ502*$H502</f>
        <v>0</v>
      </c>
      <c r="AL502" s="172"/>
      <c r="AM502" s="33">
        <f t="shared" ref="AM502" si="1836">AL502*$H502</f>
        <v>0</v>
      </c>
      <c r="AN502" s="172"/>
      <c r="AO502" s="33">
        <f t="shared" ref="AO502" si="1837">AN502*$H502</f>
        <v>0</v>
      </c>
      <c r="AP502" s="172"/>
      <c r="AQ502" s="33">
        <f t="shared" ref="AQ502" si="1838">AP502*$H502</f>
        <v>0</v>
      </c>
      <c r="AR502" s="172"/>
      <c r="AS502" s="33">
        <f t="shared" ref="AS502" si="1839">AR502*$H502</f>
        <v>0</v>
      </c>
      <c r="AT502" s="172"/>
      <c r="AU502" s="33">
        <f t="shared" ref="AU502" si="1840">AT502*$H502</f>
        <v>0</v>
      </c>
      <c r="AV502" s="172"/>
      <c r="AW502" s="33">
        <f t="shared" ref="AW502" si="1841">AV502*$H502</f>
        <v>0</v>
      </c>
      <c r="AX502" s="34">
        <f t="shared" si="1514"/>
        <v>0</v>
      </c>
      <c r="AY502" s="41">
        <f t="shared" si="1515"/>
        <v>0</v>
      </c>
      <c r="AZ502" s="5">
        <f t="shared" si="1516"/>
        <v>0</v>
      </c>
      <c r="BA502" s="155">
        <f t="shared" si="1517"/>
        <v>0</v>
      </c>
    </row>
    <row r="503" spans="1:53" s="2" customFormat="1" ht="13.2" hidden="1" thickTop="1" thickBot="1" x14ac:dyDescent="0.3">
      <c r="A503" s="32"/>
      <c r="B503" s="154">
        <v>5500200949</v>
      </c>
      <c r="C503" s="133" t="str">
        <f>IFERROR(IF(B503,VLOOKUP((AEO!$B$13&amp;AEO!$C$13&amp;B503&amp;E503),MSRV5!A:F,6,0),""),"N/A")</f>
        <v>4620</v>
      </c>
      <c r="D503" s="138" t="s">
        <v>5419</v>
      </c>
      <c r="E503" s="143" t="str">
        <f>IF(B503,VLOOKUP(B503,MSRV5!B:D,3,0),"")</f>
        <v>UN</v>
      </c>
      <c r="F503" s="143"/>
      <c r="G503" s="75"/>
      <c r="H503" s="74">
        <f>IFERROR(IF(B503,VLOOKUP((AEO!$B$13&amp;AEO!$C$13&amp;B503&amp;E503),MSRV5!A:E,5,0),""),0)</f>
        <v>345.79</v>
      </c>
      <c r="I503" s="33">
        <f t="shared" si="1278"/>
        <v>0</v>
      </c>
      <c r="J503" s="172"/>
      <c r="K503" s="33">
        <f t="shared" si="1279"/>
        <v>0</v>
      </c>
      <c r="L503" s="172"/>
      <c r="M503" s="33">
        <f t="shared" si="1279"/>
        <v>0</v>
      </c>
      <c r="N503" s="172"/>
      <c r="O503" s="33">
        <f t="shared" ref="O503" si="1842">N503*$H503</f>
        <v>0</v>
      </c>
      <c r="P503" s="172"/>
      <c r="Q503" s="33">
        <f t="shared" ref="Q503" si="1843">P503*$H503</f>
        <v>0</v>
      </c>
      <c r="R503" s="172"/>
      <c r="S503" s="33">
        <f t="shared" ref="S503" si="1844">R503*$H503</f>
        <v>0</v>
      </c>
      <c r="T503" s="172"/>
      <c r="U503" s="33">
        <f t="shared" ref="U503" si="1845">T503*$H503</f>
        <v>0</v>
      </c>
      <c r="V503" s="172"/>
      <c r="W503" s="33">
        <f t="shared" ref="W503" si="1846">V503*$H503</f>
        <v>0</v>
      </c>
      <c r="X503" s="172"/>
      <c r="Y503" s="33">
        <f t="shared" ref="Y503" si="1847">X503*$H503</f>
        <v>0</v>
      </c>
      <c r="Z503" s="172"/>
      <c r="AA503" s="33">
        <f t="shared" ref="AA503" si="1848">Z503*$H503</f>
        <v>0</v>
      </c>
      <c r="AB503" s="172"/>
      <c r="AC503" s="33">
        <f t="shared" ref="AC503" si="1849">AB503*$H503</f>
        <v>0</v>
      </c>
      <c r="AD503" s="172"/>
      <c r="AE503" s="33">
        <f t="shared" ref="AE503" si="1850">AD503*$H503</f>
        <v>0</v>
      </c>
      <c r="AF503" s="172"/>
      <c r="AG503" s="33">
        <f t="shared" ref="AG503" si="1851">AF503*$H503</f>
        <v>0</v>
      </c>
      <c r="AH503" s="172"/>
      <c r="AI503" s="33">
        <f t="shared" ref="AI503" si="1852">AH503*$H503</f>
        <v>0</v>
      </c>
      <c r="AJ503" s="172"/>
      <c r="AK503" s="33">
        <f t="shared" ref="AK503" si="1853">AJ503*$H503</f>
        <v>0</v>
      </c>
      <c r="AL503" s="172"/>
      <c r="AM503" s="33">
        <f t="shared" ref="AM503" si="1854">AL503*$H503</f>
        <v>0</v>
      </c>
      <c r="AN503" s="172"/>
      <c r="AO503" s="33">
        <f t="shared" ref="AO503" si="1855">AN503*$H503</f>
        <v>0</v>
      </c>
      <c r="AP503" s="172"/>
      <c r="AQ503" s="33">
        <f t="shared" ref="AQ503" si="1856">AP503*$H503</f>
        <v>0</v>
      </c>
      <c r="AR503" s="172"/>
      <c r="AS503" s="33">
        <f t="shared" ref="AS503" si="1857">AR503*$H503</f>
        <v>0</v>
      </c>
      <c r="AT503" s="172"/>
      <c r="AU503" s="33">
        <f t="shared" ref="AU503" si="1858">AT503*$H503</f>
        <v>0</v>
      </c>
      <c r="AV503" s="172"/>
      <c r="AW503" s="33">
        <f t="shared" ref="AW503" si="1859">AV503*$H503</f>
        <v>0</v>
      </c>
      <c r="AX503" s="34">
        <f t="shared" si="1514"/>
        <v>0</v>
      </c>
      <c r="AY503" s="41">
        <f t="shared" si="1515"/>
        <v>0</v>
      </c>
      <c r="AZ503" s="5">
        <f t="shared" si="1516"/>
        <v>0</v>
      </c>
      <c r="BA503" s="155">
        <f t="shared" si="1517"/>
        <v>0</v>
      </c>
    </row>
    <row r="504" spans="1:53" s="2" customFormat="1" ht="13.2" hidden="1" thickTop="1" thickBot="1" x14ac:dyDescent="0.3">
      <c r="A504" s="32"/>
      <c r="B504" s="154">
        <v>5500200950</v>
      </c>
      <c r="C504" s="133" t="str">
        <f>IFERROR(IF(B504,VLOOKUP((AEO!$B$13&amp;AEO!$C$13&amp;B504&amp;E504),MSRV5!A:F,6,0),""),"N/A")</f>
        <v>4630</v>
      </c>
      <c r="D504" s="138" t="s">
        <v>5420</v>
      </c>
      <c r="E504" s="143" t="str">
        <f>IF(B504,VLOOKUP(B504,MSRV5!B:D,3,0),"")</f>
        <v>CJ</v>
      </c>
      <c r="F504" s="143"/>
      <c r="G504" s="75"/>
      <c r="H504" s="74">
        <f>IFERROR(IF(B504,VLOOKUP((AEO!$B$13&amp;AEO!$C$13&amp;B504&amp;E504),MSRV5!A:E,5,0),""),0)</f>
        <v>526.44000000000005</v>
      </c>
      <c r="I504" s="33">
        <f t="shared" si="1278"/>
        <v>0</v>
      </c>
      <c r="J504" s="172"/>
      <c r="K504" s="33">
        <f t="shared" si="1279"/>
        <v>0</v>
      </c>
      <c r="L504" s="172"/>
      <c r="M504" s="33">
        <f t="shared" si="1279"/>
        <v>0</v>
      </c>
      <c r="N504" s="172"/>
      <c r="O504" s="33">
        <f t="shared" ref="O504" si="1860">N504*$H504</f>
        <v>0</v>
      </c>
      <c r="P504" s="172"/>
      <c r="Q504" s="33">
        <f t="shared" ref="Q504" si="1861">P504*$H504</f>
        <v>0</v>
      </c>
      <c r="R504" s="172"/>
      <c r="S504" s="33">
        <f t="shared" ref="S504" si="1862">R504*$H504</f>
        <v>0</v>
      </c>
      <c r="T504" s="172"/>
      <c r="U504" s="33">
        <f t="shared" ref="U504" si="1863">T504*$H504</f>
        <v>0</v>
      </c>
      <c r="V504" s="172"/>
      <c r="W504" s="33">
        <f t="shared" ref="W504" si="1864">V504*$H504</f>
        <v>0</v>
      </c>
      <c r="X504" s="172"/>
      <c r="Y504" s="33">
        <f t="shared" ref="Y504" si="1865">X504*$H504</f>
        <v>0</v>
      </c>
      <c r="Z504" s="172"/>
      <c r="AA504" s="33">
        <f t="shared" ref="AA504" si="1866">Z504*$H504</f>
        <v>0</v>
      </c>
      <c r="AB504" s="172"/>
      <c r="AC504" s="33">
        <f t="shared" ref="AC504" si="1867">AB504*$H504</f>
        <v>0</v>
      </c>
      <c r="AD504" s="172"/>
      <c r="AE504" s="33">
        <f t="shared" ref="AE504" si="1868">AD504*$H504</f>
        <v>0</v>
      </c>
      <c r="AF504" s="172"/>
      <c r="AG504" s="33">
        <f t="shared" ref="AG504" si="1869">AF504*$H504</f>
        <v>0</v>
      </c>
      <c r="AH504" s="172"/>
      <c r="AI504" s="33">
        <f t="shared" ref="AI504" si="1870">AH504*$H504</f>
        <v>0</v>
      </c>
      <c r="AJ504" s="172"/>
      <c r="AK504" s="33">
        <f t="shared" ref="AK504" si="1871">AJ504*$H504</f>
        <v>0</v>
      </c>
      <c r="AL504" s="172"/>
      <c r="AM504" s="33">
        <f t="shared" ref="AM504" si="1872">AL504*$H504</f>
        <v>0</v>
      </c>
      <c r="AN504" s="172"/>
      <c r="AO504" s="33">
        <f t="shared" ref="AO504" si="1873">AN504*$H504</f>
        <v>0</v>
      </c>
      <c r="AP504" s="172"/>
      <c r="AQ504" s="33">
        <f t="shared" ref="AQ504" si="1874">AP504*$H504</f>
        <v>0</v>
      </c>
      <c r="AR504" s="172"/>
      <c r="AS504" s="33">
        <f t="shared" ref="AS504" si="1875">AR504*$H504</f>
        <v>0</v>
      </c>
      <c r="AT504" s="172"/>
      <c r="AU504" s="33">
        <f t="shared" ref="AU504" si="1876">AT504*$H504</f>
        <v>0</v>
      </c>
      <c r="AV504" s="172"/>
      <c r="AW504" s="33">
        <f t="shared" ref="AW504" si="1877">AV504*$H504</f>
        <v>0</v>
      </c>
      <c r="AX504" s="34">
        <f t="shared" si="1514"/>
        <v>0</v>
      </c>
      <c r="AY504" s="41">
        <f t="shared" si="1515"/>
        <v>0</v>
      </c>
      <c r="AZ504" s="5">
        <f t="shared" si="1516"/>
        <v>0</v>
      </c>
      <c r="BA504" s="155">
        <f t="shared" si="1517"/>
        <v>0</v>
      </c>
    </row>
    <row r="505" spans="1:53" s="2" customFormat="1" ht="13.2" hidden="1" thickTop="1" thickBot="1" x14ac:dyDescent="0.3">
      <c r="A505" s="32"/>
      <c r="B505" s="154">
        <v>5500300420</v>
      </c>
      <c r="C505" s="133" t="str">
        <f>IFERROR(IF(B505,VLOOKUP((AEO!$B$13&amp;AEO!$C$13&amp;B505&amp;E505),MSRV5!A:F,6,0),""),"N/A")</f>
        <v>4640</v>
      </c>
      <c r="D505" s="138" t="s">
        <v>5421</v>
      </c>
      <c r="E505" s="143" t="str">
        <f>IF(B505,VLOOKUP(B505,MSRV5!B:D,3,0),"")</f>
        <v>UN</v>
      </c>
      <c r="F505" s="143"/>
      <c r="G505" s="75"/>
      <c r="H505" s="74">
        <f>IFERROR(IF(B505,VLOOKUP((AEO!$B$13&amp;AEO!$C$13&amp;B505&amp;E505),MSRV5!A:E,5,0),""),0)</f>
        <v>1099.9000000000001</v>
      </c>
      <c r="I505" s="33">
        <f t="shared" si="1278"/>
        <v>0</v>
      </c>
      <c r="J505" s="172"/>
      <c r="K505" s="33">
        <f t="shared" si="1279"/>
        <v>0</v>
      </c>
      <c r="L505" s="172"/>
      <c r="M505" s="33">
        <f t="shared" si="1279"/>
        <v>0</v>
      </c>
      <c r="N505" s="172"/>
      <c r="O505" s="33">
        <f t="shared" ref="O505" si="1878">N505*$H505</f>
        <v>0</v>
      </c>
      <c r="P505" s="172"/>
      <c r="Q505" s="33">
        <f t="shared" ref="Q505" si="1879">P505*$H505</f>
        <v>0</v>
      </c>
      <c r="R505" s="172"/>
      <c r="S505" s="33">
        <f t="shared" ref="S505" si="1880">R505*$H505</f>
        <v>0</v>
      </c>
      <c r="T505" s="172"/>
      <c r="U505" s="33">
        <f t="shared" ref="U505" si="1881">T505*$H505</f>
        <v>0</v>
      </c>
      <c r="V505" s="172"/>
      <c r="W505" s="33">
        <f t="shared" ref="W505" si="1882">V505*$H505</f>
        <v>0</v>
      </c>
      <c r="X505" s="172"/>
      <c r="Y505" s="33">
        <f t="shared" ref="Y505" si="1883">X505*$H505</f>
        <v>0</v>
      </c>
      <c r="Z505" s="172"/>
      <c r="AA505" s="33">
        <f t="shared" ref="AA505" si="1884">Z505*$H505</f>
        <v>0</v>
      </c>
      <c r="AB505" s="172"/>
      <c r="AC505" s="33">
        <f t="shared" ref="AC505" si="1885">AB505*$H505</f>
        <v>0</v>
      </c>
      <c r="AD505" s="172"/>
      <c r="AE505" s="33">
        <f t="shared" ref="AE505" si="1886">AD505*$H505</f>
        <v>0</v>
      </c>
      <c r="AF505" s="172"/>
      <c r="AG505" s="33">
        <f t="shared" ref="AG505" si="1887">AF505*$H505</f>
        <v>0</v>
      </c>
      <c r="AH505" s="172"/>
      <c r="AI505" s="33">
        <f t="shared" ref="AI505" si="1888">AH505*$H505</f>
        <v>0</v>
      </c>
      <c r="AJ505" s="172"/>
      <c r="AK505" s="33">
        <f t="shared" ref="AK505" si="1889">AJ505*$H505</f>
        <v>0</v>
      </c>
      <c r="AL505" s="172"/>
      <c r="AM505" s="33">
        <f t="shared" ref="AM505" si="1890">AL505*$H505</f>
        <v>0</v>
      </c>
      <c r="AN505" s="172"/>
      <c r="AO505" s="33">
        <f t="shared" ref="AO505" si="1891">AN505*$H505</f>
        <v>0</v>
      </c>
      <c r="AP505" s="172"/>
      <c r="AQ505" s="33">
        <f t="shared" ref="AQ505" si="1892">AP505*$H505</f>
        <v>0</v>
      </c>
      <c r="AR505" s="172"/>
      <c r="AS505" s="33">
        <f t="shared" ref="AS505" si="1893">AR505*$H505</f>
        <v>0</v>
      </c>
      <c r="AT505" s="172"/>
      <c r="AU505" s="33">
        <f t="shared" ref="AU505" si="1894">AT505*$H505</f>
        <v>0</v>
      </c>
      <c r="AV505" s="172"/>
      <c r="AW505" s="33">
        <f t="shared" ref="AW505" si="1895">AV505*$H505</f>
        <v>0</v>
      </c>
      <c r="AX505" s="34">
        <f t="shared" si="1514"/>
        <v>0</v>
      </c>
      <c r="AY505" s="41">
        <f t="shared" si="1515"/>
        <v>0</v>
      </c>
      <c r="AZ505" s="5">
        <f t="shared" si="1516"/>
        <v>0</v>
      </c>
      <c r="BA505" s="155">
        <f t="shared" si="1517"/>
        <v>0</v>
      </c>
    </row>
    <row r="506" spans="1:53" s="2" customFormat="1" ht="13.2" hidden="1" thickTop="1" thickBot="1" x14ac:dyDescent="0.3">
      <c r="A506" s="32"/>
      <c r="B506" s="154">
        <v>5500400336</v>
      </c>
      <c r="C506" s="133" t="str">
        <f>IFERROR(IF(B506,VLOOKUP((AEO!$B$13&amp;AEO!$C$13&amp;B506&amp;E506),MSRV5!A:F,6,0),""),"N/A")</f>
        <v>4650</v>
      </c>
      <c r="D506" s="138" t="s">
        <v>5422</v>
      </c>
      <c r="E506" s="143" t="str">
        <f>IF(B506,VLOOKUP(B506,MSRV5!B:D,3,0),"")</f>
        <v>UN</v>
      </c>
      <c r="F506" s="143"/>
      <c r="G506" s="75"/>
      <c r="H506" s="74">
        <f>IFERROR(IF(B506,VLOOKUP((AEO!$B$13&amp;AEO!$C$13&amp;B506&amp;E506),MSRV5!A:E,5,0),""),0)</f>
        <v>222.01</v>
      </c>
      <c r="I506" s="33">
        <f t="shared" si="1278"/>
        <v>0</v>
      </c>
      <c r="J506" s="172"/>
      <c r="K506" s="33">
        <f t="shared" si="1279"/>
        <v>0</v>
      </c>
      <c r="L506" s="172"/>
      <c r="M506" s="33">
        <f t="shared" si="1279"/>
        <v>0</v>
      </c>
      <c r="N506" s="172"/>
      <c r="O506" s="33">
        <f t="shared" ref="O506" si="1896">N506*$H506</f>
        <v>0</v>
      </c>
      <c r="P506" s="172"/>
      <c r="Q506" s="33">
        <f t="shared" ref="Q506" si="1897">P506*$H506</f>
        <v>0</v>
      </c>
      <c r="R506" s="172"/>
      <c r="S506" s="33">
        <f t="shared" ref="S506" si="1898">R506*$H506</f>
        <v>0</v>
      </c>
      <c r="T506" s="172"/>
      <c r="U506" s="33">
        <f t="shared" ref="U506" si="1899">T506*$H506</f>
        <v>0</v>
      </c>
      <c r="V506" s="172"/>
      <c r="W506" s="33">
        <f t="shared" ref="W506" si="1900">V506*$H506</f>
        <v>0</v>
      </c>
      <c r="X506" s="172"/>
      <c r="Y506" s="33">
        <f t="shared" ref="Y506" si="1901">X506*$H506</f>
        <v>0</v>
      </c>
      <c r="Z506" s="172"/>
      <c r="AA506" s="33">
        <f t="shared" ref="AA506" si="1902">Z506*$H506</f>
        <v>0</v>
      </c>
      <c r="AB506" s="172"/>
      <c r="AC506" s="33">
        <f t="shared" ref="AC506" si="1903">AB506*$H506</f>
        <v>0</v>
      </c>
      <c r="AD506" s="172"/>
      <c r="AE506" s="33">
        <f t="shared" ref="AE506" si="1904">AD506*$H506</f>
        <v>0</v>
      </c>
      <c r="AF506" s="172"/>
      <c r="AG506" s="33">
        <f t="shared" ref="AG506" si="1905">AF506*$H506</f>
        <v>0</v>
      </c>
      <c r="AH506" s="172"/>
      <c r="AI506" s="33">
        <f t="shared" ref="AI506" si="1906">AH506*$H506</f>
        <v>0</v>
      </c>
      <c r="AJ506" s="172"/>
      <c r="AK506" s="33">
        <f t="shared" ref="AK506" si="1907">AJ506*$H506</f>
        <v>0</v>
      </c>
      <c r="AL506" s="172"/>
      <c r="AM506" s="33">
        <f t="shared" ref="AM506" si="1908">AL506*$H506</f>
        <v>0</v>
      </c>
      <c r="AN506" s="172"/>
      <c r="AO506" s="33">
        <f t="shared" ref="AO506" si="1909">AN506*$H506</f>
        <v>0</v>
      </c>
      <c r="AP506" s="172"/>
      <c r="AQ506" s="33">
        <f t="shared" ref="AQ506" si="1910">AP506*$H506</f>
        <v>0</v>
      </c>
      <c r="AR506" s="172"/>
      <c r="AS506" s="33">
        <f t="shared" ref="AS506" si="1911">AR506*$H506</f>
        <v>0</v>
      </c>
      <c r="AT506" s="172"/>
      <c r="AU506" s="33">
        <f t="shared" ref="AU506" si="1912">AT506*$H506</f>
        <v>0</v>
      </c>
      <c r="AV506" s="172"/>
      <c r="AW506" s="33">
        <f t="shared" ref="AW506" si="1913">AV506*$H506</f>
        <v>0</v>
      </c>
      <c r="AX506" s="34">
        <f t="shared" si="1514"/>
        <v>0</v>
      </c>
      <c r="AY506" s="41">
        <f t="shared" si="1515"/>
        <v>0</v>
      </c>
      <c r="AZ506" s="5">
        <f t="shared" si="1516"/>
        <v>0</v>
      </c>
      <c r="BA506" s="155">
        <f t="shared" si="1517"/>
        <v>0</v>
      </c>
    </row>
    <row r="507" spans="1:53" s="2" customFormat="1" ht="13.2" hidden="1" thickTop="1" thickBot="1" x14ac:dyDescent="0.3">
      <c r="A507" s="32"/>
      <c r="B507" s="154">
        <v>5500300384</v>
      </c>
      <c r="C507" s="133" t="str">
        <f>IFERROR(IF(B507,VLOOKUP((AEO!$B$13&amp;AEO!$C$13&amp;B507&amp;E507),MSRV5!A:F,6,0),""),"N/A")</f>
        <v>4660</v>
      </c>
      <c r="D507" s="138" t="s">
        <v>5423</v>
      </c>
      <c r="E507" s="143" t="str">
        <f>IF(B507,VLOOKUP(B507,MSRV5!B:D,3,0),"")</f>
        <v>UN</v>
      </c>
      <c r="F507" s="143"/>
      <c r="G507" s="75"/>
      <c r="H507" s="74">
        <f>IFERROR(IF(B507,VLOOKUP((AEO!$B$13&amp;AEO!$C$13&amp;B507&amp;E507),MSRV5!A:E,5,0),""),0)</f>
        <v>1008.66</v>
      </c>
      <c r="I507" s="33">
        <f t="shared" si="1278"/>
        <v>0</v>
      </c>
      <c r="J507" s="172"/>
      <c r="K507" s="33">
        <f t="shared" si="1279"/>
        <v>0</v>
      </c>
      <c r="L507" s="172"/>
      <c r="M507" s="33">
        <f t="shared" si="1279"/>
        <v>0</v>
      </c>
      <c r="N507" s="172"/>
      <c r="O507" s="33">
        <f t="shared" ref="O507" si="1914">N507*$H507</f>
        <v>0</v>
      </c>
      <c r="P507" s="172"/>
      <c r="Q507" s="33">
        <f t="shared" ref="Q507" si="1915">P507*$H507</f>
        <v>0</v>
      </c>
      <c r="R507" s="172"/>
      <c r="S507" s="33">
        <f t="shared" ref="S507" si="1916">R507*$H507</f>
        <v>0</v>
      </c>
      <c r="T507" s="172"/>
      <c r="U507" s="33">
        <f t="shared" ref="U507" si="1917">T507*$H507</f>
        <v>0</v>
      </c>
      <c r="V507" s="172"/>
      <c r="W507" s="33">
        <f t="shared" ref="W507" si="1918">V507*$H507</f>
        <v>0</v>
      </c>
      <c r="X507" s="172"/>
      <c r="Y507" s="33">
        <f t="shared" ref="Y507" si="1919">X507*$H507</f>
        <v>0</v>
      </c>
      <c r="Z507" s="172"/>
      <c r="AA507" s="33">
        <f t="shared" ref="AA507" si="1920">Z507*$H507</f>
        <v>0</v>
      </c>
      <c r="AB507" s="172"/>
      <c r="AC507" s="33">
        <f t="shared" ref="AC507" si="1921">AB507*$H507</f>
        <v>0</v>
      </c>
      <c r="AD507" s="172"/>
      <c r="AE507" s="33">
        <f t="shared" ref="AE507" si="1922">AD507*$H507</f>
        <v>0</v>
      </c>
      <c r="AF507" s="172"/>
      <c r="AG507" s="33">
        <f t="shared" ref="AG507" si="1923">AF507*$H507</f>
        <v>0</v>
      </c>
      <c r="AH507" s="172"/>
      <c r="AI507" s="33">
        <f t="shared" ref="AI507" si="1924">AH507*$H507</f>
        <v>0</v>
      </c>
      <c r="AJ507" s="172"/>
      <c r="AK507" s="33">
        <f t="shared" ref="AK507" si="1925">AJ507*$H507</f>
        <v>0</v>
      </c>
      <c r="AL507" s="172"/>
      <c r="AM507" s="33">
        <f t="shared" ref="AM507" si="1926">AL507*$H507</f>
        <v>0</v>
      </c>
      <c r="AN507" s="172"/>
      <c r="AO507" s="33">
        <f t="shared" ref="AO507" si="1927">AN507*$H507</f>
        <v>0</v>
      </c>
      <c r="AP507" s="172"/>
      <c r="AQ507" s="33">
        <f t="shared" ref="AQ507" si="1928">AP507*$H507</f>
        <v>0</v>
      </c>
      <c r="AR507" s="172"/>
      <c r="AS507" s="33">
        <f t="shared" ref="AS507" si="1929">AR507*$H507</f>
        <v>0</v>
      </c>
      <c r="AT507" s="172"/>
      <c r="AU507" s="33">
        <f t="shared" ref="AU507" si="1930">AT507*$H507</f>
        <v>0</v>
      </c>
      <c r="AV507" s="172"/>
      <c r="AW507" s="33">
        <f t="shared" ref="AW507" si="1931">AV507*$H507</f>
        <v>0</v>
      </c>
      <c r="AX507" s="34">
        <f t="shared" si="1514"/>
        <v>0</v>
      </c>
      <c r="AY507" s="41">
        <f t="shared" si="1515"/>
        <v>0</v>
      </c>
      <c r="AZ507" s="5">
        <f t="shared" si="1516"/>
        <v>0</v>
      </c>
      <c r="BA507" s="155">
        <f t="shared" si="1517"/>
        <v>0</v>
      </c>
    </row>
    <row r="508" spans="1:53" s="2" customFormat="1" ht="13.2" hidden="1" thickTop="1" thickBot="1" x14ac:dyDescent="0.3">
      <c r="A508" s="32"/>
      <c r="B508" s="154">
        <v>5500300385</v>
      </c>
      <c r="C508" s="133" t="str">
        <f>IFERROR(IF(B508,VLOOKUP((AEO!$B$13&amp;AEO!$C$13&amp;B508&amp;E508),MSRV5!A:F,6,0),""),"N/A")</f>
        <v>N/A</v>
      </c>
      <c r="D508" s="138" t="s">
        <v>5424</v>
      </c>
      <c r="E508" s="143" t="e">
        <f>IF(B508,VLOOKUP(B508,MSRV5!B:D,3,0),"")</f>
        <v>#N/A</v>
      </c>
      <c r="F508" s="143"/>
      <c r="G508" s="75"/>
      <c r="H508" s="74">
        <f>IFERROR(IF(B508,VLOOKUP((AEO!$B$13&amp;AEO!$C$13&amp;B508&amp;E508),MSRV5!A:E,5,0),""),0)</f>
        <v>0</v>
      </c>
      <c r="I508" s="33">
        <f t="shared" si="1278"/>
        <v>0</v>
      </c>
      <c r="J508" s="172"/>
      <c r="K508" s="33">
        <f t="shared" si="1279"/>
        <v>0</v>
      </c>
      <c r="L508" s="172"/>
      <c r="M508" s="33">
        <f t="shared" si="1279"/>
        <v>0</v>
      </c>
      <c r="N508" s="172"/>
      <c r="O508" s="33">
        <f t="shared" ref="O508" si="1932">N508*$H508</f>
        <v>0</v>
      </c>
      <c r="P508" s="172"/>
      <c r="Q508" s="33">
        <f t="shared" ref="Q508" si="1933">P508*$H508</f>
        <v>0</v>
      </c>
      <c r="R508" s="172"/>
      <c r="S508" s="33">
        <f t="shared" ref="S508" si="1934">R508*$H508</f>
        <v>0</v>
      </c>
      <c r="T508" s="172"/>
      <c r="U508" s="33">
        <f t="shared" ref="U508" si="1935">T508*$H508</f>
        <v>0</v>
      </c>
      <c r="V508" s="172"/>
      <c r="W508" s="33">
        <f t="shared" ref="W508" si="1936">V508*$H508</f>
        <v>0</v>
      </c>
      <c r="X508" s="172"/>
      <c r="Y508" s="33">
        <f t="shared" ref="Y508" si="1937">X508*$H508</f>
        <v>0</v>
      </c>
      <c r="Z508" s="172"/>
      <c r="AA508" s="33">
        <f t="shared" ref="AA508" si="1938">Z508*$H508</f>
        <v>0</v>
      </c>
      <c r="AB508" s="172"/>
      <c r="AC508" s="33">
        <f t="shared" ref="AC508" si="1939">AB508*$H508</f>
        <v>0</v>
      </c>
      <c r="AD508" s="172"/>
      <c r="AE508" s="33">
        <f t="shared" ref="AE508" si="1940">AD508*$H508</f>
        <v>0</v>
      </c>
      <c r="AF508" s="172"/>
      <c r="AG508" s="33">
        <f t="shared" ref="AG508" si="1941">AF508*$H508</f>
        <v>0</v>
      </c>
      <c r="AH508" s="172"/>
      <c r="AI508" s="33">
        <f t="shared" ref="AI508" si="1942">AH508*$H508</f>
        <v>0</v>
      </c>
      <c r="AJ508" s="172"/>
      <c r="AK508" s="33">
        <f t="shared" ref="AK508" si="1943">AJ508*$H508</f>
        <v>0</v>
      </c>
      <c r="AL508" s="172"/>
      <c r="AM508" s="33">
        <f t="shared" ref="AM508" si="1944">AL508*$H508</f>
        <v>0</v>
      </c>
      <c r="AN508" s="172"/>
      <c r="AO508" s="33">
        <f t="shared" ref="AO508" si="1945">AN508*$H508</f>
        <v>0</v>
      </c>
      <c r="AP508" s="172"/>
      <c r="AQ508" s="33">
        <f t="shared" ref="AQ508" si="1946">AP508*$H508</f>
        <v>0</v>
      </c>
      <c r="AR508" s="172"/>
      <c r="AS508" s="33">
        <f t="shared" ref="AS508" si="1947">AR508*$H508</f>
        <v>0</v>
      </c>
      <c r="AT508" s="172"/>
      <c r="AU508" s="33">
        <f t="shared" ref="AU508" si="1948">AT508*$H508</f>
        <v>0</v>
      </c>
      <c r="AV508" s="172"/>
      <c r="AW508" s="33">
        <f t="shared" ref="AW508" si="1949">AV508*$H508</f>
        <v>0</v>
      </c>
      <c r="AX508" s="34">
        <f t="shared" si="1514"/>
        <v>0</v>
      </c>
      <c r="AY508" s="41">
        <f t="shared" si="1515"/>
        <v>0</v>
      </c>
      <c r="AZ508" s="5">
        <f t="shared" si="1516"/>
        <v>0</v>
      </c>
      <c r="BA508" s="155">
        <f t="shared" si="1517"/>
        <v>0</v>
      </c>
    </row>
    <row r="509" spans="1:53" s="2" customFormat="1" ht="13.2" hidden="1" thickTop="1" thickBot="1" x14ac:dyDescent="0.3">
      <c r="A509" s="32"/>
      <c r="B509" s="154">
        <v>5500200952</v>
      </c>
      <c r="C509" s="133" t="str">
        <f>IFERROR(IF(B509,VLOOKUP((AEO!$B$13&amp;AEO!$C$13&amp;B509&amp;E509),MSRV5!A:F,6,0),""),"N/A")</f>
        <v>4680</v>
      </c>
      <c r="D509" s="138" t="s">
        <v>5425</v>
      </c>
      <c r="E509" s="143" t="str">
        <f>IF(B509,VLOOKUP(B509,MSRV5!B:D,3,0),"")</f>
        <v>M</v>
      </c>
      <c r="F509" s="143"/>
      <c r="G509" s="75"/>
      <c r="H509" s="74">
        <f>IFERROR(IF(B509,VLOOKUP((AEO!$B$13&amp;AEO!$C$13&amp;B509&amp;E509),MSRV5!A:E,5,0),""),0)</f>
        <v>246.99</v>
      </c>
      <c r="I509" s="33">
        <f t="shared" si="1278"/>
        <v>0</v>
      </c>
      <c r="J509" s="172"/>
      <c r="K509" s="33">
        <f t="shared" si="1279"/>
        <v>0</v>
      </c>
      <c r="L509" s="172"/>
      <c r="M509" s="33">
        <f t="shared" si="1279"/>
        <v>0</v>
      </c>
      <c r="N509" s="172"/>
      <c r="O509" s="33">
        <f t="shared" ref="O509" si="1950">N509*$H509</f>
        <v>0</v>
      </c>
      <c r="P509" s="172"/>
      <c r="Q509" s="33">
        <f t="shared" ref="Q509" si="1951">P509*$H509</f>
        <v>0</v>
      </c>
      <c r="R509" s="172"/>
      <c r="S509" s="33">
        <f t="shared" ref="S509" si="1952">R509*$H509</f>
        <v>0</v>
      </c>
      <c r="T509" s="172"/>
      <c r="U509" s="33">
        <f t="shared" ref="U509" si="1953">T509*$H509</f>
        <v>0</v>
      </c>
      <c r="V509" s="172"/>
      <c r="W509" s="33">
        <f t="shared" ref="W509" si="1954">V509*$H509</f>
        <v>0</v>
      </c>
      <c r="X509" s="172"/>
      <c r="Y509" s="33">
        <f t="shared" ref="Y509" si="1955">X509*$H509</f>
        <v>0</v>
      </c>
      <c r="Z509" s="172"/>
      <c r="AA509" s="33">
        <f t="shared" ref="AA509" si="1956">Z509*$H509</f>
        <v>0</v>
      </c>
      <c r="AB509" s="172"/>
      <c r="AC509" s="33">
        <f t="shared" ref="AC509" si="1957">AB509*$H509</f>
        <v>0</v>
      </c>
      <c r="AD509" s="172"/>
      <c r="AE509" s="33">
        <f t="shared" ref="AE509" si="1958">AD509*$H509</f>
        <v>0</v>
      </c>
      <c r="AF509" s="172"/>
      <c r="AG509" s="33">
        <f t="shared" ref="AG509" si="1959">AF509*$H509</f>
        <v>0</v>
      </c>
      <c r="AH509" s="172"/>
      <c r="AI509" s="33">
        <f t="shared" ref="AI509" si="1960">AH509*$H509</f>
        <v>0</v>
      </c>
      <c r="AJ509" s="172"/>
      <c r="AK509" s="33">
        <f t="shared" ref="AK509" si="1961">AJ509*$H509</f>
        <v>0</v>
      </c>
      <c r="AL509" s="172"/>
      <c r="AM509" s="33">
        <f t="shared" ref="AM509" si="1962">AL509*$H509</f>
        <v>0</v>
      </c>
      <c r="AN509" s="172"/>
      <c r="AO509" s="33">
        <f t="shared" ref="AO509" si="1963">AN509*$H509</f>
        <v>0</v>
      </c>
      <c r="AP509" s="172"/>
      <c r="AQ509" s="33">
        <f t="shared" ref="AQ509" si="1964">AP509*$H509</f>
        <v>0</v>
      </c>
      <c r="AR509" s="172"/>
      <c r="AS509" s="33">
        <f t="shared" ref="AS509" si="1965">AR509*$H509</f>
        <v>0</v>
      </c>
      <c r="AT509" s="172"/>
      <c r="AU509" s="33">
        <f t="shared" ref="AU509" si="1966">AT509*$H509</f>
        <v>0</v>
      </c>
      <c r="AV509" s="172"/>
      <c r="AW509" s="33">
        <f t="shared" ref="AW509" si="1967">AV509*$H509</f>
        <v>0</v>
      </c>
      <c r="AX509" s="34">
        <f t="shared" si="1514"/>
        <v>0</v>
      </c>
      <c r="AY509" s="41">
        <f t="shared" si="1515"/>
        <v>0</v>
      </c>
      <c r="AZ509" s="5">
        <f t="shared" si="1516"/>
        <v>0</v>
      </c>
      <c r="BA509" s="155">
        <f t="shared" si="1517"/>
        <v>0</v>
      </c>
    </row>
    <row r="510" spans="1:53" s="2" customFormat="1" ht="13.2" hidden="1" thickTop="1" thickBot="1" x14ac:dyDescent="0.3">
      <c r="A510" s="32"/>
      <c r="B510" s="154">
        <v>5500200953</v>
      </c>
      <c r="C510" s="133" t="str">
        <f>IFERROR(IF(B510,VLOOKUP((AEO!$B$13&amp;AEO!$C$13&amp;B510&amp;E510),MSRV5!A:F,6,0),""),"N/A")</f>
        <v>4690</v>
      </c>
      <c r="D510" s="138" t="s">
        <v>5426</v>
      </c>
      <c r="E510" s="143" t="str">
        <f>IF(B510,VLOOKUP(B510,MSRV5!B:D,3,0),"")</f>
        <v>M</v>
      </c>
      <c r="F510" s="143"/>
      <c r="G510" s="75"/>
      <c r="H510" s="74">
        <f>IFERROR(IF(B510,VLOOKUP((AEO!$B$13&amp;AEO!$C$13&amp;B510&amp;E510),MSRV5!A:E,5,0),""),0)</f>
        <v>332.32</v>
      </c>
      <c r="I510" s="33">
        <f t="shared" si="1278"/>
        <v>0</v>
      </c>
      <c r="J510" s="172"/>
      <c r="K510" s="33">
        <f t="shared" si="1279"/>
        <v>0</v>
      </c>
      <c r="L510" s="172"/>
      <c r="M510" s="33">
        <f t="shared" si="1279"/>
        <v>0</v>
      </c>
      <c r="N510" s="172"/>
      <c r="O510" s="33">
        <f t="shared" ref="O510" si="1968">N510*$H510</f>
        <v>0</v>
      </c>
      <c r="P510" s="172"/>
      <c r="Q510" s="33">
        <f t="shared" ref="Q510" si="1969">P510*$H510</f>
        <v>0</v>
      </c>
      <c r="R510" s="172"/>
      <c r="S510" s="33">
        <f t="shared" ref="S510" si="1970">R510*$H510</f>
        <v>0</v>
      </c>
      <c r="T510" s="172"/>
      <c r="U510" s="33">
        <f t="shared" ref="U510" si="1971">T510*$H510</f>
        <v>0</v>
      </c>
      <c r="V510" s="172"/>
      <c r="W510" s="33">
        <f t="shared" ref="W510" si="1972">V510*$H510</f>
        <v>0</v>
      </c>
      <c r="X510" s="172"/>
      <c r="Y510" s="33">
        <f t="shared" ref="Y510" si="1973">X510*$H510</f>
        <v>0</v>
      </c>
      <c r="Z510" s="172"/>
      <c r="AA510" s="33">
        <f t="shared" ref="AA510" si="1974">Z510*$H510</f>
        <v>0</v>
      </c>
      <c r="AB510" s="172"/>
      <c r="AC510" s="33">
        <f t="shared" ref="AC510" si="1975">AB510*$H510</f>
        <v>0</v>
      </c>
      <c r="AD510" s="172"/>
      <c r="AE510" s="33">
        <f t="shared" ref="AE510" si="1976">AD510*$H510</f>
        <v>0</v>
      </c>
      <c r="AF510" s="172"/>
      <c r="AG510" s="33">
        <f t="shared" ref="AG510" si="1977">AF510*$H510</f>
        <v>0</v>
      </c>
      <c r="AH510" s="172"/>
      <c r="AI510" s="33">
        <f t="shared" ref="AI510" si="1978">AH510*$H510</f>
        <v>0</v>
      </c>
      <c r="AJ510" s="172"/>
      <c r="AK510" s="33">
        <f t="shared" ref="AK510" si="1979">AJ510*$H510</f>
        <v>0</v>
      </c>
      <c r="AL510" s="172"/>
      <c r="AM510" s="33">
        <f t="shared" ref="AM510" si="1980">AL510*$H510</f>
        <v>0</v>
      </c>
      <c r="AN510" s="172"/>
      <c r="AO510" s="33">
        <f t="shared" ref="AO510" si="1981">AN510*$H510</f>
        <v>0</v>
      </c>
      <c r="AP510" s="172"/>
      <c r="AQ510" s="33">
        <f t="shared" ref="AQ510" si="1982">AP510*$H510</f>
        <v>0</v>
      </c>
      <c r="AR510" s="172"/>
      <c r="AS510" s="33">
        <f t="shared" ref="AS510" si="1983">AR510*$H510</f>
        <v>0</v>
      </c>
      <c r="AT510" s="172"/>
      <c r="AU510" s="33">
        <f t="shared" ref="AU510" si="1984">AT510*$H510</f>
        <v>0</v>
      </c>
      <c r="AV510" s="172"/>
      <c r="AW510" s="33">
        <f t="shared" ref="AW510" si="1985">AV510*$H510</f>
        <v>0</v>
      </c>
      <c r="AX510" s="34">
        <f t="shared" si="1514"/>
        <v>0</v>
      </c>
      <c r="AY510" s="41">
        <f t="shared" si="1515"/>
        <v>0</v>
      </c>
      <c r="AZ510" s="5">
        <f t="shared" si="1516"/>
        <v>0</v>
      </c>
      <c r="BA510" s="155">
        <f t="shared" si="1517"/>
        <v>0</v>
      </c>
    </row>
    <row r="511" spans="1:53" s="2" customFormat="1" ht="13.2" hidden="1" thickTop="1" thickBot="1" x14ac:dyDescent="0.3">
      <c r="A511" s="32"/>
      <c r="B511" s="154">
        <v>5500200971</v>
      </c>
      <c r="C511" s="133" t="str">
        <f>IFERROR(IF(B511,VLOOKUP((AEO!$B$13&amp;AEO!$C$13&amp;B511&amp;E511),MSRV5!A:F,6,0),""),"N/A")</f>
        <v>N/A</v>
      </c>
      <c r="D511" s="138" t="s">
        <v>5427</v>
      </c>
      <c r="E511" s="143" t="e">
        <f>IF(B511,VLOOKUP(B511,MSRV5!B:D,3,0),"")</f>
        <v>#N/A</v>
      </c>
      <c r="F511" s="143"/>
      <c r="G511" s="75"/>
      <c r="H511" s="74">
        <f>IFERROR(IF(B511,VLOOKUP((AEO!$B$13&amp;AEO!$C$13&amp;B511&amp;E511),MSRV5!A:E,5,0),""),0)</f>
        <v>0</v>
      </c>
      <c r="I511" s="33">
        <f t="shared" si="1278"/>
        <v>0</v>
      </c>
      <c r="J511" s="172"/>
      <c r="K511" s="33">
        <f t="shared" si="1279"/>
        <v>0</v>
      </c>
      <c r="L511" s="172"/>
      <c r="M511" s="33">
        <f t="shared" si="1279"/>
        <v>0</v>
      </c>
      <c r="N511" s="172"/>
      <c r="O511" s="33">
        <f t="shared" ref="O511" si="1986">N511*$H511</f>
        <v>0</v>
      </c>
      <c r="P511" s="172"/>
      <c r="Q511" s="33">
        <f t="shared" ref="Q511" si="1987">P511*$H511</f>
        <v>0</v>
      </c>
      <c r="R511" s="172"/>
      <c r="S511" s="33">
        <f t="shared" ref="S511" si="1988">R511*$H511</f>
        <v>0</v>
      </c>
      <c r="T511" s="172"/>
      <c r="U511" s="33">
        <f t="shared" ref="U511" si="1989">T511*$H511</f>
        <v>0</v>
      </c>
      <c r="V511" s="172"/>
      <c r="W511" s="33">
        <f t="shared" ref="W511" si="1990">V511*$H511</f>
        <v>0</v>
      </c>
      <c r="X511" s="172"/>
      <c r="Y511" s="33">
        <f t="shared" ref="Y511" si="1991">X511*$H511</f>
        <v>0</v>
      </c>
      <c r="Z511" s="172"/>
      <c r="AA511" s="33">
        <f t="shared" ref="AA511" si="1992">Z511*$H511</f>
        <v>0</v>
      </c>
      <c r="AB511" s="172"/>
      <c r="AC511" s="33">
        <f t="shared" ref="AC511" si="1993">AB511*$H511</f>
        <v>0</v>
      </c>
      <c r="AD511" s="172"/>
      <c r="AE511" s="33">
        <f t="shared" ref="AE511" si="1994">AD511*$H511</f>
        <v>0</v>
      </c>
      <c r="AF511" s="172"/>
      <c r="AG511" s="33">
        <f t="shared" ref="AG511" si="1995">AF511*$H511</f>
        <v>0</v>
      </c>
      <c r="AH511" s="172"/>
      <c r="AI511" s="33">
        <f t="shared" ref="AI511" si="1996">AH511*$H511</f>
        <v>0</v>
      </c>
      <c r="AJ511" s="172"/>
      <c r="AK511" s="33">
        <f t="shared" ref="AK511" si="1997">AJ511*$H511</f>
        <v>0</v>
      </c>
      <c r="AL511" s="172"/>
      <c r="AM511" s="33">
        <f t="shared" ref="AM511" si="1998">AL511*$H511</f>
        <v>0</v>
      </c>
      <c r="AN511" s="172"/>
      <c r="AO511" s="33">
        <f t="shared" ref="AO511" si="1999">AN511*$H511</f>
        <v>0</v>
      </c>
      <c r="AP511" s="172"/>
      <c r="AQ511" s="33">
        <f t="shared" ref="AQ511" si="2000">AP511*$H511</f>
        <v>0</v>
      </c>
      <c r="AR511" s="172"/>
      <c r="AS511" s="33">
        <f t="shared" ref="AS511" si="2001">AR511*$H511</f>
        <v>0</v>
      </c>
      <c r="AT511" s="172"/>
      <c r="AU511" s="33">
        <f t="shared" ref="AU511" si="2002">AT511*$H511</f>
        <v>0</v>
      </c>
      <c r="AV511" s="172"/>
      <c r="AW511" s="33">
        <f t="shared" ref="AW511" si="2003">AV511*$H511</f>
        <v>0</v>
      </c>
      <c r="AX511" s="34">
        <f t="shared" si="1514"/>
        <v>0</v>
      </c>
      <c r="AY511" s="41">
        <f t="shared" si="1515"/>
        <v>0</v>
      </c>
      <c r="AZ511" s="5">
        <f t="shared" si="1516"/>
        <v>0</v>
      </c>
      <c r="BA511" s="155">
        <f t="shared" si="1517"/>
        <v>0</v>
      </c>
    </row>
    <row r="512" spans="1:53" s="2" customFormat="1" ht="24" hidden="1" thickTop="1" thickBot="1" x14ac:dyDescent="0.3">
      <c r="A512" s="32"/>
      <c r="B512" s="154">
        <v>5500300394</v>
      </c>
      <c r="C512" s="133" t="str">
        <f>IFERROR(IF(B512,VLOOKUP((AEO!$B$13&amp;AEO!$C$13&amp;B512&amp;E512),MSRV5!A:F,6,0),""),"N/A")</f>
        <v>N/A</v>
      </c>
      <c r="D512" s="138" t="s">
        <v>5428</v>
      </c>
      <c r="E512" s="143" t="e">
        <f>IF(B512,VLOOKUP(B512,MSRV5!B:D,3,0),"")</f>
        <v>#N/A</v>
      </c>
      <c r="F512" s="143"/>
      <c r="G512" s="75"/>
      <c r="H512" s="74">
        <f>IFERROR(IF(B512,VLOOKUP((AEO!$B$13&amp;AEO!$C$13&amp;B512&amp;E512),MSRV5!A:E,5,0),""),0)</f>
        <v>0</v>
      </c>
      <c r="I512" s="33">
        <f t="shared" si="1278"/>
        <v>0</v>
      </c>
      <c r="J512" s="172"/>
      <c r="K512" s="33">
        <f t="shared" si="1279"/>
        <v>0</v>
      </c>
      <c r="L512" s="172"/>
      <c r="M512" s="33">
        <f t="shared" si="1279"/>
        <v>0</v>
      </c>
      <c r="N512" s="172"/>
      <c r="O512" s="33">
        <f t="shared" ref="O512" si="2004">N512*$H512</f>
        <v>0</v>
      </c>
      <c r="P512" s="172"/>
      <c r="Q512" s="33">
        <f t="shared" ref="Q512" si="2005">P512*$H512</f>
        <v>0</v>
      </c>
      <c r="R512" s="172"/>
      <c r="S512" s="33">
        <f t="shared" ref="S512" si="2006">R512*$H512</f>
        <v>0</v>
      </c>
      <c r="T512" s="172"/>
      <c r="U512" s="33">
        <f t="shared" ref="U512" si="2007">T512*$H512</f>
        <v>0</v>
      </c>
      <c r="V512" s="172"/>
      <c r="W512" s="33">
        <f t="shared" ref="W512" si="2008">V512*$H512</f>
        <v>0</v>
      </c>
      <c r="X512" s="172"/>
      <c r="Y512" s="33">
        <f t="shared" ref="Y512" si="2009">X512*$H512</f>
        <v>0</v>
      </c>
      <c r="Z512" s="172"/>
      <c r="AA512" s="33">
        <f t="shared" ref="AA512" si="2010">Z512*$H512</f>
        <v>0</v>
      </c>
      <c r="AB512" s="172"/>
      <c r="AC512" s="33">
        <f t="shared" ref="AC512" si="2011">AB512*$H512</f>
        <v>0</v>
      </c>
      <c r="AD512" s="172"/>
      <c r="AE512" s="33">
        <f t="shared" ref="AE512" si="2012">AD512*$H512</f>
        <v>0</v>
      </c>
      <c r="AF512" s="172"/>
      <c r="AG512" s="33">
        <f t="shared" ref="AG512" si="2013">AF512*$H512</f>
        <v>0</v>
      </c>
      <c r="AH512" s="172"/>
      <c r="AI512" s="33">
        <f t="shared" ref="AI512" si="2014">AH512*$H512</f>
        <v>0</v>
      </c>
      <c r="AJ512" s="172"/>
      <c r="AK512" s="33">
        <f t="shared" ref="AK512" si="2015">AJ512*$H512</f>
        <v>0</v>
      </c>
      <c r="AL512" s="172"/>
      <c r="AM512" s="33">
        <f t="shared" ref="AM512" si="2016">AL512*$H512</f>
        <v>0</v>
      </c>
      <c r="AN512" s="172"/>
      <c r="AO512" s="33">
        <f t="shared" ref="AO512" si="2017">AN512*$H512</f>
        <v>0</v>
      </c>
      <c r="AP512" s="172"/>
      <c r="AQ512" s="33">
        <f t="shared" ref="AQ512" si="2018">AP512*$H512</f>
        <v>0</v>
      </c>
      <c r="AR512" s="172"/>
      <c r="AS512" s="33">
        <f t="shared" ref="AS512" si="2019">AR512*$H512</f>
        <v>0</v>
      </c>
      <c r="AT512" s="172"/>
      <c r="AU512" s="33">
        <f t="shared" ref="AU512" si="2020">AT512*$H512</f>
        <v>0</v>
      </c>
      <c r="AV512" s="172"/>
      <c r="AW512" s="33">
        <f t="shared" ref="AW512" si="2021">AV512*$H512</f>
        <v>0</v>
      </c>
      <c r="AX512" s="34">
        <f t="shared" si="1514"/>
        <v>0</v>
      </c>
      <c r="AY512" s="41">
        <f t="shared" si="1515"/>
        <v>0</v>
      </c>
      <c r="AZ512" s="5">
        <f t="shared" si="1516"/>
        <v>0</v>
      </c>
      <c r="BA512" s="155">
        <f t="shared" si="1517"/>
        <v>0</v>
      </c>
    </row>
    <row r="513" spans="1:53" s="2" customFormat="1" ht="13.2" hidden="1" thickTop="1" thickBot="1" x14ac:dyDescent="0.3">
      <c r="A513" s="32"/>
      <c r="B513" s="154">
        <v>5500300077</v>
      </c>
      <c r="C513" s="133" t="str">
        <f>IFERROR(IF(B513,VLOOKUP((AEO!$B$13&amp;AEO!$C$13&amp;B513&amp;E513),MSRV5!A:F,6,0),""),"N/A")</f>
        <v>4720</v>
      </c>
      <c r="D513" s="138" t="s">
        <v>5429</v>
      </c>
      <c r="E513" s="143" t="str">
        <f>IF(B513,VLOOKUP(B513,MSRV5!B:D,3,0),"")</f>
        <v>M</v>
      </c>
      <c r="F513" s="143"/>
      <c r="G513" s="75"/>
      <c r="H513" s="74">
        <f>IFERROR(IF(B513,VLOOKUP((AEO!$B$13&amp;AEO!$C$13&amp;B513&amp;E513),MSRV5!A:E,5,0),""),0)</f>
        <v>29.13</v>
      </c>
      <c r="I513" s="33">
        <f t="shared" si="1278"/>
        <v>0</v>
      </c>
      <c r="J513" s="172"/>
      <c r="K513" s="33">
        <f t="shared" si="1279"/>
        <v>0</v>
      </c>
      <c r="L513" s="172"/>
      <c r="M513" s="33">
        <f t="shared" si="1279"/>
        <v>0</v>
      </c>
      <c r="N513" s="172"/>
      <c r="O513" s="33">
        <f t="shared" ref="O513" si="2022">N513*$H513</f>
        <v>0</v>
      </c>
      <c r="P513" s="172"/>
      <c r="Q513" s="33">
        <f t="shared" ref="Q513" si="2023">P513*$H513</f>
        <v>0</v>
      </c>
      <c r="R513" s="172"/>
      <c r="S513" s="33">
        <f t="shared" ref="S513" si="2024">R513*$H513</f>
        <v>0</v>
      </c>
      <c r="T513" s="172"/>
      <c r="U513" s="33">
        <f t="shared" ref="U513" si="2025">T513*$H513</f>
        <v>0</v>
      </c>
      <c r="V513" s="172"/>
      <c r="W513" s="33">
        <f t="shared" ref="W513" si="2026">V513*$H513</f>
        <v>0</v>
      </c>
      <c r="X513" s="172"/>
      <c r="Y513" s="33">
        <f t="shared" ref="Y513" si="2027">X513*$H513</f>
        <v>0</v>
      </c>
      <c r="Z513" s="172"/>
      <c r="AA513" s="33">
        <f t="shared" ref="AA513" si="2028">Z513*$H513</f>
        <v>0</v>
      </c>
      <c r="AB513" s="172"/>
      <c r="AC513" s="33">
        <f t="shared" ref="AC513" si="2029">AB513*$H513</f>
        <v>0</v>
      </c>
      <c r="AD513" s="172"/>
      <c r="AE513" s="33">
        <f t="shared" ref="AE513" si="2030">AD513*$H513</f>
        <v>0</v>
      </c>
      <c r="AF513" s="172"/>
      <c r="AG513" s="33">
        <f t="shared" ref="AG513" si="2031">AF513*$H513</f>
        <v>0</v>
      </c>
      <c r="AH513" s="172"/>
      <c r="AI513" s="33">
        <f t="shared" ref="AI513" si="2032">AH513*$H513</f>
        <v>0</v>
      </c>
      <c r="AJ513" s="172"/>
      <c r="AK513" s="33">
        <f t="shared" ref="AK513" si="2033">AJ513*$H513</f>
        <v>0</v>
      </c>
      <c r="AL513" s="172"/>
      <c r="AM513" s="33">
        <f t="shared" ref="AM513" si="2034">AL513*$H513</f>
        <v>0</v>
      </c>
      <c r="AN513" s="172"/>
      <c r="AO513" s="33">
        <f t="shared" ref="AO513" si="2035">AN513*$H513</f>
        <v>0</v>
      </c>
      <c r="AP513" s="172"/>
      <c r="AQ513" s="33">
        <f t="shared" ref="AQ513" si="2036">AP513*$H513</f>
        <v>0</v>
      </c>
      <c r="AR513" s="172"/>
      <c r="AS513" s="33">
        <f t="shared" ref="AS513" si="2037">AR513*$H513</f>
        <v>0</v>
      </c>
      <c r="AT513" s="172"/>
      <c r="AU513" s="33">
        <f t="shared" ref="AU513" si="2038">AT513*$H513</f>
        <v>0</v>
      </c>
      <c r="AV513" s="172"/>
      <c r="AW513" s="33">
        <f t="shared" ref="AW513" si="2039">AV513*$H513</f>
        <v>0</v>
      </c>
      <c r="AX513" s="34">
        <f t="shared" si="1514"/>
        <v>0</v>
      </c>
      <c r="AY513" s="41">
        <f t="shared" si="1515"/>
        <v>0</v>
      </c>
      <c r="AZ513" s="5">
        <f t="shared" si="1516"/>
        <v>0</v>
      </c>
      <c r="BA513" s="155">
        <f t="shared" si="1517"/>
        <v>0</v>
      </c>
    </row>
    <row r="514" spans="1:53" s="2" customFormat="1" ht="13.2" hidden="1" thickTop="1" thickBot="1" x14ac:dyDescent="0.3">
      <c r="A514" s="32"/>
      <c r="B514" s="154">
        <v>5021200044</v>
      </c>
      <c r="C514" s="133" t="str">
        <f>IFERROR(IF(B514,VLOOKUP((AEO!$B$13&amp;AEO!$C$13&amp;B514&amp;E514),MSRV5!A:F,6,0),""),"N/A")</f>
        <v>4730</v>
      </c>
      <c r="D514" s="138" t="s">
        <v>5430</v>
      </c>
      <c r="E514" s="143" t="str">
        <f>IF(B514,VLOOKUP(B514,MSRV5!B:D,3,0),"")</f>
        <v>un</v>
      </c>
      <c r="F514" s="143"/>
      <c r="G514" s="75"/>
      <c r="H514" s="74">
        <f>IFERROR(IF(B514,VLOOKUP((AEO!$B$13&amp;AEO!$C$13&amp;B514&amp;E514),MSRV5!A:E,5,0),""),0)</f>
        <v>345.79</v>
      </c>
      <c r="I514" s="33">
        <f t="shared" si="1278"/>
        <v>0</v>
      </c>
      <c r="J514" s="172"/>
      <c r="K514" s="33">
        <f t="shared" si="1279"/>
        <v>0</v>
      </c>
      <c r="L514" s="172"/>
      <c r="M514" s="33">
        <f t="shared" si="1279"/>
        <v>0</v>
      </c>
      <c r="N514" s="172"/>
      <c r="O514" s="33">
        <f t="shared" ref="O514" si="2040">N514*$H514</f>
        <v>0</v>
      </c>
      <c r="P514" s="172"/>
      <c r="Q514" s="33">
        <f t="shared" ref="Q514" si="2041">P514*$H514</f>
        <v>0</v>
      </c>
      <c r="R514" s="172"/>
      <c r="S514" s="33">
        <f t="shared" ref="S514" si="2042">R514*$H514</f>
        <v>0</v>
      </c>
      <c r="T514" s="172"/>
      <c r="U514" s="33">
        <f t="shared" ref="U514" si="2043">T514*$H514</f>
        <v>0</v>
      </c>
      <c r="V514" s="172"/>
      <c r="W514" s="33">
        <f t="shared" ref="W514" si="2044">V514*$H514</f>
        <v>0</v>
      </c>
      <c r="X514" s="172"/>
      <c r="Y514" s="33">
        <f t="shared" ref="Y514" si="2045">X514*$H514</f>
        <v>0</v>
      </c>
      <c r="Z514" s="172"/>
      <c r="AA514" s="33">
        <f t="shared" ref="AA514" si="2046">Z514*$H514</f>
        <v>0</v>
      </c>
      <c r="AB514" s="172"/>
      <c r="AC514" s="33">
        <f t="shared" ref="AC514" si="2047">AB514*$H514</f>
        <v>0</v>
      </c>
      <c r="AD514" s="172"/>
      <c r="AE514" s="33">
        <f t="shared" ref="AE514" si="2048">AD514*$H514</f>
        <v>0</v>
      </c>
      <c r="AF514" s="172"/>
      <c r="AG514" s="33">
        <f t="shared" ref="AG514" si="2049">AF514*$H514</f>
        <v>0</v>
      </c>
      <c r="AH514" s="172"/>
      <c r="AI514" s="33">
        <f t="shared" ref="AI514" si="2050">AH514*$H514</f>
        <v>0</v>
      </c>
      <c r="AJ514" s="172"/>
      <c r="AK514" s="33">
        <f t="shared" ref="AK514" si="2051">AJ514*$H514</f>
        <v>0</v>
      </c>
      <c r="AL514" s="172"/>
      <c r="AM514" s="33">
        <f t="shared" ref="AM514" si="2052">AL514*$H514</f>
        <v>0</v>
      </c>
      <c r="AN514" s="172"/>
      <c r="AO514" s="33">
        <f t="shared" ref="AO514" si="2053">AN514*$H514</f>
        <v>0</v>
      </c>
      <c r="AP514" s="172"/>
      <c r="AQ514" s="33">
        <f t="shared" ref="AQ514" si="2054">AP514*$H514</f>
        <v>0</v>
      </c>
      <c r="AR514" s="172"/>
      <c r="AS514" s="33">
        <f t="shared" ref="AS514" si="2055">AR514*$H514</f>
        <v>0</v>
      </c>
      <c r="AT514" s="172"/>
      <c r="AU514" s="33">
        <f t="shared" ref="AU514" si="2056">AT514*$H514</f>
        <v>0</v>
      </c>
      <c r="AV514" s="172"/>
      <c r="AW514" s="33">
        <f t="shared" ref="AW514" si="2057">AV514*$H514</f>
        <v>0</v>
      </c>
      <c r="AX514" s="34">
        <f t="shared" si="1514"/>
        <v>0</v>
      </c>
      <c r="AY514" s="41">
        <f t="shared" si="1515"/>
        <v>0</v>
      </c>
      <c r="AZ514" s="5">
        <f t="shared" si="1516"/>
        <v>0</v>
      </c>
      <c r="BA514" s="155">
        <f t="shared" si="1517"/>
        <v>0</v>
      </c>
    </row>
    <row r="515" spans="1:53" s="2" customFormat="1" ht="13.2" hidden="1" thickTop="1" thickBot="1" x14ac:dyDescent="0.3">
      <c r="A515" s="32"/>
      <c r="B515" s="152">
        <v>5021200048</v>
      </c>
      <c r="C515" s="132" t="str">
        <f>IFERROR(IF(B515,VLOOKUP((AEO!$B$13&amp;AEO!$C$13&amp;B515&amp;E515),MSRV5!A:F,6,0),""),"N/A")</f>
        <v>4740</v>
      </c>
      <c r="D515" s="137" t="s">
        <v>5431</v>
      </c>
      <c r="E515" s="142" t="str">
        <f>IF(B515,VLOOKUP(B515,MSRV5!B:D,3,0),"")</f>
        <v>CJ</v>
      </c>
      <c r="F515" s="142"/>
      <c r="G515" s="86"/>
      <c r="H515" s="74">
        <f>IFERROR(IF(B515,VLOOKUP((AEO!$B$13&amp;AEO!$C$13&amp;B515&amp;E515),MSRV5!A:E,5,0),""),0)</f>
        <v>1022.91</v>
      </c>
      <c r="I515" s="33">
        <f t="shared" si="1278"/>
        <v>0</v>
      </c>
      <c r="J515" s="172"/>
      <c r="K515" s="33">
        <f t="shared" si="1279"/>
        <v>0</v>
      </c>
      <c r="L515" s="172"/>
      <c r="M515" s="33">
        <f t="shared" si="1279"/>
        <v>0</v>
      </c>
      <c r="N515" s="172"/>
      <c r="O515" s="33">
        <f t="shared" ref="O515" si="2058">N515*$H515</f>
        <v>0</v>
      </c>
      <c r="P515" s="172"/>
      <c r="Q515" s="33">
        <f t="shared" ref="Q515" si="2059">P515*$H515</f>
        <v>0</v>
      </c>
      <c r="R515" s="172"/>
      <c r="S515" s="33">
        <f t="shared" ref="S515" si="2060">R515*$H515</f>
        <v>0</v>
      </c>
      <c r="T515" s="172"/>
      <c r="U515" s="33">
        <f t="shared" ref="U515" si="2061">T515*$H515</f>
        <v>0</v>
      </c>
      <c r="V515" s="172"/>
      <c r="W515" s="33">
        <f t="shared" ref="W515" si="2062">V515*$H515</f>
        <v>0</v>
      </c>
      <c r="X515" s="172"/>
      <c r="Y515" s="33">
        <f t="shared" ref="Y515" si="2063">X515*$H515</f>
        <v>0</v>
      </c>
      <c r="Z515" s="172"/>
      <c r="AA515" s="33">
        <f t="shared" ref="AA515" si="2064">Z515*$H515</f>
        <v>0</v>
      </c>
      <c r="AB515" s="172"/>
      <c r="AC515" s="33">
        <f t="shared" ref="AC515" si="2065">AB515*$H515</f>
        <v>0</v>
      </c>
      <c r="AD515" s="172"/>
      <c r="AE515" s="33">
        <f t="shared" ref="AE515" si="2066">AD515*$H515</f>
        <v>0</v>
      </c>
      <c r="AF515" s="172"/>
      <c r="AG515" s="33">
        <f t="shared" ref="AG515" si="2067">AF515*$H515</f>
        <v>0</v>
      </c>
      <c r="AH515" s="172"/>
      <c r="AI515" s="33">
        <f t="shared" ref="AI515" si="2068">AH515*$H515</f>
        <v>0</v>
      </c>
      <c r="AJ515" s="172"/>
      <c r="AK515" s="33">
        <f t="shared" ref="AK515" si="2069">AJ515*$H515</f>
        <v>0</v>
      </c>
      <c r="AL515" s="172"/>
      <c r="AM515" s="33">
        <f t="shared" ref="AM515" si="2070">AL515*$H515</f>
        <v>0</v>
      </c>
      <c r="AN515" s="172"/>
      <c r="AO515" s="33">
        <f t="shared" ref="AO515" si="2071">AN515*$H515</f>
        <v>0</v>
      </c>
      <c r="AP515" s="172"/>
      <c r="AQ515" s="33">
        <f t="shared" ref="AQ515" si="2072">AP515*$H515</f>
        <v>0</v>
      </c>
      <c r="AR515" s="172"/>
      <c r="AS515" s="33">
        <f t="shared" ref="AS515" si="2073">AR515*$H515</f>
        <v>0</v>
      </c>
      <c r="AT515" s="172"/>
      <c r="AU515" s="33">
        <f t="shared" ref="AU515" si="2074">AT515*$H515</f>
        <v>0</v>
      </c>
      <c r="AV515" s="172"/>
      <c r="AW515" s="33">
        <f t="shared" ref="AW515" si="2075">AV515*$H515</f>
        <v>0</v>
      </c>
      <c r="AX515" s="34">
        <f t="shared" si="1514"/>
        <v>0</v>
      </c>
      <c r="AY515" s="41">
        <f t="shared" si="1515"/>
        <v>0</v>
      </c>
      <c r="AZ515" s="5">
        <f t="shared" si="1516"/>
        <v>0</v>
      </c>
      <c r="BA515" s="155">
        <f t="shared" si="1517"/>
        <v>0</v>
      </c>
    </row>
    <row r="516" spans="1:53" s="2" customFormat="1" ht="13.2" hidden="1" thickTop="1" thickBot="1" x14ac:dyDescent="0.3">
      <c r="A516" s="32"/>
      <c r="B516" s="154">
        <v>5022000079</v>
      </c>
      <c r="C516" s="133" t="str">
        <f>IFERROR(IF(B516,VLOOKUP((AEO!$B$13&amp;AEO!$C$13&amp;B516&amp;E516),MSRV5!A:F,6,0),""),"N/A")</f>
        <v>4750</v>
      </c>
      <c r="D516" s="138" t="s">
        <v>5432</v>
      </c>
      <c r="E516" s="143" t="str">
        <f>IF(B516,VLOOKUP(B516,MSRV5!B:D,3,0),"")</f>
        <v>UN</v>
      </c>
      <c r="F516" s="143"/>
      <c r="G516" s="75"/>
      <c r="H516" s="74">
        <f>IFERROR(IF(B516,VLOOKUP((AEO!$B$13&amp;AEO!$C$13&amp;B516&amp;E516),MSRV5!A:E,5,0),""),0)</f>
        <v>23.18</v>
      </c>
      <c r="I516" s="33">
        <f t="shared" si="1278"/>
        <v>0</v>
      </c>
      <c r="J516" s="172"/>
      <c r="K516" s="33">
        <f t="shared" si="1279"/>
        <v>0</v>
      </c>
      <c r="L516" s="172"/>
      <c r="M516" s="33">
        <f t="shared" si="1279"/>
        <v>0</v>
      </c>
      <c r="N516" s="172"/>
      <c r="O516" s="33">
        <f t="shared" ref="O516" si="2076">N516*$H516</f>
        <v>0</v>
      </c>
      <c r="P516" s="172"/>
      <c r="Q516" s="33">
        <f t="shared" ref="Q516" si="2077">P516*$H516</f>
        <v>0</v>
      </c>
      <c r="R516" s="172"/>
      <c r="S516" s="33">
        <f t="shared" ref="S516" si="2078">R516*$H516</f>
        <v>0</v>
      </c>
      <c r="T516" s="172"/>
      <c r="U516" s="33">
        <f t="shared" ref="U516" si="2079">T516*$H516</f>
        <v>0</v>
      </c>
      <c r="V516" s="172"/>
      <c r="W516" s="33">
        <f t="shared" ref="W516" si="2080">V516*$H516</f>
        <v>0</v>
      </c>
      <c r="X516" s="172"/>
      <c r="Y516" s="33">
        <f t="shared" ref="Y516" si="2081">X516*$H516</f>
        <v>0</v>
      </c>
      <c r="Z516" s="172"/>
      <c r="AA516" s="33">
        <f t="shared" ref="AA516" si="2082">Z516*$H516</f>
        <v>0</v>
      </c>
      <c r="AB516" s="172"/>
      <c r="AC516" s="33">
        <f t="shared" ref="AC516" si="2083">AB516*$H516</f>
        <v>0</v>
      </c>
      <c r="AD516" s="172"/>
      <c r="AE516" s="33">
        <f t="shared" ref="AE516" si="2084">AD516*$H516</f>
        <v>0</v>
      </c>
      <c r="AF516" s="172"/>
      <c r="AG516" s="33">
        <f t="shared" ref="AG516" si="2085">AF516*$H516</f>
        <v>0</v>
      </c>
      <c r="AH516" s="172"/>
      <c r="AI516" s="33">
        <f t="shared" ref="AI516" si="2086">AH516*$H516</f>
        <v>0</v>
      </c>
      <c r="AJ516" s="172"/>
      <c r="AK516" s="33">
        <f t="shared" ref="AK516" si="2087">AJ516*$H516</f>
        <v>0</v>
      </c>
      <c r="AL516" s="172"/>
      <c r="AM516" s="33">
        <f t="shared" ref="AM516" si="2088">AL516*$H516</f>
        <v>0</v>
      </c>
      <c r="AN516" s="172"/>
      <c r="AO516" s="33">
        <f t="shared" ref="AO516" si="2089">AN516*$H516</f>
        <v>0</v>
      </c>
      <c r="AP516" s="172"/>
      <c r="AQ516" s="33">
        <f t="shared" ref="AQ516" si="2090">AP516*$H516</f>
        <v>0</v>
      </c>
      <c r="AR516" s="172"/>
      <c r="AS516" s="33">
        <f t="shared" ref="AS516" si="2091">AR516*$H516</f>
        <v>0</v>
      </c>
      <c r="AT516" s="172"/>
      <c r="AU516" s="33">
        <f t="shared" ref="AU516" si="2092">AT516*$H516</f>
        <v>0</v>
      </c>
      <c r="AV516" s="172"/>
      <c r="AW516" s="33">
        <f t="shared" ref="AW516" si="2093">AV516*$H516</f>
        <v>0</v>
      </c>
      <c r="AX516" s="34">
        <f t="shared" ref="AX516:AX547" si="2094">SUM(AV516,AT516,AR516,AP516,AN516,AL516,AJ516,AH516,AF516,AD516,AB516,Z516,X516,V516,T516,R516,P516,N516,L516,J516)</f>
        <v>0</v>
      </c>
      <c r="AY516" s="41">
        <f t="shared" ref="AY516:AY547" si="2095">SUM(AW516,AU516,AS516,AQ516,AO516,AM516,AK516,AI516,AG516,AE516,AC516,AA516,Y516,W516,U516,S516,Q516,O516,M516,K516)</f>
        <v>0</v>
      </c>
      <c r="AZ516" s="5">
        <f t="shared" ref="AZ516:AZ547" si="2096">(F516+G516)-AX516</f>
        <v>0</v>
      </c>
      <c r="BA516" s="155">
        <f t="shared" ref="BA516:BA547" si="2097">I516-AY516</f>
        <v>0</v>
      </c>
    </row>
    <row r="517" spans="1:53" s="2" customFormat="1" ht="13.2" hidden="1" thickTop="1" thickBot="1" x14ac:dyDescent="0.3">
      <c r="A517" s="32"/>
      <c r="B517" s="154">
        <v>5022000250</v>
      </c>
      <c r="C517" s="133" t="str">
        <f>IFERROR(IF(B517,VLOOKUP((AEO!$B$13&amp;AEO!$C$13&amp;B517&amp;E517),MSRV5!A:F,6,0),""),"N/A")</f>
        <v>4760</v>
      </c>
      <c r="D517" s="138" t="s">
        <v>5433</v>
      </c>
      <c r="E517" s="143" t="str">
        <f>IF(B517,VLOOKUP(B517,MSRV5!B:D,3,0),"")</f>
        <v>un</v>
      </c>
      <c r="F517" s="143"/>
      <c r="G517" s="75"/>
      <c r="H517" s="74">
        <f>IFERROR(IF(B517,VLOOKUP((AEO!$B$13&amp;AEO!$C$13&amp;B517&amp;E517),MSRV5!A:E,5,0),""),0)</f>
        <v>345.79</v>
      </c>
      <c r="I517" s="33">
        <f t="shared" si="1278"/>
        <v>0</v>
      </c>
      <c r="J517" s="172"/>
      <c r="K517" s="33">
        <f t="shared" si="1279"/>
        <v>0</v>
      </c>
      <c r="L517" s="172"/>
      <c r="M517" s="33">
        <f t="shared" si="1279"/>
        <v>0</v>
      </c>
      <c r="N517" s="172"/>
      <c r="O517" s="33">
        <f t="shared" ref="O517" si="2098">N517*$H517</f>
        <v>0</v>
      </c>
      <c r="P517" s="172"/>
      <c r="Q517" s="33">
        <f t="shared" ref="Q517" si="2099">P517*$H517</f>
        <v>0</v>
      </c>
      <c r="R517" s="172"/>
      <c r="S517" s="33">
        <f t="shared" ref="S517" si="2100">R517*$H517</f>
        <v>0</v>
      </c>
      <c r="T517" s="172"/>
      <c r="U517" s="33">
        <f t="shared" ref="U517" si="2101">T517*$H517</f>
        <v>0</v>
      </c>
      <c r="V517" s="172"/>
      <c r="W517" s="33">
        <f t="shared" ref="W517" si="2102">V517*$H517</f>
        <v>0</v>
      </c>
      <c r="X517" s="172"/>
      <c r="Y517" s="33">
        <f t="shared" ref="Y517" si="2103">X517*$H517</f>
        <v>0</v>
      </c>
      <c r="Z517" s="172"/>
      <c r="AA517" s="33">
        <f t="shared" ref="AA517" si="2104">Z517*$H517</f>
        <v>0</v>
      </c>
      <c r="AB517" s="172"/>
      <c r="AC517" s="33">
        <f t="shared" ref="AC517" si="2105">AB517*$H517</f>
        <v>0</v>
      </c>
      <c r="AD517" s="172"/>
      <c r="AE517" s="33">
        <f t="shared" ref="AE517" si="2106">AD517*$H517</f>
        <v>0</v>
      </c>
      <c r="AF517" s="172"/>
      <c r="AG517" s="33">
        <f t="shared" ref="AG517" si="2107">AF517*$H517</f>
        <v>0</v>
      </c>
      <c r="AH517" s="172"/>
      <c r="AI517" s="33">
        <f t="shared" ref="AI517" si="2108">AH517*$H517</f>
        <v>0</v>
      </c>
      <c r="AJ517" s="172"/>
      <c r="AK517" s="33">
        <f t="shared" ref="AK517" si="2109">AJ517*$H517</f>
        <v>0</v>
      </c>
      <c r="AL517" s="172"/>
      <c r="AM517" s="33">
        <f t="shared" ref="AM517" si="2110">AL517*$H517</f>
        <v>0</v>
      </c>
      <c r="AN517" s="172"/>
      <c r="AO517" s="33">
        <f t="shared" ref="AO517" si="2111">AN517*$H517</f>
        <v>0</v>
      </c>
      <c r="AP517" s="172"/>
      <c r="AQ517" s="33">
        <f t="shared" ref="AQ517" si="2112">AP517*$H517</f>
        <v>0</v>
      </c>
      <c r="AR517" s="172"/>
      <c r="AS517" s="33">
        <f t="shared" ref="AS517" si="2113">AR517*$H517</f>
        <v>0</v>
      </c>
      <c r="AT517" s="172"/>
      <c r="AU517" s="33">
        <f t="shared" ref="AU517" si="2114">AT517*$H517</f>
        <v>0</v>
      </c>
      <c r="AV517" s="172"/>
      <c r="AW517" s="33">
        <f t="shared" ref="AW517" si="2115">AV517*$H517</f>
        <v>0</v>
      </c>
      <c r="AX517" s="34">
        <f t="shared" si="2094"/>
        <v>0</v>
      </c>
      <c r="AY517" s="41">
        <f t="shared" si="2095"/>
        <v>0</v>
      </c>
      <c r="AZ517" s="5">
        <f t="shared" si="2096"/>
        <v>0</v>
      </c>
      <c r="BA517" s="155">
        <f t="shared" si="2097"/>
        <v>0</v>
      </c>
    </row>
    <row r="518" spans="1:53" s="2" customFormat="1" ht="13.2" hidden="1" thickTop="1" thickBot="1" x14ac:dyDescent="0.3">
      <c r="A518" s="89"/>
      <c r="B518" s="156">
        <v>5022000252</v>
      </c>
      <c r="C518" s="134" t="str">
        <f>IFERROR(IF(B518,VLOOKUP((AEO!$B$13&amp;AEO!$C$13&amp;B518&amp;E518),MSRV5!A:F,6,0),""),"N/A")</f>
        <v>4770</v>
      </c>
      <c r="D518" s="139" t="s">
        <v>5434</v>
      </c>
      <c r="E518" s="144" t="str">
        <f>IF(B518,VLOOKUP(B518,MSRV5!B:D,3,0),"")</f>
        <v>un</v>
      </c>
      <c r="F518" s="144"/>
      <c r="G518" s="95"/>
      <c r="H518" s="88">
        <f>IFERROR(IF(B518,VLOOKUP((AEO!$B$13&amp;AEO!$C$13&amp;B518&amp;E518),MSRV5!A:E,5,0),""),0)</f>
        <v>345.79</v>
      </c>
      <c r="I518" s="90">
        <f t="shared" si="1278"/>
        <v>0</v>
      </c>
      <c r="J518" s="172"/>
      <c r="K518" s="90">
        <f t="shared" si="1279"/>
        <v>0</v>
      </c>
      <c r="L518" s="172"/>
      <c r="M518" s="90">
        <f t="shared" si="1279"/>
        <v>0</v>
      </c>
      <c r="N518" s="172"/>
      <c r="O518" s="90">
        <f t="shared" ref="O518" si="2116">N518*$H518</f>
        <v>0</v>
      </c>
      <c r="P518" s="172"/>
      <c r="Q518" s="90">
        <f t="shared" ref="Q518" si="2117">P518*$H518</f>
        <v>0</v>
      </c>
      <c r="R518" s="172"/>
      <c r="S518" s="90">
        <f t="shared" ref="S518" si="2118">R518*$H518</f>
        <v>0</v>
      </c>
      <c r="T518" s="172"/>
      <c r="U518" s="90">
        <f t="shared" ref="U518" si="2119">T518*$H518</f>
        <v>0</v>
      </c>
      <c r="V518" s="172"/>
      <c r="W518" s="90">
        <f t="shared" ref="W518" si="2120">V518*$H518</f>
        <v>0</v>
      </c>
      <c r="X518" s="172"/>
      <c r="Y518" s="90">
        <f t="shared" ref="Y518" si="2121">X518*$H518</f>
        <v>0</v>
      </c>
      <c r="Z518" s="172"/>
      <c r="AA518" s="90">
        <f t="shared" ref="AA518" si="2122">Z518*$H518</f>
        <v>0</v>
      </c>
      <c r="AB518" s="172"/>
      <c r="AC518" s="90">
        <f t="shared" ref="AC518" si="2123">AB518*$H518</f>
        <v>0</v>
      </c>
      <c r="AD518" s="172"/>
      <c r="AE518" s="90">
        <f t="shared" ref="AE518" si="2124">AD518*$H518</f>
        <v>0</v>
      </c>
      <c r="AF518" s="172"/>
      <c r="AG518" s="90">
        <f t="shared" ref="AG518" si="2125">AF518*$H518</f>
        <v>0</v>
      </c>
      <c r="AH518" s="172"/>
      <c r="AI518" s="90">
        <f t="shared" ref="AI518" si="2126">AH518*$H518</f>
        <v>0</v>
      </c>
      <c r="AJ518" s="172"/>
      <c r="AK518" s="90">
        <f t="shared" ref="AK518" si="2127">AJ518*$H518</f>
        <v>0</v>
      </c>
      <c r="AL518" s="172"/>
      <c r="AM518" s="90">
        <f t="shared" ref="AM518" si="2128">AL518*$H518</f>
        <v>0</v>
      </c>
      <c r="AN518" s="172"/>
      <c r="AO518" s="90">
        <f t="shared" ref="AO518" si="2129">AN518*$H518</f>
        <v>0</v>
      </c>
      <c r="AP518" s="172"/>
      <c r="AQ518" s="90">
        <f t="shared" ref="AQ518" si="2130">AP518*$H518</f>
        <v>0</v>
      </c>
      <c r="AR518" s="172"/>
      <c r="AS518" s="90">
        <f t="shared" ref="AS518" si="2131">AR518*$H518</f>
        <v>0</v>
      </c>
      <c r="AT518" s="172"/>
      <c r="AU518" s="90">
        <f t="shared" ref="AU518" si="2132">AT518*$H518</f>
        <v>0</v>
      </c>
      <c r="AV518" s="172"/>
      <c r="AW518" s="90">
        <f t="shared" ref="AW518" si="2133">AV518*$H518</f>
        <v>0</v>
      </c>
      <c r="AX518" s="91">
        <f t="shared" si="2094"/>
        <v>0</v>
      </c>
      <c r="AY518" s="92">
        <f t="shared" si="2095"/>
        <v>0</v>
      </c>
      <c r="AZ518" s="87">
        <f t="shared" si="2096"/>
        <v>0</v>
      </c>
      <c r="BA518" s="153">
        <f t="shared" si="2097"/>
        <v>0</v>
      </c>
    </row>
    <row r="519" spans="1:53" s="2" customFormat="1" ht="13.2" hidden="1" thickTop="1" thickBot="1" x14ac:dyDescent="0.3">
      <c r="A519" s="32"/>
      <c r="B519" s="154">
        <v>5022000257</v>
      </c>
      <c r="C519" s="133" t="str">
        <f>IFERROR(IF(B519,VLOOKUP((AEO!$B$13&amp;AEO!$C$13&amp;B519&amp;E519),MSRV5!A:F,6,0),""),"N/A")</f>
        <v>4780</v>
      </c>
      <c r="D519" s="138" t="s">
        <v>5435</v>
      </c>
      <c r="E519" s="143" t="str">
        <f>IF(B519,VLOOKUP(B519,MSRV5!B:D,3,0),"")</f>
        <v>un</v>
      </c>
      <c r="F519" s="143"/>
      <c r="G519" s="75"/>
      <c r="H519" s="74">
        <f>IFERROR(IF(B519,VLOOKUP((AEO!$B$13&amp;AEO!$C$13&amp;B519&amp;E519),MSRV5!A:E,5,0),""),0)</f>
        <v>345.79</v>
      </c>
      <c r="I519" s="33">
        <f t="shared" si="1278"/>
        <v>0</v>
      </c>
      <c r="J519" s="172"/>
      <c r="K519" s="33">
        <f t="shared" si="1279"/>
        <v>0</v>
      </c>
      <c r="L519" s="172"/>
      <c r="M519" s="33">
        <f t="shared" si="1279"/>
        <v>0</v>
      </c>
      <c r="N519" s="172"/>
      <c r="O519" s="33">
        <f t="shared" ref="O519" si="2134">N519*$H519</f>
        <v>0</v>
      </c>
      <c r="P519" s="172"/>
      <c r="Q519" s="33">
        <f t="shared" ref="Q519" si="2135">P519*$H519</f>
        <v>0</v>
      </c>
      <c r="R519" s="172"/>
      <c r="S519" s="33">
        <f t="shared" ref="S519" si="2136">R519*$H519</f>
        <v>0</v>
      </c>
      <c r="T519" s="172"/>
      <c r="U519" s="33">
        <f t="shared" ref="U519" si="2137">T519*$H519</f>
        <v>0</v>
      </c>
      <c r="V519" s="172"/>
      <c r="W519" s="33">
        <f t="shared" ref="W519" si="2138">V519*$H519</f>
        <v>0</v>
      </c>
      <c r="X519" s="172"/>
      <c r="Y519" s="33">
        <f t="shared" ref="Y519" si="2139">X519*$H519</f>
        <v>0</v>
      </c>
      <c r="Z519" s="172"/>
      <c r="AA519" s="33">
        <f t="shared" ref="AA519" si="2140">Z519*$H519</f>
        <v>0</v>
      </c>
      <c r="AB519" s="172"/>
      <c r="AC519" s="33">
        <f t="shared" ref="AC519" si="2141">AB519*$H519</f>
        <v>0</v>
      </c>
      <c r="AD519" s="172"/>
      <c r="AE519" s="33">
        <f t="shared" ref="AE519" si="2142">AD519*$H519</f>
        <v>0</v>
      </c>
      <c r="AF519" s="172"/>
      <c r="AG519" s="33">
        <f t="shared" ref="AG519" si="2143">AF519*$H519</f>
        <v>0</v>
      </c>
      <c r="AH519" s="172"/>
      <c r="AI519" s="33">
        <f t="shared" ref="AI519" si="2144">AH519*$H519</f>
        <v>0</v>
      </c>
      <c r="AJ519" s="172"/>
      <c r="AK519" s="33">
        <f t="shared" ref="AK519" si="2145">AJ519*$H519</f>
        <v>0</v>
      </c>
      <c r="AL519" s="172"/>
      <c r="AM519" s="33">
        <f t="shared" ref="AM519" si="2146">AL519*$H519</f>
        <v>0</v>
      </c>
      <c r="AN519" s="172"/>
      <c r="AO519" s="33">
        <f t="shared" ref="AO519" si="2147">AN519*$H519</f>
        <v>0</v>
      </c>
      <c r="AP519" s="172"/>
      <c r="AQ519" s="33">
        <f t="shared" ref="AQ519" si="2148">AP519*$H519</f>
        <v>0</v>
      </c>
      <c r="AR519" s="172"/>
      <c r="AS519" s="33">
        <f t="shared" ref="AS519" si="2149">AR519*$H519</f>
        <v>0</v>
      </c>
      <c r="AT519" s="172"/>
      <c r="AU519" s="33">
        <f t="shared" ref="AU519" si="2150">AT519*$H519</f>
        <v>0</v>
      </c>
      <c r="AV519" s="172"/>
      <c r="AW519" s="33">
        <f t="shared" ref="AW519" si="2151">AV519*$H519</f>
        <v>0</v>
      </c>
      <c r="AX519" s="34">
        <f t="shared" si="2094"/>
        <v>0</v>
      </c>
      <c r="AY519" s="41">
        <f t="shared" si="2095"/>
        <v>0</v>
      </c>
      <c r="AZ519" s="5">
        <f t="shared" si="2096"/>
        <v>0</v>
      </c>
      <c r="BA519" s="155">
        <f t="shared" si="2097"/>
        <v>0</v>
      </c>
    </row>
    <row r="520" spans="1:53" s="2" customFormat="1" ht="13.2" hidden="1" thickTop="1" thickBot="1" x14ac:dyDescent="0.3">
      <c r="A520" s="32"/>
      <c r="B520" s="154">
        <v>5023000081</v>
      </c>
      <c r="C520" s="133" t="str">
        <f>IFERROR(IF(B520,VLOOKUP((AEO!$B$13&amp;AEO!$C$13&amp;B520&amp;E520),MSRV5!A:F,6,0),""),"N/A")</f>
        <v>4790</v>
      </c>
      <c r="D520" s="138" t="s">
        <v>5436</v>
      </c>
      <c r="E520" s="143" t="str">
        <f>IF(B520,VLOOKUP(B520,MSRV5!B:D,3,0),"")</f>
        <v>UN</v>
      </c>
      <c r="F520" s="143"/>
      <c r="G520" s="75"/>
      <c r="H520" s="74">
        <f>IFERROR(IF(B520,VLOOKUP((AEO!$B$13&amp;AEO!$C$13&amp;B520&amp;E520),MSRV5!A:E,5,0),""),0)</f>
        <v>58.06</v>
      </c>
      <c r="I520" s="33">
        <f t="shared" si="1278"/>
        <v>0</v>
      </c>
      <c r="J520" s="172"/>
      <c r="K520" s="33">
        <f t="shared" si="1279"/>
        <v>0</v>
      </c>
      <c r="L520" s="172"/>
      <c r="M520" s="33">
        <f t="shared" si="1279"/>
        <v>0</v>
      </c>
      <c r="N520" s="172"/>
      <c r="O520" s="33">
        <f t="shared" ref="O520" si="2152">N520*$H520</f>
        <v>0</v>
      </c>
      <c r="P520" s="172"/>
      <c r="Q520" s="33">
        <f t="shared" ref="Q520" si="2153">P520*$H520</f>
        <v>0</v>
      </c>
      <c r="R520" s="172"/>
      <c r="S520" s="33">
        <f t="shared" ref="S520" si="2154">R520*$H520</f>
        <v>0</v>
      </c>
      <c r="T520" s="172"/>
      <c r="U520" s="33">
        <f t="shared" ref="U520" si="2155">T520*$H520</f>
        <v>0</v>
      </c>
      <c r="V520" s="172"/>
      <c r="W520" s="33">
        <f t="shared" ref="W520" si="2156">V520*$H520</f>
        <v>0</v>
      </c>
      <c r="X520" s="172"/>
      <c r="Y520" s="33">
        <f t="shared" ref="Y520" si="2157">X520*$H520</f>
        <v>0</v>
      </c>
      <c r="Z520" s="172"/>
      <c r="AA520" s="33">
        <f t="shared" ref="AA520" si="2158">Z520*$H520</f>
        <v>0</v>
      </c>
      <c r="AB520" s="172"/>
      <c r="AC520" s="33">
        <f t="shared" ref="AC520" si="2159">AB520*$H520</f>
        <v>0</v>
      </c>
      <c r="AD520" s="172"/>
      <c r="AE520" s="33">
        <f t="shared" ref="AE520" si="2160">AD520*$H520</f>
        <v>0</v>
      </c>
      <c r="AF520" s="172"/>
      <c r="AG520" s="33">
        <f t="shared" ref="AG520" si="2161">AF520*$H520</f>
        <v>0</v>
      </c>
      <c r="AH520" s="172"/>
      <c r="AI520" s="33">
        <f t="shared" ref="AI520" si="2162">AH520*$H520</f>
        <v>0</v>
      </c>
      <c r="AJ520" s="172"/>
      <c r="AK520" s="33">
        <f t="shared" ref="AK520" si="2163">AJ520*$H520</f>
        <v>0</v>
      </c>
      <c r="AL520" s="172"/>
      <c r="AM520" s="33">
        <f t="shared" ref="AM520" si="2164">AL520*$H520</f>
        <v>0</v>
      </c>
      <c r="AN520" s="172"/>
      <c r="AO520" s="33">
        <f t="shared" ref="AO520" si="2165">AN520*$H520</f>
        <v>0</v>
      </c>
      <c r="AP520" s="172"/>
      <c r="AQ520" s="33">
        <f t="shared" ref="AQ520" si="2166">AP520*$H520</f>
        <v>0</v>
      </c>
      <c r="AR520" s="172"/>
      <c r="AS520" s="33">
        <f t="shared" ref="AS520" si="2167">AR520*$H520</f>
        <v>0</v>
      </c>
      <c r="AT520" s="172"/>
      <c r="AU520" s="33">
        <f t="shared" ref="AU520" si="2168">AT520*$H520</f>
        <v>0</v>
      </c>
      <c r="AV520" s="172"/>
      <c r="AW520" s="33">
        <f t="shared" ref="AW520" si="2169">AV520*$H520</f>
        <v>0</v>
      </c>
      <c r="AX520" s="34">
        <f t="shared" si="2094"/>
        <v>0</v>
      </c>
      <c r="AY520" s="41">
        <f t="shared" si="2095"/>
        <v>0</v>
      </c>
      <c r="AZ520" s="5">
        <f t="shared" si="2096"/>
        <v>0</v>
      </c>
      <c r="BA520" s="155">
        <f t="shared" si="2097"/>
        <v>0</v>
      </c>
    </row>
    <row r="521" spans="1:53" s="2" customFormat="1" ht="13.2" hidden="1" thickTop="1" thickBot="1" x14ac:dyDescent="0.3">
      <c r="A521" s="89"/>
      <c r="B521" s="152">
        <v>5025300120</v>
      </c>
      <c r="C521" s="132" t="str">
        <f>IFERROR(IF(B521,VLOOKUP((AEO!$B$13&amp;AEO!$C$13&amp;B521&amp;E521),MSRV5!A:F,6,0),""),"N/A")</f>
        <v>4800</v>
      </c>
      <c r="D521" s="137" t="s">
        <v>5437</v>
      </c>
      <c r="E521" s="142" t="str">
        <f>IF(B521,VLOOKUP(B521,MSRV5!B:D,3,0),"")</f>
        <v>un</v>
      </c>
      <c r="F521" s="142"/>
      <c r="G521" s="86"/>
      <c r="H521" s="88">
        <f>IFERROR(IF(B521,VLOOKUP((AEO!$B$13&amp;AEO!$C$13&amp;B521&amp;E521),MSRV5!A:E,5,0),""),0)</f>
        <v>3949.44</v>
      </c>
      <c r="I521" s="90">
        <f t="shared" si="1278"/>
        <v>0</v>
      </c>
      <c r="J521" s="172"/>
      <c r="K521" s="90">
        <f t="shared" si="1279"/>
        <v>0</v>
      </c>
      <c r="L521" s="172"/>
      <c r="M521" s="90">
        <f t="shared" si="1279"/>
        <v>0</v>
      </c>
      <c r="N521" s="172"/>
      <c r="O521" s="90">
        <f t="shared" ref="O521" si="2170">N521*$H521</f>
        <v>0</v>
      </c>
      <c r="P521" s="172"/>
      <c r="Q521" s="90">
        <f t="shared" ref="Q521" si="2171">P521*$H521</f>
        <v>0</v>
      </c>
      <c r="R521" s="172"/>
      <c r="S521" s="90">
        <f t="shared" ref="S521" si="2172">R521*$H521</f>
        <v>0</v>
      </c>
      <c r="T521" s="172"/>
      <c r="U521" s="90">
        <f t="shared" ref="U521" si="2173">T521*$H521</f>
        <v>0</v>
      </c>
      <c r="V521" s="172"/>
      <c r="W521" s="90">
        <f t="shared" ref="W521" si="2174">V521*$H521</f>
        <v>0</v>
      </c>
      <c r="X521" s="172"/>
      <c r="Y521" s="90">
        <f t="shared" ref="Y521" si="2175">X521*$H521</f>
        <v>0</v>
      </c>
      <c r="Z521" s="172"/>
      <c r="AA521" s="90">
        <f t="shared" ref="AA521" si="2176">Z521*$H521</f>
        <v>0</v>
      </c>
      <c r="AB521" s="172"/>
      <c r="AC521" s="90">
        <f t="shared" ref="AC521" si="2177">AB521*$H521</f>
        <v>0</v>
      </c>
      <c r="AD521" s="172"/>
      <c r="AE521" s="90">
        <f t="shared" ref="AE521" si="2178">AD521*$H521</f>
        <v>0</v>
      </c>
      <c r="AF521" s="172"/>
      <c r="AG521" s="90">
        <f t="shared" ref="AG521" si="2179">AF521*$H521</f>
        <v>0</v>
      </c>
      <c r="AH521" s="172"/>
      <c r="AI521" s="90">
        <f t="shared" ref="AI521" si="2180">AH521*$H521</f>
        <v>0</v>
      </c>
      <c r="AJ521" s="172"/>
      <c r="AK521" s="90">
        <f t="shared" ref="AK521" si="2181">AJ521*$H521</f>
        <v>0</v>
      </c>
      <c r="AL521" s="172"/>
      <c r="AM521" s="90">
        <f t="shared" ref="AM521" si="2182">AL521*$H521</f>
        <v>0</v>
      </c>
      <c r="AN521" s="172"/>
      <c r="AO521" s="90">
        <f t="shared" ref="AO521" si="2183">AN521*$H521</f>
        <v>0</v>
      </c>
      <c r="AP521" s="172"/>
      <c r="AQ521" s="90">
        <f t="shared" ref="AQ521" si="2184">AP521*$H521</f>
        <v>0</v>
      </c>
      <c r="AR521" s="172"/>
      <c r="AS521" s="90">
        <f t="shared" ref="AS521" si="2185">AR521*$H521</f>
        <v>0</v>
      </c>
      <c r="AT521" s="172"/>
      <c r="AU521" s="90">
        <f t="shared" ref="AU521" si="2186">AT521*$H521</f>
        <v>0</v>
      </c>
      <c r="AV521" s="172"/>
      <c r="AW521" s="90">
        <f t="shared" ref="AW521" si="2187">AV521*$H521</f>
        <v>0</v>
      </c>
      <c r="AX521" s="91">
        <f t="shared" si="2094"/>
        <v>0</v>
      </c>
      <c r="AY521" s="92">
        <f t="shared" si="2095"/>
        <v>0</v>
      </c>
      <c r="AZ521" s="87">
        <f t="shared" si="2096"/>
        <v>0</v>
      </c>
      <c r="BA521" s="153">
        <f t="shared" si="2097"/>
        <v>0</v>
      </c>
    </row>
    <row r="522" spans="1:53" s="2" customFormat="1" ht="13.2" hidden="1" thickTop="1" thickBot="1" x14ac:dyDescent="0.3">
      <c r="A522" s="32"/>
      <c r="B522" s="154">
        <v>5025300135</v>
      </c>
      <c r="C522" s="133" t="str">
        <f>IFERROR(IF(B522,VLOOKUP((AEO!$B$13&amp;AEO!$C$13&amp;B522&amp;E522),MSRV5!A:F,6,0),""),"N/A")</f>
        <v>4810</v>
      </c>
      <c r="D522" s="138" t="s">
        <v>5438</v>
      </c>
      <c r="E522" s="143" t="str">
        <f>IF(B522,VLOOKUP(B522,MSRV5!B:D,3,0),"")</f>
        <v>un</v>
      </c>
      <c r="F522" s="143"/>
      <c r="G522" s="75"/>
      <c r="H522" s="74">
        <f>IFERROR(IF(B522,VLOOKUP((AEO!$B$13&amp;AEO!$C$13&amp;B522&amp;E522),MSRV5!A:E,5,0),""),0)</f>
        <v>7826.06</v>
      </c>
      <c r="I522" s="33">
        <f t="shared" si="1278"/>
        <v>0</v>
      </c>
      <c r="J522" s="172"/>
      <c r="K522" s="33">
        <f t="shared" si="1279"/>
        <v>0</v>
      </c>
      <c r="L522" s="172"/>
      <c r="M522" s="33">
        <f t="shared" si="1279"/>
        <v>0</v>
      </c>
      <c r="N522" s="172"/>
      <c r="O522" s="33">
        <f t="shared" ref="O522" si="2188">N522*$H522</f>
        <v>0</v>
      </c>
      <c r="P522" s="172"/>
      <c r="Q522" s="33">
        <f t="shared" ref="Q522" si="2189">P522*$H522</f>
        <v>0</v>
      </c>
      <c r="R522" s="172"/>
      <c r="S522" s="33">
        <f t="shared" ref="S522" si="2190">R522*$H522</f>
        <v>0</v>
      </c>
      <c r="T522" s="172"/>
      <c r="U522" s="33">
        <f t="shared" ref="U522" si="2191">T522*$H522</f>
        <v>0</v>
      </c>
      <c r="V522" s="172"/>
      <c r="W522" s="33">
        <f t="shared" ref="W522" si="2192">V522*$H522</f>
        <v>0</v>
      </c>
      <c r="X522" s="172"/>
      <c r="Y522" s="33">
        <f t="shared" ref="Y522" si="2193">X522*$H522</f>
        <v>0</v>
      </c>
      <c r="Z522" s="172"/>
      <c r="AA522" s="33">
        <f t="shared" ref="AA522" si="2194">Z522*$H522</f>
        <v>0</v>
      </c>
      <c r="AB522" s="172"/>
      <c r="AC522" s="33">
        <f t="shared" ref="AC522" si="2195">AB522*$H522</f>
        <v>0</v>
      </c>
      <c r="AD522" s="172"/>
      <c r="AE522" s="33">
        <f t="shared" ref="AE522" si="2196">AD522*$H522</f>
        <v>0</v>
      </c>
      <c r="AF522" s="172"/>
      <c r="AG522" s="33">
        <f t="shared" ref="AG522" si="2197">AF522*$H522</f>
        <v>0</v>
      </c>
      <c r="AH522" s="172"/>
      <c r="AI522" s="33">
        <f t="shared" ref="AI522" si="2198">AH522*$H522</f>
        <v>0</v>
      </c>
      <c r="AJ522" s="172"/>
      <c r="AK522" s="33">
        <f t="shared" ref="AK522" si="2199">AJ522*$H522</f>
        <v>0</v>
      </c>
      <c r="AL522" s="172"/>
      <c r="AM522" s="33">
        <f t="shared" ref="AM522" si="2200">AL522*$H522</f>
        <v>0</v>
      </c>
      <c r="AN522" s="172"/>
      <c r="AO522" s="33">
        <f t="shared" ref="AO522" si="2201">AN522*$H522</f>
        <v>0</v>
      </c>
      <c r="AP522" s="172"/>
      <c r="AQ522" s="33">
        <f t="shared" ref="AQ522" si="2202">AP522*$H522</f>
        <v>0</v>
      </c>
      <c r="AR522" s="172"/>
      <c r="AS522" s="33">
        <f t="shared" ref="AS522" si="2203">AR522*$H522</f>
        <v>0</v>
      </c>
      <c r="AT522" s="172"/>
      <c r="AU522" s="33">
        <f t="shared" ref="AU522" si="2204">AT522*$H522</f>
        <v>0</v>
      </c>
      <c r="AV522" s="172"/>
      <c r="AW522" s="33">
        <f t="shared" ref="AW522" si="2205">AV522*$H522</f>
        <v>0</v>
      </c>
      <c r="AX522" s="34">
        <f t="shared" si="2094"/>
        <v>0</v>
      </c>
      <c r="AY522" s="41">
        <f t="shared" si="2095"/>
        <v>0</v>
      </c>
      <c r="AZ522" s="5">
        <f t="shared" si="2096"/>
        <v>0</v>
      </c>
      <c r="BA522" s="155">
        <f t="shared" si="2097"/>
        <v>0</v>
      </c>
    </row>
    <row r="523" spans="1:53" s="2" customFormat="1" ht="13.2" hidden="1" thickTop="1" thickBot="1" x14ac:dyDescent="0.3">
      <c r="A523" s="32"/>
      <c r="B523" s="154">
        <v>5025300139</v>
      </c>
      <c r="C523" s="133" t="str">
        <f>IFERROR(IF(B523,VLOOKUP((AEO!$B$13&amp;AEO!$C$13&amp;B523&amp;E523),MSRV5!A:F,6,0),""),"N/A")</f>
        <v>4820</v>
      </c>
      <c r="D523" s="138" t="s">
        <v>5439</v>
      </c>
      <c r="E523" s="143" t="str">
        <f>IF(B523,VLOOKUP(B523,MSRV5!B:D,3,0),"")</f>
        <v>un</v>
      </c>
      <c r="F523" s="143"/>
      <c r="G523" s="75"/>
      <c r="H523" s="74">
        <f>IFERROR(IF(B523,VLOOKUP((AEO!$B$13&amp;AEO!$C$13&amp;B523&amp;E523),MSRV5!A:E,5,0),""),0)</f>
        <v>5045.6000000000004</v>
      </c>
      <c r="I523" s="33">
        <f t="shared" si="1278"/>
        <v>0</v>
      </c>
      <c r="J523" s="172"/>
      <c r="K523" s="33">
        <f t="shared" si="1279"/>
        <v>0</v>
      </c>
      <c r="L523" s="172"/>
      <c r="M523" s="33">
        <f t="shared" si="1279"/>
        <v>0</v>
      </c>
      <c r="N523" s="172"/>
      <c r="O523" s="33">
        <f t="shared" ref="O523" si="2206">N523*$H523</f>
        <v>0</v>
      </c>
      <c r="P523" s="172"/>
      <c r="Q523" s="33">
        <f t="shared" ref="Q523" si="2207">P523*$H523</f>
        <v>0</v>
      </c>
      <c r="R523" s="172"/>
      <c r="S523" s="33">
        <f t="shared" ref="S523" si="2208">R523*$H523</f>
        <v>0</v>
      </c>
      <c r="T523" s="172"/>
      <c r="U523" s="33">
        <f t="shared" ref="U523" si="2209">T523*$H523</f>
        <v>0</v>
      </c>
      <c r="V523" s="172"/>
      <c r="W523" s="33">
        <f t="shared" ref="W523" si="2210">V523*$H523</f>
        <v>0</v>
      </c>
      <c r="X523" s="172"/>
      <c r="Y523" s="33">
        <f t="shared" ref="Y523" si="2211">X523*$H523</f>
        <v>0</v>
      </c>
      <c r="Z523" s="172"/>
      <c r="AA523" s="33">
        <f t="shared" ref="AA523" si="2212">Z523*$H523</f>
        <v>0</v>
      </c>
      <c r="AB523" s="172"/>
      <c r="AC523" s="33">
        <f t="shared" ref="AC523" si="2213">AB523*$H523</f>
        <v>0</v>
      </c>
      <c r="AD523" s="172"/>
      <c r="AE523" s="33">
        <f t="shared" ref="AE523" si="2214">AD523*$H523</f>
        <v>0</v>
      </c>
      <c r="AF523" s="172"/>
      <c r="AG523" s="33">
        <f t="shared" ref="AG523" si="2215">AF523*$H523</f>
        <v>0</v>
      </c>
      <c r="AH523" s="172"/>
      <c r="AI523" s="33">
        <f t="shared" ref="AI523" si="2216">AH523*$H523</f>
        <v>0</v>
      </c>
      <c r="AJ523" s="172"/>
      <c r="AK523" s="33">
        <f t="shared" ref="AK523" si="2217">AJ523*$H523</f>
        <v>0</v>
      </c>
      <c r="AL523" s="172"/>
      <c r="AM523" s="33">
        <f t="shared" ref="AM523" si="2218">AL523*$H523</f>
        <v>0</v>
      </c>
      <c r="AN523" s="172"/>
      <c r="AO523" s="33">
        <f t="shared" ref="AO523" si="2219">AN523*$H523</f>
        <v>0</v>
      </c>
      <c r="AP523" s="172"/>
      <c r="AQ523" s="33">
        <f t="shared" ref="AQ523" si="2220">AP523*$H523</f>
        <v>0</v>
      </c>
      <c r="AR523" s="172"/>
      <c r="AS523" s="33">
        <f t="shared" ref="AS523" si="2221">AR523*$H523</f>
        <v>0</v>
      </c>
      <c r="AT523" s="172"/>
      <c r="AU523" s="33">
        <f t="shared" ref="AU523" si="2222">AT523*$H523</f>
        <v>0</v>
      </c>
      <c r="AV523" s="172"/>
      <c r="AW523" s="33">
        <f t="shared" ref="AW523" si="2223">AV523*$H523</f>
        <v>0</v>
      </c>
      <c r="AX523" s="34">
        <f t="shared" si="2094"/>
        <v>0</v>
      </c>
      <c r="AY523" s="41">
        <f t="shared" si="2095"/>
        <v>0</v>
      </c>
      <c r="AZ523" s="5">
        <f t="shared" si="2096"/>
        <v>0</v>
      </c>
      <c r="BA523" s="155">
        <f t="shared" si="2097"/>
        <v>0</v>
      </c>
    </row>
    <row r="524" spans="1:53" s="2" customFormat="1" ht="13.2" hidden="1" thickTop="1" thickBot="1" x14ac:dyDescent="0.3">
      <c r="A524" s="32"/>
      <c r="B524" s="154">
        <v>5025300141</v>
      </c>
      <c r="C524" s="133" t="str">
        <f>IFERROR(IF(B524,VLOOKUP((AEO!$B$13&amp;AEO!$C$13&amp;B524&amp;E524),MSRV5!A:F,6,0),""),"N/A")</f>
        <v>4830</v>
      </c>
      <c r="D524" s="138" t="s">
        <v>5440</v>
      </c>
      <c r="E524" s="143" t="str">
        <f>IF(B524,VLOOKUP(B524,MSRV5!B:D,3,0),"")</f>
        <v>un</v>
      </c>
      <c r="F524" s="143"/>
      <c r="G524" s="75"/>
      <c r="H524" s="74">
        <f>IFERROR(IF(B524,VLOOKUP((AEO!$B$13&amp;AEO!$C$13&amp;B524&amp;E524),MSRV5!A:E,5,0),""),0)</f>
        <v>5045.6000000000004</v>
      </c>
      <c r="I524" s="33">
        <f t="shared" si="1278"/>
        <v>0</v>
      </c>
      <c r="J524" s="172"/>
      <c r="K524" s="33">
        <f t="shared" si="1279"/>
        <v>0</v>
      </c>
      <c r="L524" s="172"/>
      <c r="M524" s="33">
        <f t="shared" si="1279"/>
        <v>0</v>
      </c>
      <c r="N524" s="172"/>
      <c r="O524" s="33">
        <f t="shared" ref="O524" si="2224">N524*$H524</f>
        <v>0</v>
      </c>
      <c r="P524" s="172"/>
      <c r="Q524" s="33">
        <f t="shared" ref="Q524" si="2225">P524*$H524</f>
        <v>0</v>
      </c>
      <c r="R524" s="172"/>
      <c r="S524" s="33">
        <f t="shared" ref="S524" si="2226">R524*$H524</f>
        <v>0</v>
      </c>
      <c r="T524" s="172"/>
      <c r="U524" s="33">
        <f t="shared" ref="U524" si="2227">T524*$H524</f>
        <v>0</v>
      </c>
      <c r="V524" s="172"/>
      <c r="W524" s="33">
        <f t="shared" ref="W524" si="2228">V524*$H524</f>
        <v>0</v>
      </c>
      <c r="X524" s="172"/>
      <c r="Y524" s="33">
        <f t="shared" ref="Y524" si="2229">X524*$H524</f>
        <v>0</v>
      </c>
      <c r="Z524" s="172"/>
      <c r="AA524" s="33">
        <f t="shared" ref="AA524" si="2230">Z524*$H524</f>
        <v>0</v>
      </c>
      <c r="AB524" s="172"/>
      <c r="AC524" s="33">
        <f t="shared" ref="AC524" si="2231">AB524*$H524</f>
        <v>0</v>
      </c>
      <c r="AD524" s="172"/>
      <c r="AE524" s="33">
        <f t="shared" ref="AE524" si="2232">AD524*$H524</f>
        <v>0</v>
      </c>
      <c r="AF524" s="172"/>
      <c r="AG524" s="33">
        <f t="shared" ref="AG524" si="2233">AF524*$H524</f>
        <v>0</v>
      </c>
      <c r="AH524" s="172"/>
      <c r="AI524" s="33">
        <f t="shared" ref="AI524" si="2234">AH524*$H524</f>
        <v>0</v>
      </c>
      <c r="AJ524" s="172"/>
      <c r="AK524" s="33">
        <f t="shared" ref="AK524" si="2235">AJ524*$H524</f>
        <v>0</v>
      </c>
      <c r="AL524" s="172"/>
      <c r="AM524" s="33">
        <f t="shared" ref="AM524" si="2236">AL524*$H524</f>
        <v>0</v>
      </c>
      <c r="AN524" s="172"/>
      <c r="AO524" s="33">
        <f t="shared" ref="AO524" si="2237">AN524*$H524</f>
        <v>0</v>
      </c>
      <c r="AP524" s="172"/>
      <c r="AQ524" s="33">
        <f t="shared" ref="AQ524" si="2238">AP524*$H524</f>
        <v>0</v>
      </c>
      <c r="AR524" s="172"/>
      <c r="AS524" s="33">
        <f t="shared" ref="AS524" si="2239">AR524*$H524</f>
        <v>0</v>
      </c>
      <c r="AT524" s="172"/>
      <c r="AU524" s="33">
        <f t="shared" ref="AU524" si="2240">AT524*$H524</f>
        <v>0</v>
      </c>
      <c r="AV524" s="172"/>
      <c r="AW524" s="33">
        <f t="shared" ref="AW524" si="2241">AV524*$H524</f>
        <v>0</v>
      </c>
      <c r="AX524" s="34">
        <f t="shared" si="2094"/>
        <v>0</v>
      </c>
      <c r="AY524" s="41">
        <f t="shared" si="2095"/>
        <v>0</v>
      </c>
      <c r="AZ524" s="5">
        <f t="shared" si="2096"/>
        <v>0</v>
      </c>
      <c r="BA524" s="155">
        <f t="shared" si="2097"/>
        <v>0</v>
      </c>
    </row>
    <row r="525" spans="1:53" s="2" customFormat="1" ht="13.2" hidden="1" thickTop="1" thickBot="1" x14ac:dyDescent="0.3">
      <c r="A525" s="32"/>
      <c r="B525" s="154">
        <v>5052000098</v>
      </c>
      <c r="C525" s="133" t="str">
        <f>IFERROR(IF(B525,VLOOKUP((AEO!$B$13&amp;AEO!$C$13&amp;B525&amp;E525),MSRV5!A:F,6,0),""),"N/A")</f>
        <v>4840</v>
      </c>
      <c r="D525" s="138" t="s">
        <v>5441</v>
      </c>
      <c r="E525" s="143" t="str">
        <f>IF(B525,VLOOKUP(B525,MSRV5!B:D,3,0),"")</f>
        <v>UN</v>
      </c>
      <c r="F525" s="143"/>
      <c r="G525" s="75"/>
      <c r="H525" s="74">
        <f>IFERROR(IF(B525,VLOOKUP((AEO!$B$13&amp;AEO!$C$13&amp;B525&amp;E525),MSRV5!A:E,5,0),""),0)</f>
        <v>24.01</v>
      </c>
      <c r="I525" s="33">
        <f t="shared" si="1278"/>
        <v>0</v>
      </c>
      <c r="J525" s="172"/>
      <c r="K525" s="33">
        <f t="shared" si="1279"/>
        <v>0</v>
      </c>
      <c r="L525" s="172"/>
      <c r="M525" s="33">
        <f t="shared" si="1279"/>
        <v>0</v>
      </c>
      <c r="N525" s="172"/>
      <c r="O525" s="33">
        <f t="shared" ref="O525" si="2242">N525*$H525</f>
        <v>0</v>
      </c>
      <c r="P525" s="172"/>
      <c r="Q525" s="33">
        <f t="shared" ref="Q525" si="2243">P525*$H525</f>
        <v>0</v>
      </c>
      <c r="R525" s="172"/>
      <c r="S525" s="33">
        <f t="shared" ref="S525" si="2244">R525*$H525</f>
        <v>0</v>
      </c>
      <c r="T525" s="172"/>
      <c r="U525" s="33">
        <f t="shared" ref="U525" si="2245">T525*$H525</f>
        <v>0</v>
      </c>
      <c r="V525" s="172"/>
      <c r="W525" s="33">
        <f t="shared" ref="W525" si="2246">V525*$H525</f>
        <v>0</v>
      </c>
      <c r="X525" s="172"/>
      <c r="Y525" s="33">
        <f t="shared" ref="Y525" si="2247">X525*$H525</f>
        <v>0</v>
      </c>
      <c r="Z525" s="172"/>
      <c r="AA525" s="33">
        <f t="shared" ref="AA525" si="2248">Z525*$H525</f>
        <v>0</v>
      </c>
      <c r="AB525" s="172"/>
      <c r="AC525" s="33">
        <f t="shared" ref="AC525" si="2249">AB525*$H525</f>
        <v>0</v>
      </c>
      <c r="AD525" s="172"/>
      <c r="AE525" s="33">
        <f t="shared" ref="AE525" si="2250">AD525*$H525</f>
        <v>0</v>
      </c>
      <c r="AF525" s="172"/>
      <c r="AG525" s="33">
        <f t="shared" ref="AG525" si="2251">AF525*$H525</f>
        <v>0</v>
      </c>
      <c r="AH525" s="172"/>
      <c r="AI525" s="33">
        <f t="shared" ref="AI525" si="2252">AH525*$H525</f>
        <v>0</v>
      </c>
      <c r="AJ525" s="172"/>
      <c r="AK525" s="33">
        <f t="shared" ref="AK525" si="2253">AJ525*$H525</f>
        <v>0</v>
      </c>
      <c r="AL525" s="172"/>
      <c r="AM525" s="33">
        <f t="shared" ref="AM525" si="2254">AL525*$H525</f>
        <v>0</v>
      </c>
      <c r="AN525" s="172"/>
      <c r="AO525" s="33">
        <f t="shared" ref="AO525" si="2255">AN525*$H525</f>
        <v>0</v>
      </c>
      <c r="AP525" s="172"/>
      <c r="AQ525" s="33">
        <f t="shared" ref="AQ525" si="2256">AP525*$H525</f>
        <v>0</v>
      </c>
      <c r="AR525" s="172"/>
      <c r="AS525" s="33">
        <f t="shared" ref="AS525" si="2257">AR525*$H525</f>
        <v>0</v>
      </c>
      <c r="AT525" s="172"/>
      <c r="AU525" s="33">
        <f t="shared" ref="AU525" si="2258">AT525*$H525</f>
        <v>0</v>
      </c>
      <c r="AV525" s="172"/>
      <c r="AW525" s="33">
        <f t="shared" ref="AW525" si="2259">AV525*$H525</f>
        <v>0</v>
      </c>
      <c r="AX525" s="34">
        <f t="shared" si="2094"/>
        <v>0</v>
      </c>
      <c r="AY525" s="41">
        <f t="shared" si="2095"/>
        <v>0</v>
      </c>
      <c r="AZ525" s="5">
        <f t="shared" si="2096"/>
        <v>0</v>
      </c>
      <c r="BA525" s="155">
        <f t="shared" si="2097"/>
        <v>0</v>
      </c>
    </row>
    <row r="526" spans="1:53" s="2" customFormat="1" ht="13.2" hidden="1" thickTop="1" thickBot="1" x14ac:dyDescent="0.3">
      <c r="A526" s="32"/>
      <c r="B526" s="154">
        <v>5052500011</v>
      </c>
      <c r="C526" s="133" t="str">
        <f>IFERROR(IF(B526,VLOOKUP((AEO!$B$13&amp;AEO!$C$13&amp;B526&amp;E526),MSRV5!A:F,6,0),""),"N/A")</f>
        <v>4850</v>
      </c>
      <c r="D526" s="138" t="s">
        <v>5442</v>
      </c>
      <c r="E526" s="143" t="str">
        <f>IF(B526,VLOOKUP(B526,MSRV5!B:D,3,0),"")</f>
        <v>UN</v>
      </c>
      <c r="F526" s="143"/>
      <c r="G526" s="75"/>
      <c r="H526" s="74">
        <f>IFERROR(IF(B526,VLOOKUP((AEO!$B$13&amp;AEO!$C$13&amp;B526&amp;E526),MSRV5!A:E,5,0),""),0)</f>
        <v>3336.5</v>
      </c>
      <c r="I526" s="33">
        <f t="shared" si="1278"/>
        <v>0</v>
      </c>
      <c r="J526" s="172"/>
      <c r="K526" s="33">
        <f t="shared" si="1279"/>
        <v>0</v>
      </c>
      <c r="L526" s="172"/>
      <c r="M526" s="33">
        <f t="shared" si="1279"/>
        <v>0</v>
      </c>
      <c r="N526" s="172"/>
      <c r="O526" s="33">
        <f t="shared" ref="O526" si="2260">N526*$H526</f>
        <v>0</v>
      </c>
      <c r="P526" s="172"/>
      <c r="Q526" s="33">
        <f t="shared" ref="Q526" si="2261">P526*$H526</f>
        <v>0</v>
      </c>
      <c r="R526" s="172"/>
      <c r="S526" s="33">
        <f t="shared" ref="S526" si="2262">R526*$H526</f>
        <v>0</v>
      </c>
      <c r="T526" s="172"/>
      <c r="U526" s="33">
        <f t="shared" ref="U526" si="2263">T526*$H526</f>
        <v>0</v>
      </c>
      <c r="V526" s="172"/>
      <c r="W526" s="33">
        <f t="shared" ref="W526" si="2264">V526*$H526</f>
        <v>0</v>
      </c>
      <c r="X526" s="172"/>
      <c r="Y526" s="33">
        <f t="shared" ref="Y526" si="2265">X526*$H526</f>
        <v>0</v>
      </c>
      <c r="Z526" s="172"/>
      <c r="AA526" s="33">
        <f t="shared" ref="AA526" si="2266">Z526*$H526</f>
        <v>0</v>
      </c>
      <c r="AB526" s="172"/>
      <c r="AC526" s="33">
        <f t="shared" ref="AC526" si="2267">AB526*$H526</f>
        <v>0</v>
      </c>
      <c r="AD526" s="172"/>
      <c r="AE526" s="33">
        <f t="shared" ref="AE526" si="2268">AD526*$H526</f>
        <v>0</v>
      </c>
      <c r="AF526" s="172"/>
      <c r="AG526" s="33">
        <f t="shared" ref="AG526" si="2269">AF526*$H526</f>
        <v>0</v>
      </c>
      <c r="AH526" s="172"/>
      <c r="AI526" s="33">
        <f t="shared" ref="AI526" si="2270">AH526*$H526</f>
        <v>0</v>
      </c>
      <c r="AJ526" s="172"/>
      <c r="AK526" s="33">
        <f t="shared" ref="AK526" si="2271">AJ526*$H526</f>
        <v>0</v>
      </c>
      <c r="AL526" s="172"/>
      <c r="AM526" s="33">
        <f t="shared" ref="AM526" si="2272">AL526*$H526</f>
        <v>0</v>
      </c>
      <c r="AN526" s="172"/>
      <c r="AO526" s="33">
        <f t="shared" ref="AO526" si="2273">AN526*$H526</f>
        <v>0</v>
      </c>
      <c r="AP526" s="172"/>
      <c r="AQ526" s="33">
        <f t="shared" ref="AQ526" si="2274">AP526*$H526</f>
        <v>0</v>
      </c>
      <c r="AR526" s="172"/>
      <c r="AS526" s="33">
        <f t="shared" ref="AS526" si="2275">AR526*$H526</f>
        <v>0</v>
      </c>
      <c r="AT526" s="172"/>
      <c r="AU526" s="33">
        <f t="shared" ref="AU526" si="2276">AT526*$H526</f>
        <v>0</v>
      </c>
      <c r="AV526" s="172"/>
      <c r="AW526" s="33">
        <f t="shared" ref="AW526" si="2277">AV526*$H526</f>
        <v>0</v>
      </c>
      <c r="AX526" s="34">
        <f t="shared" si="2094"/>
        <v>0</v>
      </c>
      <c r="AY526" s="41">
        <f t="shared" si="2095"/>
        <v>0</v>
      </c>
      <c r="AZ526" s="5">
        <f t="shared" si="2096"/>
        <v>0</v>
      </c>
      <c r="BA526" s="155">
        <f t="shared" si="2097"/>
        <v>0</v>
      </c>
    </row>
    <row r="527" spans="1:53" s="2" customFormat="1" ht="13.2" hidden="1" thickTop="1" thickBot="1" x14ac:dyDescent="0.3">
      <c r="A527" s="32"/>
      <c r="B527" s="154">
        <v>5052500012</v>
      </c>
      <c r="C527" s="133" t="str">
        <f>IFERROR(IF(B527,VLOOKUP((AEO!$B$13&amp;AEO!$C$13&amp;B527&amp;E527),MSRV5!A:F,6,0),""),"N/A")</f>
        <v>4860</v>
      </c>
      <c r="D527" s="138" t="s">
        <v>4934</v>
      </c>
      <c r="E527" s="143" t="str">
        <f>IF(B527,VLOOKUP(B527,MSRV5!B:D,3,0),"")</f>
        <v>M</v>
      </c>
      <c r="F527" s="143"/>
      <c r="G527" s="75"/>
      <c r="H527" s="74">
        <f>IFERROR(IF(B527,VLOOKUP((AEO!$B$13&amp;AEO!$C$13&amp;B527&amp;E527),MSRV5!A:E,5,0),""),0)</f>
        <v>156.35</v>
      </c>
      <c r="I527" s="33">
        <f t="shared" si="1278"/>
        <v>0</v>
      </c>
      <c r="J527" s="172"/>
      <c r="K527" s="33">
        <f t="shared" si="1279"/>
        <v>0</v>
      </c>
      <c r="L527" s="172"/>
      <c r="M527" s="33">
        <f t="shared" si="1279"/>
        <v>0</v>
      </c>
      <c r="N527" s="172"/>
      <c r="O527" s="33">
        <f t="shared" ref="O527" si="2278">N527*$H527</f>
        <v>0</v>
      </c>
      <c r="P527" s="172"/>
      <c r="Q527" s="33">
        <f t="shared" ref="Q527" si="2279">P527*$H527</f>
        <v>0</v>
      </c>
      <c r="R527" s="172"/>
      <c r="S527" s="33">
        <f t="shared" ref="S527" si="2280">R527*$H527</f>
        <v>0</v>
      </c>
      <c r="T527" s="172"/>
      <c r="U527" s="33">
        <f t="shared" ref="U527" si="2281">T527*$H527</f>
        <v>0</v>
      </c>
      <c r="V527" s="172"/>
      <c r="W527" s="33">
        <f t="shared" ref="W527" si="2282">V527*$H527</f>
        <v>0</v>
      </c>
      <c r="X527" s="172"/>
      <c r="Y527" s="33">
        <f t="shared" ref="Y527" si="2283">X527*$H527</f>
        <v>0</v>
      </c>
      <c r="Z527" s="172"/>
      <c r="AA527" s="33">
        <f t="shared" ref="AA527" si="2284">Z527*$H527</f>
        <v>0</v>
      </c>
      <c r="AB527" s="172"/>
      <c r="AC527" s="33">
        <f t="shared" ref="AC527" si="2285">AB527*$H527</f>
        <v>0</v>
      </c>
      <c r="AD527" s="172"/>
      <c r="AE527" s="33">
        <f t="shared" ref="AE527" si="2286">AD527*$H527</f>
        <v>0</v>
      </c>
      <c r="AF527" s="172"/>
      <c r="AG527" s="33">
        <f t="shared" ref="AG527" si="2287">AF527*$H527</f>
        <v>0</v>
      </c>
      <c r="AH527" s="172"/>
      <c r="AI527" s="33">
        <f t="shared" ref="AI527" si="2288">AH527*$H527</f>
        <v>0</v>
      </c>
      <c r="AJ527" s="172"/>
      <c r="AK527" s="33">
        <f t="shared" ref="AK527" si="2289">AJ527*$H527</f>
        <v>0</v>
      </c>
      <c r="AL527" s="172"/>
      <c r="AM527" s="33">
        <f t="shared" ref="AM527" si="2290">AL527*$H527</f>
        <v>0</v>
      </c>
      <c r="AN527" s="172"/>
      <c r="AO527" s="33">
        <f t="shared" ref="AO527" si="2291">AN527*$H527</f>
        <v>0</v>
      </c>
      <c r="AP527" s="172"/>
      <c r="AQ527" s="33">
        <f t="shared" ref="AQ527" si="2292">AP527*$H527</f>
        <v>0</v>
      </c>
      <c r="AR527" s="172"/>
      <c r="AS527" s="33">
        <f t="shared" ref="AS527" si="2293">AR527*$H527</f>
        <v>0</v>
      </c>
      <c r="AT527" s="172"/>
      <c r="AU527" s="33">
        <f t="shared" ref="AU527" si="2294">AT527*$H527</f>
        <v>0</v>
      </c>
      <c r="AV527" s="172"/>
      <c r="AW527" s="33">
        <f t="shared" ref="AW527" si="2295">AV527*$H527</f>
        <v>0</v>
      </c>
      <c r="AX527" s="34">
        <f t="shared" si="2094"/>
        <v>0</v>
      </c>
      <c r="AY527" s="41">
        <f t="shared" si="2095"/>
        <v>0</v>
      </c>
      <c r="AZ527" s="5">
        <f t="shared" si="2096"/>
        <v>0</v>
      </c>
      <c r="BA527" s="155">
        <f t="shared" si="2097"/>
        <v>0</v>
      </c>
    </row>
    <row r="528" spans="1:53" s="2" customFormat="1" ht="13.2" hidden="1" thickTop="1" thickBot="1" x14ac:dyDescent="0.3">
      <c r="A528" s="32"/>
      <c r="B528" s="154">
        <v>5052500013</v>
      </c>
      <c r="C528" s="133" t="str">
        <f>IFERROR(IF(B528,VLOOKUP((AEO!$B$13&amp;AEO!$C$13&amp;B528&amp;E528),MSRV5!A:F,6,0),""),"N/A")</f>
        <v>4870</v>
      </c>
      <c r="D528" s="138" t="s">
        <v>5443</v>
      </c>
      <c r="E528" s="143" t="str">
        <f>IF(B528,VLOOKUP(B528,MSRV5!B:D,3,0),"")</f>
        <v>M</v>
      </c>
      <c r="F528" s="143"/>
      <c r="G528" s="75"/>
      <c r="H528" s="74">
        <f>IFERROR(IF(B528,VLOOKUP((AEO!$B$13&amp;AEO!$C$13&amp;B528&amp;E528),MSRV5!A:E,5,0),""),0)</f>
        <v>98.91</v>
      </c>
      <c r="I528" s="33">
        <f t="shared" ref="I528:I590" si="2296">(F528+G528)*H528</f>
        <v>0</v>
      </c>
      <c r="J528" s="172"/>
      <c r="K528" s="33">
        <f t="shared" ref="K528:M590" si="2297">J528*$H528</f>
        <v>0</v>
      </c>
      <c r="L528" s="172"/>
      <c r="M528" s="33">
        <f t="shared" si="2297"/>
        <v>0</v>
      </c>
      <c r="N528" s="172"/>
      <c r="O528" s="33">
        <f t="shared" ref="O528" si="2298">N528*$H528</f>
        <v>0</v>
      </c>
      <c r="P528" s="172"/>
      <c r="Q528" s="33">
        <f t="shared" ref="Q528" si="2299">P528*$H528</f>
        <v>0</v>
      </c>
      <c r="R528" s="172"/>
      <c r="S528" s="33">
        <f t="shared" ref="S528" si="2300">R528*$H528</f>
        <v>0</v>
      </c>
      <c r="T528" s="172"/>
      <c r="U528" s="33">
        <f t="shared" ref="U528" si="2301">T528*$H528</f>
        <v>0</v>
      </c>
      <c r="V528" s="172"/>
      <c r="W528" s="33">
        <f t="shared" ref="W528" si="2302">V528*$H528</f>
        <v>0</v>
      </c>
      <c r="X528" s="172"/>
      <c r="Y528" s="33">
        <f t="shared" ref="Y528" si="2303">X528*$H528</f>
        <v>0</v>
      </c>
      <c r="Z528" s="172"/>
      <c r="AA528" s="33">
        <f t="shared" ref="AA528" si="2304">Z528*$H528</f>
        <v>0</v>
      </c>
      <c r="AB528" s="172"/>
      <c r="AC528" s="33">
        <f t="shared" ref="AC528" si="2305">AB528*$H528</f>
        <v>0</v>
      </c>
      <c r="AD528" s="172"/>
      <c r="AE528" s="33">
        <f t="shared" ref="AE528" si="2306">AD528*$H528</f>
        <v>0</v>
      </c>
      <c r="AF528" s="172"/>
      <c r="AG528" s="33">
        <f t="shared" ref="AG528" si="2307">AF528*$H528</f>
        <v>0</v>
      </c>
      <c r="AH528" s="172"/>
      <c r="AI528" s="33">
        <f t="shared" ref="AI528" si="2308">AH528*$H528</f>
        <v>0</v>
      </c>
      <c r="AJ528" s="172"/>
      <c r="AK528" s="33">
        <f t="shared" ref="AK528" si="2309">AJ528*$H528</f>
        <v>0</v>
      </c>
      <c r="AL528" s="172"/>
      <c r="AM528" s="33">
        <f t="shared" ref="AM528" si="2310">AL528*$H528</f>
        <v>0</v>
      </c>
      <c r="AN528" s="172"/>
      <c r="AO528" s="33">
        <f t="shared" ref="AO528" si="2311">AN528*$H528</f>
        <v>0</v>
      </c>
      <c r="AP528" s="172"/>
      <c r="AQ528" s="33">
        <f t="shared" ref="AQ528" si="2312">AP528*$H528</f>
        <v>0</v>
      </c>
      <c r="AR528" s="172"/>
      <c r="AS528" s="33">
        <f t="shared" ref="AS528" si="2313">AR528*$H528</f>
        <v>0</v>
      </c>
      <c r="AT528" s="172"/>
      <c r="AU528" s="33">
        <f t="shared" ref="AU528" si="2314">AT528*$H528</f>
        <v>0</v>
      </c>
      <c r="AV528" s="172"/>
      <c r="AW528" s="33">
        <f t="shared" ref="AW528" si="2315">AV528*$H528</f>
        <v>0</v>
      </c>
      <c r="AX528" s="34">
        <f t="shared" si="2094"/>
        <v>0</v>
      </c>
      <c r="AY528" s="41">
        <f t="shared" si="2095"/>
        <v>0</v>
      </c>
      <c r="AZ528" s="5">
        <f t="shared" si="2096"/>
        <v>0</v>
      </c>
      <c r="BA528" s="155">
        <f t="shared" si="2097"/>
        <v>0</v>
      </c>
    </row>
    <row r="529" spans="1:53" s="2" customFormat="1" ht="13.2" hidden="1" thickTop="1" thickBot="1" x14ac:dyDescent="0.3">
      <c r="A529" s="32"/>
      <c r="B529" s="154">
        <v>5052500014</v>
      </c>
      <c r="C529" s="133" t="str">
        <f>IFERROR(IF(B529,VLOOKUP((AEO!$B$13&amp;AEO!$C$13&amp;B529&amp;E529),MSRV5!A:F,6,0),""),"N/A")</f>
        <v>4880</v>
      </c>
      <c r="D529" s="138" t="s">
        <v>5444</v>
      </c>
      <c r="E529" s="143" t="str">
        <f>IF(B529,VLOOKUP(B529,MSRV5!B:D,3,0),"")</f>
        <v>M</v>
      </c>
      <c r="F529" s="143"/>
      <c r="G529" s="75"/>
      <c r="H529" s="74">
        <f>IFERROR(IF(B529,VLOOKUP((AEO!$B$13&amp;AEO!$C$13&amp;B529&amp;E529),MSRV5!A:E,5,0),""),0)</f>
        <v>133.33000000000001</v>
      </c>
      <c r="I529" s="33">
        <f t="shared" si="2296"/>
        <v>0</v>
      </c>
      <c r="J529" s="172"/>
      <c r="K529" s="33">
        <f t="shared" si="2297"/>
        <v>0</v>
      </c>
      <c r="L529" s="172"/>
      <c r="M529" s="33">
        <f t="shared" si="2297"/>
        <v>0</v>
      </c>
      <c r="N529" s="172"/>
      <c r="O529" s="33">
        <f t="shared" ref="O529" si="2316">N529*$H529</f>
        <v>0</v>
      </c>
      <c r="P529" s="172"/>
      <c r="Q529" s="33">
        <f t="shared" ref="Q529" si="2317">P529*$H529</f>
        <v>0</v>
      </c>
      <c r="R529" s="172"/>
      <c r="S529" s="33">
        <f t="shared" ref="S529" si="2318">R529*$H529</f>
        <v>0</v>
      </c>
      <c r="T529" s="172"/>
      <c r="U529" s="33">
        <f t="shared" ref="U529" si="2319">T529*$H529</f>
        <v>0</v>
      </c>
      <c r="V529" s="172"/>
      <c r="W529" s="33">
        <f t="shared" ref="W529" si="2320">V529*$H529</f>
        <v>0</v>
      </c>
      <c r="X529" s="172"/>
      <c r="Y529" s="33">
        <f t="shared" ref="Y529" si="2321">X529*$H529</f>
        <v>0</v>
      </c>
      <c r="Z529" s="172"/>
      <c r="AA529" s="33">
        <f t="shared" ref="AA529" si="2322">Z529*$H529</f>
        <v>0</v>
      </c>
      <c r="AB529" s="172"/>
      <c r="AC529" s="33">
        <f t="shared" ref="AC529" si="2323">AB529*$H529</f>
        <v>0</v>
      </c>
      <c r="AD529" s="172"/>
      <c r="AE529" s="33">
        <f t="shared" ref="AE529" si="2324">AD529*$H529</f>
        <v>0</v>
      </c>
      <c r="AF529" s="172"/>
      <c r="AG529" s="33">
        <f t="shared" ref="AG529" si="2325">AF529*$H529</f>
        <v>0</v>
      </c>
      <c r="AH529" s="172"/>
      <c r="AI529" s="33">
        <f t="shared" ref="AI529" si="2326">AH529*$H529</f>
        <v>0</v>
      </c>
      <c r="AJ529" s="172"/>
      <c r="AK529" s="33">
        <f t="shared" ref="AK529" si="2327">AJ529*$H529</f>
        <v>0</v>
      </c>
      <c r="AL529" s="172"/>
      <c r="AM529" s="33">
        <f t="shared" ref="AM529" si="2328">AL529*$H529</f>
        <v>0</v>
      </c>
      <c r="AN529" s="172"/>
      <c r="AO529" s="33">
        <f t="shared" ref="AO529" si="2329">AN529*$H529</f>
        <v>0</v>
      </c>
      <c r="AP529" s="172"/>
      <c r="AQ529" s="33">
        <f t="shared" ref="AQ529" si="2330">AP529*$H529</f>
        <v>0</v>
      </c>
      <c r="AR529" s="172"/>
      <c r="AS529" s="33">
        <f t="shared" ref="AS529" si="2331">AR529*$H529</f>
        <v>0</v>
      </c>
      <c r="AT529" s="172"/>
      <c r="AU529" s="33">
        <f t="shared" ref="AU529" si="2332">AT529*$H529</f>
        <v>0</v>
      </c>
      <c r="AV529" s="172"/>
      <c r="AW529" s="33">
        <f t="shared" ref="AW529" si="2333">AV529*$H529</f>
        <v>0</v>
      </c>
      <c r="AX529" s="34">
        <f t="shared" si="2094"/>
        <v>0</v>
      </c>
      <c r="AY529" s="41">
        <f t="shared" si="2095"/>
        <v>0</v>
      </c>
      <c r="AZ529" s="5">
        <f t="shared" si="2096"/>
        <v>0</v>
      </c>
      <c r="BA529" s="155">
        <f t="shared" si="2097"/>
        <v>0</v>
      </c>
    </row>
    <row r="530" spans="1:53" s="2" customFormat="1" ht="13.2" hidden="1" thickTop="1" thickBot="1" x14ac:dyDescent="0.3">
      <c r="A530" s="32"/>
      <c r="B530" s="154">
        <v>5500300366</v>
      </c>
      <c r="C530" s="133" t="str">
        <f>IFERROR(IF(B530,VLOOKUP((AEO!$B$13&amp;AEO!$C$13&amp;B530&amp;E530),MSRV5!A:F,6,0),""),"N/A")</f>
        <v>4890</v>
      </c>
      <c r="D530" s="138" t="s">
        <v>5445</v>
      </c>
      <c r="E530" s="143" t="str">
        <f>IF(B530,VLOOKUP(B530,MSRV5!B:D,3,0),"")</f>
        <v>UN</v>
      </c>
      <c r="F530" s="143"/>
      <c r="G530" s="75"/>
      <c r="H530" s="74">
        <f>IFERROR(IF(B530,VLOOKUP((AEO!$B$13&amp;AEO!$C$13&amp;B530&amp;E530),MSRV5!A:E,5,0),""),0)</f>
        <v>7820.46</v>
      </c>
      <c r="I530" s="33">
        <f t="shared" si="2296"/>
        <v>0</v>
      </c>
      <c r="J530" s="172"/>
      <c r="K530" s="33">
        <f t="shared" si="2297"/>
        <v>0</v>
      </c>
      <c r="L530" s="172"/>
      <c r="M530" s="33">
        <f t="shared" si="2297"/>
        <v>0</v>
      </c>
      <c r="N530" s="172"/>
      <c r="O530" s="33">
        <f t="shared" ref="O530" si="2334">N530*$H530</f>
        <v>0</v>
      </c>
      <c r="P530" s="172"/>
      <c r="Q530" s="33">
        <f t="shared" ref="Q530" si="2335">P530*$H530</f>
        <v>0</v>
      </c>
      <c r="R530" s="172"/>
      <c r="S530" s="33">
        <f t="shared" ref="S530" si="2336">R530*$H530</f>
        <v>0</v>
      </c>
      <c r="T530" s="172"/>
      <c r="U530" s="33">
        <f t="shared" ref="U530" si="2337">T530*$H530</f>
        <v>0</v>
      </c>
      <c r="V530" s="172"/>
      <c r="W530" s="33">
        <f t="shared" ref="W530" si="2338">V530*$H530</f>
        <v>0</v>
      </c>
      <c r="X530" s="172"/>
      <c r="Y530" s="33">
        <f t="shared" ref="Y530" si="2339">X530*$H530</f>
        <v>0</v>
      </c>
      <c r="Z530" s="172"/>
      <c r="AA530" s="33">
        <f t="shared" ref="AA530" si="2340">Z530*$H530</f>
        <v>0</v>
      </c>
      <c r="AB530" s="172"/>
      <c r="AC530" s="33">
        <f t="shared" ref="AC530" si="2341">AB530*$H530</f>
        <v>0</v>
      </c>
      <c r="AD530" s="172"/>
      <c r="AE530" s="33">
        <f t="shared" ref="AE530" si="2342">AD530*$H530</f>
        <v>0</v>
      </c>
      <c r="AF530" s="172"/>
      <c r="AG530" s="33">
        <f t="shared" ref="AG530" si="2343">AF530*$H530</f>
        <v>0</v>
      </c>
      <c r="AH530" s="172"/>
      <c r="AI530" s="33">
        <f t="shared" ref="AI530" si="2344">AH530*$H530</f>
        <v>0</v>
      </c>
      <c r="AJ530" s="172"/>
      <c r="AK530" s="33">
        <f t="shared" ref="AK530" si="2345">AJ530*$H530</f>
        <v>0</v>
      </c>
      <c r="AL530" s="172"/>
      <c r="AM530" s="33">
        <f t="shared" ref="AM530" si="2346">AL530*$H530</f>
        <v>0</v>
      </c>
      <c r="AN530" s="172"/>
      <c r="AO530" s="33">
        <f t="shared" ref="AO530" si="2347">AN530*$H530</f>
        <v>0</v>
      </c>
      <c r="AP530" s="172"/>
      <c r="AQ530" s="33">
        <f t="shared" ref="AQ530" si="2348">AP530*$H530</f>
        <v>0</v>
      </c>
      <c r="AR530" s="172"/>
      <c r="AS530" s="33">
        <f t="shared" ref="AS530" si="2349">AR530*$H530</f>
        <v>0</v>
      </c>
      <c r="AT530" s="172"/>
      <c r="AU530" s="33">
        <f t="shared" ref="AU530" si="2350">AT530*$H530</f>
        <v>0</v>
      </c>
      <c r="AV530" s="172"/>
      <c r="AW530" s="33">
        <f t="shared" ref="AW530" si="2351">AV530*$H530</f>
        <v>0</v>
      </c>
      <c r="AX530" s="34">
        <f t="shared" si="2094"/>
        <v>0</v>
      </c>
      <c r="AY530" s="41">
        <f t="shared" si="2095"/>
        <v>0</v>
      </c>
      <c r="AZ530" s="5">
        <f t="shared" si="2096"/>
        <v>0</v>
      </c>
      <c r="BA530" s="155">
        <f t="shared" si="2097"/>
        <v>0</v>
      </c>
    </row>
    <row r="531" spans="1:53" s="2" customFormat="1" ht="13.2" hidden="1" thickTop="1" thickBot="1" x14ac:dyDescent="0.3">
      <c r="A531" s="32"/>
      <c r="B531" s="154">
        <v>5500000010</v>
      </c>
      <c r="C531" s="133" t="str">
        <f>IFERROR(IF(B531,VLOOKUP((AEO!$B$13&amp;AEO!$C$13&amp;B531&amp;E531),MSRV5!A:F,6,0),""),"N/A")</f>
        <v>4900</v>
      </c>
      <c r="D531" s="138" t="s">
        <v>5446</v>
      </c>
      <c r="E531" s="143" t="str">
        <f>IF(B531,VLOOKUP(B531,MSRV5!B:D,3,0),"")</f>
        <v>UN</v>
      </c>
      <c r="F531" s="143"/>
      <c r="G531" s="75"/>
      <c r="H531" s="74">
        <f>IFERROR(IF(B531,VLOOKUP((AEO!$B$13&amp;AEO!$C$13&amp;B531&amp;E531),MSRV5!A:E,5,0),""),0)</f>
        <v>6750.06</v>
      </c>
      <c r="I531" s="33">
        <f t="shared" si="2296"/>
        <v>0</v>
      </c>
      <c r="J531" s="172"/>
      <c r="K531" s="33">
        <f t="shared" si="2297"/>
        <v>0</v>
      </c>
      <c r="L531" s="172"/>
      <c r="M531" s="33">
        <f t="shared" si="2297"/>
        <v>0</v>
      </c>
      <c r="N531" s="172"/>
      <c r="O531" s="33">
        <f t="shared" ref="O531" si="2352">N531*$H531</f>
        <v>0</v>
      </c>
      <c r="P531" s="172"/>
      <c r="Q531" s="33">
        <f t="shared" ref="Q531" si="2353">P531*$H531</f>
        <v>0</v>
      </c>
      <c r="R531" s="172"/>
      <c r="S531" s="33">
        <f t="shared" ref="S531" si="2354">R531*$H531</f>
        <v>0</v>
      </c>
      <c r="T531" s="172"/>
      <c r="U531" s="33">
        <f t="shared" ref="U531" si="2355">T531*$H531</f>
        <v>0</v>
      </c>
      <c r="V531" s="172"/>
      <c r="W531" s="33">
        <f t="shared" ref="W531" si="2356">V531*$H531</f>
        <v>0</v>
      </c>
      <c r="X531" s="172"/>
      <c r="Y531" s="33">
        <f t="shared" ref="Y531" si="2357">X531*$H531</f>
        <v>0</v>
      </c>
      <c r="Z531" s="172"/>
      <c r="AA531" s="33">
        <f t="shared" ref="AA531" si="2358">Z531*$H531</f>
        <v>0</v>
      </c>
      <c r="AB531" s="172"/>
      <c r="AC531" s="33">
        <f t="shared" ref="AC531" si="2359">AB531*$H531</f>
        <v>0</v>
      </c>
      <c r="AD531" s="172"/>
      <c r="AE531" s="33">
        <f t="shared" ref="AE531" si="2360">AD531*$H531</f>
        <v>0</v>
      </c>
      <c r="AF531" s="172"/>
      <c r="AG531" s="33">
        <f t="shared" ref="AG531" si="2361">AF531*$H531</f>
        <v>0</v>
      </c>
      <c r="AH531" s="172"/>
      <c r="AI531" s="33">
        <f t="shared" ref="AI531" si="2362">AH531*$H531</f>
        <v>0</v>
      </c>
      <c r="AJ531" s="172"/>
      <c r="AK531" s="33">
        <f t="shared" ref="AK531" si="2363">AJ531*$H531</f>
        <v>0</v>
      </c>
      <c r="AL531" s="172"/>
      <c r="AM531" s="33">
        <f t="shared" ref="AM531" si="2364">AL531*$H531</f>
        <v>0</v>
      </c>
      <c r="AN531" s="172"/>
      <c r="AO531" s="33">
        <f t="shared" ref="AO531" si="2365">AN531*$H531</f>
        <v>0</v>
      </c>
      <c r="AP531" s="172"/>
      <c r="AQ531" s="33">
        <f t="shared" ref="AQ531" si="2366">AP531*$H531</f>
        <v>0</v>
      </c>
      <c r="AR531" s="172"/>
      <c r="AS531" s="33">
        <f t="shared" ref="AS531" si="2367">AR531*$H531</f>
        <v>0</v>
      </c>
      <c r="AT531" s="172"/>
      <c r="AU531" s="33">
        <f t="shared" ref="AU531" si="2368">AT531*$H531</f>
        <v>0</v>
      </c>
      <c r="AV531" s="172"/>
      <c r="AW531" s="33">
        <f t="shared" ref="AW531" si="2369">AV531*$H531</f>
        <v>0</v>
      </c>
      <c r="AX531" s="34">
        <f t="shared" si="2094"/>
        <v>0</v>
      </c>
      <c r="AY531" s="41">
        <f t="shared" si="2095"/>
        <v>0</v>
      </c>
      <c r="AZ531" s="5">
        <f t="shared" si="2096"/>
        <v>0</v>
      </c>
      <c r="BA531" s="155">
        <f t="shared" si="2097"/>
        <v>0</v>
      </c>
    </row>
    <row r="532" spans="1:53" s="2" customFormat="1" ht="13.2" hidden="1" thickTop="1" thickBot="1" x14ac:dyDescent="0.3">
      <c r="A532" s="89"/>
      <c r="B532" s="152">
        <v>5500300374</v>
      </c>
      <c r="C532" s="132" t="str">
        <f>IFERROR(IF(B532,VLOOKUP((AEO!$B$13&amp;AEO!$C$13&amp;B532&amp;E532),MSRV5!A:F,6,0),""),"N/A")</f>
        <v>4910</v>
      </c>
      <c r="D532" s="137" t="s">
        <v>5447</v>
      </c>
      <c r="E532" s="142" t="str">
        <f>IF(B532,VLOOKUP(B532,MSRV5!B:D,3,0),"")</f>
        <v>UN</v>
      </c>
      <c r="F532" s="142"/>
      <c r="G532" s="86"/>
      <c r="H532" s="88">
        <f>IFERROR(IF(B532,VLOOKUP((AEO!$B$13&amp;AEO!$C$13&amp;B532&amp;E532),MSRV5!A:E,5,0),""),0)</f>
        <v>26890.91</v>
      </c>
      <c r="I532" s="90">
        <f t="shared" si="2296"/>
        <v>0</v>
      </c>
      <c r="J532" s="172"/>
      <c r="K532" s="90">
        <f t="shared" si="2297"/>
        <v>0</v>
      </c>
      <c r="L532" s="172"/>
      <c r="M532" s="90">
        <f t="shared" si="2297"/>
        <v>0</v>
      </c>
      <c r="N532" s="172"/>
      <c r="O532" s="90">
        <f t="shared" ref="O532" si="2370">N532*$H532</f>
        <v>0</v>
      </c>
      <c r="P532" s="172"/>
      <c r="Q532" s="90">
        <f t="shared" ref="Q532" si="2371">P532*$H532</f>
        <v>0</v>
      </c>
      <c r="R532" s="172"/>
      <c r="S532" s="90">
        <f t="shared" ref="S532" si="2372">R532*$H532</f>
        <v>0</v>
      </c>
      <c r="T532" s="172"/>
      <c r="U532" s="90">
        <f t="shared" ref="U532" si="2373">T532*$H532</f>
        <v>0</v>
      </c>
      <c r="V532" s="172"/>
      <c r="W532" s="90">
        <f t="shared" ref="W532" si="2374">V532*$H532</f>
        <v>0</v>
      </c>
      <c r="X532" s="172"/>
      <c r="Y532" s="90">
        <f t="shared" ref="Y532" si="2375">X532*$H532</f>
        <v>0</v>
      </c>
      <c r="Z532" s="172"/>
      <c r="AA532" s="90">
        <f t="shared" ref="AA532" si="2376">Z532*$H532</f>
        <v>0</v>
      </c>
      <c r="AB532" s="172"/>
      <c r="AC532" s="90">
        <f t="shared" ref="AC532" si="2377">AB532*$H532</f>
        <v>0</v>
      </c>
      <c r="AD532" s="172"/>
      <c r="AE532" s="90">
        <f t="shared" ref="AE532" si="2378">AD532*$H532</f>
        <v>0</v>
      </c>
      <c r="AF532" s="172"/>
      <c r="AG532" s="90">
        <f t="shared" ref="AG532" si="2379">AF532*$H532</f>
        <v>0</v>
      </c>
      <c r="AH532" s="172"/>
      <c r="AI532" s="90">
        <f t="shared" ref="AI532" si="2380">AH532*$H532</f>
        <v>0</v>
      </c>
      <c r="AJ532" s="172"/>
      <c r="AK532" s="90">
        <f t="shared" ref="AK532" si="2381">AJ532*$H532</f>
        <v>0</v>
      </c>
      <c r="AL532" s="172"/>
      <c r="AM532" s="90">
        <f t="shared" ref="AM532" si="2382">AL532*$H532</f>
        <v>0</v>
      </c>
      <c r="AN532" s="172"/>
      <c r="AO532" s="90">
        <f t="shared" ref="AO532" si="2383">AN532*$H532</f>
        <v>0</v>
      </c>
      <c r="AP532" s="172"/>
      <c r="AQ532" s="90">
        <f t="shared" ref="AQ532" si="2384">AP532*$H532</f>
        <v>0</v>
      </c>
      <c r="AR532" s="172"/>
      <c r="AS532" s="90">
        <f t="shared" ref="AS532" si="2385">AR532*$H532</f>
        <v>0</v>
      </c>
      <c r="AT532" s="172"/>
      <c r="AU532" s="90">
        <f t="shared" ref="AU532" si="2386">AT532*$H532</f>
        <v>0</v>
      </c>
      <c r="AV532" s="172"/>
      <c r="AW532" s="90">
        <f t="shared" ref="AW532" si="2387">AV532*$H532</f>
        <v>0</v>
      </c>
      <c r="AX532" s="91">
        <f t="shared" si="2094"/>
        <v>0</v>
      </c>
      <c r="AY532" s="92">
        <f t="shared" si="2095"/>
        <v>0</v>
      </c>
      <c r="AZ532" s="87">
        <f t="shared" si="2096"/>
        <v>0</v>
      </c>
      <c r="BA532" s="153">
        <f t="shared" si="2097"/>
        <v>0</v>
      </c>
    </row>
    <row r="533" spans="1:53" s="2" customFormat="1" ht="24" hidden="1" thickTop="1" thickBot="1" x14ac:dyDescent="0.3">
      <c r="A533" s="32"/>
      <c r="B533" s="154">
        <v>5500300354</v>
      </c>
      <c r="C533" s="133" t="str">
        <f>IFERROR(IF(B533,VLOOKUP((AEO!$B$13&amp;AEO!$C$13&amp;B533&amp;E533),MSRV5!A:F,6,0),""),"N/A")</f>
        <v>4920</v>
      </c>
      <c r="D533" s="138" t="s">
        <v>5448</v>
      </c>
      <c r="E533" s="143" t="str">
        <f>IF(B533,VLOOKUP(B533,MSRV5!B:D,3,0),"")</f>
        <v>UN</v>
      </c>
      <c r="F533" s="143"/>
      <c r="G533" s="75"/>
      <c r="H533" s="74">
        <f>IFERROR(IF(B533,VLOOKUP((AEO!$B$13&amp;AEO!$C$13&amp;B533&amp;E533),MSRV5!A:E,5,0),""),0)</f>
        <v>53757.599999999999</v>
      </c>
      <c r="I533" s="33">
        <f t="shared" si="2296"/>
        <v>0</v>
      </c>
      <c r="J533" s="172"/>
      <c r="K533" s="33">
        <f t="shared" si="2297"/>
        <v>0</v>
      </c>
      <c r="L533" s="172"/>
      <c r="M533" s="33">
        <f t="shared" si="2297"/>
        <v>0</v>
      </c>
      <c r="N533" s="172"/>
      <c r="O533" s="33">
        <f t="shared" ref="O533" si="2388">N533*$H533</f>
        <v>0</v>
      </c>
      <c r="P533" s="172"/>
      <c r="Q533" s="33">
        <f t="shared" ref="Q533" si="2389">P533*$H533</f>
        <v>0</v>
      </c>
      <c r="R533" s="172"/>
      <c r="S533" s="33">
        <f t="shared" ref="S533" si="2390">R533*$H533</f>
        <v>0</v>
      </c>
      <c r="T533" s="172"/>
      <c r="U533" s="33">
        <f t="shared" ref="U533" si="2391">T533*$H533</f>
        <v>0</v>
      </c>
      <c r="V533" s="172"/>
      <c r="W533" s="33">
        <f t="shared" ref="W533" si="2392">V533*$H533</f>
        <v>0</v>
      </c>
      <c r="X533" s="172"/>
      <c r="Y533" s="33">
        <f t="shared" ref="Y533" si="2393">X533*$H533</f>
        <v>0</v>
      </c>
      <c r="Z533" s="172"/>
      <c r="AA533" s="33">
        <f t="shared" ref="AA533" si="2394">Z533*$H533</f>
        <v>0</v>
      </c>
      <c r="AB533" s="172"/>
      <c r="AC533" s="33">
        <f t="shared" ref="AC533" si="2395">AB533*$H533</f>
        <v>0</v>
      </c>
      <c r="AD533" s="172"/>
      <c r="AE533" s="33">
        <f t="shared" ref="AE533" si="2396">AD533*$H533</f>
        <v>0</v>
      </c>
      <c r="AF533" s="172"/>
      <c r="AG533" s="33">
        <f t="shared" ref="AG533" si="2397">AF533*$H533</f>
        <v>0</v>
      </c>
      <c r="AH533" s="172"/>
      <c r="AI533" s="33">
        <f t="shared" ref="AI533" si="2398">AH533*$H533</f>
        <v>0</v>
      </c>
      <c r="AJ533" s="172"/>
      <c r="AK533" s="33">
        <f t="shared" ref="AK533" si="2399">AJ533*$H533</f>
        <v>0</v>
      </c>
      <c r="AL533" s="172"/>
      <c r="AM533" s="33">
        <f t="shared" ref="AM533" si="2400">AL533*$H533</f>
        <v>0</v>
      </c>
      <c r="AN533" s="172"/>
      <c r="AO533" s="33">
        <f t="shared" ref="AO533" si="2401">AN533*$H533</f>
        <v>0</v>
      </c>
      <c r="AP533" s="172"/>
      <c r="AQ533" s="33">
        <f t="shared" ref="AQ533" si="2402">AP533*$H533</f>
        <v>0</v>
      </c>
      <c r="AR533" s="172"/>
      <c r="AS533" s="33">
        <f t="shared" ref="AS533" si="2403">AR533*$H533</f>
        <v>0</v>
      </c>
      <c r="AT533" s="172"/>
      <c r="AU533" s="33">
        <f t="shared" ref="AU533" si="2404">AT533*$H533</f>
        <v>0</v>
      </c>
      <c r="AV533" s="172"/>
      <c r="AW533" s="33">
        <f t="shared" ref="AW533" si="2405">AV533*$H533</f>
        <v>0</v>
      </c>
      <c r="AX533" s="34">
        <f t="shared" si="2094"/>
        <v>0</v>
      </c>
      <c r="AY533" s="41">
        <f t="shared" si="2095"/>
        <v>0</v>
      </c>
      <c r="AZ533" s="5">
        <f t="shared" si="2096"/>
        <v>0</v>
      </c>
      <c r="BA533" s="155">
        <f t="shared" si="2097"/>
        <v>0</v>
      </c>
    </row>
    <row r="534" spans="1:53" s="2" customFormat="1" ht="13.2" hidden="1" thickTop="1" thickBot="1" x14ac:dyDescent="0.3">
      <c r="A534" s="89"/>
      <c r="B534" s="152">
        <v>5500300353</v>
      </c>
      <c r="C534" s="132" t="str">
        <f>IFERROR(IF(B534,VLOOKUP((AEO!$B$13&amp;AEO!$C$13&amp;B534&amp;E534),MSRV5!A:F,6,0),""),"N/A")</f>
        <v>4930</v>
      </c>
      <c r="D534" s="137" t="s">
        <v>5449</v>
      </c>
      <c r="E534" s="142" t="str">
        <f>IF(B534,VLOOKUP(B534,MSRV5!B:D,3,0),"")</f>
        <v>UN</v>
      </c>
      <c r="F534" s="142"/>
      <c r="G534" s="86"/>
      <c r="H534" s="88">
        <f>IFERROR(IF(B534,VLOOKUP((AEO!$B$13&amp;AEO!$C$13&amp;B534&amp;E534),MSRV5!A:E,5,0),""),0)</f>
        <v>45472.05</v>
      </c>
      <c r="I534" s="90">
        <f t="shared" si="2296"/>
        <v>0</v>
      </c>
      <c r="J534" s="172"/>
      <c r="K534" s="90">
        <f t="shared" si="2297"/>
        <v>0</v>
      </c>
      <c r="L534" s="172"/>
      <c r="M534" s="90">
        <f t="shared" si="2297"/>
        <v>0</v>
      </c>
      <c r="N534" s="172"/>
      <c r="O534" s="90">
        <f t="shared" ref="O534" si="2406">N534*$H534</f>
        <v>0</v>
      </c>
      <c r="P534" s="172"/>
      <c r="Q534" s="90">
        <f t="shared" ref="Q534" si="2407">P534*$H534</f>
        <v>0</v>
      </c>
      <c r="R534" s="172"/>
      <c r="S534" s="90">
        <f t="shared" ref="S534" si="2408">R534*$H534</f>
        <v>0</v>
      </c>
      <c r="T534" s="172"/>
      <c r="U534" s="90">
        <f t="shared" ref="U534" si="2409">T534*$H534</f>
        <v>0</v>
      </c>
      <c r="V534" s="172"/>
      <c r="W534" s="90">
        <f t="shared" ref="W534" si="2410">V534*$H534</f>
        <v>0</v>
      </c>
      <c r="X534" s="172"/>
      <c r="Y534" s="90">
        <f t="shared" ref="Y534" si="2411">X534*$H534</f>
        <v>0</v>
      </c>
      <c r="Z534" s="172"/>
      <c r="AA534" s="90">
        <f t="shared" ref="AA534" si="2412">Z534*$H534</f>
        <v>0</v>
      </c>
      <c r="AB534" s="172"/>
      <c r="AC534" s="90">
        <f t="shared" ref="AC534" si="2413">AB534*$H534</f>
        <v>0</v>
      </c>
      <c r="AD534" s="172"/>
      <c r="AE534" s="90">
        <f t="shared" ref="AE534" si="2414">AD534*$H534</f>
        <v>0</v>
      </c>
      <c r="AF534" s="172"/>
      <c r="AG534" s="90">
        <f t="shared" ref="AG534" si="2415">AF534*$H534</f>
        <v>0</v>
      </c>
      <c r="AH534" s="172"/>
      <c r="AI534" s="90">
        <f t="shared" ref="AI534" si="2416">AH534*$H534</f>
        <v>0</v>
      </c>
      <c r="AJ534" s="172"/>
      <c r="AK534" s="90">
        <f t="shared" ref="AK534" si="2417">AJ534*$H534</f>
        <v>0</v>
      </c>
      <c r="AL534" s="172"/>
      <c r="AM534" s="90">
        <f t="shared" ref="AM534" si="2418">AL534*$H534</f>
        <v>0</v>
      </c>
      <c r="AN534" s="172"/>
      <c r="AO534" s="90">
        <f t="shared" ref="AO534" si="2419">AN534*$H534</f>
        <v>0</v>
      </c>
      <c r="AP534" s="172"/>
      <c r="AQ534" s="90">
        <f t="shared" ref="AQ534" si="2420">AP534*$H534</f>
        <v>0</v>
      </c>
      <c r="AR534" s="172"/>
      <c r="AS534" s="90">
        <f t="shared" ref="AS534" si="2421">AR534*$H534</f>
        <v>0</v>
      </c>
      <c r="AT534" s="172"/>
      <c r="AU534" s="90">
        <f t="shared" ref="AU534" si="2422">AT534*$H534</f>
        <v>0</v>
      </c>
      <c r="AV534" s="172"/>
      <c r="AW534" s="90">
        <f t="shared" ref="AW534" si="2423">AV534*$H534</f>
        <v>0</v>
      </c>
      <c r="AX534" s="91">
        <f t="shared" si="2094"/>
        <v>0</v>
      </c>
      <c r="AY534" s="92">
        <f t="shared" si="2095"/>
        <v>0</v>
      </c>
      <c r="AZ534" s="87">
        <f t="shared" si="2096"/>
        <v>0</v>
      </c>
      <c r="BA534" s="153">
        <f t="shared" si="2097"/>
        <v>0</v>
      </c>
    </row>
    <row r="535" spans="1:53" s="2" customFormat="1" ht="13.2" hidden="1" thickTop="1" thickBot="1" x14ac:dyDescent="0.3">
      <c r="A535" s="32"/>
      <c r="B535" s="154">
        <v>5500300361</v>
      </c>
      <c r="C535" s="133" t="str">
        <f>IFERROR(IF(B535,VLOOKUP((AEO!$B$13&amp;AEO!$C$13&amp;B535&amp;E535),MSRV5!A:F,6,0),""),"N/A")</f>
        <v>4940</v>
      </c>
      <c r="D535" s="138" t="s">
        <v>5450</v>
      </c>
      <c r="E535" s="143" t="str">
        <f>IF(B535,VLOOKUP(B535,MSRV5!B:D,3,0),"")</f>
        <v>UN</v>
      </c>
      <c r="F535" s="143"/>
      <c r="G535" s="75"/>
      <c r="H535" s="74">
        <f>IFERROR(IF(B535,VLOOKUP((AEO!$B$13&amp;AEO!$C$13&amp;B535&amp;E535),MSRV5!A:E,5,0),""),0)</f>
        <v>17788.14</v>
      </c>
      <c r="I535" s="33">
        <f t="shared" si="2296"/>
        <v>0</v>
      </c>
      <c r="J535" s="172"/>
      <c r="K535" s="33">
        <f t="shared" si="2297"/>
        <v>0</v>
      </c>
      <c r="L535" s="172"/>
      <c r="M535" s="33">
        <f t="shared" si="2297"/>
        <v>0</v>
      </c>
      <c r="N535" s="172"/>
      <c r="O535" s="33">
        <f t="shared" ref="O535" si="2424">N535*$H535</f>
        <v>0</v>
      </c>
      <c r="P535" s="172"/>
      <c r="Q535" s="33">
        <f t="shared" ref="Q535" si="2425">P535*$H535</f>
        <v>0</v>
      </c>
      <c r="R535" s="172"/>
      <c r="S535" s="33">
        <f t="shared" ref="S535" si="2426">R535*$H535</f>
        <v>0</v>
      </c>
      <c r="T535" s="172"/>
      <c r="U535" s="33">
        <f t="shared" ref="U535" si="2427">T535*$H535</f>
        <v>0</v>
      </c>
      <c r="V535" s="172"/>
      <c r="W535" s="33">
        <f t="shared" ref="W535" si="2428">V535*$H535</f>
        <v>0</v>
      </c>
      <c r="X535" s="172"/>
      <c r="Y535" s="33">
        <f t="shared" ref="Y535" si="2429">X535*$H535</f>
        <v>0</v>
      </c>
      <c r="Z535" s="172"/>
      <c r="AA535" s="33">
        <f t="shared" ref="AA535" si="2430">Z535*$H535</f>
        <v>0</v>
      </c>
      <c r="AB535" s="172"/>
      <c r="AC535" s="33">
        <f t="shared" ref="AC535" si="2431">AB535*$H535</f>
        <v>0</v>
      </c>
      <c r="AD535" s="172"/>
      <c r="AE535" s="33">
        <f t="shared" ref="AE535" si="2432">AD535*$H535</f>
        <v>0</v>
      </c>
      <c r="AF535" s="172"/>
      <c r="AG535" s="33">
        <f t="shared" ref="AG535" si="2433">AF535*$H535</f>
        <v>0</v>
      </c>
      <c r="AH535" s="172"/>
      <c r="AI535" s="33">
        <f t="shared" ref="AI535" si="2434">AH535*$H535</f>
        <v>0</v>
      </c>
      <c r="AJ535" s="172"/>
      <c r="AK535" s="33">
        <f t="shared" ref="AK535" si="2435">AJ535*$H535</f>
        <v>0</v>
      </c>
      <c r="AL535" s="172"/>
      <c r="AM535" s="33">
        <f t="shared" ref="AM535" si="2436">AL535*$H535</f>
        <v>0</v>
      </c>
      <c r="AN535" s="172"/>
      <c r="AO535" s="33">
        <f t="shared" ref="AO535" si="2437">AN535*$H535</f>
        <v>0</v>
      </c>
      <c r="AP535" s="172"/>
      <c r="AQ535" s="33">
        <f t="shared" ref="AQ535" si="2438">AP535*$H535</f>
        <v>0</v>
      </c>
      <c r="AR535" s="172"/>
      <c r="AS535" s="33">
        <f t="shared" ref="AS535" si="2439">AR535*$H535</f>
        <v>0</v>
      </c>
      <c r="AT535" s="172"/>
      <c r="AU535" s="33">
        <f t="shared" ref="AU535" si="2440">AT535*$H535</f>
        <v>0</v>
      </c>
      <c r="AV535" s="172"/>
      <c r="AW535" s="33">
        <f t="shared" ref="AW535" si="2441">AV535*$H535</f>
        <v>0</v>
      </c>
      <c r="AX535" s="34">
        <f t="shared" si="2094"/>
        <v>0</v>
      </c>
      <c r="AY535" s="41">
        <f t="shared" si="2095"/>
        <v>0</v>
      </c>
      <c r="AZ535" s="5">
        <f t="shared" si="2096"/>
        <v>0</v>
      </c>
      <c r="BA535" s="155">
        <f t="shared" si="2097"/>
        <v>0</v>
      </c>
    </row>
    <row r="536" spans="1:53" s="2" customFormat="1" ht="13.2" hidden="1" thickTop="1" thickBot="1" x14ac:dyDescent="0.3">
      <c r="A536" s="32"/>
      <c r="B536" s="154">
        <v>5500300360</v>
      </c>
      <c r="C536" s="133" t="str">
        <f>IFERROR(IF(B536,VLOOKUP((AEO!$B$13&amp;AEO!$C$13&amp;B536&amp;E536),MSRV5!A:F,6,0),""),"N/A")</f>
        <v>4950</v>
      </c>
      <c r="D536" s="138" t="s">
        <v>5451</v>
      </c>
      <c r="E536" s="143" t="str">
        <f>IF(B536,VLOOKUP(B536,MSRV5!B:D,3,0),"")</f>
        <v>UN</v>
      </c>
      <c r="F536" s="143"/>
      <c r="G536" s="75"/>
      <c r="H536" s="74">
        <f>IFERROR(IF(B536,VLOOKUP((AEO!$B$13&amp;AEO!$C$13&amp;B536&amp;E536),MSRV5!A:E,5,0),""),0)</f>
        <v>11788.57</v>
      </c>
      <c r="I536" s="33">
        <f t="shared" si="2296"/>
        <v>0</v>
      </c>
      <c r="J536" s="172"/>
      <c r="K536" s="33">
        <f t="shared" si="2297"/>
        <v>0</v>
      </c>
      <c r="L536" s="172"/>
      <c r="M536" s="33">
        <f t="shared" si="2297"/>
        <v>0</v>
      </c>
      <c r="N536" s="172"/>
      <c r="O536" s="33">
        <f t="shared" ref="O536" si="2442">N536*$H536</f>
        <v>0</v>
      </c>
      <c r="P536" s="172"/>
      <c r="Q536" s="33">
        <f t="shared" ref="Q536" si="2443">P536*$H536</f>
        <v>0</v>
      </c>
      <c r="R536" s="172"/>
      <c r="S536" s="33">
        <f t="shared" ref="S536" si="2444">R536*$H536</f>
        <v>0</v>
      </c>
      <c r="T536" s="172"/>
      <c r="U536" s="33">
        <f t="shared" ref="U536" si="2445">T536*$H536</f>
        <v>0</v>
      </c>
      <c r="V536" s="172"/>
      <c r="W536" s="33">
        <f t="shared" ref="W536" si="2446">V536*$H536</f>
        <v>0</v>
      </c>
      <c r="X536" s="172"/>
      <c r="Y536" s="33">
        <f t="shared" ref="Y536" si="2447">X536*$H536</f>
        <v>0</v>
      </c>
      <c r="Z536" s="172"/>
      <c r="AA536" s="33">
        <f t="shared" ref="AA536" si="2448">Z536*$H536</f>
        <v>0</v>
      </c>
      <c r="AB536" s="172"/>
      <c r="AC536" s="33">
        <f t="shared" ref="AC536" si="2449">AB536*$H536</f>
        <v>0</v>
      </c>
      <c r="AD536" s="172"/>
      <c r="AE536" s="33">
        <f t="shared" ref="AE536" si="2450">AD536*$H536</f>
        <v>0</v>
      </c>
      <c r="AF536" s="172"/>
      <c r="AG536" s="33">
        <f t="shared" ref="AG536" si="2451">AF536*$H536</f>
        <v>0</v>
      </c>
      <c r="AH536" s="172"/>
      <c r="AI536" s="33">
        <f t="shared" ref="AI536" si="2452">AH536*$H536</f>
        <v>0</v>
      </c>
      <c r="AJ536" s="172"/>
      <c r="AK536" s="33">
        <f t="shared" ref="AK536" si="2453">AJ536*$H536</f>
        <v>0</v>
      </c>
      <c r="AL536" s="172"/>
      <c r="AM536" s="33">
        <f t="shared" ref="AM536" si="2454">AL536*$H536</f>
        <v>0</v>
      </c>
      <c r="AN536" s="172"/>
      <c r="AO536" s="33">
        <f t="shared" ref="AO536" si="2455">AN536*$H536</f>
        <v>0</v>
      </c>
      <c r="AP536" s="172"/>
      <c r="AQ536" s="33">
        <f t="shared" ref="AQ536" si="2456">AP536*$H536</f>
        <v>0</v>
      </c>
      <c r="AR536" s="172"/>
      <c r="AS536" s="33">
        <f t="shared" ref="AS536" si="2457">AR536*$H536</f>
        <v>0</v>
      </c>
      <c r="AT536" s="172"/>
      <c r="AU536" s="33">
        <f t="shared" ref="AU536" si="2458">AT536*$H536</f>
        <v>0</v>
      </c>
      <c r="AV536" s="172"/>
      <c r="AW536" s="33">
        <f t="shared" ref="AW536" si="2459">AV536*$H536</f>
        <v>0</v>
      </c>
      <c r="AX536" s="34">
        <f t="shared" si="2094"/>
        <v>0</v>
      </c>
      <c r="AY536" s="41">
        <f t="shared" si="2095"/>
        <v>0</v>
      </c>
      <c r="AZ536" s="5">
        <f t="shared" si="2096"/>
        <v>0</v>
      </c>
      <c r="BA536" s="155">
        <f t="shared" si="2097"/>
        <v>0</v>
      </c>
    </row>
    <row r="537" spans="1:53" s="2" customFormat="1" ht="13.2" hidden="1" thickTop="1" thickBot="1" x14ac:dyDescent="0.3">
      <c r="A537" s="32"/>
      <c r="B537" s="154">
        <v>5500300377</v>
      </c>
      <c r="C537" s="133" t="str">
        <f>IFERROR(IF(B537,VLOOKUP((AEO!$B$13&amp;AEO!$C$13&amp;B537&amp;E537),MSRV5!A:F,6,0),""),"N/A")</f>
        <v>N/A</v>
      </c>
      <c r="D537" s="138" t="s">
        <v>5452</v>
      </c>
      <c r="E537" s="143" t="e">
        <f>IF(B537,VLOOKUP(B537,MSRV5!B:D,3,0),"")</f>
        <v>#N/A</v>
      </c>
      <c r="F537" s="143"/>
      <c r="G537" s="75"/>
      <c r="H537" s="74">
        <f>IFERROR(IF(B537,VLOOKUP((AEO!$B$13&amp;AEO!$C$13&amp;B537&amp;E537),MSRV5!A:E,5,0),""),0)</f>
        <v>0</v>
      </c>
      <c r="I537" s="33">
        <f t="shared" si="2296"/>
        <v>0</v>
      </c>
      <c r="J537" s="172"/>
      <c r="K537" s="33">
        <f t="shared" si="2297"/>
        <v>0</v>
      </c>
      <c r="L537" s="172"/>
      <c r="M537" s="33">
        <f t="shared" si="2297"/>
        <v>0</v>
      </c>
      <c r="N537" s="172"/>
      <c r="O537" s="33">
        <f t="shared" ref="O537" si="2460">N537*$H537</f>
        <v>0</v>
      </c>
      <c r="P537" s="172"/>
      <c r="Q537" s="33">
        <f t="shared" ref="Q537" si="2461">P537*$H537</f>
        <v>0</v>
      </c>
      <c r="R537" s="172"/>
      <c r="S537" s="33">
        <f t="shared" ref="S537" si="2462">R537*$H537</f>
        <v>0</v>
      </c>
      <c r="T537" s="172"/>
      <c r="U537" s="33">
        <f t="shared" ref="U537" si="2463">T537*$H537</f>
        <v>0</v>
      </c>
      <c r="V537" s="172"/>
      <c r="W537" s="33">
        <f t="shared" ref="W537" si="2464">V537*$H537</f>
        <v>0</v>
      </c>
      <c r="X537" s="172"/>
      <c r="Y537" s="33">
        <f t="shared" ref="Y537" si="2465">X537*$H537</f>
        <v>0</v>
      </c>
      <c r="Z537" s="172"/>
      <c r="AA537" s="33">
        <f t="shared" ref="AA537" si="2466">Z537*$H537</f>
        <v>0</v>
      </c>
      <c r="AB537" s="172"/>
      <c r="AC537" s="33">
        <f t="shared" ref="AC537" si="2467">AB537*$H537</f>
        <v>0</v>
      </c>
      <c r="AD537" s="172"/>
      <c r="AE537" s="33">
        <f t="shared" ref="AE537" si="2468">AD537*$H537</f>
        <v>0</v>
      </c>
      <c r="AF537" s="172"/>
      <c r="AG537" s="33">
        <f t="shared" ref="AG537" si="2469">AF537*$H537</f>
        <v>0</v>
      </c>
      <c r="AH537" s="172"/>
      <c r="AI537" s="33">
        <f t="shared" ref="AI537" si="2470">AH537*$H537</f>
        <v>0</v>
      </c>
      <c r="AJ537" s="172"/>
      <c r="AK537" s="33">
        <f t="shared" ref="AK537" si="2471">AJ537*$H537</f>
        <v>0</v>
      </c>
      <c r="AL537" s="172"/>
      <c r="AM537" s="33">
        <f t="shared" ref="AM537" si="2472">AL537*$H537</f>
        <v>0</v>
      </c>
      <c r="AN537" s="172"/>
      <c r="AO537" s="33">
        <f t="shared" ref="AO537" si="2473">AN537*$H537</f>
        <v>0</v>
      </c>
      <c r="AP537" s="172"/>
      <c r="AQ537" s="33">
        <f t="shared" ref="AQ537" si="2474">AP537*$H537</f>
        <v>0</v>
      </c>
      <c r="AR537" s="172"/>
      <c r="AS537" s="33">
        <f t="shared" ref="AS537" si="2475">AR537*$H537</f>
        <v>0</v>
      </c>
      <c r="AT537" s="172"/>
      <c r="AU537" s="33">
        <f t="shared" ref="AU537" si="2476">AT537*$H537</f>
        <v>0</v>
      </c>
      <c r="AV537" s="172"/>
      <c r="AW537" s="33">
        <f t="shared" ref="AW537" si="2477">AV537*$H537</f>
        <v>0</v>
      </c>
      <c r="AX537" s="34">
        <f t="shared" si="2094"/>
        <v>0</v>
      </c>
      <c r="AY537" s="41">
        <f t="shared" si="2095"/>
        <v>0</v>
      </c>
      <c r="AZ537" s="5">
        <f t="shared" si="2096"/>
        <v>0</v>
      </c>
      <c r="BA537" s="155">
        <f t="shared" si="2097"/>
        <v>0</v>
      </c>
    </row>
    <row r="538" spans="1:53" s="2" customFormat="1" ht="13.2" hidden="1" thickTop="1" thickBot="1" x14ac:dyDescent="0.3">
      <c r="A538" s="32"/>
      <c r="B538" s="154">
        <v>5500300396</v>
      </c>
      <c r="C538" s="133" t="str">
        <f>IFERROR(IF(B538,VLOOKUP((AEO!$B$13&amp;AEO!$C$13&amp;B538&amp;E538),MSRV5!A:F,6,0),""),"N/A")</f>
        <v>4970</v>
      </c>
      <c r="D538" s="138" t="s">
        <v>5453</v>
      </c>
      <c r="E538" s="143" t="str">
        <f>IF(B538,VLOOKUP(B538,MSRV5!B:D,3,0),"")</f>
        <v>UN</v>
      </c>
      <c r="F538" s="143"/>
      <c r="G538" s="75"/>
      <c r="H538" s="74">
        <f>IFERROR(IF(B538,VLOOKUP((AEO!$B$13&amp;AEO!$C$13&amp;B538&amp;E538),MSRV5!A:E,5,0),""),0)</f>
        <v>4578.59</v>
      </c>
      <c r="I538" s="33">
        <f t="shared" si="2296"/>
        <v>0</v>
      </c>
      <c r="J538" s="172"/>
      <c r="K538" s="33">
        <f t="shared" si="2297"/>
        <v>0</v>
      </c>
      <c r="L538" s="172"/>
      <c r="M538" s="33">
        <f t="shared" si="2297"/>
        <v>0</v>
      </c>
      <c r="N538" s="172"/>
      <c r="O538" s="33">
        <f t="shared" ref="O538" si="2478">N538*$H538</f>
        <v>0</v>
      </c>
      <c r="P538" s="172"/>
      <c r="Q538" s="33">
        <f t="shared" ref="Q538" si="2479">P538*$H538</f>
        <v>0</v>
      </c>
      <c r="R538" s="172"/>
      <c r="S538" s="33">
        <f t="shared" ref="S538" si="2480">R538*$H538</f>
        <v>0</v>
      </c>
      <c r="T538" s="172"/>
      <c r="U538" s="33">
        <f t="shared" ref="U538" si="2481">T538*$H538</f>
        <v>0</v>
      </c>
      <c r="V538" s="172"/>
      <c r="W538" s="33">
        <f t="shared" ref="W538" si="2482">V538*$H538</f>
        <v>0</v>
      </c>
      <c r="X538" s="172"/>
      <c r="Y538" s="33">
        <f t="shared" ref="Y538" si="2483">X538*$H538</f>
        <v>0</v>
      </c>
      <c r="Z538" s="172"/>
      <c r="AA538" s="33">
        <f t="shared" ref="AA538" si="2484">Z538*$H538</f>
        <v>0</v>
      </c>
      <c r="AB538" s="172"/>
      <c r="AC538" s="33">
        <f t="shared" ref="AC538" si="2485">AB538*$H538</f>
        <v>0</v>
      </c>
      <c r="AD538" s="172"/>
      <c r="AE538" s="33">
        <f t="shared" ref="AE538" si="2486">AD538*$H538</f>
        <v>0</v>
      </c>
      <c r="AF538" s="172"/>
      <c r="AG538" s="33">
        <f t="shared" ref="AG538" si="2487">AF538*$H538</f>
        <v>0</v>
      </c>
      <c r="AH538" s="172"/>
      <c r="AI538" s="33">
        <f t="shared" ref="AI538" si="2488">AH538*$H538</f>
        <v>0</v>
      </c>
      <c r="AJ538" s="172"/>
      <c r="AK538" s="33">
        <f t="shared" ref="AK538" si="2489">AJ538*$H538</f>
        <v>0</v>
      </c>
      <c r="AL538" s="172"/>
      <c r="AM538" s="33">
        <f t="shared" ref="AM538" si="2490">AL538*$H538</f>
        <v>0</v>
      </c>
      <c r="AN538" s="172"/>
      <c r="AO538" s="33">
        <f t="shared" ref="AO538" si="2491">AN538*$H538</f>
        <v>0</v>
      </c>
      <c r="AP538" s="172"/>
      <c r="AQ538" s="33">
        <f t="shared" ref="AQ538" si="2492">AP538*$H538</f>
        <v>0</v>
      </c>
      <c r="AR538" s="172"/>
      <c r="AS538" s="33">
        <f t="shared" ref="AS538" si="2493">AR538*$H538</f>
        <v>0</v>
      </c>
      <c r="AT538" s="172"/>
      <c r="AU538" s="33">
        <f t="shared" ref="AU538" si="2494">AT538*$H538</f>
        <v>0</v>
      </c>
      <c r="AV538" s="172"/>
      <c r="AW538" s="33">
        <f t="shared" ref="AW538" si="2495">AV538*$H538</f>
        <v>0</v>
      </c>
      <c r="AX538" s="34">
        <f t="shared" si="2094"/>
        <v>0</v>
      </c>
      <c r="AY538" s="41">
        <f t="shared" si="2095"/>
        <v>0</v>
      </c>
      <c r="AZ538" s="5">
        <f t="shared" si="2096"/>
        <v>0</v>
      </c>
      <c r="BA538" s="155">
        <f t="shared" si="2097"/>
        <v>0</v>
      </c>
    </row>
    <row r="539" spans="1:53" s="2" customFormat="1" ht="13.2" hidden="1" thickTop="1" thickBot="1" x14ac:dyDescent="0.3">
      <c r="A539" s="32"/>
      <c r="B539" s="154">
        <v>5500300397</v>
      </c>
      <c r="C539" s="133" t="str">
        <f>IFERROR(IF(B539,VLOOKUP((AEO!$B$13&amp;AEO!$C$13&amp;B539&amp;E539),MSRV5!A:F,6,0),""),"N/A")</f>
        <v>N/A</v>
      </c>
      <c r="D539" s="138" t="s">
        <v>5454</v>
      </c>
      <c r="E539" s="143" t="e">
        <f>IF(B539,VLOOKUP(B539,MSRV5!B:D,3,0),"")</f>
        <v>#N/A</v>
      </c>
      <c r="F539" s="143"/>
      <c r="G539" s="75"/>
      <c r="H539" s="74">
        <f>IFERROR(IF(B539,VLOOKUP((AEO!$B$13&amp;AEO!$C$13&amp;B539&amp;E539),MSRV5!A:E,5,0),""),0)</f>
        <v>0</v>
      </c>
      <c r="I539" s="33">
        <f t="shared" si="2296"/>
        <v>0</v>
      </c>
      <c r="J539" s="172"/>
      <c r="K539" s="33">
        <f t="shared" si="2297"/>
        <v>0</v>
      </c>
      <c r="L539" s="172"/>
      <c r="M539" s="33">
        <f t="shared" si="2297"/>
        <v>0</v>
      </c>
      <c r="N539" s="172"/>
      <c r="O539" s="33">
        <f t="shared" ref="O539" si="2496">N539*$H539</f>
        <v>0</v>
      </c>
      <c r="P539" s="172"/>
      <c r="Q539" s="33">
        <f t="shared" ref="Q539" si="2497">P539*$H539</f>
        <v>0</v>
      </c>
      <c r="R539" s="172"/>
      <c r="S539" s="33">
        <f t="shared" ref="S539" si="2498">R539*$H539</f>
        <v>0</v>
      </c>
      <c r="T539" s="172"/>
      <c r="U539" s="33">
        <f t="shared" ref="U539" si="2499">T539*$H539</f>
        <v>0</v>
      </c>
      <c r="V539" s="172"/>
      <c r="W539" s="33">
        <f t="shared" ref="W539" si="2500">V539*$H539</f>
        <v>0</v>
      </c>
      <c r="X539" s="172"/>
      <c r="Y539" s="33">
        <f t="shared" ref="Y539" si="2501">X539*$H539</f>
        <v>0</v>
      </c>
      <c r="Z539" s="172"/>
      <c r="AA539" s="33">
        <f t="shared" ref="AA539" si="2502">Z539*$H539</f>
        <v>0</v>
      </c>
      <c r="AB539" s="172"/>
      <c r="AC539" s="33">
        <f t="shared" ref="AC539" si="2503">AB539*$H539</f>
        <v>0</v>
      </c>
      <c r="AD539" s="172"/>
      <c r="AE539" s="33">
        <f t="shared" ref="AE539" si="2504">AD539*$H539</f>
        <v>0</v>
      </c>
      <c r="AF539" s="172"/>
      <c r="AG539" s="33">
        <f t="shared" ref="AG539" si="2505">AF539*$H539</f>
        <v>0</v>
      </c>
      <c r="AH539" s="172"/>
      <c r="AI539" s="33">
        <f t="shared" ref="AI539" si="2506">AH539*$H539</f>
        <v>0</v>
      </c>
      <c r="AJ539" s="172"/>
      <c r="AK539" s="33">
        <f t="shared" ref="AK539" si="2507">AJ539*$H539</f>
        <v>0</v>
      </c>
      <c r="AL539" s="172"/>
      <c r="AM539" s="33">
        <f t="shared" ref="AM539" si="2508">AL539*$H539</f>
        <v>0</v>
      </c>
      <c r="AN539" s="172"/>
      <c r="AO539" s="33">
        <f t="shared" ref="AO539" si="2509">AN539*$H539</f>
        <v>0</v>
      </c>
      <c r="AP539" s="172"/>
      <c r="AQ539" s="33">
        <f t="shared" ref="AQ539" si="2510">AP539*$H539</f>
        <v>0</v>
      </c>
      <c r="AR539" s="172"/>
      <c r="AS539" s="33">
        <f t="shared" ref="AS539" si="2511">AR539*$H539</f>
        <v>0</v>
      </c>
      <c r="AT539" s="172"/>
      <c r="AU539" s="33">
        <f t="shared" ref="AU539" si="2512">AT539*$H539</f>
        <v>0</v>
      </c>
      <c r="AV539" s="172"/>
      <c r="AW539" s="33">
        <f t="shared" ref="AW539" si="2513">AV539*$H539</f>
        <v>0</v>
      </c>
      <c r="AX539" s="34">
        <f t="shared" si="2094"/>
        <v>0</v>
      </c>
      <c r="AY539" s="41">
        <f t="shared" si="2095"/>
        <v>0</v>
      </c>
      <c r="AZ539" s="5">
        <f t="shared" si="2096"/>
        <v>0</v>
      </c>
      <c r="BA539" s="155">
        <f t="shared" si="2097"/>
        <v>0</v>
      </c>
    </row>
    <row r="540" spans="1:53" s="2" customFormat="1" ht="13.2" hidden="1" thickTop="1" thickBot="1" x14ac:dyDescent="0.3">
      <c r="A540" s="32"/>
      <c r="B540" s="154">
        <v>5500300355</v>
      </c>
      <c r="C540" s="133" t="str">
        <f>IFERROR(IF(B540,VLOOKUP((AEO!$B$13&amp;AEO!$C$13&amp;B540&amp;E540),MSRV5!A:F,6,0),""),"N/A")</f>
        <v>4990</v>
      </c>
      <c r="D540" s="138" t="s">
        <v>5455</v>
      </c>
      <c r="E540" s="143" t="str">
        <f>IF(B540,VLOOKUP(B540,MSRV5!B:D,3,0),"")</f>
        <v>UN</v>
      </c>
      <c r="F540" s="143"/>
      <c r="G540" s="75"/>
      <c r="H540" s="74">
        <f>IFERROR(IF(B540,VLOOKUP((AEO!$B$13&amp;AEO!$C$13&amp;B540&amp;E540),MSRV5!A:E,5,0),""),0)</f>
        <v>9133.81</v>
      </c>
      <c r="I540" s="33">
        <f t="shared" si="2296"/>
        <v>0</v>
      </c>
      <c r="J540" s="172"/>
      <c r="K540" s="33">
        <f t="shared" si="2297"/>
        <v>0</v>
      </c>
      <c r="L540" s="172"/>
      <c r="M540" s="33">
        <f t="shared" si="2297"/>
        <v>0</v>
      </c>
      <c r="N540" s="172"/>
      <c r="O540" s="33">
        <f t="shared" ref="O540" si="2514">N540*$H540</f>
        <v>0</v>
      </c>
      <c r="P540" s="172"/>
      <c r="Q540" s="33">
        <f t="shared" ref="Q540" si="2515">P540*$H540</f>
        <v>0</v>
      </c>
      <c r="R540" s="172"/>
      <c r="S540" s="33">
        <f t="shared" ref="S540" si="2516">R540*$H540</f>
        <v>0</v>
      </c>
      <c r="T540" s="172"/>
      <c r="U540" s="33">
        <f t="shared" ref="U540" si="2517">T540*$H540</f>
        <v>0</v>
      </c>
      <c r="V540" s="172"/>
      <c r="W540" s="33">
        <f t="shared" ref="W540" si="2518">V540*$H540</f>
        <v>0</v>
      </c>
      <c r="X540" s="172"/>
      <c r="Y540" s="33">
        <f t="shared" ref="Y540" si="2519">X540*$H540</f>
        <v>0</v>
      </c>
      <c r="Z540" s="172"/>
      <c r="AA540" s="33">
        <f t="shared" ref="AA540" si="2520">Z540*$H540</f>
        <v>0</v>
      </c>
      <c r="AB540" s="172"/>
      <c r="AC540" s="33">
        <f t="shared" ref="AC540" si="2521">AB540*$H540</f>
        <v>0</v>
      </c>
      <c r="AD540" s="172"/>
      <c r="AE540" s="33">
        <f t="shared" ref="AE540" si="2522">AD540*$H540</f>
        <v>0</v>
      </c>
      <c r="AF540" s="172"/>
      <c r="AG540" s="33">
        <f t="shared" ref="AG540" si="2523">AF540*$H540</f>
        <v>0</v>
      </c>
      <c r="AH540" s="172"/>
      <c r="AI540" s="33">
        <f t="shared" ref="AI540" si="2524">AH540*$H540</f>
        <v>0</v>
      </c>
      <c r="AJ540" s="172"/>
      <c r="AK540" s="33">
        <f t="shared" ref="AK540" si="2525">AJ540*$H540</f>
        <v>0</v>
      </c>
      <c r="AL540" s="172"/>
      <c r="AM540" s="33">
        <f t="shared" ref="AM540" si="2526">AL540*$H540</f>
        <v>0</v>
      </c>
      <c r="AN540" s="172"/>
      <c r="AO540" s="33">
        <f t="shared" ref="AO540" si="2527">AN540*$H540</f>
        <v>0</v>
      </c>
      <c r="AP540" s="172"/>
      <c r="AQ540" s="33">
        <f t="shared" ref="AQ540" si="2528">AP540*$H540</f>
        <v>0</v>
      </c>
      <c r="AR540" s="172"/>
      <c r="AS540" s="33">
        <f t="shared" ref="AS540" si="2529">AR540*$H540</f>
        <v>0</v>
      </c>
      <c r="AT540" s="172"/>
      <c r="AU540" s="33">
        <f t="shared" ref="AU540" si="2530">AT540*$H540</f>
        <v>0</v>
      </c>
      <c r="AV540" s="172"/>
      <c r="AW540" s="33">
        <f t="shared" ref="AW540" si="2531">AV540*$H540</f>
        <v>0</v>
      </c>
      <c r="AX540" s="34">
        <f t="shared" si="2094"/>
        <v>0</v>
      </c>
      <c r="AY540" s="41">
        <f t="shared" si="2095"/>
        <v>0</v>
      </c>
      <c r="AZ540" s="5">
        <f t="shared" si="2096"/>
        <v>0</v>
      </c>
      <c r="BA540" s="155">
        <f t="shared" si="2097"/>
        <v>0</v>
      </c>
    </row>
    <row r="541" spans="1:53" s="2" customFormat="1" ht="13.2" hidden="1" thickTop="1" thickBot="1" x14ac:dyDescent="0.3">
      <c r="A541" s="32"/>
      <c r="B541" s="154">
        <v>5500300356</v>
      </c>
      <c r="C541" s="133" t="str">
        <f>IFERROR(IF(B541,VLOOKUP((AEO!$B$13&amp;AEO!$C$13&amp;B541&amp;E541),MSRV5!A:F,6,0),""),"N/A")</f>
        <v>N/A</v>
      </c>
      <c r="D541" s="138" t="s">
        <v>5456</v>
      </c>
      <c r="E541" s="143" t="e">
        <f>IF(B541,VLOOKUP(B541,MSRV5!B:D,3,0),"")</f>
        <v>#N/A</v>
      </c>
      <c r="F541" s="143"/>
      <c r="G541" s="75"/>
      <c r="H541" s="74">
        <f>IFERROR(IF(B541,VLOOKUP((AEO!$B$13&amp;AEO!$C$13&amp;B541&amp;E541),MSRV5!A:E,5,0),""),0)</f>
        <v>0</v>
      </c>
      <c r="I541" s="33">
        <f t="shared" si="2296"/>
        <v>0</v>
      </c>
      <c r="J541" s="172"/>
      <c r="K541" s="33">
        <f t="shared" si="2297"/>
        <v>0</v>
      </c>
      <c r="L541" s="172"/>
      <c r="M541" s="33">
        <f t="shared" si="2297"/>
        <v>0</v>
      </c>
      <c r="N541" s="172"/>
      <c r="O541" s="33">
        <f t="shared" ref="O541" si="2532">N541*$H541</f>
        <v>0</v>
      </c>
      <c r="P541" s="172"/>
      <c r="Q541" s="33">
        <f t="shared" ref="Q541" si="2533">P541*$H541</f>
        <v>0</v>
      </c>
      <c r="R541" s="172"/>
      <c r="S541" s="33">
        <f t="shared" ref="S541" si="2534">R541*$H541</f>
        <v>0</v>
      </c>
      <c r="T541" s="172"/>
      <c r="U541" s="33">
        <f t="shared" ref="U541" si="2535">T541*$H541</f>
        <v>0</v>
      </c>
      <c r="V541" s="172"/>
      <c r="W541" s="33">
        <f t="shared" ref="W541" si="2536">V541*$H541</f>
        <v>0</v>
      </c>
      <c r="X541" s="172"/>
      <c r="Y541" s="33">
        <f t="shared" ref="Y541" si="2537">X541*$H541</f>
        <v>0</v>
      </c>
      <c r="Z541" s="172"/>
      <c r="AA541" s="33">
        <f t="shared" ref="AA541" si="2538">Z541*$H541</f>
        <v>0</v>
      </c>
      <c r="AB541" s="172"/>
      <c r="AC541" s="33">
        <f t="shared" ref="AC541" si="2539">AB541*$H541</f>
        <v>0</v>
      </c>
      <c r="AD541" s="172"/>
      <c r="AE541" s="33">
        <f t="shared" ref="AE541" si="2540">AD541*$H541</f>
        <v>0</v>
      </c>
      <c r="AF541" s="172"/>
      <c r="AG541" s="33">
        <f t="shared" ref="AG541" si="2541">AF541*$H541</f>
        <v>0</v>
      </c>
      <c r="AH541" s="172"/>
      <c r="AI541" s="33">
        <f t="shared" ref="AI541" si="2542">AH541*$H541</f>
        <v>0</v>
      </c>
      <c r="AJ541" s="172"/>
      <c r="AK541" s="33">
        <f t="shared" ref="AK541" si="2543">AJ541*$H541</f>
        <v>0</v>
      </c>
      <c r="AL541" s="172"/>
      <c r="AM541" s="33">
        <f t="shared" ref="AM541" si="2544">AL541*$H541</f>
        <v>0</v>
      </c>
      <c r="AN541" s="172"/>
      <c r="AO541" s="33">
        <f t="shared" ref="AO541" si="2545">AN541*$H541</f>
        <v>0</v>
      </c>
      <c r="AP541" s="172"/>
      <c r="AQ541" s="33">
        <f t="shared" ref="AQ541" si="2546">AP541*$H541</f>
        <v>0</v>
      </c>
      <c r="AR541" s="172"/>
      <c r="AS541" s="33">
        <f t="shared" ref="AS541" si="2547">AR541*$H541</f>
        <v>0</v>
      </c>
      <c r="AT541" s="172"/>
      <c r="AU541" s="33">
        <f t="shared" ref="AU541" si="2548">AT541*$H541</f>
        <v>0</v>
      </c>
      <c r="AV541" s="172"/>
      <c r="AW541" s="33">
        <f t="shared" ref="AW541" si="2549">AV541*$H541</f>
        <v>0</v>
      </c>
      <c r="AX541" s="34">
        <f t="shared" si="2094"/>
        <v>0</v>
      </c>
      <c r="AY541" s="41">
        <f t="shared" si="2095"/>
        <v>0</v>
      </c>
      <c r="AZ541" s="5">
        <f t="shared" si="2096"/>
        <v>0</v>
      </c>
      <c r="BA541" s="155">
        <f t="shared" si="2097"/>
        <v>0</v>
      </c>
    </row>
    <row r="542" spans="1:53" s="2" customFormat="1" ht="13.2" hidden="1" thickTop="1" thickBot="1" x14ac:dyDescent="0.3">
      <c r="A542" s="32"/>
      <c r="B542" s="154">
        <v>5272000009</v>
      </c>
      <c r="C542" s="133" t="str">
        <f>IFERROR(IF(B542,VLOOKUP((AEO!$B$13&amp;AEO!$C$13&amp;B542&amp;E542),MSRV5!A:F,6,0),""),"N/A")</f>
        <v>5010</v>
      </c>
      <c r="D542" s="138" t="s">
        <v>5457</v>
      </c>
      <c r="E542" s="143" t="str">
        <f>IF(B542,VLOOKUP(B542,MSRV5!B:D,3,0),"")</f>
        <v>L</v>
      </c>
      <c r="F542" s="143"/>
      <c r="G542" s="75"/>
      <c r="H542" s="74">
        <f>IFERROR(IF(B542,VLOOKUP((AEO!$B$13&amp;AEO!$C$13&amp;B542&amp;E542),MSRV5!A:E,5,0),""),0)</f>
        <v>8.4700000000000006</v>
      </c>
      <c r="I542" s="33">
        <f t="shared" si="2296"/>
        <v>0</v>
      </c>
      <c r="J542" s="172"/>
      <c r="K542" s="33">
        <f t="shared" si="2297"/>
        <v>0</v>
      </c>
      <c r="L542" s="172"/>
      <c r="M542" s="33">
        <f t="shared" si="2297"/>
        <v>0</v>
      </c>
      <c r="N542" s="172"/>
      <c r="O542" s="33">
        <f t="shared" ref="O542" si="2550">N542*$H542</f>
        <v>0</v>
      </c>
      <c r="P542" s="172"/>
      <c r="Q542" s="33">
        <f t="shared" ref="Q542" si="2551">P542*$H542</f>
        <v>0</v>
      </c>
      <c r="R542" s="172"/>
      <c r="S542" s="33">
        <f t="shared" ref="S542" si="2552">R542*$H542</f>
        <v>0</v>
      </c>
      <c r="T542" s="172"/>
      <c r="U542" s="33">
        <f t="shared" ref="U542" si="2553">T542*$H542</f>
        <v>0</v>
      </c>
      <c r="V542" s="172"/>
      <c r="W542" s="33">
        <f t="shared" ref="W542" si="2554">V542*$H542</f>
        <v>0</v>
      </c>
      <c r="X542" s="172"/>
      <c r="Y542" s="33">
        <f t="shared" ref="Y542" si="2555">X542*$H542</f>
        <v>0</v>
      </c>
      <c r="Z542" s="172"/>
      <c r="AA542" s="33">
        <f t="shared" ref="AA542" si="2556">Z542*$H542</f>
        <v>0</v>
      </c>
      <c r="AB542" s="172"/>
      <c r="AC542" s="33">
        <f t="shared" ref="AC542" si="2557">AB542*$H542</f>
        <v>0</v>
      </c>
      <c r="AD542" s="172"/>
      <c r="AE542" s="33">
        <f t="shared" ref="AE542" si="2558">AD542*$H542</f>
        <v>0</v>
      </c>
      <c r="AF542" s="172"/>
      <c r="AG542" s="33">
        <f t="shared" ref="AG542" si="2559">AF542*$H542</f>
        <v>0</v>
      </c>
      <c r="AH542" s="172"/>
      <c r="AI542" s="33">
        <f t="shared" ref="AI542" si="2560">AH542*$H542</f>
        <v>0</v>
      </c>
      <c r="AJ542" s="172"/>
      <c r="AK542" s="33">
        <f t="shared" ref="AK542" si="2561">AJ542*$H542</f>
        <v>0</v>
      </c>
      <c r="AL542" s="172"/>
      <c r="AM542" s="33">
        <f t="shared" ref="AM542" si="2562">AL542*$H542</f>
        <v>0</v>
      </c>
      <c r="AN542" s="172"/>
      <c r="AO542" s="33">
        <f t="shared" ref="AO542" si="2563">AN542*$H542</f>
        <v>0</v>
      </c>
      <c r="AP542" s="172"/>
      <c r="AQ542" s="33">
        <f t="shared" ref="AQ542" si="2564">AP542*$H542</f>
        <v>0</v>
      </c>
      <c r="AR542" s="172"/>
      <c r="AS542" s="33">
        <f t="shared" ref="AS542" si="2565">AR542*$H542</f>
        <v>0</v>
      </c>
      <c r="AT542" s="172"/>
      <c r="AU542" s="33">
        <f t="shared" ref="AU542" si="2566">AT542*$H542</f>
        <v>0</v>
      </c>
      <c r="AV542" s="172"/>
      <c r="AW542" s="33">
        <f t="shared" ref="AW542" si="2567">AV542*$H542</f>
        <v>0</v>
      </c>
      <c r="AX542" s="34">
        <f t="shared" si="2094"/>
        <v>0</v>
      </c>
      <c r="AY542" s="41">
        <f t="shared" si="2095"/>
        <v>0</v>
      </c>
      <c r="AZ542" s="5">
        <f t="shared" si="2096"/>
        <v>0</v>
      </c>
      <c r="BA542" s="155">
        <f t="shared" si="2097"/>
        <v>0</v>
      </c>
    </row>
    <row r="543" spans="1:53" s="2" customFormat="1" ht="13.2" hidden="1" thickTop="1" thickBot="1" x14ac:dyDescent="0.3">
      <c r="A543" s="32"/>
      <c r="B543" s="154">
        <v>5052000062</v>
      </c>
      <c r="C543" s="133" t="str">
        <f>IFERROR(IF(B543,VLOOKUP((AEO!$B$13&amp;AEO!$C$13&amp;B543&amp;E543),MSRV5!A:F,6,0),""),"N/A")</f>
        <v>5020</v>
      </c>
      <c r="D543" s="138" t="s">
        <v>5459</v>
      </c>
      <c r="E543" s="143" t="str">
        <f>IF(B543,VLOOKUP(B543,MSRV5!B:D,3,0),"")</f>
        <v>UN</v>
      </c>
      <c r="F543" s="143"/>
      <c r="G543" s="75"/>
      <c r="H543" s="74">
        <f>IFERROR(IF(B543,VLOOKUP((AEO!$B$13&amp;AEO!$C$13&amp;B543&amp;E543),MSRV5!A:E,5,0),""),0)</f>
        <v>49058.3</v>
      </c>
      <c r="I543" s="33">
        <f t="shared" si="2296"/>
        <v>0</v>
      </c>
      <c r="J543" s="172"/>
      <c r="K543" s="33">
        <f t="shared" si="2297"/>
        <v>0</v>
      </c>
      <c r="L543" s="172"/>
      <c r="M543" s="33">
        <f t="shared" si="2297"/>
        <v>0</v>
      </c>
      <c r="N543" s="172"/>
      <c r="O543" s="33">
        <f t="shared" ref="O543" si="2568">N543*$H543</f>
        <v>0</v>
      </c>
      <c r="P543" s="172"/>
      <c r="Q543" s="33">
        <f t="shared" ref="Q543" si="2569">P543*$H543</f>
        <v>0</v>
      </c>
      <c r="R543" s="172"/>
      <c r="S543" s="33">
        <f t="shared" ref="S543" si="2570">R543*$H543</f>
        <v>0</v>
      </c>
      <c r="T543" s="172"/>
      <c r="U543" s="33">
        <f t="shared" ref="U543" si="2571">T543*$H543</f>
        <v>0</v>
      </c>
      <c r="V543" s="172"/>
      <c r="W543" s="33">
        <f t="shared" ref="W543" si="2572">V543*$H543</f>
        <v>0</v>
      </c>
      <c r="X543" s="172"/>
      <c r="Y543" s="33">
        <f t="shared" ref="Y543" si="2573">X543*$H543</f>
        <v>0</v>
      </c>
      <c r="Z543" s="172"/>
      <c r="AA543" s="33">
        <f t="shared" ref="AA543" si="2574">Z543*$H543</f>
        <v>0</v>
      </c>
      <c r="AB543" s="172"/>
      <c r="AC543" s="33">
        <f t="shared" ref="AC543" si="2575">AB543*$H543</f>
        <v>0</v>
      </c>
      <c r="AD543" s="172"/>
      <c r="AE543" s="33">
        <f t="shared" ref="AE543" si="2576">AD543*$H543</f>
        <v>0</v>
      </c>
      <c r="AF543" s="172"/>
      <c r="AG543" s="33">
        <f t="shared" ref="AG543" si="2577">AF543*$H543</f>
        <v>0</v>
      </c>
      <c r="AH543" s="172"/>
      <c r="AI543" s="33">
        <f t="shared" ref="AI543" si="2578">AH543*$H543</f>
        <v>0</v>
      </c>
      <c r="AJ543" s="172"/>
      <c r="AK543" s="33">
        <f t="shared" ref="AK543" si="2579">AJ543*$H543</f>
        <v>0</v>
      </c>
      <c r="AL543" s="172"/>
      <c r="AM543" s="33">
        <f t="shared" ref="AM543" si="2580">AL543*$H543</f>
        <v>0</v>
      </c>
      <c r="AN543" s="172"/>
      <c r="AO543" s="33">
        <f t="shared" ref="AO543" si="2581">AN543*$H543</f>
        <v>0</v>
      </c>
      <c r="AP543" s="172"/>
      <c r="AQ543" s="33">
        <f t="shared" ref="AQ543" si="2582">AP543*$H543</f>
        <v>0</v>
      </c>
      <c r="AR543" s="172"/>
      <c r="AS543" s="33">
        <f t="shared" ref="AS543" si="2583">AR543*$H543</f>
        <v>0</v>
      </c>
      <c r="AT543" s="172"/>
      <c r="AU543" s="33">
        <f t="shared" ref="AU543" si="2584">AT543*$H543</f>
        <v>0</v>
      </c>
      <c r="AV543" s="172"/>
      <c r="AW543" s="33">
        <f t="shared" ref="AW543" si="2585">AV543*$H543</f>
        <v>0</v>
      </c>
      <c r="AX543" s="34">
        <f t="shared" si="2094"/>
        <v>0</v>
      </c>
      <c r="AY543" s="41">
        <f t="shared" si="2095"/>
        <v>0</v>
      </c>
      <c r="AZ543" s="5">
        <f t="shared" si="2096"/>
        <v>0</v>
      </c>
      <c r="BA543" s="155">
        <f t="shared" si="2097"/>
        <v>0</v>
      </c>
    </row>
    <row r="544" spans="1:53" s="2" customFormat="1" ht="13.2" hidden="1" thickTop="1" thickBot="1" x14ac:dyDescent="0.3">
      <c r="A544" s="32"/>
      <c r="B544" s="154">
        <v>5052000063</v>
      </c>
      <c r="C544" s="133" t="str">
        <f>IFERROR(IF(B544,VLOOKUP((AEO!$B$13&amp;AEO!$C$13&amp;B544&amp;E544),MSRV5!A:F,6,0),""),"N/A")</f>
        <v>5030</v>
      </c>
      <c r="D544" s="138" t="s">
        <v>5460</v>
      </c>
      <c r="E544" s="143" t="str">
        <f>IF(B544,VLOOKUP(B544,MSRV5!B:D,3,0),"")</f>
        <v>UN</v>
      </c>
      <c r="F544" s="143"/>
      <c r="G544" s="75"/>
      <c r="H544" s="74">
        <f>IFERROR(IF(B544,VLOOKUP((AEO!$B$13&amp;AEO!$C$13&amp;B544&amp;E544),MSRV5!A:E,5,0),""),0)</f>
        <v>41162.449999999997</v>
      </c>
      <c r="I544" s="33">
        <f t="shared" si="2296"/>
        <v>0</v>
      </c>
      <c r="J544" s="172"/>
      <c r="K544" s="33">
        <f t="shared" si="2297"/>
        <v>0</v>
      </c>
      <c r="L544" s="172"/>
      <c r="M544" s="33">
        <f t="shared" si="2297"/>
        <v>0</v>
      </c>
      <c r="N544" s="172"/>
      <c r="O544" s="33">
        <f t="shared" ref="O544" si="2586">N544*$H544</f>
        <v>0</v>
      </c>
      <c r="P544" s="172"/>
      <c r="Q544" s="33">
        <f t="shared" ref="Q544" si="2587">P544*$H544</f>
        <v>0</v>
      </c>
      <c r="R544" s="172"/>
      <c r="S544" s="33">
        <f t="shared" ref="S544" si="2588">R544*$H544</f>
        <v>0</v>
      </c>
      <c r="T544" s="172"/>
      <c r="U544" s="33">
        <f t="shared" ref="U544" si="2589">T544*$H544</f>
        <v>0</v>
      </c>
      <c r="V544" s="172"/>
      <c r="W544" s="33">
        <f t="shared" ref="W544" si="2590">V544*$H544</f>
        <v>0</v>
      </c>
      <c r="X544" s="172"/>
      <c r="Y544" s="33">
        <f t="shared" ref="Y544" si="2591">X544*$H544</f>
        <v>0</v>
      </c>
      <c r="Z544" s="172"/>
      <c r="AA544" s="33">
        <f t="shared" ref="AA544" si="2592">Z544*$H544</f>
        <v>0</v>
      </c>
      <c r="AB544" s="172"/>
      <c r="AC544" s="33">
        <f t="shared" ref="AC544" si="2593">AB544*$H544</f>
        <v>0</v>
      </c>
      <c r="AD544" s="172"/>
      <c r="AE544" s="33">
        <f t="shared" ref="AE544" si="2594">AD544*$H544</f>
        <v>0</v>
      </c>
      <c r="AF544" s="172"/>
      <c r="AG544" s="33">
        <f t="shared" ref="AG544" si="2595">AF544*$H544</f>
        <v>0</v>
      </c>
      <c r="AH544" s="172"/>
      <c r="AI544" s="33">
        <f t="shared" ref="AI544" si="2596">AH544*$H544</f>
        <v>0</v>
      </c>
      <c r="AJ544" s="172"/>
      <c r="AK544" s="33">
        <f t="shared" ref="AK544" si="2597">AJ544*$H544</f>
        <v>0</v>
      </c>
      <c r="AL544" s="172"/>
      <c r="AM544" s="33">
        <f t="shared" ref="AM544" si="2598">AL544*$H544</f>
        <v>0</v>
      </c>
      <c r="AN544" s="172"/>
      <c r="AO544" s="33">
        <f t="shared" ref="AO544" si="2599">AN544*$H544</f>
        <v>0</v>
      </c>
      <c r="AP544" s="172"/>
      <c r="AQ544" s="33">
        <f t="shared" ref="AQ544" si="2600">AP544*$H544</f>
        <v>0</v>
      </c>
      <c r="AR544" s="172"/>
      <c r="AS544" s="33">
        <f t="shared" ref="AS544" si="2601">AR544*$H544</f>
        <v>0</v>
      </c>
      <c r="AT544" s="172"/>
      <c r="AU544" s="33">
        <f t="shared" ref="AU544" si="2602">AT544*$H544</f>
        <v>0</v>
      </c>
      <c r="AV544" s="172"/>
      <c r="AW544" s="33">
        <f t="shared" ref="AW544" si="2603">AV544*$H544</f>
        <v>0</v>
      </c>
      <c r="AX544" s="34">
        <f t="shared" si="2094"/>
        <v>0</v>
      </c>
      <c r="AY544" s="41">
        <f t="shared" si="2095"/>
        <v>0</v>
      </c>
      <c r="AZ544" s="5">
        <f t="shared" si="2096"/>
        <v>0</v>
      </c>
      <c r="BA544" s="155">
        <f t="shared" si="2097"/>
        <v>0</v>
      </c>
    </row>
    <row r="545" spans="1:53" s="2" customFormat="1" ht="13.2" hidden="1" thickTop="1" thickBot="1" x14ac:dyDescent="0.3">
      <c r="A545" s="89"/>
      <c r="B545" s="152">
        <v>5052000103</v>
      </c>
      <c r="C545" s="132" t="str">
        <f>IFERROR(IF(B545,VLOOKUP((AEO!$B$13&amp;AEO!$C$13&amp;B545&amp;E545),MSRV5!A:F,6,0),""),"N/A")</f>
        <v>5040</v>
      </c>
      <c r="D545" s="137" t="s">
        <v>5461</v>
      </c>
      <c r="E545" s="142" t="str">
        <f>IF(B545,VLOOKUP(B545,MSRV5!B:D,3,0),"")</f>
        <v>UN</v>
      </c>
      <c r="F545" s="142"/>
      <c r="G545" s="86"/>
      <c r="H545" s="88">
        <f>IFERROR(IF(B545,VLOOKUP((AEO!$B$13&amp;AEO!$C$13&amp;B545&amp;E545),MSRV5!A:E,5,0),""),0)</f>
        <v>9922.1299999999992</v>
      </c>
      <c r="I545" s="90">
        <f t="shared" si="2296"/>
        <v>0</v>
      </c>
      <c r="J545" s="172"/>
      <c r="K545" s="90">
        <f t="shared" si="2297"/>
        <v>0</v>
      </c>
      <c r="L545" s="172"/>
      <c r="M545" s="90">
        <f t="shared" si="2297"/>
        <v>0</v>
      </c>
      <c r="N545" s="172"/>
      <c r="O545" s="90">
        <f t="shared" ref="O545" si="2604">N545*$H545</f>
        <v>0</v>
      </c>
      <c r="P545" s="172"/>
      <c r="Q545" s="90">
        <f t="shared" ref="Q545" si="2605">P545*$H545</f>
        <v>0</v>
      </c>
      <c r="R545" s="172"/>
      <c r="S545" s="90">
        <f t="shared" ref="S545" si="2606">R545*$H545</f>
        <v>0</v>
      </c>
      <c r="T545" s="172"/>
      <c r="U545" s="90">
        <f t="shared" ref="U545" si="2607">T545*$H545</f>
        <v>0</v>
      </c>
      <c r="V545" s="172"/>
      <c r="W545" s="90">
        <f t="shared" ref="W545" si="2608">V545*$H545</f>
        <v>0</v>
      </c>
      <c r="X545" s="172"/>
      <c r="Y545" s="90">
        <f t="shared" ref="Y545" si="2609">X545*$H545</f>
        <v>0</v>
      </c>
      <c r="Z545" s="172"/>
      <c r="AA545" s="90">
        <f t="shared" ref="AA545" si="2610">Z545*$H545</f>
        <v>0</v>
      </c>
      <c r="AB545" s="172"/>
      <c r="AC545" s="90">
        <f t="shared" ref="AC545" si="2611">AB545*$H545</f>
        <v>0</v>
      </c>
      <c r="AD545" s="172"/>
      <c r="AE545" s="90">
        <f t="shared" ref="AE545" si="2612">AD545*$H545</f>
        <v>0</v>
      </c>
      <c r="AF545" s="172"/>
      <c r="AG545" s="90">
        <f t="shared" ref="AG545" si="2613">AF545*$H545</f>
        <v>0</v>
      </c>
      <c r="AH545" s="172"/>
      <c r="AI545" s="90">
        <f t="shared" ref="AI545" si="2614">AH545*$H545</f>
        <v>0</v>
      </c>
      <c r="AJ545" s="172"/>
      <c r="AK545" s="90">
        <f t="shared" ref="AK545" si="2615">AJ545*$H545</f>
        <v>0</v>
      </c>
      <c r="AL545" s="172"/>
      <c r="AM545" s="90">
        <f t="shared" ref="AM545" si="2616">AL545*$H545</f>
        <v>0</v>
      </c>
      <c r="AN545" s="172"/>
      <c r="AO545" s="90">
        <f t="shared" ref="AO545" si="2617">AN545*$H545</f>
        <v>0</v>
      </c>
      <c r="AP545" s="172"/>
      <c r="AQ545" s="90">
        <f t="shared" ref="AQ545" si="2618">AP545*$H545</f>
        <v>0</v>
      </c>
      <c r="AR545" s="172"/>
      <c r="AS545" s="90">
        <f t="shared" ref="AS545" si="2619">AR545*$H545</f>
        <v>0</v>
      </c>
      <c r="AT545" s="172"/>
      <c r="AU545" s="90">
        <f t="shared" ref="AU545" si="2620">AT545*$H545</f>
        <v>0</v>
      </c>
      <c r="AV545" s="172"/>
      <c r="AW545" s="90">
        <f t="shared" ref="AW545" si="2621">AV545*$H545</f>
        <v>0</v>
      </c>
      <c r="AX545" s="91">
        <f t="shared" si="2094"/>
        <v>0</v>
      </c>
      <c r="AY545" s="92">
        <f t="shared" si="2095"/>
        <v>0</v>
      </c>
      <c r="AZ545" s="87">
        <f t="shared" si="2096"/>
        <v>0</v>
      </c>
      <c r="BA545" s="153">
        <f t="shared" si="2097"/>
        <v>0</v>
      </c>
    </row>
    <row r="546" spans="1:53" s="2" customFormat="1" ht="13.2" hidden="1" thickTop="1" thickBot="1" x14ac:dyDescent="0.3">
      <c r="A546" s="32"/>
      <c r="B546" s="154">
        <v>5500300062</v>
      </c>
      <c r="C546" s="133" t="str">
        <f>IFERROR(IF(B546,VLOOKUP((AEO!$B$13&amp;AEO!$C$13&amp;B546&amp;E546),MSRV5!A:F,6,0),""),"N/A")</f>
        <v>5050</v>
      </c>
      <c r="D546" s="138" t="s">
        <v>5462</v>
      </c>
      <c r="E546" s="143" t="str">
        <f>IF(B546,VLOOKUP(B546,MSRV5!B:D,3,0),"")</f>
        <v>UN</v>
      </c>
      <c r="F546" s="143"/>
      <c r="G546" s="75"/>
      <c r="H546" s="74">
        <f>IFERROR(IF(B546,VLOOKUP((AEO!$B$13&amp;AEO!$C$13&amp;B546&amp;E546),MSRV5!A:E,5,0),""),0)</f>
        <v>55121.69</v>
      </c>
      <c r="I546" s="33">
        <f t="shared" si="2296"/>
        <v>0</v>
      </c>
      <c r="J546" s="172"/>
      <c r="K546" s="33">
        <f t="shared" si="2297"/>
        <v>0</v>
      </c>
      <c r="L546" s="172"/>
      <c r="M546" s="33">
        <f t="shared" si="2297"/>
        <v>0</v>
      </c>
      <c r="N546" s="172"/>
      <c r="O546" s="33">
        <f t="shared" ref="O546" si="2622">N546*$H546</f>
        <v>0</v>
      </c>
      <c r="P546" s="172"/>
      <c r="Q546" s="33">
        <f t="shared" ref="Q546" si="2623">P546*$H546</f>
        <v>0</v>
      </c>
      <c r="R546" s="172"/>
      <c r="S546" s="33">
        <f t="shared" ref="S546" si="2624">R546*$H546</f>
        <v>0</v>
      </c>
      <c r="T546" s="172"/>
      <c r="U546" s="33">
        <f t="shared" ref="U546" si="2625">T546*$H546</f>
        <v>0</v>
      </c>
      <c r="V546" s="172"/>
      <c r="W546" s="33">
        <f t="shared" ref="W546" si="2626">V546*$H546</f>
        <v>0</v>
      </c>
      <c r="X546" s="172"/>
      <c r="Y546" s="33">
        <f t="shared" ref="Y546" si="2627">X546*$H546</f>
        <v>0</v>
      </c>
      <c r="Z546" s="172"/>
      <c r="AA546" s="33">
        <f t="shared" ref="AA546" si="2628">Z546*$H546</f>
        <v>0</v>
      </c>
      <c r="AB546" s="172"/>
      <c r="AC546" s="33">
        <f t="shared" ref="AC546" si="2629">AB546*$H546</f>
        <v>0</v>
      </c>
      <c r="AD546" s="172"/>
      <c r="AE546" s="33">
        <f t="shared" ref="AE546" si="2630">AD546*$H546</f>
        <v>0</v>
      </c>
      <c r="AF546" s="172"/>
      <c r="AG546" s="33">
        <f t="shared" ref="AG546" si="2631">AF546*$H546</f>
        <v>0</v>
      </c>
      <c r="AH546" s="172"/>
      <c r="AI546" s="33">
        <f t="shared" ref="AI546" si="2632">AH546*$H546</f>
        <v>0</v>
      </c>
      <c r="AJ546" s="172"/>
      <c r="AK546" s="33">
        <f t="shared" ref="AK546" si="2633">AJ546*$H546</f>
        <v>0</v>
      </c>
      <c r="AL546" s="172"/>
      <c r="AM546" s="33">
        <f t="shared" ref="AM546" si="2634">AL546*$H546</f>
        <v>0</v>
      </c>
      <c r="AN546" s="172"/>
      <c r="AO546" s="33">
        <f t="shared" ref="AO546" si="2635">AN546*$H546</f>
        <v>0</v>
      </c>
      <c r="AP546" s="172"/>
      <c r="AQ546" s="33">
        <f t="shared" ref="AQ546" si="2636">AP546*$H546</f>
        <v>0</v>
      </c>
      <c r="AR546" s="172"/>
      <c r="AS546" s="33">
        <f t="shared" ref="AS546" si="2637">AR546*$H546</f>
        <v>0</v>
      </c>
      <c r="AT546" s="172"/>
      <c r="AU546" s="33">
        <f t="shared" ref="AU546" si="2638">AT546*$H546</f>
        <v>0</v>
      </c>
      <c r="AV546" s="172"/>
      <c r="AW546" s="33">
        <f t="shared" ref="AW546" si="2639">AV546*$H546</f>
        <v>0</v>
      </c>
      <c r="AX546" s="34">
        <f t="shared" si="2094"/>
        <v>0</v>
      </c>
      <c r="AY546" s="41">
        <f t="shared" si="2095"/>
        <v>0</v>
      </c>
      <c r="AZ546" s="5">
        <f t="shared" si="2096"/>
        <v>0</v>
      </c>
      <c r="BA546" s="155">
        <f t="shared" si="2097"/>
        <v>0</v>
      </c>
    </row>
    <row r="547" spans="1:53" s="2" customFormat="1" ht="13.2" hidden="1" thickTop="1" thickBot="1" x14ac:dyDescent="0.3">
      <c r="A547" s="89"/>
      <c r="B547" s="152">
        <v>5500300060</v>
      </c>
      <c r="C547" s="132" t="str">
        <f>IFERROR(IF(B547,VLOOKUP((AEO!$B$13&amp;AEO!$C$13&amp;B547&amp;E547),MSRV5!A:F,6,0),""),"N/A")</f>
        <v>5060</v>
      </c>
      <c r="D547" s="137" t="s">
        <v>5463</v>
      </c>
      <c r="E547" s="142" t="str">
        <f>IF(B547,VLOOKUP(B547,MSRV5!B:D,3,0),"")</f>
        <v>UN</v>
      </c>
      <c r="F547" s="142"/>
      <c r="G547" s="86"/>
      <c r="H547" s="88">
        <f>IFERROR(IF(B547,VLOOKUP((AEO!$B$13&amp;AEO!$C$13&amp;B547&amp;E547),MSRV5!A:E,5,0),""),0)</f>
        <v>55121.69</v>
      </c>
      <c r="I547" s="90">
        <f t="shared" si="2296"/>
        <v>0</v>
      </c>
      <c r="J547" s="172"/>
      <c r="K547" s="90">
        <f t="shared" si="2297"/>
        <v>0</v>
      </c>
      <c r="L547" s="172"/>
      <c r="M547" s="90">
        <f t="shared" si="2297"/>
        <v>0</v>
      </c>
      <c r="N547" s="172"/>
      <c r="O547" s="90">
        <f t="shared" ref="O547" si="2640">N547*$H547</f>
        <v>0</v>
      </c>
      <c r="P547" s="172"/>
      <c r="Q547" s="90">
        <f t="shared" ref="Q547" si="2641">P547*$H547</f>
        <v>0</v>
      </c>
      <c r="R547" s="172"/>
      <c r="S547" s="90">
        <f t="shared" ref="S547" si="2642">R547*$H547</f>
        <v>0</v>
      </c>
      <c r="T547" s="172"/>
      <c r="U547" s="90">
        <f t="shared" ref="U547" si="2643">T547*$H547</f>
        <v>0</v>
      </c>
      <c r="V547" s="172"/>
      <c r="W547" s="90">
        <f t="shared" ref="W547" si="2644">V547*$H547</f>
        <v>0</v>
      </c>
      <c r="X547" s="172"/>
      <c r="Y547" s="90">
        <f t="shared" ref="Y547" si="2645">X547*$H547</f>
        <v>0</v>
      </c>
      <c r="Z547" s="172"/>
      <c r="AA547" s="90">
        <f t="shared" ref="AA547" si="2646">Z547*$H547</f>
        <v>0</v>
      </c>
      <c r="AB547" s="172"/>
      <c r="AC547" s="90">
        <f t="shared" ref="AC547" si="2647">AB547*$H547</f>
        <v>0</v>
      </c>
      <c r="AD547" s="172"/>
      <c r="AE547" s="90">
        <f t="shared" ref="AE547" si="2648">AD547*$H547</f>
        <v>0</v>
      </c>
      <c r="AF547" s="172"/>
      <c r="AG547" s="90">
        <f t="shared" ref="AG547" si="2649">AF547*$H547</f>
        <v>0</v>
      </c>
      <c r="AH547" s="172"/>
      <c r="AI547" s="90">
        <f t="shared" ref="AI547" si="2650">AH547*$H547</f>
        <v>0</v>
      </c>
      <c r="AJ547" s="172"/>
      <c r="AK547" s="90">
        <f t="shared" ref="AK547" si="2651">AJ547*$H547</f>
        <v>0</v>
      </c>
      <c r="AL547" s="172"/>
      <c r="AM547" s="90">
        <f t="shared" ref="AM547" si="2652">AL547*$H547</f>
        <v>0</v>
      </c>
      <c r="AN547" s="172"/>
      <c r="AO547" s="90">
        <f t="shared" ref="AO547" si="2653">AN547*$H547</f>
        <v>0</v>
      </c>
      <c r="AP547" s="172"/>
      <c r="AQ547" s="90">
        <f t="shared" ref="AQ547" si="2654">AP547*$H547</f>
        <v>0</v>
      </c>
      <c r="AR547" s="172"/>
      <c r="AS547" s="90">
        <f t="shared" ref="AS547" si="2655">AR547*$H547</f>
        <v>0</v>
      </c>
      <c r="AT547" s="172"/>
      <c r="AU547" s="90">
        <f t="shared" ref="AU547" si="2656">AT547*$H547</f>
        <v>0</v>
      </c>
      <c r="AV547" s="172"/>
      <c r="AW547" s="90">
        <f t="shared" ref="AW547" si="2657">AV547*$H547</f>
        <v>0</v>
      </c>
      <c r="AX547" s="91">
        <f t="shared" si="2094"/>
        <v>0</v>
      </c>
      <c r="AY547" s="92">
        <f t="shared" si="2095"/>
        <v>0</v>
      </c>
      <c r="AZ547" s="87">
        <f t="shared" si="2096"/>
        <v>0</v>
      </c>
      <c r="BA547" s="153">
        <f t="shared" si="2097"/>
        <v>0</v>
      </c>
    </row>
    <row r="548" spans="1:53" s="2" customFormat="1" ht="13.2" hidden="1" thickTop="1" thickBot="1" x14ac:dyDescent="0.3">
      <c r="A548" s="32"/>
      <c r="B548" s="154">
        <v>5500300366</v>
      </c>
      <c r="C548" s="133" t="str">
        <f>IFERROR(IF(B548,VLOOKUP((AEO!$B$13&amp;AEO!$C$13&amp;B548&amp;E548),MSRV5!A:F,6,0),""),"N/A")</f>
        <v>4890</v>
      </c>
      <c r="D548" s="138" t="s">
        <v>5464</v>
      </c>
      <c r="E548" s="143" t="str">
        <f>IF(B548,VLOOKUP(B548,MSRV5!B:D,3,0),"")</f>
        <v>UN</v>
      </c>
      <c r="F548" s="143"/>
      <c r="G548" s="75"/>
      <c r="H548" s="74">
        <f>IFERROR(IF(B548,VLOOKUP((AEO!$B$13&amp;AEO!$C$13&amp;B548&amp;E548),MSRV5!A:E,5,0),""),0)</f>
        <v>7820.46</v>
      </c>
      <c r="I548" s="33">
        <f t="shared" si="2296"/>
        <v>0</v>
      </c>
      <c r="J548" s="172"/>
      <c r="K548" s="33">
        <f t="shared" si="2297"/>
        <v>0</v>
      </c>
      <c r="L548" s="172"/>
      <c r="M548" s="33">
        <f t="shared" si="2297"/>
        <v>0</v>
      </c>
      <c r="N548" s="172"/>
      <c r="O548" s="33">
        <f t="shared" ref="O548" si="2658">N548*$H548</f>
        <v>0</v>
      </c>
      <c r="P548" s="172"/>
      <c r="Q548" s="33">
        <f t="shared" ref="Q548" si="2659">P548*$H548</f>
        <v>0</v>
      </c>
      <c r="R548" s="172"/>
      <c r="S548" s="33">
        <f t="shared" ref="S548" si="2660">R548*$H548</f>
        <v>0</v>
      </c>
      <c r="T548" s="172"/>
      <c r="U548" s="33">
        <f t="shared" ref="U548" si="2661">T548*$H548</f>
        <v>0</v>
      </c>
      <c r="V548" s="172"/>
      <c r="W548" s="33">
        <f t="shared" ref="W548" si="2662">V548*$H548</f>
        <v>0</v>
      </c>
      <c r="X548" s="172"/>
      <c r="Y548" s="33">
        <f t="shared" ref="Y548" si="2663">X548*$H548</f>
        <v>0</v>
      </c>
      <c r="Z548" s="172"/>
      <c r="AA548" s="33">
        <f t="shared" ref="AA548" si="2664">Z548*$H548</f>
        <v>0</v>
      </c>
      <c r="AB548" s="172"/>
      <c r="AC548" s="33">
        <f t="shared" ref="AC548" si="2665">AB548*$H548</f>
        <v>0</v>
      </c>
      <c r="AD548" s="172"/>
      <c r="AE548" s="33">
        <f t="shared" ref="AE548" si="2666">AD548*$H548</f>
        <v>0</v>
      </c>
      <c r="AF548" s="172"/>
      <c r="AG548" s="33">
        <f t="shared" ref="AG548" si="2667">AF548*$H548</f>
        <v>0</v>
      </c>
      <c r="AH548" s="172"/>
      <c r="AI548" s="33">
        <f t="shared" ref="AI548" si="2668">AH548*$H548</f>
        <v>0</v>
      </c>
      <c r="AJ548" s="172"/>
      <c r="AK548" s="33">
        <f t="shared" ref="AK548" si="2669">AJ548*$H548</f>
        <v>0</v>
      </c>
      <c r="AL548" s="172"/>
      <c r="AM548" s="33">
        <f t="shared" ref="AM548" si="2670">AL548*$H548</f>
        <v>0</v>
      </c>
      <c r="AN548" s="172"/>
      <c r="AO548" s="33">
        <f t="shared" ref="AO548" si="2671">AN548*$H548</f>
        <v>0</v>
      </c>
      <c r="AP548" s="172"/>
      <c r="AQ548" s="33">
        <f t="shared" ref="AQ548" si="2672">AP548*$H548</f>
        <v>0</v>
      </c>
      <c r="AR548" s="172"/>
      <c r="AS548" s="33">
        <f t="shared" ref="AS548" si="2673">AR548*$H548</f>
        <v>0</v>
      </c>
      <c r="AT548" s="172"/>
      <c r="AU548" s="33">
        <f t="shared" ref="AU548" si="2674">AT548*$H548</f>
        <v>0</v>
      </c>
      <c r="AV548" s="172"/>
      <c r="AW548" s="33">
        <f t="shared" ref="AW548" si="2675">AV548*$H548</f>
        <v>0</v>
      </c>
      <c r="AX548" s="34">
        <f t="shared" ref="AX548:AX579" si="2676">SUM(AV548,AT548,AR548,AP548,AN548,AL548,AJ548,AH548,AF548,AD548,AB548,Z548,X548,V548,T548,R548,P548,N548,L548,J548)</f>
        <v>0</v>
      </c>
      <c r="AY548" s="41">
        <f t="shared" ref="AY548:AY579" si="2677">SUM(AW548,AU548,AS548,AQ548,AO548,AM548,AK548,AI548,AG548,AE548,AC548,AA548,Y548,W548,U548,S548,Q548,O548,M548,K548)</f>
        <v>0</v>
      </c>
      <c r="AZ548" s="5">
        <f t="shared" ref="AZ548:AZ579" si="2678">(F548+G548)-AX548</f>
        <v>0</v>
      </c>
      <c r="BA548" s="155">
        <f t="shared" ref="BA548:BA579" si="2679">I548-AY548</f>
        <v>0</v>
      </c>
    </row>
    <row r="549" spans="1:53" s="2" customFormat="1" ht="13.2" hidden="1" thickTop="1" thickBot="1" x14ac:dyDescent="0.3">
      <c r="A549" s="32"/>
      <c r="B549" s="154">
        <v>5500300400</v>
      </c>
      <c r="C549" s="133" t="str">
        <f>IFERROR(IF(B549,VLOOKUP((AEO!$B$13&amp;AEO!$C$13&amp;B549&amp;E549),MSRV5!A:F,6,0),""),"N/A")</f>
        <v>5080</v>
      </c>
      <c r="D549" s="138" t="s">
        <v>5465</v>
      </c>
      <c r="E549" s="143" t="str">
        <f>IF(B549,VLOOKUP(B549,MSRV5!B:D,3,0),"")</f>
        <v>UN</v>
      </c>
      <c r="F549" s="143"/>
      <c r="G549" s="75"/>
      <c r="H549" s="74">
        <f>IFERROR(IF(B549,VLOOKUP((AEO!$B$13&amp;AEO!$C$13&amp;B549&amp;E549),MSRV5!A:E,5,0),""),0)</f>
        <v>45943.61</v>
      </c>
      <c r="I549" s="33">
        <f t="shared" si="2296"/>
        <v>0</v>
      </c>
      <c r="J549" s="172"/>
      <c r="K549" s="33">
        <f t="shared" si="2297"/>
        <v>0</v>
      </c>
      <c r="L549" s="172"/>
      <c r="M549" s="33">
        <f t="shared" si="2297"/>
        <v>0</v>
      </c>
      <c r="N549" s="172"/>
      <c r="O549" s="33">
        <f t="shared" ref="O549" si="2680">N549*$H549</f>
        <v>0</v>
      </c>
      <c r="P549" s="172"/>
      <c r="Q549" s="33">
        <f t="shared" ref="Q549" si="2681">P549*$H549</f>
        <v>0</v>
      </c>
      <c r="R549" s="172"/>
      <c r="S549" s="33">
        <f t="shared" ref="S549" si="2682">R549*$H549</f>
        <v>0</v>
      </c>
      <c r="T549" s="172"/>
      <c r="U549" s="33">
        <f t="shared" ref="U549" si="2683">T549*$H549</f>
        <v>0</v>
      </c>
      <c r="V549" s="172"/>
      <c r="W549" s="33">
        <f t="shared" ref="W549" si="2684">V549*$H549</f>
        <v>0</v>
      </c>
      <c r="X549" s="172"/>
      <c r="Y549" s="33">
        <f t="shared" ref="Y549" si="2685">X549*$H549</f>
        <v>0</v>
      </c>
      <c r="Z549" s="172"/>
      <c r="AA549" s="33">
        <f t="shared" ref="AA549" si="2686">Z549*$H549</f>
        <v>0</v>
      </c>
      <c r="AB549" s="172"/>
      <c r="AC549" s="33">
        <f t="shared" ref="AC549" si="2687">AB549*$H549</f>
        <v>0</v>
      </c>
      <c r="AD549" s="172"/>
      <c r="AE549" s="33">
        <f t="shared" ref="AE549" si="2688">AD549*$H549</f>
        <v>0</v>
      </c>
      <c r="AF549" s="172"/>
      <c r="AG549" s="33">
        <f t="shared" ref="AG549" si="2689">AF549*$H549</f>
        <v>0</v>
      </c>
      <c r="AH549" s="172"/>
      <c r="AI549" s="33">
        <f t="shared" ref="AI549" si="2690">AH549*$H549</f>
        <v>0</v>
      </c>
      <c r="AJ549" s="172"/>
      <c r="AK549" s="33">
        <f t="shared" ref="AK549" si="2691">AJ549*$H549</f>
        <v>0</v>
      </c>
      <c r="AL549" s="172"/>
      <c r="AM549" s="33">
        <f t="shared" ref="AM549" si="2692">AL549*$H549</f>
        <v>0</v>
      </c>
      <c r="AN549" s="172"/>
      <c r="AO549" s="33">
        <f t="shared" ref="AO549" si="2693">AN549*$H549</f>
        <v>0</v>
      </c>
      <c r="AP549" s="172"/>
      <c r="AQ549" s="33">
        <f t="shared" ref="AQ549" si="2694">AP549*$H549</f>
        <v>0</v>
      </c>
      <c r="AR549" s="172"/>
      <c r="AS549" s="33">
        <f t="shared" ref="AS549" si="2695">AR549*$H549</f>
        <v>0</v>
      </c>
      <c r="AT549" s="172"/>
      <c r="AU549" s="33">
        <f t="shared" ref="AU549" si="2696">AT549*$H549</f>
        <v>0</v>
      </c>
      <c r="AV549" s="172"/>
      <c r="AW549" s="33">
        <f t="shared" ref="AW549" si="2697">AV549*$H549</f>
        <v>0</v>
      </c>
      <c r="AX549" s="34">
        <f t="shared" si="2676"/>
        <v>0</v>
      </c>
      <c r="AY549" s="41">
        <f t="shared" si="2677"/>
        <v>0</v>
      </c>
      <c r="AZ549" s="5">
        <f t="shared" si="2678"/>
        <v>0</v>
      </c>
      <c r="BA549" s="155">
        <f t="shared" si="2679"/>
        <v>0</v>
      </c>
    </row>
    <row r="550" spans="1:53" s="2" customFormat="1" ht="24" hidden="1" thickTop="1" thickBot="1" x14ac:dyDescent="0.3">
      <c r="A550" s="32"/>
      <c r="B550" s="154">
        <v>5500200973</v>
      </c>
      <c r="C550" s="133" t="str">
        <f>IFERROR(IF(B550,VLOOKUP((AEO!$B$13&amp;AEO!$C$13&amp;B550&amp;E550),MSRV5!A:F,6,0),""),"N/A")</f>
        <v>N/A</v>
      </c>
      <c r="D550" s="138" t="s">
        <v>5466</v>
      </c>
      <c r="E550" s="143" t="e">
        <f>IF(B550,VLOOKUP(B550,MSRV5!B:D,3,0),"")</f>
        <v>#N/A</v>
      </c>
      <c r="F550" s="143"/>
      <c r="G550" s="75"/>
      <c r="H550" s="74">
        <f>IFERROR(IF(B550,VLOOKUP((AEO!$B$13&amp;AEO!$C$13&amp;B550&amp;E550),MSRV5!A:E,5,0),""),0)</f>
        <v>0</v>
      </c>
      <c r="I550" s="33">
        <f t="shared" si="2296"/>
        <v>0</v>
      </c>
      <c r="J550" s="172"/>
      <c r="K550" s="33">
        <f t="shared" si="2297"/>
        <v>0</v>
      </c>
      <c r="L550" s="172"/>
      <c r="M550" s="33">
        <f t="shared" si="2297"/>
        <v>0</v>
      </c>
      <c r="N550" s="172"/>
      <c r="O550" s="33">
        <f t="shared" ref="O550" si="2698">N550*$H550</f>
        <v>0</v>
      </c>
      <c r="P550" s="172"/>
      <c r="Q550" s="33">
        <f t="shared" ref="Q550" si="2699">P550*$H550</f>
        <v>0</v>
      </c>
      <c r="R550" s="172"/>
      <c r="S550" s="33">
        <f t="shared" ref="S550" si="2700">R550*$H550</f>
        <v>0</v>
      </c>
      <c r="T550" s="172"/>
      <c r="U550" s="33">
        <f t="shared" ref="U550" si="2701">T550*$H550</f>
        <v>0</v>
      </c>
      <c r="V550" s="172"/>
      <c r="W550" s="33">
        <f t="shared" ref="W550" si="2702">V550*$H550</f>
        <v>0</v>
      </c>
      <c r="X550" s="172"/>
      <c r="Y550" s="33">
        <f t="shared" ref="Y550" si="2703">X550*$H550</f>
        <v>0</v>
      </c>
      <c r="Z550" s="172"/>
      <c r="AA550" s="33">
        <f t="shared" ref="AA550" si="2704">Z550*$H550</f>
        <v>0</v>
      </c>
      <c r="AB550" s="172"/>
      <c r="AC550" s="33">
        <f t="shared" ref="AC550" si="2705">AB550*$H550</f>
        <v>0</v>
      </c>
      <c r="AD550" s="172"/>
      <c r="AE550" s="33">
        <f t="shared" ref="AE550" si="2706">AD550*$H550</f>
        <v>0</v>
      </c>
      <c r="AF550" s="172"/>
      <c r="AG550" s="33">
        <f t="shared" ref="AG550" si="2707">AF550*$H550</f>
        <v>0</v>
      </c>
      <c r="AH550" s="172"/>
      <c r="AI550" s="33">
        <f t="shared" ref="AI550" si="2708">AH550*$H550</f>
        <v>0</v>
      </c>
      <c r="AJ550" s="172"/>
      <c r="AK550" s="33">
        <f t="shared" ref="AK550" si="2709">AJ550*$H550</f>
        <v>0</v>
      </c>
      <c r="AL550" s="172"/>
      <c r="AM550" s="33">
        <f t="shared" ref="AM550" si="2710">AL550*$H550</f>
        <v>0</v>
      </c>
      <c r="AN550" s="172"/>
      <c r="AO550" s="33">
        <f t="shared" ref="AO550" si="2711">AN550*$H550</f>
        <v>0</v>
      </c>
      <c r="AP550" s="172"/>
      <c r="AQ550" s="33">
        <f t="shared" ref="AQ550" si="2712">AP550*$H550</f>
        <v>0</v>
      </c>
      <c r="AR550" s="172"/>
      <c r="AS550" s="33">
        <f t="shared" ref="AS550" si="2713">AR550*$H550</f>
        <v>0</v>
      </c>
      <c r="AT550" s="172"/>
      <c r="AU550" s="33">
        <f t="shared" ref="AU550" si="2714">AT550*$H550</f>
        <v>0</v>
      </c>
      <c r="AV550" s="172"/>
      <c r="AW550" s="33">
        <f t="shared" ref="AW550" si="2715">AV550*$H550</f>
        <v>0</v>
      </c>
      <c r="AX550" s="34">
        <f t="shared" si="2676"/>
        <v>0</v>
      </c>
      <c r="AY550" s="41">
        <f t="shared" si="2677"/>
        <v>0</v>
      </c>
      <c r="AZ550" s="5">
        <f t="shared" si="2678"/>
        <v>0</v>
      </c>
      <c r="BA550" s="155">
        <f t="shared" si="2679"/>
        <v>0</v>
      </c>
    </row>
    <row r="551" spans="1:53" s="2" customFormat="1" ht="13.2" hidden="1" thickTop="1" thickBot="1" x14ac:dyDescent="0.3">
      <c r="A551" s="89"/>
      <c r="B551" s="152">
        <v>5500200971</v>
      </c>
      <c r="C551" s="132" t="str">
        <f>IFERROR(IF(B551,VLOOKUP((AEO!$B$13&amp;AEO!$C$13&amp;B551&amp;E551),MSRV5!A:F,6,0),""),"N/A")</f>
        <v>N/A</v>
      </c>
      <c r="D551" s="137" t="s">
        <v>5467</v>
      </c>
      <c r="E551" s="142" t="e">
        <f>IF(B551,VLOOKUP(B551,MSRV5!B:D,3,0),"")</f>
        <v>#N/A</v>
      </c>
      <c r="F551" s="142"/>
      <c r="G551" s="86"/>
      <c r="H551" s="88">
        <f>IFERROR(IF(B551,VLOOKUP((AEO!$B$13&amp;AEO!$C$13&amp;B551&amp;E551),MSRV5!A:E,5,0),""),0)</f>
        <v>0</v>
      </c>
      <c r="I551" s="90">
        <f t="shared" si="2296"/>
        <v>0</v>
      </c>
      <c r="J551" s="172"/>
      <c r="K551" s="90">
        <f t="shared" si="2297"/>
        <v>0</v>
      </c>
      <c r="L551" s="172"/>
      <c r="M551" s="90">
        <f t="shared" si="2297"/>
        <v>0</v>
      </c>
      <c r="N551" s="172"/>
      <c r="O551" s="90">
        <f t="shared" ref="O551" si="2716">N551*$H551</f>
        <v>0</v>
      </c>
      <c r="P551" s="172"/>
      <c r="Q551" s="90">
        <f t="shared" ref="Q551" si="2717">P551*$H551</f>
        <v>0</v>
      </c>
      <c r="R551" s="172"/>
      <c r="S551" s="90">
        <f t="shared" ref="S551" si="2718">R551*$H551</f>
        <v>0</v>
      </c>
      <c r="T551" s="172"/>
      <c r="U551" s="90">
        <f t="shared" ref="U551" si="2719">T551*$H551</f>
        <v>0</v>
      </c>
      <c r="V551" s="172"/>
      <c r="W551" s="90">
        <f t="shared" ref="W551" si="2720">V551*$H551</f>
        <v>0</v>
      </c>
      <c r="X551" s="172"/>
      <c r="Y551" s="90">
        <f t="shared" ref="Y551" si="2721">X551*$H551</f>
        <v>0</v>
      </c>
      <c r="Z551" s="172"/>
      <c r="AA551" s="90">
        <f t="shared" ref="AA551" si="2722">Z551*$H551</f>
        <v>0</v>
      </c>
      <c r="AB551" s="172"/>
      <c r="AC551" s="90">
        <f t="shared" ref="AC551" si="2723">AB551*$H551</f>
        <v>0</v>
      </c>
      <c r="AD551" s="172"/>
      <c r="AE551" s="90">
        <f t="shared" ref="AE551" si="2724">AD551*$H551</f>
        <v>0</v>
      </c>
      <c r="AF551" s="172"/>
      <c r="AG551" s="90">
        <f t="shared" ref="AG551" si="2725">AF551*$H551</f>
        <v>0</v>
      </c>
      <c r="AH551" s="172"/>
      <c r="AI551" s="90">
        <f t="shared" ref="AI551" si="2726">AH551*$H551</f>
        <v>0</v>
      </c>
      <c r="AJ551" s="172"/>
      <c r="AK551" s="90">
        <f t="shared" ref="AK551" si="2727">AJ551*$H551</f>
        <v>0</v>
      </c>
      <c r="AL551" s="172"/>
      <c r="AM551" s="90">
        <f t="shared" ref="AM551" si="2728">AL551*$H551</f>
        <v>0</v>
      </c>
      <c r="AN551" s="172"/>
      <c r="AO551" s="90">
        <f t="shared" ref="AO551" si="2729">AN551*$H551</f>
        <v>0</v>
      </c>
      <c r="AP551" s="172"/>
      <c r="AQ551" s="90">
        <f t="shared" ref="AQ551" si="2730">AP551*$H551</f>
        <v>0</v>
      </c>
      <c r="AR551" s="172"/>
      <c r="AS551" s="90">
        <f t="shared" ref="AS551" si="2731">AR551*$H551</f>
        <v>0</v>
      </c>
      <c r="AT551" s="172"/>
      <c r="AU551" s="90">
        <f t="shared" ref="AU551" si="2732">AT551*$H551</f>
        <v>0</v>
      </c>
      <c r="AV551" s="172"/>
      <c r="AW551" s="90">
        <f t="shared" ref="AW551" si="2733">AV551*$H551</f>
        <v>0</v>
      </c>
      <c r="AX551" s="91">
        <f t="shared" si="2676"/>
        <v>0</v>
      </c>
      <c r="AY551" s="92">
        <f t="shared" si="2677"/>
        <v>0</v>
      </c>
      <c r="AZ551" s="87">
        <f t="shared" si="2678"/>
        <v>0</v>
      </c>
      <c r="BA551" s="153">
        <f t="shared" si="2679"/>
        <v>0</v>
      </c>
    </row>
    <row r="552" spans="1:53" s="2" customFormat="1" ht="13.2" hidden="1" thickTop="1" thickBot="1" x14ac:dyDescent="0.3">
      <c r="A552" s="32"/>
      <c r="B552" s="154">
        <v>5500300363</v>
      </c>
      <c r="C552" s="133" t="str">
        <f>IFERROR(IF(B552,VLOOKUP((AEO!$B$13&amp;AEO!$C$13&amp;B552&amp;E552),MSRV5!A:F,6,0),""),"N/A")</f>
        <v>1200</v>
      </c>
      <c r="D552" s="138" t="s">
        <v>5468</v>
      </c>
      <c r="E552" s="143" t="str">
        <f>IF(B552,VLOOKUP(B552,MSRV5!B:D,3,0),"")</f>
        <v>UN</v>
      </c>
      <c r="F552" s="143"/>
      <c r="G552" s="75"/>
      <c r="H552" s="74">
        <f>IFERROR(IF(B552,VLOOKUP((AEO!$B$13&amp;AEO!$C$13&amp;B552&amp;E552),MSRV5!A:E,5,0),""),0)</f>
        <v>3984.29</v>
      </c>
      <c r="I552" s="33">
        <f t="shared" si="2296"/>
        <v>0</v>
      </c>
      <c r="J552" s="172"/>
      <c r="K552" s="33">
        <f t="shared" si="2297"/>
        <v>0</v>
      </c>
      <c r="L552" s="172"/>
      <c r="M552" s="33">
        <f t="shared" si="2297"/>
        <v>0</v>
      </c>
      <c r="N552" s="172"/>
      <c r="O552" s="33">
        <f t="shared" ref="O552" si="2734">N552*$H552</f>
        <v>0</v>
      </c>
      <c r="P552" s="172"/>
      <c r="Q552" s="33">
        <f t="shared" ref="Q552" si="2735">P552*$H552</f>
        <v>0</v>
      </c>
      <c r="R552" s="172"/>
      <c r="S552" s="33">
        <f t="shared" ref="S552" si="2736">R552*$H552</f>
        <v>0</v>
      </c>
      <c r="T552" s="172"/>
      <c r="U552" s="33">
        <f t="shared" ref="U552" si="2737">T552*$H552</f>
        <v>0</v>
      </c>
      <c r="V552" s="172"/>
      <c r="W552" s="33">
        <f t="shared" ref="W552" si="2738">V552*$H552</f>
        <v>0</v>
      </c>
      <c r="X552" s="172"/>
      <c r="Y552" s="33">
        <f t="shared" ref="Y552" si="2739">X552*$H552</f>
        <v>0</v>
      </c>
      <c r="Z552" s="172"/>
      <c r="AA552" s="33">
        <f t="shared" ref="AA552" si="2740">Z552*$H552</f>
        <v>0</v>
      </c>
      <c r="AB552" s="172"/>
      <c r="AC552" s="33">
        <f t="shared" ref="AC552" si="2741">AB552*$H552</f>
        <v>0</v>
      </c>
      <c r="AD552" s="172"/>
      <c r="AE552" s="33">
        <f t="shared" ref="AE552" si="2742">AD552*$H552</f>
        <v>0</v>
      </c>
      <c r="AF552" s="172"/>
      <c r="AG552" s="33">
        <f t="shared" ref="AG552" si="2743">AF552*$H552</f>
        <v>0</v>
      </c>
      <c r="AH552" s="172"/>
      <c r="AI552" s="33">
        <f t="shared" ref="AI552" si="2744">AH552*$H552</f>
        <v>0</v>
      </c>
      <c r="AJ552" s="172"/>
      <c r="AK552" s="33">
        <f t="shared" ref="AK552" si="2745">AJ552*$H552</f>
        <v>0</v>
      </c>
      <c r="AL552" s="172"/>
      <c r="AM552" s="33">
        <f t="shared" ref="AM552" si="2746">AL552*$H552</f>
        <v>0</v>
      </c>
      <c r="AN552" s="172"/>
      <c r="AO552" s="33">
        <f t="shared" ref="AO552" si="2747">AN552*$H552</f>
        <v>0</v>
      </c>
      <c r="AP552" s="172"/>
      <c r="AQ552" s="33">
        <f t="shared" ref="AQ552" si="2748">AP552*$H552</f>
        <v>0</v>
      </c>
      <c r="AR552" s="172"/>
      <c r="AS552" s="33">
        <f t="shared" ref="AS552" si="2749">AR552*$H552</f>
        <v>0</v>
      </c>
      <c r="AT552" s="172"/>
      <c r="AU552" s="33">
        <f t="shared" ref="AU552" si="2750">AT552*$H552</f>
        <v>0</v>
      </c>
      <c r="AV552" s="172"/>
      <c r="AW552" s="33">
        <f t="shared" ref="AW552" si="2751">AV552*$H552</f>
        <v>0</v>
      </c>
      <c r="AX552" s="34">
        <f t="shared" si="2676"/>
        <v>0</v>
      </c>
      <c r="AY552" s="41">
        <f t="shared" si="2677"/>
        <v>0</v>
      </c>
      <c r="AZ552" s="5">
        <f t="shared" si="2678"/>
        <v>0</v>
      </c>
      <c r="BA552" s="155">
        <f t="shared" si="2679"/>
        <v>0</v>
      </c>
    </row>
    <row r="553" spans="1:53" s="2" customFormat="1" ht="13.2" hidden="1" thickTop="1" thickBot="1" x14ac:dyDescent="0.3">
      <c r="A553" s="89"/>
      <c r="B553" s="152">
        <v>5500300369</v>
      </c>
      <c r="C553" s="132" t="str">
        <f>IFERROR(IF(B553,VLOOKUP((AEO!$B$13&amp;AEO!$C$13&amp;B553&amp;E553),MSRV5!A:F,6,0),""),"N/A")</f>
        <v>5120</v>
      </c>
      <c r="D553" s="137" t="s">
        <v>5469</v>
      </c>
      <c r="E553" s="142" t="str">
        <f>IF(B553,VLOOKUP(B553,MSRV5!B:D,3,0),"")</f>
        <v>UN</v>
      </c>
      <c r="F553" s="142"/>
      <c r="G553" s="86"/>
      <c r="H553" s="88">
        <f>IFERROR(IF(B553,VLOOKUP((AEO!$B$13&amp;AEO!$C$13&amp;B553&amp;E553),MSRV5!A:E,5,0),""),0)</f>
        <v>4206.8100000000004</v>
      </c>
      <c r="I553" s="90">
        <f t="shared" si="2296"/>
        <v>0</v>
      </c>
      <c r="J553" s="172"/>
      <c r="K553" s="90">
        <f t="shared" si="2297"/>
        <v>0</v>
      </c>
      <c r="L553" s="172"/>
      <c r="M553" s="90">
        <f t="shared" si="2297"/>
        <v>0</v>
      </c>
      <c r="N553" s="172"/>
      <c r="O553" s="90">
        <f t="shared" ref="O553" si="2752">N553*$H553</f>
        <v>0</v>
      </c>
      <c r="P553" s="172"/>
      <c r="Q553" s="90">
        <f t="shared" ref="Q553" si="2753">P553*$H553</f>
        <v>0</v>
      </c>
      <c r="R553" s="172"/>
      <c r="S553" s="90">
        <f t="shared" ref="S553" si="2754">R553*$H553</f>
        <v>0</v>
      </c>
      <c r="T553" s="172"/>
      <c r="U553" s="90">
        <f t="shared" ref="U553" si="2755">T553*$H553</f>
        <v>0</v>
      </c>
      <c r="V553" s="172"/>
      <c r="W553" s="90">
        <f t="shared" ref="W553" si="2756">V553*$H553</f>
        <v>0</v>
      </c>
      <c r="X553" s="172"/>
      <c r="Y553" s="90">
        <f t="shared" ref="Y553" si="2757">X553*$H553</f>
        <v>0</v>
      </c>
      <c r="Z553" s="172"/>
      <c r="AA553" s="90">
        <f t="shared" ref="AA553" si="2758">Z553*$H553</f>
        <v>0</v>
      </c>
      <c r="AB553" s="172"/>
      <c r="AC553" s="90">
        <f t="shared" ref="AC553" si="2759">AB553*$H553</f>
        <v>0</v>
      </c>
      <c r="AD553" s="172"/>
      <c r="AE553" s="90">
        <f t="shared" ref="AE553" si="2760">AD553*$H553</f>
        <v>0</v>
      </c>
      <c r="AF553" s="172"/>
      <c r="AG553" s="90">
        <f t="shared" ref="AG553" si="2761">AF553*$H553</f>
        <v>0</v>
      </c>
      <c r="AH553" s="172"/>
      <c r="AI553" s="90">
        <f t="shared" ref="AI553" si="2762">AH553*$H553</f>
        <v>0</v>
      </c>
      <c r="AJ553" s="172"/>
      <c r="AK553" s="90">
        <f t="shared" ref="AK553" si="2763">AJ553*$H553</f>
        <v>0</v>
      </c>
      <c r="AL553" s="172"/>
      <c r="AM553" s="90">
        <f t="shared" ref="AM553" si="2764">AL553*$H553</f>
        <v>0</v>
      </c>
      <c r="AN553" s="172"/>
      <c r="AO553" s="90">
        <f t="shared" ref="AO553" si="2765">AN553*$H553</f>
        <v>0</v>
      </c>
      <c r="AP553" s="172"/>
      <c r="AQ553" s="90">
        <f t="shared" ref="AQ553" si="2766">AP553*$H553</f>
        <v>0</v>
      </c>
      <c r="AR553" s="172"/>
      <c r="AS553" s="90">
        <f t="shared" ref="AS553" si="2767">AR553*$H553</f>
        <v>0</v>
      </c>
      <c r="AT553" s="172"/>
      <c r="AU553" s="90">
        <f t="shared" ref="AU553" si="2768">AT553*$H553</f>
        <v>0</v>
      </c>
      <c r="AV553" s="172"/>
      <c r="AW553" s="90">
        <f t="shared" ref="AW553" si="2769">AV553*$H553</f>
        <v>0</v>
      </c>
      <c r="AX553" s="91">
        <f t="shared" si="2676"/>
        <v>0</v>
      </c>
      <c r="AY553" s="92">
        <f t="shared" si="2677"/>
        <v>0</v>
      </c>
      <c r="AZ553" s="87">
        <f t="shared" si="2678"/>
        <v>0</v>
      </c>
      <c r="BA553" s="153">
        <f t="shared" si="2679"/>
        <v>0</v>
      </c>
    </row>
    <row r="554" spans="1:53" s="2" customFormat="1" ht="13.2" hidden="1" thickTop="1" thickBot="1" x14ac:dyDescent="0.3">
      <c r="A554" s="32"/>
      <c r="B554" s="154">
        <v>5500300375</v>
      </c>
      <c r="C554" s="133" t="str">
        <f>IFERROR(IF(B554,VLOOKUP((AEO!$B$13&amp;AEO!$C$13&amp;B554&amp;E554),MSRV5!A:F,6,0),""),"N/A")</f>
        <v>N/A</v>
      </c>
      <c r="D554" s="138" t="s">
        <v>5470</v>
      </c>
      <c r="E554" s="143" t="e">
        <f>IF(B554,VLOOKUP(B554,MSRV5!B:D,3,0),"")</f>
        <v>#N/A</v>
      </c>
      <c r="F554" s="143"/>
      <c r="G554" s="75"/>
      <c r="H554" s="74">
        <f>IFERROR(IF(B554,VLOOKUP((AEO!$B$13&amp;AEO!$C$13&amp;B554&amp;E554),MSRV5!A:E,5,0),""),0)</f>
        <v>0</v>
      </c>
      <c r="I554" s="33">
        <f t="shared" si="2296"/>
        <v>0</v>
      </c>
      <c r="J554" s="172"/>
      <c r="K554" s="33">
        <f t="shared" si="2297"/>
        <v>0</v>
      </c>
      <c r="L554" s="172"/>
      <c r="M554" s="33">
        <f t="shared" si="2297"/>
        <v>0</v>
      </c>
      <c r="N554" s="172"/>
      <c r="O554" s="33">
        <f t="shared" ref="O554" si="2770">N554*$H554</f>
        <v>0</v>
      </c>
      <c r="P554" s="172"/>
      <c r="Q554" s="33">
        <f t="shared" ref="Q554" si="2771">P554*$H554</f>
        <v>0</v>
      </c>
      <c r="R554" s="172"/>
      <c r="S554" s="33">
        <f t="shared" ref="S554" si="2772">R554*$H554</f>
        <v>0</v>
      </c>
      <c r="T554" s="172"/>
      <c r="U554" s="33">
        <f t="shared" ref="U554" si="2773">T554*$H554</f>
        <v>0</v>
      </c>
      <c r="V554" s="172"/>
      <c r="W554" s="33">
        <f t="shared" ref="W554" si="2774">V554*$H554</f>
        <v>0</v>
      </c>
      <c r="X554" s="172"/>
      <c r="Y554" s="33">
        <f t="shared" ref="Y554" si="2775">X554*$H554</f>
        <v>0</v>
      </c>
      <c r="Z554" s="172"/>
      <c r="AA554" s="33">
        <f t="shared" ref="AA554" si="2776">Z554*$H554</f>
        <v>0</v>
      </c>
      <c r="AB554" s="172"/>
      <c r="AC554" s="33">
        <f t="shared" ref="AC554" si="2777">AB554*$H554</f>
        <v>0</v>
      </c>
      <c r="AD554" s="172"/>
      <c r="AE554" s="33">
        <f t="shared" ref="AE554" si="2778">AD554*$H554</f>
        <v>0</v>
      </c>
      <c r="AF554" s="172"/>
      <c r="AG554" s="33">
        <f t="shared" ref="AG554" si="2779">AF554*$H554</f>
        <v>0</v>
      </c>
      <c r="AH554" s="172"/>
      <c r="AI554" s="33">
        <f t="shared" ref="AI554" si="2780">AH554*$H554</f>
        <v>0</v>
      </c>
      <c r="AJ554" s="172"/>
      <c r="AK554" s="33">
        <f t="shared" ref="AK554" si="2781">AJ554*$H554</f>
        <v>0</v>
      </c>
      <c r="AL554" s="172"/>
      <c r="AM554" s="33">
        <f t="shared" ref="AM554" si="2782">AL554*$H554</f>
        <v>0</v>
      </c>
      <c r="AN554" s="172"/>
      <c r="AO554" s="33">
        <f t="shared" ref="AO554" si="2783">AN554*$H554</f>
        <v>0</v>
      </c>
      <c r="AP554" s="172"/>
      <c r="AQ554" s="33">
        <f t="shared" ref="AQ554" si="2784">AP554*$H554</f>
        <v>0</v>
      </c>
      <c r="AR554" s="172"/>
      <c r="AS554" s="33">
        <f t="shared" ref="AS554" si="2785">AR554*$H554</f>
        <v>0</v>
      </c>
      <c r="AT554" s="172"/>
      <c r="AU554" s="33">
        <f t="shared" ref="AU554" si="2786">AT554*$H554</f>
        <v>0</v>
      </c>
      <c r="AV554" s="172"/>
      <c r="AW554" s="33">
        <f t="shared" ref="AW554" si="2787">AV554*$H554</f>
        <v>0</v>
      </c>
      <c r="AX554" s="34">
        <f t="shared" si="2676"/>
        <v>0</v>
      </c>
      <c r="AY554" s="41">
        <f t="shared" si="2677"/>
        <v>0</v>
      </c>
      <c r="AZ554" s="5">
        <f t="shared" si="2678"/>
        <v>0</v>
      </c>
      <c r="BA554" s="155">
        <f t="shared" si="2679"/>
        <v>0</v>
      </c>
    </row>
    <row r="555" spans="1:53" s="2" customFormat="1" ht="13.2" hidden="1" thickTop="1" thickBot="1" x14ac:dyDescent="0.3">
      <c r="A555" s="89"/>
      <c r="B555" s="152">
        <v>5500300402</v>
      </c>
      <c r="C555" s="132" t="str">
        <f>IFERROR(IF(B555,VLOOKUP((AEO!$B$13&amp;AEO!$C$13&amp;B555&amp;E555),MSRV5!A:F,6,0),""),"N/A")</f>
        <v>5140</v>
      </c>
      <c r="D555" s="137" t="s">
        <v>5471</v>
      </c>
      <c r="E555" s="142" t="str">
        <f>IF(B555,VLOOKUP(B555,MSRV5!B:D,3,0),"")</f>
        <v>UN</v>
      </c>
      <c r="F555" s="142"/>
      <c r="G555" s="86"/>
      <c r="H555" s="88">
        <f>IFERROR(IF(B555,VLOOKUP((AEO!$B$13&amp;AEO!$C$13&amp;B555&amp;E555),MSRV5!A:E,5,0),""),0)</f>
        <v>3077.84</v>
      </c>
      <c r="I555" s="90">
        <f t="shared" si="2296"/>
        <v>0</v>
      </c>
      <c r="J555" s="172"/>
      <c r="K555" s="90">
        <f t="shared" si="2297"/>
        <v>0</v>
      </c>
      <c r="L555" s="172"/>
      <c r="M555" s="90">
        <f t="shared" si="2297"/>
        <v>0</v>
      </c>
      <c r="N555" s="172"/>
      <c r="O555" s="90">
        <f t="shared" ref="O555" si="2788">N555*$H555</f>
        <v>0</v>
      </c>
      <c r="P555" s="172"/>
      <c r="Q555" s="90">
        <f t="shared" ref="Q555" si="2789">P555*$H555</f>
        <v>0</v>
      </c>
      <c r="R555" s="172"/>
      <c r="S555" s="90">
        <f t="shared" ref="S555" si="2790">R555*$H555</f>
        <v>0</v>
      </c>
      <c r="T555" s="172"/>
      <c r="U555" s="90">
        <f t="shared" ref="U555" si="2791">T555*$H555</f>
        <v>0</v>
      </c>
      <c r="V555" s="172"/>
      <c r="W555" s="90">
        <f t="shared" ref="W555" si="2792">V555*$H555</f>
        <v>0</v>
      </c>
      <c r="X555" s="172"/>
      <c r="Y555" s="90">
        <f t="shared" ref="Y555" si="2793">X555*$H555</f>
        <v>0</v>
      </c>
      <c r="Z555" s="172"/>
      <c r="AA555" s="90">
        <f t="shared" ref="AA555" si="2794">Z555*$H555</f>
        <v>0</v>
      </c>
      <c r="AB555" s="172"/>
      <c r="AC555" s="90">
        <f t="shared" ref="AC555" si="2795">AB555*$H555</f>
        <v>0</v>
      </c>
      <c r="AD555" s="172"/>
      <c r="AE555" s="90">
        <f t="shared" ref="AE555" si="2796">AD555*$H555</f>
        <v>0</v>
      </c>
      <c r="AF555" s="172"/>
      <c r="AG555" s="90">
        <f t="shared" ref="AG555" si="2797">AF555*$H555</f>
        <v>0</v>
      </c>
      <c r="AH555" s="172"/>
      <c r="AI555" s="90">
        <f t="shared" ref="AI555" si="2798">AH555*$H555</f>
        <v>0</v>
      </c>
      <c r="AJ555" s="172"/>
      <c r="AK555" s="90">
        <f t="shared" ref="AK555" si="2799">AJ555*$H555</f>
        <v>0</v>
      </c>
      <c r="AL555" s="172"/>
      <c r="AM555" s="90">
        <f t="shared" ref="AM555" si="2800">AL555*$H555</f>
        <v>0</v>
      </c>
      <c r="AN555" s="172"/>
      <c r="AO555" s="90">
        <f t="shared" ref="AO555" si="2801">AN555*$H555</f>
        <v>0</v>
      </c>
      <c r="AP555" s="172"/>
      <c r="AQ555" s="90">
        <f t="shared" ref="AQ555" si="2802">AP555*$H555</f>
        <v>0</v>
      </c>
      <c r="AR555" s="172"/>
      <c r="AS555" s="90">
        <f t="shared" ref="AS555" si="2803">AR555*$H555</f>
        <v>0</v>
      </c>
      <c r="AT555" s="172"/>
      <c r="AU555" s="90">
        <f t="shared" ref="AU555" si="2804">AT555*$H555</f>
        <v>0</v>
      </c>
      <c r="AV555" s="172"/>
      <c r="AW555" s="90">
        <f t="shared" ref="AW555" si="2805">AV555*$H555</f>
        <v>0</v>
      </c>
      <c r="AX555" s="91">
        <f t="shared" si="2676"/>
        <v>0</v>
      </c>
      <c r="AY555" s="92">
        <f t="shared" si="2677"/>
        <v>0</v>
      </c>
      <c r="AZ555" s="87">
        <f t="shared" si="2678"/>
        <v>0</v>
      </c>
      <c r="BA555" s="153">
        <f t="shared" si="2679"/>
        <v>0</v>
      </c>
    </row>
    <row r="556" spans="1:53" s="2" customFormat="1" ht="13.2" hidden="1" thickTop="1" thickBot="1" x14ac:dyDescent="0.3">
      <c r="A556" s="32"/>
      <c r="B556" s="154">
        <v>5500300399</v>
      </c>
      <c r="C556" s="133" t="str">
        <f>IFERROR(IF(B556,VLOOKUP((AEO!$B$13&amp;AEO!$C$13&amp;B556&amp;E556),MSRV5!A:F,6,0),""),"N/A")</f>
        <v>5150</v>
      </c>
      <c r="D556" s="138" t="s">
        <v>5472</v>
      </c>
      <c r="E556" s="143" t="str">
        <f>IF(B556,VLOOKUP(B556,MSRV5!B:D,3,0),"")</f>
        <v>UN</v>
      </c>
      <c r="F556" s="143"/>
      <c r="G556" s="75"/>
      <c r="H556" s="74">
        <f>IFERROR(IF(B556,VLOOKUP((AEO!$B$13&amp;AEO!$C$13&amp;B556&amp;E556),MSRV5!A:E,5,0),""),0)</f>
        <v>4504.42</v>
      </c>
      <c r="I556" s="33">
        <f t="shared" si="2296"/>
        <v>0</v>
      </c>
      <c r="J556" s="172"/>
      <c r="K556" s="33">
        <f t="shared" si="2297"/>
        <v>0</v>
      </c>
      <c r="L556" s="172"/>
      <c r="M556" s="33">
        <f t="shared" si="2297"/>
        <v>0</v>
      </c>
      <c r="N556" s="172"/>
      <c r="O556" s="33">
        <f t="shared" ref="O556" si="2806">N556*$H556</f>
        <v>0</v>
      </c>
      <c r="P556" s="172"/>
      <c r="Q556" s="33">
        <f t="shared" ref="Q556" si="2807">P556*$H556</f>
        <v>0</v>
      </c>
      <c r="R556" s="172"/>
      <c r="S556" s="33">
        <f t="shared" ref="S556" si="2808">R556*$H556</f>
        <v>0</v>
      </c>
      <c r="T556" s="172"/>
      <c r="U556" s="33">
        <f t="shared" ref="U556" si="2809">T556*$H556</f>
        <v>0</v>
      </c>
      <c r="V556" s="172"/>
      <c r="W556" s="33">
        <f t="shared" ref="W556" si="2810">V556*$H556</f>
        <v>0</v>
      </c>
      <c r="X556" s="172"/>
      <c r="Y556" s="33">
        <f t="shared" ref="Y556" si="2811">X556*$H556</f>
        <v>0</v>
      </c>
      <c r="Z556" s="172"/>
      <c r="AA556" s="33">
        <f t="shared" ref="AA556" si="2812">Z556*$H556</f>
        <v>0</v>
      </c>
      <c r="AB556" s="172"/>
      <c r="AC556" s="33">
        <f t="shared" ref="AC556" si="2813">AB556*$H556</f>
        <v>0</v>
      </c>
      <c r="AD556" s="172"/>
      <c r="AE556" s="33">
        <f t="shared" ref="AE556" si="2814">AD556*$H556</f>
        <v>0</v>
      </c>
      <c r="AF556" s="172"/>
      <c r="AG556" s="33">
        <f t="shared" ref="AG556" si="2815">AF556*$H556</f>
        <v>0</v>
      </c>
      <c r="AH556" s="172"/>
      <c r="AI556" s="33">
        <f t="shared" ref="AI556" si="2816">AH556*$H556</f>
        <v>0</v>
      </c>
      <c r="AJ556" s="172"/>
      <c r="AK556" s="33">
        <f t="shared" ref="AK556" si="2817">AJ556*$H556</f>
        <v>0</v>
      </c>
      <c r="AL556" s="172"/>
      <c r="AM556" s="33">
        <f t="shared" ref="AM556" si="2818">AL556*$H556</f>
        <v>0</v>
      </c>
      <c r="AN556" s="172"/>
      <c r="AO556" s="33">
        <f t="shared" ref="AO556" si="2819">AN556*$H556</f>
        <v>0</v>
      </c>
      <c r="AP556" s="172"/>
      <c r="AQ556" s="33">
        <f t="shared" ref="AQ556" si="2820">AP556*$H556</f>
        <v>0</v>
      </c>
      <c r="AR556" s="172"/>
      <c r="AS556" s="33">
        <f t="shared" ref="AS556" si="2821">AR556*$H556</f>
        <v>0</v>
      </c>
      <c r="AT556" s="172"/>
      <c r="AU556" s="33">
        <f t="shared" ref="AU556" si="2822">AT556*$H556</f>
        <v>0</v>
      </c>
      <c r="AV556" s="172"/>
      <c r="AW556" s="33">
        <f t="shared" ref="AW556" si="2823">AV556*$H556</f>
        <v>0</v>
      </c>
      <c r="AX556" s="34">
        <f t="shared" si="2676"/>
        <v>0</v>
      </c>
      <c r="AY556" s="41">
        <f t="shared" si="2677"/>
        <v>0</v>
      </c>
      <c r="AZ556" s="5">
        <f t="shared" si="2678"/>
        <v>0</v>
      </c>
      <c r="BA556" s="155">
        <f t="shared" si="2679"/>
        <v>0</v>
      </c>
    </row>
    <row r="557" spans="1:53" s="2" customFormat="1" ht="13.2" hidden="1" thickTop="1" thickBot="1" x14ac:dyDescent="0.3">
      <c r="A557" s="32"/>
      <c r="B557" s="154">
        <v>5500300061</v>
      </c>
      <c r="C557" s="133" t="str">
        <f>IFERROR(IF(B557,VLOOKUP((AEO!$B$13&amp;AEO!$C$13&amp;B557&amp;E557),MSRV5!A:F,6,0),""),"N/A")</f>
        <v>5160</v>
      </c>
      <c r="D557" s="138" t="s">
        <v>5473</v>
      </c>
      <c r="E557" s="143" t="str">
        <f>IF(B557,VLOOKUP(B557,MSRV5!B:D,3,0),"")</f>
        <v>UN</v>
      </c>
      <c r="F557" s="143"/>
      <c r="G557" s="75"/>
      <c r="H557" s="74">
        <f>IFERROR(IF(B557,VLOOKUP((AEO!$B$13&amp;AEO!$C$13&amp;B557&amp;E557),MSRV5!A:E,5,0),""),0)</f>
        <v>27560.84</v>
      </c>
      <c r="I557" s="33">
        <f t="shared" si="2296"/>
        <v>0</v>
      </c>
      <c r="J557" s="172"/>
      <c r="K557" s="33">
        <f t="shared" si="2297"/>
        <v>0</v>
      </c>
      <c r="L557" s="172"/>
      <c r="M557" s="33">
        <f t="shared" si="2297"/>
        <v>0</v>
      </c>
      <c r="N557" s="172"/>
      <c r="O557" s="33">
        <f t="shared" ref="O557" si="2824">N557*$H557</f>
        <v>0</v>
      </c>
      <c r="P557" s="172"/>
      <c r="Q557" s="33">
        <f t="shared" ref="Q557" si="2825">P557*$H557</f>
        <v>0</v>
      </c>
      <c r="R557" s="172"/>
      <c r="S557" s="33">
        <f t="shared" ref="S557" si="2826">R557*$H557</f>
        <v>0</v>
      </c>
      <c r="T557" s="172"/>
      <c r="U557" s="33">
        <f t="shared" ref="U557" si="2827">T557*$H557</f>
        <v>0</v>
      </c>
      <c r="V557" s="172"/>
      <c r="W557" s="33">
        <f t="shared" ref="W557" si="2828">V557*$H557</f>
        <v>0</v>
      </c>
      <c r="X557" s="172"/>
      <c r="Y557" s="33">
        <f t="shared" ref="Y557" si="2829">X557*$H557</f>
        <v>0</v>
      </c>
      <c r="Z557" s="172"/>
      <c r="AA557" s="33">
        <f t="shared" ref="AA557" si="2830">Z557*$H557</f>
        <v>0</v>
      </c>
      <c r="AB557" s="172"/>
      <c r="AC557" s="33">
        <f t="shared" ref="AC557" si="2831">AB557*$H557</f>
        <v>0</v>
      </c>
      <c r="AD557" s="172"/>
      <c r="AE557" s="33">
        <f t="shared" ref="AE557" si="2832">AD557*$H557</f>
        <v>0</v>
      </c>
      <c r="AF557" s="172"/>
      <c r="AG557" s="33">
        <f t="shared" ref="AG557" si="2833">AF557*$H557</f>
        <v>0</v>
      </c>
      <c r="AH557" s="172"/>
      <c r="AI557" s="33">
        <f t="shared" ref="AI557" si="2834">AH557*$H557</f>
        <v>0</v>
      </c>
      <c r="AJ557" s="172"/>
      <c r="AK557" s="33">
        <f t="shared" ref="AK557" si="2835">AJ557*$H557</f>
        <v>0</v>
      </c>
      <c r="AL557" s="172"/>
      <c r="AM557" s="33">
        <f t="shared" ref="AM557" si="2836">AL557*$H557</f>
        <v>0</v>
      </c>
      <c r="AN557" s="172"/>
      <c r="AO557" s="33">
        <f t="shared" ref="AO557" si="2837">AN557*$H557</f>
        <v>0</v>
      </c>
      <c r="AP557" s="172"/>
      <c r="AQ557" s="33">
        <f t="shared" ref="AQ557" si="2838">AP557*$H557</f>
        <v>0</v>
      </c>
      <c r="AR557" s="172"/>
      <c r="AS557" s="33">
        <f t="shared" ref="AS557" si="2839">AR557*$H557</f>
        <v>0</v>
      </c>
      <c r="AT557" s="172"/>
      <c r="AU557" s="33">
        <f t="shared" ref="AU557" si="2840">AT557*$H557</f>
        <v>0</v>
      </c>
      <c r="AV557" s="172"/>
      <c r="AW557" s="33">
        <f t="shared" ref="AW557" si="2841">AV557*$H557</f>
        <v>0</v>
      </c>
      <c r="AX557" s="34">
        <f t="shared" si="2676"/>
        <v>0</v>
      </c>
      <c r="AY557" s="41">
        <f t="shared" si="2677"/>
        <v>0</v>
      </c>
      <c r="AZ557" s="5">
        <f t="shared" si="2678"/>
        <v>0</v>
      </c>
      <c r="BA557" s="155">
        <f t="shared" si="2679"/>
        <v>0</v>
      </c>
    </row>
    <row r="558" spans="1:53" s="2" customFormat="1" ht="13.2" hidden="1" thickTop="1" thickBot="1" x14ac:dyDescent="0.3">
      <c r="A558" s="32"/>
      <c r="B558" s="154">
        <v>5500000005</v>
      </c>
      <c r="C558" s="133" t="str">
        <f>IFERROR(IF(B558,VLOOKUP((AEO!$B$13&amp;AEO!$C$13&amp;B558&amp;E558),MSRV5!A:F,6,0),""),"N/A")</f>
        <v>5170</v>
      </c>
      <c r="D558" s="138" t="s">
        <v>5474</v>
      </c>
      <c r="E558" s="143" t="str">
        <f>IF(B558,VLOOKUP(B558,MSRV5!B:D,3,0),"")</f>
        <v>UN</v>
      </c>
      <c r="F558" s="143"/>
      <c r="G558" s="75"/>
      <c r="H558" s="74">
        <f>IFERROR(IF(B558,VLOOKUP((AEO!$B$13&amp;AEO!$C$13&amp;B558&amp;E558),MSRV5!A:E,5,0),""),0)</f>
        <v>26792.880000000001</v>
      </c>
      <c r="I558" s="33">
        <f t="shared" si="2296"/>
        <v>0</v>
      </c>
      <c r="J558" s="172"/>
      <c r="K558" s="33">
        <f t="shared" si="2297"/>
        <v>0</v>
      </c>
      <c r="L558" s="172"/>
      <c r="M558" s="33">
        <f t="shared" si="2297"/>
        <v>0</v>
      </c>
      <c r="N558" s="172"/>
      <c r="O558" s="33">
        <f t="shared" ref="O558" si="2842">N558*$H558</f>
        <v>0</v>
      </c>
      <c r="P558" s="172"/>
      <c r="Q558" s="33">
        <f t="shared" ref="Q558" si="2843">P558*$H558</f>
        <v>0</v>
      </c>
      <c r="R558" s="172"/>
      <c r="S558" s="33">
        <f t="shared" ref="S558" si="2844">R558*$H558</f>
        <v>0</v>
      </c>
      <c r="T558" s="172"/>
      <c r="U558" s="33">
        <f t="shared" ref="U558" si="2845">T558*$H558</f>
        <v>0</v>
      </c>
      <c r="V558" s="172"/>
      <c r="W558" s="33">
        <f t="shared" ref="W558" si="2846">V558*$H558</f>
        <v>0</v>
      </c>
      <c r="X558" s="172"/>
      <c r="Y558" s="33">
        <f t="shared" ref="Y558" si="2847">X558*$H558</f>
        <v>0</v>
      </c>
      <c r="Z558" s="172"/>
      <c r="AA558" s="33">
        <f t="shared" ref="AA558" si="2848">Z558*$H558</f>
        <v>0</v>
      </c>
      <c r="AB558" s="172"/>
      <c r="AC558" s="33">
        <f t="shared" ref="AC558" si="2849">AB558*$H558</f>
        <v>0</v>
      </c>
      <c r="AD558" s="172"/>
      <c r="AE558" s="33">
        <f t="shared" ref="AE558" si="2850">AD558*$H558</f>
        <v>0</v>
      </c>
      <c r="AF558" s="172"/>
      <c r="AG558" s="33">
        <f t="shared" ref="AG558" si="2851">AF558*$H558</f>
        <v>0</v>
      </c>
      <c r="AH558" s="172"/>
      <c r="AI558" s="33">
        <f t="shared" ref="AI558" si="2852">AH558*$H558</f>
        <v>0</v>
      </c>
      <c r="AJ558" s="172"/>
      <c r="AK558" s="33">
        <f t="shared" ref="AK558" si="2853">AJ558*$H558</f>
        <v>0</v>
      </c>
      <c r="AL558" s="172"/>
      <c r="AM558" s="33">
        <f t="shared" ref="AM558" si="2854">AL558*$H558</f>
        <v>0</v>
      </c>
      <c r="AN558" s="172"/>
      <c r="AO558" s="33">
        <f t="shared" ref="AO558" si="2855">AN558*$H558</f>
        <v>0</v>
      </c>
      <c r="AP558" s="172"/>
      <c r="AQ558" s="33">
        <f t="shared" ref="AQ558" si="2856">AP558*$H558</f>
        <v>0</v>
      </c>
      <c r="AR558" s="172"/>
      <c r="AS558" s="33">
        <f t="shared" ref="AS558" si="2857">AR558*$H558</f>
        <v>0</v>
      </c>
      <c r="AT558" s="172"/>
      <c r="AU558" s="33">
        <f t="shared" ref="AU558" si="2858">AT558*$H558</f>
        <v>0</v>
      </c>
      <c r="AV558" s="172"/>
      <c r="AW558" s="33">
        <f t="shared" ref="AW558" si="2859">AV558*$H558</f>
        <v>0</v>
      </c>
      <c r="AX558" s="34">
        <f t="shared" si="2676"/>
        <v>0</v>
      </c>
      <c r="AY558" s="41">
        <f t="shared" si="2677"/>
        <v>0</v>
      </c>
      <c r="AZ558" s="5">
        <f t="shared" si="2678"/>
        <v>0</v>
      </c>
      <c r="BA558" s="155">
        <f t="shared" si="2679"/>
        <v>0</v>
      </c>
    </row>
    <row r="559" spans="1:53" s="2" customFormat="1" ht="13.2" hidden="1" thickTop="1" thickBot="1" x14ac:dyDescent="0.3">
      <c r="A559" s="89"/>
      <c r="B559" s="152">
        <v>5500000006</v>
      </c>
      <c r="C559" s="132" t="str">
        <f>IFERROR(IF(B559,VLOOKUP((AEO!$B$13&amp;AEO!$C$13&amp;B559&amp;E559),MSRV5!A:F,6,0),""),"N/A")</f>
        <v>5180</v>
      </c>
      <c r="D559" s="137" t="s">
        <v>5475</v>
      </c>
      <c r="E559" s="142" t="str">
        <f>IF(B559,VLOOKUP(B559,MSRV5!B:D,3,0),"")</f>
        <v>UN</v>
      </c>
      <c r="F559" s="142"/>
      <c r="G559" s="86"/>
      <c r="H559" s="88">
        <f>IFERROR(IF(B559,VLOOKUP((AEO!$B$13&amp;AEO!$C$13&amp;B559&amp;E559),MSRV5!A:E,5,0),""),0)</f>
        <v>24213.200000000001</v>
      </c>
      <c r="I559" s="90">
        <f t="shared" si="2296"/>
        <v>0</v>
      </c>
      <c r="J559" s="172"/>
      <c r="K559" s="90">
        <f t="shared" si="2297"/>
        <v>0</v>
      </c>
      <c r="L559" s="172"/>
      <c r="M559" s="90">
        <f t="shared" si="2297"/>
        <v>0</v>
      </c>
      <c r="N559" s="172"/>
      <c r="O559" s="90">
        <f t="shared" ref="O559" si="2860">N559*$H559</f>
        <v>0</v>
      </c>
      <c r="P559" s="172"/>
      <c r="Q559" s="90">
        <f t="shared" ref="Q559" si="2861">P559*$H559</f>
        <v>0</v>
      </c>
      <c r="R559" s="172"/>
      <c r="S559" s="90">
        <f t="shared" ref="S559" si="2862">R559*$H559</f>
        <v>0</v>
      </c>
      <c r="T559" s="172"/>
      <c r="U559" s="90">
        <f t="shared" ref="U559" si="2863">T559*$H559</f>
        <v>0</v>
      </c>
      <c r="V559" s="172"/>
      <c r="W559" s="90">
        <f t="shared" ref="W559" si="2864">V559*$H559</f>
        <v>0</v>
      </c>
      <c r="X559" s="172"/>
      <c r="Y559" s="90">
        <f t="shared" ref="Y559" si="2865">X559*$H559</f>
        <v>0</v>
      </c>
      <c r="Z559" s="172"/>
      <c r="AA559" s="90">
        <f t="shared" ref="AA559" si="2866">Z559*$H559</f>
        <v>0</v>
      </c>
      <c r="AB559" s="172"/>
      <c r="AC559" s="90">
        <f t="shared" ref="AC559" si="2867">AB559*$H559</f>
        <v>0</v>
      </c>
      <c r="AD559" s="172"/>
      <c r="AE559" s="90">
        <f t="shared" ref="AE559" si="2868">AD559*$H559</f>
        <v>0</v>
      </c>
      <c r="AF559" s="172"/>
      <c r="AG559" s="90">
        <f t="shared" ref="AG559" si="2869">AF559*$H559</f>
        <v>0</v>
      </c>
      <c r="AH559" s="172"/>
      <c r="AI559" s="90">
        <f t="shared" ref="AI559" si="2870">AH559*$H559</f>
        <v>0</v>
      </c>
      <c r="AJ559" s="172"/>
      <c r="AK559" s="90">
        <f t="shared" ref="AK559" si="2871">AJ559*$H559</f>
        <v>0</v>
      </c>
      <c r="AL559" s="172"/>
      <c r="AM559" s="90">
        <f t="shared" ref="AM559" si="2872">AL559*$H559</f>
        <v>0</v>
      </c>
      <c r="AN559" s="172"/>
      <c r="AO559" s="90">
        <f t="shared" ref="AO559" si="2873">AN559*$H559</f>
        <v>0</v>
      </c>
      <c r="AP559" s="172"/>
      <c r="AQ559" s="90">
        <f t="shared" ref="AQ559" si="2874">AP559*$H559</f>
        <v>0</v>
      </c>
      <c r="AR559" s="172"/>
      <c r="AS559" s="90">
        <f t="shared" ref="AS559" si="2875">AR559*$H559</f>
        <v>0</v>
      </c>
      <c r="AT559" s="172"/>
      <c r="AU559" s="90">
        <f t="shared" ref="AU559" si="2876">AT559*$H559</f>
        <v>0</v>
      </c>
      <c r="AV559" s="172"/>
      <c r="AW559" s="90">
        <f t="shared" ref="AW559" si="2877">AV559*$H559</f>
        <v>0</v>
      </c>
      <c r="AX559" s="91">
        <f t="shared" si="2676"/>
        <v>0</v>
      </c>
      <c r="AY559" s="92">
        <f t="shared" si="2677"/>
        <v>0</v>
      </c>
      <c r="AZ559" s="87">
        <f t="shared" si="2678"/>
        <v>0</v>
      </c>
      <c r="BA559" s="153">
        <f t="shared" si="2679"/>
        <v>0</v>
      </c>
    </row>
    <row r="560" spans="1:53" s="2" customFormat="1" ht="13.2" hidden="1" thickTop="1" thickBot="1" x14ac:dyDescent="0.3">
      <c r="A560" s="32"/>
      <c r="B560" s="154">
        <v>5500300073</v>
      </c>
      <c r="C560" s="133" t="str">
        <f>IFERROR(IF(B560,VLOOKUP((AEO!$B$13&amp;AEO!$C$13&amp;B560&amp;E560),MSRV5!A:F,6,0),""),"N/A")</f>
        <v>5190</v>
      </c>
      <c r="D560" s="138" t="s">
        <v>5476</v>
      </c>
      <c r="E560" s="143" t="str">
        <f>IF(B560,VLOOKUP(B560,MSRV5!B:D,3,0),"")</f>
        <v>M</v>
      </c>
      <c r="F560" s="143"/>
      <c r="G560" s="75"/>
      <c r="H560" s="74">
        <f>IFERROR(IF(B560,VLOOKUP((AEO!$B$13&amp;AEO!$C$13&amp;B560&amp;E560),MSRV5!A:E,5,0),""),0)</f>
        <v>27.62</v>
      </c>
      <c r="I560" s="33">
        <f t="shared" si="2296"/>
        <v>0</v>
      </c>
      <c r="J560" s="172"/>
      <c r="K560" s="33">
        <f t="shared" si="2297"/>
        <v>0</v>
      </c>
      <c r="L560" s="172"/>
      <c r="M560" s="33">
        <f t="shared" si="2297"/>
        <v>0</v>
      </c>
      <c r="N560" s="172"/>
      <c r="O560" s="33">
        <f t="shared" ref="O560" si="2878">N560*$H560</f>
        <v>0</v>
      </c>
      <c r="P560" s="172"/>
      <c r="Q560" s="33">
        <f t="shared" ref="Q560" si="2879">P560*$H560</f>
        <v>0</v>
      </c>
      <c r="R560" s="172"/>
      <c r="S560" s="33">
        <f t="shared" ref="S560" si="2880">R560*$H560</f>
        <v>0</v>
      </c>
      <c r="T560" s="172"/>
      <c r="U560" s="33">
        <f t="shared" ref="U560" si="2881">T560*$H560</f>
        <v>0</v>
      </c>
      <c r="V560" s="172"/>
      <c r="W560" s="33">
        <f t="shared" ref="W560" si="2882">V560*$H560</f>
        <v>0</v>
      </c>
      <c r="X560" s="172"/>
      <c r="Y560" s="33">
        <f t="shared" ref="Y560" si="2883">X560*$H560</f>
        <v>0</v>
      </c>
      <c r="Z560" s="172"/>
      <c r="AA560" s="33">
        <f t="shared" ref="AA560" si="2884">Z560*$H560</f>
        <v>0</v>
      </c>
      <c r="AB560" s="172"/>
      <c r="AC560" s="33">
        <f t="shared" ref="AC560" si="2885">AB560*$H560</f>
        <v>0</v>
      </c>
      <c r="AD560" s="172"/>
      <c r="AE560" s="33">
        <f t="shared" ref="AE560" si="2886">AD560*$H560</f>
        <v>0</v>
      </c>
      <c r="AF560" s="172"/>
      <c r="AG560" s="33">
        <f t="shared" ref="AG560" si="2887">AF560*$H560</f>
        <v>0</v>
      </c>
      <c r="AH560" s="172"/>
      <c r="AI560" s="33">
        <f t="shared" ref="AI560" si="2888">AH560*$H560</f>
        <v>0</v>
      </c>
      <c r="AJ560" s="172"/>
      <c r="AK560" s="33">
        <f t="shared" ref="AK560" si="2889">AJ560*$H560</f>
        <v>0</v>
      </c>
      <c r="AL560" s="172"/>
      <c r="AM560" s="33">
        <f t="shared" ref="AM560" si="2890">AL560*$H560</f>
        <v>0</v>
      </c>
      <c r="AN560" s="172"/>
      <c r="AO560" s="33">
        <f t="shared" ref="AO560" si="2891">AN560*$H560</f>
        <v>0</v>
      </c>
      <c r="AP560" s="172"/>
      <c r="AQ560" s="33">
        <f t="shared" ref="AQ560" si="2892">AP560*$H560</f>
        <v>0</v>
      </c>
      <c r="AR560" s="172"/>
      <c r="AS560" s="33">
        <f t="shared" ref="AS560" si="2893">AR560*$H560</f>
        <v>0</v>
      </c>
      <c r="AT560" s="172"/>
      <c r="AU560" s="33">
        <f t="shared" ref="AU560" si="2894">AT560*$H560</f>
        <v>0</v>
      </c>
      <c r="AV560" s="172"/>
      <c r="AW560" s="33">
        <f t="shared" ref="AW560" si="2895">AV560*$H560</f>
        <v>0</v>
      </c>
      <c r="AX560" s="34">
        <f t="shared" si="2676"/>
        <v>0</v>
      </c>
      <c r="AY560" s="41">
        <f t="shared" si="2677"/>
        <v>0</v>
      </c>
      <c r="AZ560" s="5">
        <f t="shared" si="2678"/>
        <v>0</v>
      </c>
      <c r="BA560" s="155">
        <f t="shared" si="2679"/>
        <v>0</v>
      </c>
    </row>
    <row r="561" spans="1:53" s="2" customFormat="1" ht="13.2" hidden="1" thickTop="1" thickBot="1" x14ac:dyDescent="0.3">
      <c r="A561" s="32"/>
      <c r="B561" s="154">
        <v>5500300412</v>
      </c>
      <c r="C561" s="133" t="str">
        <f>IFERROR(IF(B561,VLOOKUP((AEO!$B$13&amp;AEO!$C$13&amp;B561&amp;E561),MSRV5!A:F,6,0),""),"N/A")</f>
        <v>5200</v>
      </c>
      <c r="D561" s="138" t="s">
        <v>5477</v>
      </c>
      <c r="E561" s="143" t="str">
        <f>IF(B561,VLOOKUP(B561,MSRV5!B:D,3,0),"")</f>
        <v>UN</v>
      </c>
      <c r="F561" s="143"/>
      <c r="G561" s="75"/>
      <c r="H561" s="74">
        <f>IFERROR(IF(B561,VLOOKUP((AEO!$B$13&amp;AEO!$C$13&amp;B561&amp;E561),MSRV5!A:E,5,0),""),0)</f>
        <v>19948.89</v>
      </c>
      <c r="I561" s="33">
        <f t="shared" si="2296"/>
        <v>0</v>
      </c>
      <c r="J561" s="172"/>
      <c r="K561" s="33">
        <f t="shared" si="2297"/>
        <v>0</v>
      </c>
      <c r="L561" s="172"/>
      <c r="M561" s="33">
        <f t="shared" si="2297"/>
        <v>0</v>
      </c>
      <c r="N561" s="172"/>
      <c r="O561" s="33">
        <f t="shared" ref="O561" si="2896">N561*$H561</f>
        <v>0</v>
      </c>
      <c r="P561" s="172"/>
      <c r="Q561" s="33">
        <f t="shared" ref="Q561" si="2897">P561*$H561</f>
        <v>0</v>
      </c>
      <c r="R561" s="172"/>
      <c r="S561" s="33">
        <f t="shared" ref="S561" si="2898">R561*$H561</f>
        <v>0</v>
      </c>
      <c r="T561" s="172"/>
      <c r="U561" s="33">
        <f t="shared" ref="U561" si="2899">T561*$H561</f>
        <v>0</v>
      </c>
      <c r="V561" s="172"/>
      <c r="W561" s="33">
        <f t="shared" ref="W561" si="2900">V561*$H561</f>
        <v>0</v>
      </c>
      <c r="X561" s="172"/>
      <c r="Y561" s="33">
        <f t="shared" ref="Y561" si="2901">X561*$H561</f>
        <v>0</v>
      </c>
      <c r="Z561" s="172"/>
      <c r="AA561" s="33">
        <f t="shared" ref="AA561" si="2902">Z561*$H561</f>
        <v>0</v>
      </c>
      <c r="AB561" s="172"/>
      <c r="AC561" s="33">
        <f t="shared" ref="AC561" si="2903">AB561*$H561</f>
        <v>0</v>
      </c>
      <c r="AD561" s="172"/>
      <c r="AE561" s="33">
        <f t="shared" ref="AE561" si="2904">AD561*$H561</f>
        <v>0</v>
      </c>
      <c r="AF561" s="172"/>
      <c r="AG561" s="33">
        <f t="shared" ref="AG561" si="2905">AF561*$H561</f>
        <v>0</v>
      </c>
      <c r="AH561" s="172"/>
      <c r="AI561" s="33">
        <f t="shared" ref="AI561" si="2906">AH561*$H561</f>
        <v>0</v>
      </c>
      <c r="AJ561" s="172"/>
      <c r="AK561" s="33">
        <f t="shared" ref="AK561" si="2907">AJ561*$H561</f>
        <v>0</v>
      </c>
      <c r="AL561" s="172"/>
      <c r="AM561" s="33">
        <f t="shared" ref="AM561" si="2908">AL561*$H561</f>
        <v>0</v>
      </c>
      <c r="AN561" s="172"/>
      <c r="AO561" s="33">
        <f t="shared" ref="AO561" si="2909">AN561*$H561</f>
        <v>0</v>
      </c>
      <c r="AP561" s="172"/>
      <c r="AQ561" s="33">
        <f t="shared" ref="AQ561" si="2910">AP561*$H561</f>
        <v>0</v>
      </c>
      <c r="AR561" s="172"/>
      <c r="AS561" s="33">
        <f t="shared" ref="AS561" si="2911">AR561*$H561</f>
        <v>0</v>
      </c>
      <c r="AT561" s="172"/>
      <c r="AU561" s="33">
        <f t="shared" ref="AU561" si="2912">AT561*$H561</f>
        <v>0</v>
      </c>
      <c r="AV561" s="172"/>
      <c r="AW561" s="33">
        <f t="shared" ref="AW561" si="2913">AV561*$H561</f>
        <v>0</v>
      </c>
      <c r="AX561" s="34">
        <f t="shared" si="2676"/>
        <v>0</v>
      </c>
      <c r="AY561" s="41">
        <f t="shared" si="2677"/>
        <v>0</v>
      </c>
      <c r="AZ561" s="5">
        <f t="shared" si="2678"/>
        <v>0</v>
      </c>
      <c r="BA561" s="155">
        <f t="shared" si="2679"/>
        <v>0</v>
      </c>
    </row>
    <row r="562" spans="1:53" s="2" customFormat="1" ht="13.2" hidden="1" thickTop="1" thickBot="1" x14ac:dyDescent="0.3">
      <c r="A562" s="32"/>
      <c r="B562" s="154">
        <v>5500300352</v>
      </c>
      <c r="C562" s="133" t="str">
        <f>IFERROR(IF(B562,VLOOKUP((AEO!$B$13&amp;AEO!$C$13&amp;B562&amp;E562),MSRV5!A:F,6,0),""),"N/A")</f>
        <v>5210</v>
      </c>
      <c r="D562" s="138" t="s">
        <v>5478</v>
      </c>
      <c r="E562" s="143" t="str">
        <f>IF(B562,VLOOKUP(B562,MSRV5!B:D,3,0),"")</f>
        <v>UN</v>
      </c>
      <c r="F562" s="143"/>
      <c r="G562" s="75"/>
      <c r="H562" s="74">
        <f>IFERROR(IF(B562,VLOOKUP((AEO!$B$13&amp;AEO!$C$13&amp;B562&amp;E562),MSRV5!A:E,5,0),""),0)</f>
        <v>5945.42</v>
      </c>
      <c r="I562" s="33">
        <f t="shared" si="2296"/>
        <v>0</v>
      </c>
      <c r="J562" s="172"/>
      <c r="K562" s="33">
        <f t="shared" si="2297"/>
        <v>0</v>
      </c>
      <c r="L562" s="172"/>
      <c r="M562" s="33">
        <f t="shared" si="2297"/>
        <v>0</v>
      </c>
      <c r="N562" s="172"/>
      <c r="O562" s="33">
        <f t="shared" ref="O562" si="2914">N562*$H562</f>
        <v>0</v>
      </c>
      <c r="P562" s="172"/>
      <c r="Q562" s="33">
        <f t="shared" ref="Q562" si="2915">P562*$H562</f>
        <v>0</v>
      </c>
      <c r="R562" s="172"/>
      <c r="S562" s="33">
        <f t="shared" ref="S562" si="2916">R562*$H562</f>
        <v>0</v>
      </c>
      <c r="T562" s="172"/>
      <c r="U562" s="33">
        <f t="shared" ref="U562" si="2917">T562*$H562</f>
        <v>0</v>
      </c>
      <c r="V562" s="172"/>
      <c r="W562" s="33">
        <f t="shared" ref="W562" si="2918">V562*$H562</f>
        <v>0</v>
      </c>
      <c r="X562" s="172"/>
      <c r="Y562" s="33">
        <f t="shared" ref="Y562" si="2919">X562*$H562</f>
        <v>0</v>
      </c>
      <c r="Z562" s="172"/>
      <c r="AA562" s="33">
        <f t="shared" ref="AA562" si="2920">Z562*$H562</f>
        <v>0</v>
      </c>
      <c r="AB562" s="172"/>
      <c r="AC562" s="33">
        <f t="shared" ref="AC562" si="2921">AB562*$H562</f>
        <v>0</v>
      </c>
      <c r="AD562" s="172"/>
      <c r="AE562" s="33">
        <f t="shared" ref="AE562" si="2922">AD562*$H562</f>
        <v>0</v>
      </c>
      <c r="AF562" s="172"/>
      <c r="AG562" s="33">
        <f t="shared" ref="AG562" si="2923">AF562*$H562</f>
        <v>0</v>
      </c>
      <c r="AH562" s="172"/>
      <c r="AI562" s="33">
        <f t="shared" ref="AI562" si="2924">AH562*$H562</f>
        <v>0</v>
      </c>
      <c r="AJ562" s="172"/>
      <c r="AK562" s="33">
        <f t="shared" ref="AK562" si="2925">AJ562*$H562</f>
        <v>0</v>
      </c>
      <c r="AL562" s="172"/>
      <c r="AM562" s="33">
        <f t="shared" ref="AM562" si="2926">AL562*$H562</f>
        <v>0</v>
      </c>
      <c r="AN562" s="172"/>
      <c r="AO562" s="33">
        <f t="shared" ref="AO562" si="2927">AN562*$H562</f>
        <v>0</v>
      </c>
      <c r="AP562" s="172"/>
      <c r="AQ562" s="33">
        <f t="shared" ref="AQ562" si="2928">AP562*$H562</f>
        <v>0</v>
      </c>
      <c r="AR562" s="172"/>
      <c r="AS562" s="33">
        <f t="shared" ref="AS562" si="2929">AR562*$H562</f>
        <v>0</v>
      </c>
      <c r="AT562" s="172"/>
      <c r="AU562" s="33">
        <f t="shared" ref="AU562" si="2930">AT562*$H562</f>
        <v>0</v>
      </c>
      <c r="AV562" s="172"/>
      <c r="AW562" s="33">
        <f t="shared" ref="AW562" si="2931">AV562*$H562</f>
        <v>0</v>
      </c>
      <c r="AX562" s="34">
        <f t="shared" si="2676"/>
        <v>0</v>
      </c>
      <c r="AY562" s="41">
        <f t="shared" si="2677"/>
        <v>0</v>
      </c>
      <c r="AZ562" s="5">
        <f t="shared" si="2678"/>
        <v>0</v>
      </c>
      <c r="BA562" s="155">
        <f t="shared" si="2679"/>
        <v>0</v>
      </c>
    </row>
    <row r="563" spans="1:53" s="2" customFormat="1" ht="13.2" hidden="1" thickTop="1" thickBot="1" x14ac:dyDescent="0.3">
      <c r="A563" s="32"/>
      <c r="B563" s="154">
        <v>5500300074</v>
      </c>
      <c r="C563" s="133" t="str">
        <f>IFERROR(IF(B563,VLOOKUP((AEO!$B$13&amp;AEO!$C$13&amp;B563&amp;E563),MSRV5!A:F,6,0),""),"N/A")</f>
        <v>5220</v>
      </c>
      <c r="D563" s="138" t="s">
        <v>5479</v>
      </c>
      <c r="E563" s="143" t="str">
        <f>IF(B563,VLOOKUP(B563,MSRV5!B:D,3,0),"")</f>
        <v>M</v>
      </c>
      <c r="F563" s="143"/>
      <c r="G563" s="75"/>
      <c r="H563" s="74">
        <f>IFERROR(IF(B563,VLOOKUP((AEO!$B$13&amp;AEO!$C$13&amp;B563&amp;E563),MSRV5!A:E,5,0),""),0)</f>
        <v>27.62</v>
      </c>
      <c r="I563" s="33">
        <f t="shared" si="2296"/>
        <v>0</v>
      </c>
      <c r="J563" s="172"/>
      <c r="K563" s="33">
        <f t="shared" si="2297"/>
        <v>0</v>
      </c>
      <c r="L563" s="172"/>
      <c r="M563" s="33">
        <f t="shared" si="2297"/>
        <v>0</v>
      </c>
      <c r="N563" s="172"/>
      <c r="O563" s="33">
        <f t="shared" ref="O563" si="2932">N563*$H563</f>
        <v>0</v>
      </c>
      <c r="P563" s="172"/>
      <c r="Q563" s="33">
        <f t="shared" ref="Q563" si="2933">P563*$H563</f>
        <v>0</v>
      </c>
      <c r="R563" s="172"/>
      <c r="S563" s="33">
        <f t="shared" ref="S563" si="2934">R563*$H563</f>
        <v>0</v>
      </c>
      <c r="T563" s="172"/>
      <c r="U563" s="33">
        <f t="shared" ref="U563" si="2935">T563*$H563</f>
        <v>0</v>
      </c>
      <c r="V563" s="172"/>
      <c r="W563" s="33">
        <f t="shared" ref="W563" si="2936">V563*$H563</f>
        <v>0</v>
      </c>
      <c r="X563" s="172"/>
      <c r="Y563" s="33">
        <f t="shared" ref="Y563" si="2937">X563*$H563</f>
        <v>0</v>
      </c>
      <c r="Z563" s="172"/>
      <c r="AA563" s="33">
        <f t="shared" ref="AA563" si="2938">Z563*$H563</f>
        <v>0</v>
      </c>
      <c r="AB563" s="172"/>
      <c r="AC563" s="33">
        <f t="shared" ref="AC563" si="2939">AB563*$H563</f>
        <v>0</v>
      </c>
      <c r="AD563" s="172"/>
      <c r="AE563" s="33">
        <f t="shared" ref="AE563" si="2940">AD563*$H563</f>
        <v>0</v>
      </c>
      <c r="AF563" s="172"/>
      <c r="AG563" s="33">
        <f t="shared" ref="AG563" si="2941">AF563*$H563</f>
        <v>0</v>
      </c>
      <c r="AH563" s="172"/>
      <c r="AI563" s="33">
        <f t="shared" ref="AI563" si="2942">AH563*$H563</f>
        <v>0</v>
      </c>
      <c r="AJ563" s="172"/>
      <c r="AK563" s="33">
        <f t="shared" ref="AK563" si="2943">AJ563*$H563</f>
        <v>0</v>
      </c>
      <c r="AL563" s="172"/>
      <c r="AM563" s="33">
        <f t="shared" ref="AM563" si="2944">AL563*$H563</f>
        <v>0</v>
      </c>
      <c r="AN563" s="172"/>
      <c r="AO563" s="33">
        <f t="shared" ref="AO563" si="2945">AN563*$H563</f>
        <v>0</v>
      </c>
      <c r="AP563" s="172"/>
      <c r="AQ563" s="33">
        <f t="shared" ref="AQ563" si="2946">AP563*$H563</f>
        <v>0</v>
      </c>
      <c r="AR563" s="172"/>
      <c r="AS563" s="33">
        <f t="shared" ref="AS563" si="2947">AR563*$H563</f>
        <v>0</v>
      </c>
      <c r="AT563" s="172"/>
      <c r="AU563" s="33">
        <f t="shared" ref="AU563" si="2948">AT563*$H563</f>
        <v>0</v>
      </c>
      <c r="AV563" s="172"/>
      <c r="AW563" s="33">
        <f t="shared" ref="AW563" si="2949">AV563*$H563</f>
        <v>0</v>
      </c>
      <c r="AX563" s="34">
        <f t="shared" si="2676"/>
        <v>0</v>
      </c>
      <c r="AY563" s="41">
        <f t="shared" si="2677"/>
        <v>0</v>
      </c>
      <c r="AZ563" s="5">
        <f t="shared" si="2678"/>
        <v>0</v>
      </c>
      <c r="BA563" s="155">
        <f t="shared" si="2679"/>
        <v>0</v>
      </c>
    </row>
    <row r="564" spans="1:53" s="2" customFormat="1" ht="13.2" hidden="1" thickTop="1" thickBot="1" x14ac:dyDescent="0.3">
      <c r="A564" s="32"/>
      <c r="B564" s="154">
        <v>5500300403</v>
      </c>
      <c r="C564" s="133" t="str">
        <f>IFERROR(IF(B564,VLOOKUP((AEO!$B$13&amp;AEO!$C$13&amp;B564&amp;E564),MSRV5!A:F,6,0),""),"N/A")</f>
        <v>5230</v>
      </c>
      <c r="D564" s="138" t="s">
        <v>5480</v>
      </c>
      <c r="E564" s="143" t="str">
        <f>IF(B564,VLOOKUP(B564,MSRV5!B:D,3,0),"")</f>
        <v>UN</v>
      </c>
      <c r="F564" s="143"/>
      <c r="G564" s="75"/>
      <c r="H564" s="74">
        <f>IFERROR(IF(B564,VLOOKUP((AEO!$B$13&amp;AEO!$C$13&amp;B564&amp;E564),MSRV5!A:E,5,0),""),0)</f>
        <v>5583.15</v>
      </c>
      <c r="I564" s="33">
        <f t="shared" si="2296"/>
        <v>0</v>
      </c>
      <c r="J564" s="172"/>
      <c r="K564" s="33">
        <f t="shared" si="2297"/>
        <v>0</v>
      </c>
      <c r="L564" s="172"/>
      <c r="M564" s="33">
        <f t="shared" si="2297"/>
        <v>0</v>
      </c>
      <c r="N564" s="172"/>
      <c r="O564" s="33">
        <f t="shared" ref="O564" si="2950">N564*$H564</f>
        <v>0</v>
      </c>
      <c r="P564" s="172"/>
      <c r="Q564" s="33">
        <f t="shared" ref="Q564" si="2951">P564*$H564</f>
        <v>0</v>
      </c>
      <c r="R564" s="172"/>
      <c r="S564" s="33">
        <f t="shared" ref="S564" si="2952">R564*$H564</f>
        <v>0</v>
      </c>
      <c r="T564" s="172"/>
      <c r="U564" s="33">
        <f t="shared" ref="U564" si="2953">T564*$H564</f>
        <v>0</v>
      </c>
      <c r="V564" s="172"/>
      <c r="W564" s="33">
        <f t="shared" ref="W564" si="2954">V564*$H564</f>
        <v>0</v>
      </c>
      <c r="X564" s="172"/>
      <c r="Y564" s="33">
        <f t="shared" ref="Y564" si="2955">X564*$H564</f>
        <v>0</v>
      </c>
      <c r="Z564" s="172"/>
      <c r="AA564" s="33">
        <f t="shared" ref="AA564" si="2956">Z564*$H564</f>
        <v>0</v>
      </c>
      <c r="AB564" s="172"/>
      <c r="AC564" s="33">
        <f t="shared" ref="AC564" si="2957">AB564*$H564</f>
        <v>0</v>
      </c>
      <c r="AD564" s="172"/>
      <c r="AE564" s="33">
        <f t="shared" ref="AE564" si="2958">AD564*$H564</f>
        <v>0</v>
      </c>
      <c r="AF564" s="172"/>
      <c r="AG564" s="33">
        <f t="shared" ref="AG564" si="2959">AF564*$H564</f>
        <v>0</v>
      </c>
      <c r="AH564" s="172"/>
      <c r="AI564" s="33">
        <f t="shared" ref="AI564" si="2960">AH564*$H564</f>
        <v>0</v>
      </c>
      <c r="AJ564" s="172"/>
      <c r="AK564" s="33">
        <f t="shared" ref="AK564" si="2961">AJ564*$H564</f>
        <v>0</v>
      </c>
      <c r="AL564" s="172"/>
      <c r="AM564" s="33">
        <f t="shared" ref="AM564" si="2962">AL564*$H564</f>
        <v>0</v>
      </c>
      <c r="AN564" s="172"/>
      <c r="AO564" s="33">
        <f t="shared" ref="AO564" si="2963">AN564*$H564</f>
        <v>0</v>
      </c>
      <c r="AP564" s="172"/>
      <c r="AQ564" s="33">
        <f t="shared" ref="AQ564" si="2964">AP564*$H564</f>
        <v>0</v>
      </c>
      <c r="AR564" s="172"/>
      <c r="AS564" s="33">
        <f t="shared" ref="AS564" si="2965">AR564*$H564</f>
        <v>0</v>
      </c>
      <c r="AT564" s="172"/>
      <c r="AU564" s="33">
        <f t="shared" ref="AU564" si="2966">AT564*$H564</f>
        <v>0</v>
      </c>
      <c r="AV564" s="172"/>
      <c r="AW564" s="33">
        <f t="shared" ref="AW564" si="2967">AV564*$H564</f>
        <v>0</v>
      </c>
      <c r="AX564" s="34">
        <f t="shared" si="2676"/>
        <v>0</v>
      </c>
      <c r="AY564" s="41">
        <f t="shared" si="2677"/>
        <v>0</v>
      </c>
      <c r="AZ564" s="5">
        <f t="shared" si="2678"/>
        <v>0</v>
      </c>
      <c r="BA564" s="155">
        <f t="shared" si="2679"/>
        <v>0</v>
      </c>
    </row>
    <row r="565" spans="1:53" s="2" customFormat="1" ht="13.2" hidden="1" thickTop="1" thickBot="1" x14ac:dyDescent="0.3">
      <c r="A565" s="32"/>
      <c r="B565" s="154">
        <v>5500300414</v>
      </c>
      <c r="C565" s="133" t="str">
        <f>IFERROR(IF(B565,VLOOKUP((AEO!$B$13&amp;AEO!$C$13&amp;B565&amp;E565),MSRV5!A:F,6,0),""),"N/A")</f>
        <v>5240</v>
      </c>
      <c r="D565" s="138" t="s">
        <v>5481</v>
      </c>
      <c r="E565" s="143" t="str">
        <f>IF(B565,VLOOKUP(B565,MSRV5!B:D,3,0),"")</f>
        <v>UN</v>
      </c>
      <c r="F565" s="143"/>
      <c r="G565" s="75"/>
      <c r="H565" s="74">
        <f>IFERROR(IF(B565,VLOOKUP((AEO!$B$13&amp;AEO!$C$13&amp;B565&amp;E565),MSRV5!A:E,5,0),""),0)</f>
        <v>918.22</v>
      </c>
      <c r="I565" s="33">
        <f t="shared" si="2296"/>
        <v>0</v>
      </c>
      <c r="J565" s="172"/>
      <c r="K565" s="33">
        <f t="shared" si="2297"/>
        <v>0</v>
      </c>
      <c r="L565" s="172"/>
      <c r="M565" s="33">
        <f t="shared" si="2297"/>
        <v>0</v>
      </c>
      <c r="N565" s="172"/>
      <c r="O565" s="33">
        <f t="shared" ref="O565" si="2968">N565*$H565</f>
        <v>0</v>
      </c>
      <c r="P565" s="172"/>
      <c r="Q565" s="33">
        <f t="shared" ref="Q565" si="2969">P565*$H565</f>
        <v>0</v>
      </c>
      <c r="R565" s="172"/>
      <c r="S565" s="33">
        <f t="shared" ref="S565" si="2970">R565*$H565</f>
        <v>0</v>
      </c>
      <c r="T565" s="172"/>
      <c r="U565" s="33">
        <f t="shared" ref="U565" si="2971">T565*$H565</f>
        <v>0</v>
      </c>
      <c r="V565" s="172"/>
      <c r="W565" s="33">
        <f t="shared" ref="W565" si="2972">V565*$H565</f>
        <v>0</v>
      </c>
      <c r="X565" s="172"/>
      <c r="Y565" s="33">
        <f t="shared" ref="Y565" si="2973">X565*$H565</f>
        <v>0</v>
      </c>
      <c r="Z565" s="172"/>
      <c r="AA565" s="33">
        <f t="shared" ref="AA565" si="2974">Z565*$H565</f>
        <v>0</v>
      </c>
      <c r="AB565" s="172"/>
      <c r="AC565" s="33">
        <f t="shared" ref="AC565" si="2975">AB565*$H565</f>
        <v>0</v>
      </c>
      <c r="AD565" s="172"/>
      <c r="AE565" s="33">
        <f t="shared" ref="AE565" si="2976">AD565*$H565</f>
        <v>0</v>
      </c>
      <c r="AF565" s="172"/>
      <c r="AG565" s="33">
        <f t="shared" ref="AG565" si="2977">AF565*$H565</f>
        <v>0</v>
      </c>
      <c r="AH565" s="172"/>
      <c r="AI565" s="33">
        <f t="shared" ref="AI565" si="2978">AH565*$H565</f>
        <v>0</v>
      </c>
      <c r="AJ565" s="172"/>
      <c r="AK565" s="33">
        <f t="shared" ref="AK565" si="2979">AJ565*$H565</f>
        <v>0</v>
      </c>
      <c r="AL565" s="172"/>
      <c r="AM565" s="33">
        <f t="shared" ref="AM565" si="2980">AL565*$H565</f>
        <v>0</v>
      </c>
      <c r="AN565" s="172"/>
      <c r="AO565" s="33">
        <f t="shared" ref="AO565" si="2981">AN565*$H565</f>
        <v>0</v>
      </c>
      <c r="AP565" s="172"/>
      <c r="AQ565" s="33">
        <f t="shared" ref="AQ565" si="2982">AP565*$H565</f>
        <v>0</v>
      </c>
      <c r="AR565" s="172"/>
      <c r="AS565" s="33">
        <f t="shared" ref="AS565" si="2983">AR565*$H565</f>
        <v>0</v>
      </c>
      <c r="AT565" s="172"/>
      <c r="AU565" s="33">
        <f t="shared" ref="AU565" si="2984">AT565*$H565</f>
        <v>0</v>
      </c>
      <c r="AV565" s="172"/>
      <c r="AW565" s="33">
        <f t="shared" ref="AW565" si="2985">AV565*$H565</f>
        <v>0</v>
      </c>
      <c r="AX565" s="34">
        <f t="shared" si="2676"/>
        <v>0</v>
      </c>
      <c r="AY565" s="41">
        <f t="shared" si="2677"/>
        <v>0</v>
      </c>
      <c r="AZ565" s="5">
        <f t="shared" si="2678"/>
        <v>0</v>
      </c>
      <c r="BA565" s="155">
        <f t="shared" si="2679"/>
        <v>0</v>
      </c>
    </row>
    <row r="566" spans="1:53" s="2" customFormat="1" ht="13.2" hidden="1" thickTop="1" thickBot="1" x14ac:dyDescent="0.3">
      <c r="A566" s="32"/>
      <c r="B566" s="154">
        <v>5500300075</v>
      </c>
      <c r="C566" s="133" t="str">
        <f>IFERROR(IF(B566,VLOOKUP((AEO!$B$13&amp;AEO!$C$13&amp;B566&amp;E566),MSRV5!A:F,6,0),""),"N/A")</f>
        <v>5250</v>
      </c>
      <c r="D566" s="138" t="s">
        <v>5482</v>
      </c>
      <c r="E566" s="143" t="str">
        <f>IF(B566,VLOOKUP(B566,MSRV5!B:D,3,0),"")</f>
        <v>UN</v>
      </c>
      <c r="F566" s="143"/>
      <c r="G566" s="75"/>
      <c r="H566" s="74">
        <f>IFERROR(IF(B566,VLOOKUP((AEO!$B$13&amp;AEO!$C$13&amp;B566&amp;E566),MSRV5!A:E,5,0),""),0)</f>
        <v>23.85</v>
      </c>
      <c r="I566" s="33">
        <f t="shared" si="2296"/>
        <v>0</v>
      </c>
      <c r="J566" s="172"/>
      <c r="K566" s="33">
        <f t="shared" si="2297"/>
        <v>0</v>
      </c>
      <c r="L566" s="172"/>
      <c r="M566" s="33">
        <f t="shared" si="2297"/>
        <v>0</v>
      </c>
      <c r="N566" s="172"/>
      <c r="O566" s="33">
        <f t="shared" ref="O566" si="2986">N566*$H566</f>
        <v>0</v>
      </c>
      <c r="P566" s="172"/>
      <c r="Q566" s="33">
        <f t="shared" ref="Q566" si="2987">P566*$H566</f>
        <v>0</v>
      </c>
      <c r="R566" s="172"/>
      <c r="S566" s="33">
        <f t="shared" ref="S566" si="2988">R566*$H566</f>
        <v>0</v>
      </c>
      <c r="T566" s="172"/>
      <c r="U566" s="33">
        <f t="shared" ref="U566" si="2989">T566*$H566</f>
        <v>0</v>
      </c>
      <c r="V566" s="172"/>
      <c r="W566" s="33">
        <f t="shared" ref="W566" si="2990">V566*$H566</f>
        <v>0</v>
      </c>
      <c r="X566" s="172"/>
      <c r="Y566" s="33">
        <f t="shared" ref="Y566" si="2991">X566*$H566</f>
        <v>0</v>
      </c>
      <c r="Z566" s="172"/>
      <c r="AA566" s="33">
        <f t="shared" ref="AA566" si="2992">Z566*$H566</f>
        <v>0</v>
      </c>
      <c r="AB566" s="172"/>
      <c r="AC566" s="33">
        <f t="shared" ref="AC566" si="2993">AB566*$H566</f>
        <v>0</v>
      </c>
      <c r="AD566" s="172"/>
      <c r="AE566" s="33">
        <f t="shared" ref="AE566" si="2994">AD566*$H566</f>
        <v>0</v>
      </c>
      <c r="AF566" s="172"/>
      <c r="AG566" s="33">
        <f t="shared" ref="AG566" si="2995">AF566*$H566</f>
        <v>0</v>
      </c>
      <c r="AH566" s="172"/>
      <c r="AI566" s="33">
        <f t="shared" ref="AI566" si="2996">AH566*$H566</f>
        <v>0</v>
      </c>
      <c r="AJ566" s="172"/>
      <c r="AK566" s="33">
        <f t="shared" ref="AK566" si="2997">AJ566*$H566</f>
        <v>0</v>
      </c>
      <c r="AL566" s="172"/>
      <c r="AM566" s="33">
        <f t="shared" ref="AM566" si="2998">AL566*$H566</f>
        <v>0</v>
      </c>
      <c r="AN566" s="172"/>
      <c r="AO566" s="33">
        <f t="shared" ref="AO566" si="2999">AN566*$H566</f>
        <v>0</v>
      </c>
      <c r="AP566" s="172"/>
      <c r="AQ566" s="33">
        <f t="shared" ref="AQ566" si="3000">AP566*$H566</f>
        <v>0</v>
      </c>
      <c r="AR566" s="172"/>
      <c r="AS566" s="33">
        <f t="shared" ref="AS566" si="3001">AR566*$H566</f>
        <v>0</v>
      </c>
      <c r="AT566" s="172"/>
      <c r="AU566" s="33">
        <f t="shared" ref="AU566" si="3002">AT566*$H566</f>
        <v>0</v>
      </c>
      <c r="AV566" s="172"/>
      <c r="AW566" s="33">
        <f t="shared" ref="AW566" si="3003">AV566*$H566</f>
        <v>0</v>
      </c>
      <c r="AX566" s="34">
        <f t="shared" si="2676"/>
        <v>0</v>
      </c>
      <c r="AY566" s="41">
        <f t="shared" si="2677"/>
        <v>0</v>
      </c>
      <c r="AZ566" s="5">
        <f t="shared" si="2678"/>
        <v>0</v>
      </c>
      <c r="BA566" s="155">
        <f t="shared" si="2679"/>
        <v>0</v>
      </c>
    </row>
    <row r="567" spans="1:53" s="2" customFormat="1" ht="13.2" hidden="1" thickTop="1" thickBot="1" x14ac:dyDescent="0.3">
      <c r="A567" s="32"/>
      <c r="B567" s="154">
        <v>5500200951</v>
      </c>
      <c r="C567" s="133" t="str">
        <f>IFERROR(IF(B567,VLOOKUP((AEO!$B$13&amp;AEO!$C$13&amp;B567&amp;E567),MSRV5!A:F,6,0),""),"N/A")</f>
        <v>5260</v>
      </c>
      <c r="D567" s="138" t="s">
        <v>5483</v>
      </c>
      <c r="E567" s="143" t="str">
        <f>IF(B567,VLOOKUP(B567,MSRV5!B:D,3,0),"")</f>
        <v>UN</v>
      </c>
      <c r="F567" s="143"/>
      <c r="G567" s="75"/>
      <c r="H567" s="74">
        <f>IFERROR(IF(B567,VLOOKUP((AEO!$B$13&amp;AEO!$C$13&amp;B567&amp;E567),MSRV5!A:E,5,0),""),0)</f>
        <v>135.07</v>
      </c>
      <c r="I567" s="33">
        <f t="shared" si="2296"/>
        <v>0</v>
      </c>
      <c r="J567" s="172"/>
      <c r="K567" s="33">
        <f t="shared" si="2297"/>
        <v>0</v>
      </c>
      <c r="L567" s="172"/>
      <c r="M567" s="33">
        <f t="shared" si="2297"/>
        <v>0</v>
      </c>
      <c r="N567" s="172"/>
      <c r="O567" s="33">
        <f t="shared" ref="O567" si="3004">N567*$H567</f>
        <v>0</v>
      </c>
      <c r="P567" s="172"/>
      <c r="Q567" s="33">
        <f t="shared" ref="Q567" si="3005">P567*$H567</f>
        <v>0</v>
      </c>
      <c r="R567" s="172"/>
      <c r="S567" s="33">
        <f t="shared" ref="S567" si="3006">R567*$H567</f>
        <v>0</v>
      </c>
      <c r="T567" s="172"/>
      <c r="U567" s="33">
        <f t="shared" ref="U567" si="3007">T567*$H567</f>
        <v>0</v>
      </c>
      <c r="V567" s="172"/>
      <c r="W567" s="33">
        <f t="shared" ref="W567" si="3008">V567*$H567</f>
        <v>0</v>
      </c>
      <c r="X567" s="172"/>
      <c r="Y567" s="33">
        <f t="shared" ref="Y567" si="3009">X567*$H567</f>
        <v>0</v>
      </c>
      <c r="Z567" s="172"/>
      <c r="AA567" s="33">
        <f t="shared" ref="AA567" si="3010">Z567*$H567</f>
        <v>0</v>
      </c>
      <c r="AB567" s="172"/>
      <c r="AC567" s="33">
        <f t="shared" ref="AC567" si="3011">AB567*$H567</f>
        <v>0</v>
      </c>
      <c r="AD567" s="172"/>
      <c r="AE567" s="33">
        <f t="shared" ref="AE567" si="3012">AD567*$H567</f>
        <v>0</v>
      </c>
      <c r="AF567" s="172"/>
      <c r="AG567" s="33">
        <f t="shared" ref="AG567" si="3013">AF567*$H567</f>
        <v>0</v>
      </c>
      <c r="AH567" s="172"/>
      <c r="AI567" s="33">
        <f t="shared" ref="AI567" si="3014">AH567*$H567</f>
        <v>0</v>
      </c>
      <c r="AJ567" s="172"/>
      <c r="AK567" s="33">
        <f t="shared" ref="AK567" si="3015">AJ567*$H567</f>
        <v>0</v>
      </c>
      <c r="AL567" s="172"/>
      <c r="AM567" s="33">
        <f t="shared" ref="AM567" si="3016">AL567*$H567</f>
        <v>0</v>
      </c>
      <c r="AN567" s="172"/>
      <c r="AO567" s="33">
        <f t="shared" ref="AO567" si="3017">AN567*$H567</f>
        <v>0</v>
      </c>
      <c r="AP567" s="172"/>
      <c r="AQ567" s="33">
        <f t="shared" ref="AQ567" si="3018">AP567*$H567</f>
        <v>0</v>
      </c>
      <c r="AR567" s="172"/>
      <c r="AS567" s="33">
        <f t="shared" ref="AS567" si="3019">AR567*$H567</f>
        <v>0</v>
      </c>
      <c r="AT567" s="172"/>
      <c r="AU567" s="33">
        <f t="shared" ref="AU567" si="3020">AT567*$H567</f>
        <v>0</v>
      </c>
      <c r="AV567" s="172"/>
      <c r="AW567" s="33">
        <f t="shared" ref="AW567" si="3021">AV567*$H567</f>
        <v>0</v>
      </c>
      <c r="AX567" s="34">
        <f t="shared" si="2676"/>
        <v>0</v>
      </c>
      <c r="AY567" s="41">
        <f t="shared" si="2677"/>
        <v>0</v>
      </c>
      <c r="AZ567" s="5">
        <f t="shared" si="2678"/>
        <v>0</v>
      </c>
      <c r="BA567" s="155">
        <f t="shared" si="2679"/>
        <v>0</v>
      </c>
    </row>
    <row r="568" spans="1:53" s="2" customFormat="1" ht="13.2" hidden="1" thickTop="1" thickBot="1" x14ac:dyDescent="0.3">
      <c r="A568" s="32"/>
      <c r="B568" s="154">
        <v>5500300416</v>
      </c>
      <c r="C568" s="133" t="str">
        <f>IFERROR(IF(B568,VLOOKUP((AEO!$B$13&amp;AEO!$C$13&amp;B568&amp;E568),MSRV5!A:F,6,0),""),"N/A")</f>
        <v>5270</v>
      </c>
      <c r="D568" s="138" t="s">
        <v>5484</v>
      </c>
      <c r="E568" s="143" t="str">
        <f>IF(B568,VLOOKUP(B568,MSRV5!B:D,3,0),"")</f>
        <v>UN</v>
      </c>
      <c r="F568" s="143"/>
      <c r="G568" s="75"/>
      <c r="H568" s="74">
        <f>IFERROR(IF(B568,VLOOKUP((AEO!$B$13&amp;AEO!$C$13&amp;B568&amp;E568),MSRV5!A:E,5,0),""),0)</f>
        <v>725.79</v>
      </c>
      <c r="I568" s="33">
        <f t="shared" si="2296"/>
        <v>0</v>
      </c>
      <c r="J568" s="172"/>
      <c r="K568" s="33">
        <f t="shared" si="2297"/>
        <v>0</v>
      </c>
      <c r="L568" s="172"/>
      <c r="M568" s="33">
        <f t="shared" si="2297"/>
        <v>0</v>
      </c>
      <c r="N568" s="172"/>
      <c r="O568" s="33">
        <f t="shared" ref="O568" si="3022">N568*$H568</f>
        <v>0</v>
      </c>
      <c r="P568" s="172"/>
      <c r="Q568" s="33">
        <f t="shared" ref="Q568" si="3023">P568*$H568</f>
        <v>0</v>
      </c>
      <c r="R568" s="172"/>
      <c r="S568" s="33">
        <f t="shared" ref="S568" si="3024">R568*$H568</f>
        <v>0</v>
      </c>
      <c r="T568" s="172"/>
      <c r="U568" s="33">
        <f t="shared" ref="U568" si="3025">T568*$H568</f>
        <v>0</v>
      </c>
      <c r="V568" s="172"/>
      <c r="W568" s="33">
        <f t="shared" ref="W568" si="3026">V568*$H568</f>
        <v>0</v>
      </c>
      <c r="X568" s="172"/>
      <c r="Y568" s="33">
        <f t="shared" ref="Y568" si="3027">X568*$H568</f>
        <v>0</v>
      </c>
      <c r="Z568" s="172"/>
      <c r="AA568" s="33">
        <f t="shared" ref="AA568" si="3028">Z568*$H568</f>
        <v>0</v>
      </c>
      <c r="AB568" s="172"/>
      <c r="AC568" s="33">
        <f t="shared" ref="AC568" si="3029">AB568*$H568</f>
        <v>0</v>
      </c>
      <c r="AD568" s="172"/>
      <c r="AE568" s="33">
        <f t="shared" ref="AE568" si="3030">AD568*$H568</f>
        <v>0</v>
      </c>
      <c r="AF568" s="172"/>
      <c r="AG568" s="33">
        <f t="shared" ref="AG568" si="3031">AF568*$H568</f>
        <v>0</v>
      </c>
      <c r="AH568" s="172"/>
      <c r="AI568" s="33">
        <f t="shared" ref="AI568" si="3032">AH568*$H568</f>
        <v>0</v>
      </c>
      <c r="AJ568" s="172"/>
      <c r="AK568" s="33">
        <f t="shared" ref="AK568" si="3033">AJ568*$H568</f>
        <v>0</v>
      </c>
      <c r="AL568" s="172"/>
      <c r="AM568" s="33">
        <f t="shared" ref="AM568" si="3034">AL568*$H568</f>
        <v>0</v>
      </c>
      <c r="AN568" s="172"/>
      <c r="AO568" s="33">
        <f t="shared" ref="AO568" si="3035">AN568*$H568</f>
        <v>0</v>
      </c>
      <c r="AP568" s="172"/>
      <c r="AQ568" s="33">
        <f t="shared" ref="AQ568" si="3036">AP568*$H568</f>
        <v>0</v>
      </c>
      <c r="AR568" s="172"/>
      <c r="AS568" s="33">
        <f t="shared" ref="AS568" si="3037">AR568*$H568</f>
        <v>0</v>
      </c>
      <c r="AT568" s="172"/>
      <c r="AU568" s="33">
        <f t="shared" ref="AU568" si="3038">AT568*$H568</f>
        <v>0</v>
      </c>
      <c r="AV568" s="172"/>
      <c r="AW568" s="33">
        <f t="shared" ref="AW568" si="3039">AV568*$H568</f>
        <v>0</v>
      </c>
      <c r="AX568" s="34">
        <f t="shared" si="2676"/>
        <v>0</v>
      </c>
      <c r="AY568" s="41">
        <f t="shared" si="2677"/>
        <v>0</v>
      </c>
      <c r="AZ568" s="5">
        <f t="shared" si="2678"/>
        <v>0</v>
      </c>
      <c r="BA568" s="155">
        <f t="shared" si="2679"/>
        <v>0</v>
      </c>
    </row>
    <row r="569" spans="1:53" s="2" customFormat="1" ht="13.2" hidden="1" thickTop="1" thickBot="1" x14ac:dyDescent="0.3">
      <c r="A569" s="32"/>
      <c r="B569" s="154">
        <v>5500100948</v>
      </c>
      <c r="C569" s="133" t="str">
        <f>IFERROR(IF(B569,VLOOKUP((AEO!$B$13&amp;AEO!$C$13&amp;B569&amp;E569),MSRV5!A:F,6,0),""),"N/A")</f>
        <v>5280</v>
      </c>
      <c r="D569" s="138" t="s">
        <v>5485</v>
      </c>
      <c r="E569" s="143" t="str">
        <f>IF(B569,VLOOKUP(B569,MSRV5!B:D,3,0),"")</f>
        <v>UN</v>
      </c>
      <c r="F569" s="143"/>
      <c r="G569" s="75"/>
      <c r="H569" s="74">
        <f>IFERROR(IF(B569,VLOOKUP((AEO!$B$13&amp;AEO!$C$13&amp;B569&amp;E569),MSRV5!A:E,5,0),""),0)</f>
        <v>5369.27</v>
      </c>
      <c r="I569" s="33">
        <f t="shared" si="2296"/>
        <v>0</v>
      </c>
      <c r="J569" s="172"/>
      <c r="K569" s="33">
        <f t="shared" si="2297"/>
        <v>0</v>
      </c>
      <c r="L569" s="172"/>
      <c r="M569" s="33">
        <f t="shared" si="2297"/>
        <v>0</v>
      </c>
      <c r="N569" s="172"/>
      <c r="O569" s="33">
        <f t="shared" ref="O569" si="3040">N569*$H569</f>
        <v>0</v>
      </c>
      <c r="P569" s="172"/>
      <c r="Q569" s="33">
        <f t="shared" ref="Q569" si="3041">P569*$H569</f>
        <v>0</v>
      </c>
      <c r="R569" s="172"/>
      <c r="S569" s="33">
        <f t="shared" ref="S569" si="3042">R569*$H569</f>
        <v>0</v>
      </c>
      <c r="T569" s="172"/>
      <c r="U569" s="33">
        <f t="shared" ref="U569" si="3043">T569*$H569</f>
        <v>0</v>
      </c>
      <c r="V569" s="172"/>
      <c r="W569" s="33">
        <f t="shared" ref="W569" si="3044">V569*$H569</f>
        <v>0</v>
      </c>
      <c r="X569" s="172"/>
      <c r="Y569" s="33">
        <f t="shared" ref="Y569" si="3045">X569*$H569</f>
        <v>0</v>
      </c>
      <c r="Z569" s="172"/>
      <c r="AA569" s="33">
        <f t="shared" ref="AA569" si="3046">Z569*$H569</f>
        <v>0</v>
      </c>
      <c r="AB569" s="172"/>
      <c r="AC569" s="33">
        <f t="shared" ref="AC569" si="3047">AB569*$H569</f>
        <v>0</v>
      </c>
      <c r="AD569" s="172"/>
      <c r="AE569" s="33">
        <f t="shared" ref="AE569" si="3048">AD569*$H569</f>
        <v>0</v>
      </c>
      <c r="AF569" s="172"/>
      <c r="AG569" s="33">
        <f t="shared" ref="AG569" si="3049">AF569*$H569</f>
        <v>0</v>
      </c>
      <c r="AH569" s="172"/>
      <c r="AI569" s="33">
        <f t="shared" ref="AI569" si="3050">AH569*$H569</f>
        <v>0</v>
      </c>
      <c r="AJ569" s="172"/>
      <c r="AK569" s="33">
        <f t="shared" ref="AK569" si="3051">AJ569*$H569</f>
        <v>0</v>
      </c>
      <c r="AL569" s="172"/>
      <c r="AM569" s="33">
        <f t="shared" ref="AM569" si="3052">AL569*$H569</f>
        <v>0</v>
      </c>
      <c r="AN569" s="172"/>
      <c r="AO569" s="33">
        <f t="shared" ref="AO569" si="3053">AN569*$H569</f>
        <v>0</v>
      </c>
      <c r="AP569" s="172"/>
      <c r="AQ569" s="33">
        <f t="shared" ref="AQ569" si="3054">AP569*$H569</f>
        <v>0</v>
      </c>
      <c r="AR569" s="172"/>
      <c r="AS569" s="33">
        <f t="shared" ref="AS569" si="3055">AR569*$H569</f>
        <v>0</v>
      </c>
      <c r="AT569" s="172"/>
      <c r="AU569" s="33">
        <f t="shared" ref="AU569" si="3056">AT569*$H569</f>
        <v>0</v>
      </c>
      <c r="AV569" s="172"/>
      <c r="AW569" s="33">
        <f t="shared" ref="AW569" si="3057">AV569*$H569</f>
        <v>0</v>
      </c>
      <c r="AX569" s="34">
        <f t="shared" si="2676"/>
        <v>0</v>
      </c>
      <c r="AY569" s="41">
        <f t="shared" si="2677"/>
        <v>0</v>
      </c>
      <c r="AZ569" s="5">
        <f t="shared" si="2678"/>
        <v>0</v>
      </c>
      <c r="BA569" s="155">
        <f t="shared" si="2679"/>
        <v>0</v>
      </c>
    </row>
    <row r="570" spans="1:53" s="2" customFormat="1" ht="13.2" hidden="1" thickTop="1" thickBot="1" x14ac:dyDescent="0.3">
      <c r="A570" s="32"/>
      <c r="B570" s="154">
        <v>5500100874</v>
      </c>
      <c r="C570" s="133" t="str">
        <f>IFERROR(IF(B570,VLOOKUP((AEO!$B$13&amp;AEO!$C$13&amp;B570&amp;E570),MSRV5!A:F,6,0),""),"N/A")</f>
        <v>5290</v>
      </c>
      <c r="D570" s="138" t="s">
        <v>5486</v>
      </c>
      <c r="E570" s="143" t="str">
        <f>IF(B570,VLOOKUP(B570,MSRV5!B:D,3,0),"")</f>
        <v>UN</v>
      </c>
      <c r="F570" s="143"/>
      <c r="G570" s="75"/>
      <c r="H570" s="74">
        <f>IFERROR(IF(B570,VLOOKUP((AEO!$B$13&amp;AEO!$C$13&amp;B570&amp;E570),MSRV5!A:E,5,0),""),0)</f>
        <v>1806.87</v>
      </c>
      <c r="I570" s="33">
        <f t="shared" si="2296"/>
        <v>0</v>
      </c>
      <c r="J570" s="172"/>
      <c r="K570" s="33">
        <f t="shared" si="2297"/>
        <v>0</v>
      </c>
      <c r="L570" s="172"/>
      <c r="M570" s="33">
        <f t="shared" si="2297"/>
        <v>0</v>
      </c>
      <c r="N570" s="172"/>
      <c r="O570" s="33">
        <f t="shared" ref="O570" si="3058">N570*$H570</f>
        <v>0</v>
      </c>
      <c r="P570" s="172"/>
      <c r="Q570" s="33">
        <f t="shared" ref="Q570" si="3059">P570*$H570</f>
        <v>0</v>
      </c>
      <c r="R570" s="172"/>
      <c r="S570" s="33">
        <f t="shared" ref="S570" si="3060">R570*$H570</f>
        <v>0</v>
      </c>
      <c r="T570" s="172"/>
      <c r="U570" s="33">
        <f t="shared" ref="U570" si="3061">T570*$H570</f>
        <v>0</v>
      </c>
      <c r="V570" s="172"/>
      <c r="W570" s="33">
        <f t="shared" ref="W570" si="3062">V570*$H570</f>
        <v>0</v>
      </c>
      <c r="X570" s="172"/>
      <c r="Y570" s="33">
        <f t="shared" ref="Y570" si="3063">X570*$H570</f>
        <v>0</v>
      </c>
      <c r="Z570" s="172"/>
      <c r="AA570" s="33">
        <f t="shared" ref="AA570" si="3064">Z570*$H570</f>
        <v>0</v>
      </c>
      <c r="AB570" s="172"/>
      <c r="AC570" s="33">
        <f t="shared" ref="AC570" si="3065">AB570*$H570</f>
        <v>0</v>
      </c>
      <c r="AD570" s="172"/>
      <c r="AE570" s="33">
        <f t="shared" ref="AE570" si="3066">AD570*$H570</f>
        <v>0</v>
      </c>
      <c r="AF570" s="172"/>
      <c r="AG570" s="33">
        <f t="shared" ref="AG570" si="3067">AF570*$H570</f>
        <v>0</v>
      </c>
      <c r="AH570" s="172"/>
      <c r="AI570" s="33">
        <f t="shared" ref="AI570" si="3068">AH570*$H570</f>
        <v>0</v>
      </c>
      <c r="AJ570" s="172"/>
      <c r="AK570" s="33">
        <f t="shared" ref="AK570" si="3069">AJ570*$H570</f>
        <v>0</v>
      </c>
      <c r="AL570" s="172"/>
      <c r="AM570" s="33">
        <f t="shared" ref="AM570" si="3070">AL570*$H570</f>
        <v>0</v>
      </c>
      <c r="AN570" s="172"/>
      <c r="AO570" s="33">
        <f t="shared" ref="AO570" si="3071">AN570*$H570</f>
        <v>0</v>
      </c>
      <c r="AP570" s="172"/>
      <c r="AQ570" s="33">
        <f t="shared" ref="AQ570" si="3072">AP570*$H570</f>
        <v>0</v>
      </c>
      <c r="AR570" s="172"/>
      <c r="AS570" s="33">
        <f t="shared" ref="AS570" si="3073">AR570*$H570</f>
        <v>0</v>
      </c>
      <c r="AT570" s="172"/>
      <c r="AU570" s="33">
        <f t="shared" ref="AU570" si="3074">AT570*$H570</f>
        <v>0</v>
      </c>
      <c r="AV570" s="172"/>
      <c r="AW570" s="33">
        <f t="shared" ref="AW570" si="3075">AV570*$H570</f>
        <v>0</v>
      </c>
      <c r="AX570" s="34">
        <f t="shared" si="2676"/>
        <v>0</v>
      </c>
      <c r="AY570" s="41">
        <f t="shared" si="2677"/>
        <v>0</v>
      </c>
      <c r="AZ570" s="5">
        <f t="shared" si="2678"/>
        <v>0</v>
      </c>
      <c r="BA570" s="155">
        <f t="shared" si="2679"/>
        <v>0</v>
      </c>
    </row>
    <row r="571" spans="1:53" s="2" customFormat="1" ht="13.2" hidden="1" thickTop="1" thickBot="1" x14ac:dyDescent="0.3">
      <c r="A571" s="32"/>
      <c r="B571" s="154">
        <v>5500100913</v>
      </c>
      <c r="C571" s="133" t="str">
        <f>IFERROR(IF(B571,VLOOKUP((AEO!$B$13&amp;AEO!$C$13&amp;B571&amp;E571),MSRV5!A:F,6,0),""),"N/A")</f>
        <v>5300</v>
      </c>
      <c r="D571" s="138" t="s">
        <v>5487</v>
      </c>
      <c r="E571" s="143" t="str">
        <f>IF(B571,VLOOKUP(B571,MSRV5!B:D,3,0),"")</f>
        <v>KG</v>
      </c>
      <c r="F571" s="143"/>
      <c r="G571" s="75"/>
      <c r="H571" s="74">
        <f>IFERROR(IF(B571,VLOOKUP((AEO!$B$13&amp;AEO!$C$13&amp;B571&amp;E571),MSRV5!A:E,5,0),""),0)</f>
        <v>8.5299999999999994</v>
      </c>
      <c r="I571" s="33">
        <f t="shared" si="2296"/>
        <v>0</v>
      </c>
      <c r="J571" s="172"/>
      <c r="K571" s="33">
        <f t="shared" si="2297"/>
        <v>0</v>
      </c>
      <c r="L571" s="172"/>
      <c r="M571" s="33">
        <f t="shared" si="2297"/>
        <v>0</v>
      </c>
      <c r="N571" s="172"/>
      <c r="O571" s="33">
        <f t="shared" ref="O571" si="3076">N571*$H571</f>
        <v>0</v>
      </c>
      <c r="P571" s="172"/>
      <c r="Q571" s="33">
        <f t="shared" ref="Q571" si="3077">P571*$H571</f>
        <v>0</v>
      </c>
      <c r="R571" s="172"/>
      <c r="S571" s="33">
        <f t="shared" ref="S571" si="3078">R571*$H571</f>
        <v>0</v>
      </c>
      <c r="T571" s="172"/>
      <c r="U571" s="33">
        <f t="shared" ref="U571" si="3079">T571*$H571</f>
        <v>0</v>
      </c>
      <c r="V571" s="172"/>
      <c r="W571" s="33">
        <f t="shared" ref="W571" si="3080">V571*$H571</f>
        <v>0</v>
      </c>
      <c r="X571" s="172"/>
      <c r="Y571" s="33">
        <f t="shared" ref="Y571" si="3081">X571*$H571</f>
        <v>0</v>
      </c>
      <c r="Z571" s="172"/>
      <c r="AA571" s="33">
        <f t="shared" ref="AA571" si="3082">Z571*$H571</f>
        <v>0</v>
      </c>
      <c r="AB571" s="172"/>
      <c r="AC571" s="33">
        <f t="shared" ref="AC571" si="3083">AB571*$H571</f>
        <v>0</v>
      </c>
      <c r="AD571" s="172"/>
      <c r="AE571" s="33">
        <f t="shared" ref="AE571" si="3084">AD571*$H571</f>
        <v>0</v>
      </c>
      <c r="AF571" s="172"/>
      <c r="AG571" s="33">
        <f t="shared" ref="AG571" si="3085">AF571*$H571</f>
        <v>0</v>
      </c>
      <c r="AH571" s="172"/>
      <c r="AI571" s="33">
        <f t="shared" ref="AI571" si="3086">AH571*$H571</f>
        <v>0</v>
      </c>
      <c r="AJ571" s="172"/>
      <c r="AK571" s="33">
        <f t="shared" ref="AK571" si="3087">AJ571*$H571</f>
        <v>0</v>
      </c>
      <c r="AL571" s="172"/>
      <c r="AM571" s="33">
        <f t="shared" ref="AM571" si="3088">AL571*$H571</f>
        <v>0</v>
      </c>
      <c r="AN571" s="172"/>
      <c r="AO571" s="33">
        <f t="shared" ref="AO571" si="3089">AN571*$H571</f>
        <v>0</v>
      </c>
      <c r="AP571" s="172"/>
      <c r="AQ571" s="33">
        <f t="shared" ref="AQ571" si="3090">AP571*$H571</f>
        <v>0</v>
      </c>
      <c r="AR571" s="172"/>
      <c r="AS571" s="33">
        <f t="shared" ref="AS571" si="3091">AR571*$H571</f>
        <v>0</v>
      </c>
      <c r="AT571" s="172"/>
      <c r="AU571" s="33">
        <f t="shared" ref="AU571" si="3092">AT571*$H571</f>
        <v>0</v>
      </c>
      <c r="AV571" s="172"/>
      <c r="AW571" s="33">
        <f t="shared" ref="AW571" si="3093">AV571*$H571</f>
        <v>0</v>
      </c>
      <c r="AX571" s="34">
        <f t="shared" si="2676"/>
        <v>0</v>
      </c>
      <c r="AY571" s="41">
        <f t="shared" si="2677"/>
        <v>0</v>
      </c>
      <c r="AZ571" s="5">
        <f t="shared" si="2678"/>
        <v>0</v>
      </c>
      <c r="BA571" s="155">
        <f t="shared" si="2679"/>
        <v>0</v>
      </c>
    </row>
    <row r="572" spans="1:53" s="2" customFormat="1" ht="13.2" hidden="1" thickTop="1" thickBot="1" x14ac:dyDescent="0.3">
      <c r="A572" s="32"/>
      <c r="B572" s="154">
        <v>5500100907</v>
      </c>
      <c r="C572" s="133" t="str">
        <f>IFERROR(IF(B572,VLOOKUP((AEO!$B$13&amp;AEO!$C$13&amp;B572&amp;E572),MSRV5!A:F,6,0),""),"N/A")</f>
        <v>5310</v>
      </c>
      <c r="D572" s="138" t="s">
        <v>5488</v>
      </c>
      <c r="E572" s="143" t="str">
        <f>IF(B572,VLOOKUP(B572,MSRV5!B:D,3,0),"")</f>
        <v>UN</v>
      </c>
      <c r="F572" s="143"/>
      <c r="G572" s="75"/>
      <c r="H572" s="74">
        <f>IFERROR(IF(B572,VLOOKUP((AEO!$B$13&amp;AEO!$C$13&amp;B572&amp;E572),MSRV5!A:E,5,0),""),0)</f>
        <v>2201.9899999999998</v>
      </c>
      <c r="I572" s="33">
        <f t="shared" si="2296"/>
        <v>0</v>
      </c>
      <c r="J572" s="172"/>
      <c r="K572" s="33">
        <f t="shared" si="2297"/>
        <v>0</v>
      </c>
      <c r="L572" s="172"/>
      <c r="M572" s="33">
        <f t="shared" si="2297"/>
        <v>0</v>
      </c>
      <c r="N572" s="172"/>
      <c r="O572" s="33">
        <f t="shared" ref="O572" si="3094">N572*$H572</f>
        <v>0</v>
      </c>
      <c r="P572" s="172"/>
      <c r="Q572" s="33">
        <f t="shared" ref="Q572" si="3095">P572*$H572</f>
        <v>0</v>
      </c>
      <c r="R572" s="172"/>
      <c r="S572" s="33">
        <f t="shared" ref="S572" si="3096">R572*$H572</f>
        <v>0</v>
      </c>
      <c r="T572" s="172"/>
      <c r="U572" s="33">
        <f t="shared" ref="U572" si="3097">T572*$H572</f>
        <v>0</v>
      </c>
      <c r="V572" s="172"/>
      <c r="W572" s="33">
        <f t="shared" ref="W572" si="3098">V572*$H572</f>
        <v>0</v>
      </c>
      <c r="X572" s="172"/>
      <c r="Y572" s="33">
        <f t="shared" ref="Y572" si="3099">X572*$H572</f>
        <v>0</v>
      </c>
      <c r="Z572" s="172"/>
      <c r="AA572" s="33">
        <f t="shared" ref="AA572" si="3100">Z572*$H572</f>
        <v>0</v>
      </c>
      <c r="AB572" s="172"/>
      <c r="AC572" s="33">
        <f t="shared" ref="AC572" si="3101">AB572*$H572</f>
        <v>0</v>
      </c>
      <c r="AD572" s="172"/>
      <c r="AE572" s="33">
        <f t="shared" ref="AE572" si="3102">AD572*$H572</f>
        <v>0</v>
      </c>
      <c r="AF572" s="172"/>
      <c r="AG572" s="33">
        <f t="shared" ref="AG572" si="3103">AF572*$H572</f>
        <v>0</v>
      </c>
      <c r="AH572" s="172"/>
      <c r="AI572" s="33">
        <f t="shared" ref="AI572" si="3104">AH572*$H572</f>
        <v>0</v>
      </c>
      <c r="AJ572" s="172"/>
      <c r="AK572" s="33">
        <f t="shared" ref="AK572" si="3105">AJ572*$H572</f>
        <v>0</v>
      </c>
      <c r="AL572" s="172"/>
      <c r="AM572" s="33">
        <f t="shared" ref="AM572" si="3106">AL572*$H572</f>
        <v>0</v>
      </c>
      <c r="AN572" s="172"/>
      <c r="AO572" s="33">
        <f t="shared" ref="AO572" si="3107">AN572*$H572</f>
        <v>0</v>
      </c>
      <c r="AP572" s="172"/>
      <c r="AQ572" s="33">
        <f t="shared" ref="AQ572" si="3108">AP572*$H572</f>
        <v>0</v>
      </c>
      <c r="AR572" s="172"/>
      <c r="AS572" s="33">
        <f t="shared" ref="AS572" si="3109">AR572*$H572</f>
        <v>0</v>
      </c>
      <c r="AT572" s="172"/>
      <c r="AU572" s="33">
        <f t="shared" ref="AU572" si="3110">AT572*$H572</f>
        <v>0</v>
      </c>
      <c r="AV572" s="172"/>
      <c r="AW572" s="33">
        <f t="shared" ref="AW572" si="3111">AV572*$H572</f>
        <v>0</v>
      </c>
      <c r="AX572" s="34">
        <f t="shared" si="2676"/>
        <v>0</v>
      </c>
      <c r="AY572" s="41">
        <f t="shared" si="2677"/>
        <v>0</v>
      </c>
      <c r="AZ572" s="5">
        <f t="shared" si="2678"/>
        <v>0</v>
      </c>
      <c r="BA572" s="155">
        <f t="shared" si="2679"/>
        <v>0</v>
      </c>
    </row>
    <row r="573" spans="1:53" s="2" customFormat="1" ht="13.2" hidden="1" thickTop="1" thickBot="1" x14ac:dyDescent="0.3">
      <c r="A573" s="32"/>
      <c r="B573" s="154">
        <v>5500100906</v>
      </c>
      <c r="C573" s="133" t="str">
        <f>IFERROR(IF(B573,VLOOKUP((AEO!$B$13&amp;AEO!$C$13&amp;B573&amp;E573),MSRV5!A:F,6,0),""),"N/A")</f>
        <v>5320</v>
      </c>
      <c r="D573" s="138" t="s">
        <v>5489</v>
      </c>
      <c r="E573" s="143" t="str">
        <f>IF(B573,VLOOKUP(B573,MSRV5!B:D,3,0),"")</f>
        <v>UN</v>
      </c>
      <c r="F573" s="143"/>
      <c r="G573" s="75"/>
      <c r="H573" s="74">
        <f>IFERROR(IF(B573,VLOOKUP((AEO!$B$13&amp;AEO!$C$13&amp;B573&amp;E573),MSRV5!A:E,5,0),""),0)</f>
        <v>2586.1999999999998</v>
      </c>
      <c r="I573" s="33">
        <f t="shared" si="2296"/>
        <v>0</v>
      </c>
      <c r="J573" s="172"/>
      <c r="K573" s="33">
        <f t="shared" si="2297"/>
        <v>0</v>
      </c>
      <c r="L573" s="172"/>
      <c r="M573" s="33">
        <f t="shared" si="2297"/>
        <v>0</v>
      </c>
      <c r="N573" s="172"/>
      <c r="O573" s="33">
        <f t="shared" ref="O573" si="3112">N573*$H573</f>
        <v>0</v>
      </c>
      <c r="P573" s="172"/>
      <c r="Q573" s="33">
        <f t="shared" ref="Q573" si="3113">P573*$H573</f>
        <v>0</v>
      </c>
      <c r="R573" s="172"/>
      <c r="S573" s="33">
        <f t="shared" ref="S573" si="3114">R573*$H573</f>
        <v>0</v>
      </c>
      <c r="T573" s="172"/>
      <c r="U573" s="33">
        <f t="shared" ref="U573" si="3115">T573*$H573</f>
        <v>0</v>
      </c>
      <c r="V573" s="172"/>
      <c r="W573" s="33">
        <f t="shared" ref="W573" si="3116">V573*$H573</f>
        <v>0</v>
      </c>
      <c r="X573" s="172"/>
      <c r="Y573" s="33">
        <f t="shared" ref="Y573" si="3117">X573*$H573</f>
        <v>0</v>
      </c>
      <c r="Z573" s="172"/>
      <c r="AA573" s="33">
        <f t="shared" ref="AA573" si="3118">Z573*$H573</f>
        <v>0</v>
      </c>
      <c r="AB573" s="172"/>
      <c r="AC573" s="33">
        <f t="shared" ref="AC573" si="3119">AB573*$H573</f>
        <v>0</v>
      </c>
      <c r="AD573" s="172"/>
      <c r="AE573" s="33">
        <f t="shared" ref="AE573" si="3120">AD573*$H573</f>
        <v>0</v>
      </c>
      <c r="AF573" s="172"/>
      <c r="AG573" s="33">
        <f t="shared" ref="AG573" si="3121">AF573*$H573</f>
        <v>0</v>
      </c>
      <c r="AH573" s="172"/>
      <c r="AI573" s="33">
        <f t="shared" ref="AI573" si="3122">AH573*$H573</f>
        <v>0</v>
      </c>
      <c r="AJ573" s="172"/>
      <c r="AK573" s="33">
        <f t="shared" ref="AK573" si="3123">AJ573*$H573</f>
        <v>0</v>
      </c>
      <c r="AL573" s="172"/>
      <c r="AM573" s="33">
        <f t="shared" ref="AM573" si="3124">AL573*$H573</f>
        <v>0</v>
      </c>
      <c r="AN573" s="172"/>
      <c r="AO573" s="33">
        <f t="shared" ref="AO573" si="3125">AN573*$H573</f>
        <v>0</v>
      </c>
      <c r="AP573" s="172"/>
      <c r="AQ573" s="33">
        <f t="shared" ref="AQ573" si="3126">AP573*$H573</f>
        <v>0</v>
      </c>
      <c r="AR573" s="172"/>
      <c r="AS573" s="33">
        <f t="shared" ref="AS573" si="3127">AR573*$H573</f>
        <v>0</v>
      </c>
      <c r="AT573" s="172"/>
      <c r="AU573" s="33">
        <f t="shared" ref="AU573" si="3128">AT573*$H573</f>
        <v>0</v>
      </c>
      <c r="AV573" s="172"/>
      <c r="AW573" s="33">
        <f t="shared" ref="AW573" si="3129">AV573*$H573</f>
        <v>0</v>
      </c>
      <c r="AX573" s="34">
        <f t="shared" si="2676"/>
        <v>0</v>
      </c>
      <c r="AY573" s="41">
        <f t="shared" si="2677"/>
        <v>0</v>
      </c>
      <c r="AZ573" s="5">
        <f t="shared" si="2678"/>
        <v>0</v>
      </c>
      <c r="BA573" s="155">
        <f t="shared" si="2679"/>
        <v>0</v>
      </c>
    </row>
    <row r="574" spans="1:53" s="2" customFormat="1" ht="13.2" hidden="1" thickTop="1" thickBot="1" x14ac:dyDescent="0.3">
      <c r="A574" s="32"/>
      <c r="B574" s="154">
        <v>5056400079</v>
      </c>
      <c r="C574" s="133" t="str">
        <f>IFERROR(IF(B574,VLOOKUP((AEO!$B$13&amp;AEO!$C$13&amp;B574&amp;E574),MSRV5!A:F,6,0),""),"N/A")</f>
        <v>5330</v>
      </c>
      <c r="D574" s="138" t="s">
        <v>5490</v>
      </c>
      <c r="E574" s="143" t="str">
        <f>IF(B574,VLOOKUP(B574,MSRV5!B:D,3,0),"")</f>
        <v>UN</v>
      </c>
      <c r="F574" s="143"/>
      <c r="G574" s="75"/>
      <c r="H574" s="74">
        <f>IFERROR(IF(B574,VLOOKUP((AEO!$B$13&amp;AEO!$C$13&amp;B574&amp;E574),MSRV5!A:E,5,0),""),0)</f>
        <v>1134.6500000000001</v>
      </c>
      <c r="I574" s="33">
        <f t="shared" si="2296"/>
        <v>0</v>
      </c>
      <c r="J574" s="172"/>
      <c r="K574" s="33">
        <f t="shared" si="2297"/>
        <v>0</v>
      </c>
      <c r="L574" s="172"/>
      <c r="M574" s="33">
        <f t="shared" si="2297"/>
        <v>0</v>
      </c>
      <c r="N574" s="172"/>
      <c r="O574" s="33">
        <f t="shared" ref="O574" si="3130">N574*$H574</f>
        <v>0</v>
      </c>
      <c r="P574" s="172"/>
      <c r="Q574" s="33">
        <f t="shared" ref="Q574" si="3131">P574*$H574</f>
        <v>0</v>
      </c>
      <c r="R574" s="172"/>
      <c r="S574" s="33">
        <f t="shared" ref="S574" si="3132">R574*$H574</f>
        <v>0</v>
      </c>
      <c r="T574" s="172"/>
      <c r="U574" s="33">
        <f t="shared" ref="U574" si="3133">T574*$H574</f>
        <v>0</v>
      </c>
      <c r="V574" s="172"/>
      <c r="W574" s="33">
        <f t="shared" ref="W574" si="3134">V574*$H574</f>
        <v>0</v>
      </c>
      <c r="X574" s="172"/>
      <c r="Y574" s="33">
        <f t="shared" ref="Y574" si="3135">X574*$H574</f>
        <v>0</v>
      </c>
      <c r="Z574" s="172"/>
      <c r="AA574" s="33">
        <f t="shared" ref="AA574" si="3136">Z574*$H574</f>
        <v>0</v>
      </c>
      <c r="AB574" s="172"/>
      <c r="AC574" s="33">
        <f t="shared" ref="AC574" si="3137">AB574*$H574</f>
        <v>0</v>
      </c>
      <c r="AD574" s="172"/>
      <c r="AE574" s="33">
        <f t="shared" ref="AE574" si="3138">AD574*$H574</f>
        <v>0</v>
      </c>
      <c r="AF574" s="172"/>
      <c r="AG574" s="33">
        <f t="shared" ref="AG574" si="3139">AF574*$H574</f>
        <v>0</v>
      </c>
      <c r="AH574" s="172"/>
      <c r="AI574" s="33">
        <f t="shared" ref="AI574" si="3140">AH574*$H574</f>
        <v>0</v>
      </c>
      <c r="AJ574" s="172"/>
      <c r="AK574" s="33">
        <f t="shared" ref="AK574" si="3141">AJ574*$H574</f>
        <v>0</v>
      </c>
      <c r="AL574" s="172"/>
      <c r="AM574" s="33">
        <f t="shared" ref="AM574" si="3142">AL574*$H574</f>
        <v>0</v>
      </c>
      <c r="AN574" s="172"/>
      <c r="AO574" s="33">
        <f t="shared" ref="AO574" si="3143">AN574*$H574</f>
        <v>0</v>
      </c>
      <c r="AP574" s="172"/>
      <c r="AQ574" s="33">
        <f t="shared" ref="AQ574" si="3144">AP574*$H574</f>
        <v>0</v>
      </c>
      <c r="AR574" s="172"/>
      <c r="AS574" s="33">
        <f t="shared" ref="AS574" si="3145">AR574*$H574</f>
        <v>0</v>
      </c>
      <c r="AT574" s="172"/>
      <c r="AU574" s="33">
        <f t="shared" ref="AU574" si="3146">AT574*$H574</f>
        <v>0</v>
      </c>
      <c r="AV574" s="172"/>
      <c r="AW574" s="33">
        <f t="shared" ref="AW574" si="3147">AV574*$H574</f>
        <v>0</v>
      </c>
      <c r="AX574" s="34">
        <f t="shared" si="2676"/>
        <v>0</v>
      </c>
      <c r="AY574" s="41">
        <f t="shared" si="2677"/>
        <v>0</v>
      </c>
      <c r="AZ574" s="5">
        <f t="shared" si="2678"/>
        <v>0</v>
      </c>
      <c r="BA574" s="155">
        <f t="shared" si="2679"/>
        <v>0</v>
      </c>
    </row>
    <row r="575" spans="1:53" s="2" customFormat="1" ht="13.2" hidden="1" thickTop="1" thickBot="1" x14ac:dyDescent="0.3">
      <c r="A575" s="32"/>
      <c r="B575" s="154">
        <v>5500100924</v>
      </c>
      <c r="C575" s="133" t="str">
        <f>IFERROR(IF(B575,VLOOKUP((AEO!$B$13&amp;AEO!$C$13&amp;B575&amp;E575),MSRV5!A:F,6,0),""),"N/A")</f>
        <v>5340</v>
      </c>
      <c r="D575" s="138" t="s">
        <v>5491</v>
      </c>
      <c r="E575" s="143" t="str">
        <f>IF(B575,VLOOKUP(B575,MSRV5!B:D,3,0),"")</f>
        <v>KM</v>
      </c>
      <c r="F575" s="143"/>
      <c r="G575" s="75"/>
      <c r="H575" s="74">
        <f>IFERROR(IF(B575,VLOOKUP((AEO!$B$13&amp;AEO!$C$13&amp;B575&amp;E575),MSRV5!A:E,5,0),""),0)</f>
        <v>8393.9500000000007</v>
      </c>
      <c r="I575" s="33">
        <f t="shared" si="2296"/>
        <v>0</v>
      </c>
      <c r="J575" s="172"/>
      <c r="K575" s="33">
        <f t="shared" si="2297"/>
        <v>0</v>
      </c>
      <c r="L575" s="172"/>
      <c r="M575" s="33">
        <f t="shared" si="2297"/>
        <v>0</v>
      </c>
      <c r="N575" s="172"/>
      <c r="O575" s="33">
        <f t="shared" ref="O575" si="3148">N575*$H575</f>
        <v>0</v>
      </c>
      <c r="P575" s="172"/>
      <c r="Q575" s="33">
        <f t="shared" ref="Q575" si="3149">P575*$H575</f>
        <v>0</v>
      </c>
      <c r="R575" s="172"/>
      <c r="S575" s="33">
        <f t="shared" ref="S575" si="3150">R575*$H575</f>
        <v>0</v>
      </c>
      <c r="T575" s="172"/>
      <c r="U575" s="33">
        <f t="shared" ref="U575" si="3151">T575*$H575</f>
        <v>0</v>
      </c>
      <c r="V575" s="172"/>
      <c r="W575" s="33">
        <f t="shared" ref="W575" si="3152">V575*$H575</f>
        <v>0</v>
      </c>
      <c r="X575" s="172"/>
      <c r="Y575" s="33">
        <f t="shared" ref="Y575" si="3153">X575*$H575</f>
        <v>0</v>
      </c>
      <c r="Z575" s="172"/>
      <c r="AA575" s="33">
        <f t="shared" ref="AA575" si="3154">Z575*$H575</f>
        <v>0</v>
      </c>
      <c r="AB575" s="172"/>
      <c r="AC575" s="33">
        <f t="shared" ref="AC575" si="3155">AB575*$H575</f>
        <v>0</v>
      </c>
      <c r="AD575" s="172"/>
      <c r="AE575" s="33">
        <f t="shared" ref="AE575" si="3156">AD575*$H575</f>
        <v>0</v>
      </c>
      <c r="AF575" s="172"/>
      <c r="AG575" s="33">
        <f t="shared" ref="AG575" si="3157">AF575*$H575</f>
        <v>0</v>
      </c>
      <c r="AH575" s="172"/>
      <c r="AI575" s="33">
        <f t="shared" ref="AI575" si="3158">AH575*$H575</f>
        <v>0</v>
      </c>
      <c r="AJ575" s="172"/>
      <c r="AK575" s="33">
        <f t="shared" ref="AK575" si="3159">AJ575*$H575</f>
        <v>0</v>
      </c>
      <c r="AL575" s="172"/>
      <c r="AM575" s="33">
        <f t="shared" ref="AM575" si="3160">AL575*$H575</f>
        <v>0</v>
      </c>
      <c r="AN575" s="172"/>
      <c r="AO575" s="33">
        <f t="shared" ref="AO575" si="3161">AN575*$H575</f>
        <v>0</v>
      </c>
      <c r="AP575" s="172"/>
      <c r="AQ575" s="33">
        <f t="shared" ref="AQ575" si="3162">AP575*$H575</f>
        <v>0</v>
      </c>
      <c r="AR575" s="172"/>
      <c r="AS575" s="33">
        <f t="shared" ref="AS575" si="3163">AR575*$H575</f>
        <v>0</v>
      </c>
      <c r="AT575" s="172"/>
      <c r="AU575" s="33">
        <f t="shared" ref="AU575" si="3164">AT575*$H575</f>
        <v>0</v>
      </c>
      <c r="AV575" s="172"/>
      <c r="AW575" s="33">
        <f t="shared" ref="AW575" si="3165">AV575*$H575</f>
        <v>0</v>
      </c>
      <c r="AX575" s="34">
        <f t="shared" si="2676"/>
        <v>0</v>
      </c>
      <c r="AY575" s="41">
        <f t="shared" si="2677"/>
        <v>0</v>
      </c>
      <c r="AZ575" s="5">
        <f t="shared" si="2678"/>
        <v>0</v>
      </c>
      <c r="BA575" s="155">
        <f t="shared" si="2679"/>
        <v>0</v>
      </c>
    </row>
    <row r="576" spans="1:53" s="2" customFormat="1" ht="13.2" hidden="1" thickTop="1" thickBot="1" x14ac:dyDescent="0.3">
      <c r="A576" s="32"/>
      <c r="B576" s="154">
        <v>5500300555</v>
      </c>
      <c r="C576" s="133" t="str">
        <f>IFERROR(IF(B576,VLOOKUP((AEO!$B$13&amp;AEO!$C$13&amp;B576&amp;E576),MSRV5!A:F,6,0),""),"N/A")</f>
        <v>5350</v>
      </c>
      <c r="D576" s="138" t="s">
        <v>5492</v>
      </c>
      <c r="E576" s="143" t="str">
        <f>IF(B576,VLOOKUP(B576,MSRV5!B:D,3,0),"")</f>
        <v>M</v>
      </c>
      <c r="F576" s="143"/>
      <c r="G576" s="75"/>
      <c r="H576" s="74">
        <f>IFERROR(IF(B576,VLOOKUP((AEO!$B$13&amp;AEO!$C$13&amp;B576&amp;E576),MSRV5!A:E,5,0),""),0)</f>
        <v>35.700000000000003</v>
      </c>
      <c r="I576" s="33">
        <f t="shared" si="2296"/>
        <v>0</v>
      </c>
      <c r="J576" s="172"/>
      <c r="K576" s="33">
        <f t="shared" si="2297"/>
        <v>0</v>
      </c>
      <c r="L576" s="172"/>
      <c r="M576" s="33">
        <f t="shared" si="2297"/>
        <v>0</v>
      </c>
      <c r="N576" s="172"/>
      <c r="O576" s="33">
        <f t="shared" ref="O576" si="3166">N576*$H576</f>
        <v>0</v>
      </c>
      <c r="P576" s="172"/>
      <c r="Q576" s="33">
        <f t="shared" ref="Q576" si="3167">P576*$H576</f>
        <v>0</v>
      </c>
      <c r="R576" s="172"/>
      <c r="S576" s="33">
        <f t="shared" ref="S576" si="3168">R576*$H576</f>
        <v>0</v>
      </c>
      <c r="T576" s="172"/>
      <c r="U576" s="33">
        <f t="shared" ref="U576" si="3169">T576*$H576</f>
        <v>0</v>
      </c>
      <c r="V576" s="172"/>
      <c r="W576" s="33">
        <f t="shared" ref="W576" si="3170">V576*$H576</f>
        <v>0</v>
      </c>
      <c r="X576" s="172"/>
      <c r="Y576" s="33">
        <f t="shared" ref="Y576" si="3171">X576*$H576</f>
        <v>0</v>
      </c>
      <c r="Z576" s="172"/>
      <c r="AA576" s="33">
        <f t="shared" ref="AA576" si="3172">Z576*$H576</f>
        <v>0</v>
      </c>
      <c r="AB576" s="172"/>
      <c r="AC576" s="33">
        <f t="shared" ref="AC576" si="3173">AB576*$H576</f>
        <v>0</v>
      </c>
      <c r="AD576" s="172"/>
      <c r="AE576" s="33">
        <f t="shared" ref="AE576" si="3174">AD576*$H576</f>
        <v>0</v>
      </c>
      <c r="AF576" s="172"/>
      <c r="AG576" s="33">
        <f t="shared" ref="AG576" si="3175">AF576*$H576</f>
        <v>0</v>
      </c>
      <c r="AH576" s="172"/>
      <c r="AI576" s="33">
        <f t="shared" ref="AI576" si="3176">AH576*$H576</f>
        <v>0</v>
      </c>
      <c r="AJ576" s="172"/>
      <c r="AK576" s="33">
        <f t="shared" ref="AK576" si="3177">AJ576*$H576</f>
        <v>0</v>
      </c>
      <c r="AL576" s="172"/>
      <c r="AM576" s="33">
        <f t="shared" ref="AM576" si="3178">AL576*$H576</f>
        <v>0</v>
      </c>
      <c r="AN576" s="172"/>
      <c r="AO576" s="33">
        <f t="shared" ref="AO576" si="3179">AN576*$H576</f>
        <v>0</v>
      </c>
      <c r="AP576" s="172"/>
      <c r="AQ576" s="33">
        <f t="shared" ref="AQ576" si="3180">AP576*$H576</f>
        <v>0</v>
      </c>
      <c r="AR576" s="172"/>
      <c r="AS576" s="33">
        <f t="shared" ref="AS576" si="3181">AR576*$H576</f>
        <v>0</v>
      </c>
      <c r="AT576" s="172"/>
      <c r="AU576" s="33">
        <f t="shared" ref="AU576" si="3182">AT576*$H576</f>
        <v>0</v>
      </c>
      <c r="AV576" s="172"/>
      <c r="AW576" s="33">
        <f t="shared" ref="AW576" si="3183">AV576*$H576</f>
        <v>0</v>
      </c>
      <c r="AX576" s="34">
        <f t="shared" si="2676"/>
        <v>0</v>
      </c>
      <c r="AY576" s="41">
        <f t="shared" si="2677"/>
        <v>0</v>
      </c>
      <c r="AZ576" s="5">
        <f t="shared" si="2678"/>
        <v>0</v>
      </c>
      <c r="BA576" s="155">
        <f t="shared" si="2679"/>
        <v>0</v>
      </c>
    </row>
    <row r="577" spans="1:53" s="2" customFormat="1" ht="13.2" hidden="1" thickTop="1" thickBot="1" x14ac:dyDescent="0.3">
      <c r="A577" s="32"/>
      <c r="B577" s="154">
        <v>5022200038</v>
      </c>
      <c r="C577" s="133" t="str">
        <f>IFERROR(IF(B577,VLOOKUP((AEO!$B$13&amp;AEO!$C$13&amp;B577&amp;E577),MSRV5!A:F,6,0),""),"N/A")</f>
        <v>5360</v>
      </c>
      <c r="D577" s="138" t="s">
        <v>5493</v>
      </c>
      <c r="E577" s="143" t="str">
        <f>IF(B577,VLOOKUP(B577,MSRV5!B:D,3,0),"")</f>
        <v>CJ</v>
      </c>
      <c r="F577" s="143"/>
      <c r="G577" s="75"/>
      <c r="H577" s="74">
        <f>IFERROR(IF(B577,VLOOKUP((AEO!$B$13&amp;AEO!$C$13&amp;B577&amp;E577),MSRV5!A:E,5,0),""),0)</f>
        <v>222.01</v>
      </c>
      <c r="I577" s="33">
        <f t="shared" si="2296"/>
        <v>0</v>
      </c>
      <c r="J577" s="172"/>
      <c r="K577" s="33">
        <f t="shared" si="2297"/>
        <v>0</v>
      </c>
      <c r="L577" s="172"/>
      <c r="M577" s="33">
        <f t="shared" si="2297"/>
        <v>0</v>
      </c>
      <c r="N577" s="172"/>
      <c r="O577" s="33">
        <f t="shared" ref="O577" si="3184">N577*$H577</f>
        <v>0</v>
      </c>
      <c r="P577" s="172"/>
      <c r="Q577" s="33">
        <f t="shared" ref="Q577" si="3185">P577*$H577</f>
        <v>0</v>
      </c>
      <c r="R577" s="172"/>
      <c r="S577" s="33">
        <f t="shared" ref="S577" si="3186">R577*$H577</f>
        <v>0</v>
      </c>
      <c r="T577" s="172"/>
      <c r="U577" s="33">
        <f t="shared" ref="U577" si="3187">T577*$H577</f>
        <v>0</v>
      </c>
      <c r="V577" s="172"/>
      <c r="W577" s="33">
        <f t="shared" ref="W577" si="3188">V577*$H577</f>
        <v>0</v>
      </c>
      <c r="X577" s="172"/>
      <c r="Y577" s="33">
        <f t="shared" ref="Y577" si="3189">X577*$H577</f>
        <v>0</v>
      </c>
      <c r="Z577" s="172"/>
      <c r="AA577" s="33">
        <f t="shared" ref="AA577" si="3190">Z577*$H577</f>
        <v>0</v>
      </c>
      <c r="AB577" s="172"/>
      <c r="AC577" s="33">
        <f t="shared" ref="AC577" si="3191">AB577*$H577</f>
        <v>0</v>
      </c>
      <c r="AD577" s="172"/>
      <c r="AE577" s="33">
        <f t="shared" ref="AE577" si="3192">AD577*$H577</f>
        <v>0</v>
      </c>
      <c r="AF577" s="172"/>
      <c r="AG577" s="33">
        <f t="shared" ref="AG577" si="3193">AF577*$H577</f>
        <v>0</v>
      </c>
      <c r="AH577" s="172"/>
      <c r="AI577" s="33">
        <f t="shared" ref="AI577" si="3194">AH577*$H577</f>
        <v>0</v>
      </c>
      <c r="AJ577" s="172"/>
      <c r="AK577" s="33">
        <f t="shared" ref="AK577" si="3195">AJ577*$H577</f>
        <v>0</v>
      </c>
      <c r="AL577" s="172"/>
      <c r="AM577" s="33">
        <f t="shared" ref="AM577" si="3196">AL577*$H577</f>
        <v>0</v>
      </c>
      <c r="AN577" s="172"/>
      <c r="AO577" s="33">
        <f t="shared" ref="AO577" si="3197">AN577*$H577</f>
        <v>0</v>
      </c>
      <c r="AP577" s="172"/>
      <c r="AQ577" s="33">
        <f t="shared" ref="AQ577" si="3198">AP577*$H577</f>
        <v>0</v>
      </c>
      <c r="AR577" s="172"/>
      <c r="AS577" s="33">
        <f t="shared" ref="AS577" si="3199">AR577*$H577</f>
        <v>0</v>
      </c>
      <c r="AT577" s="172"/>
      <c r="AU577" s="33">
        <f t="shared" ref="AU577" si="3200">AT577*$H577</f>
        <v>0</v>
      </c>
      <c r="AV577" s="172"/>
      <c r="AW577" s="33">
        <f t="shared" ref="AW577" si="3201">AV577*$H577</f>
        <v>0</v>
      </c>
      <c r="AX577" s="34">
        <f t="shared" si="2676"/>
        <v>0</v>
      </c>
      <c r="AY577" s="41">
        <f t="shared" si="2677"/>
        <v>0</v>
      </c>
      <c r="AZ577" s="5">
        <f t="shared" si="2678"/>
        <v>0</v>
      </c>
      <c r="BA577" s="155">
        <f t="shared" si="2679"/>
        <v>0</v>
      </c>
    </row>
    <row r="578" spans="1:53" s="2" customFormat="1" ht="13.2" hidden="1" thickTop="1" thickBot="1" x14ac:dyDescent="0.3">
      <c r="A578" s="32"/>
      <c r="B578" s="154">
        <v>5500100896</v>
      </c>
      <c r="C578" s="133" t="str">
        <f>IFERROR(IF(B578,VLOOKUP((AEO!$B$13&amp;AEO!$C$13&amp;B578&amp;E578),MSRV5!A:F,6,0),""),"N/A")</f>
        <v>5370</v>
      </c>
      <c r="D578" s="138" t="s">
        <v>5494</v>
      </c>
      <c r="E578" s="143" t="str">
        <f>IF(B578,VLOOKUP(B578,MSRV5!B:D,3,0),"")</f>
        <v>UN</v>
      </c>
      <c r="F578" s="143"/>
      <c r="G578" s="75"/>
      <c r="H578" s="74">
        <f>IFERROR(IF(B578,VLOOKUP((AEO!$B$13&amp;AEO!$C$13&amp;B578&amp;E578),MSRV5!A:E,5,0),""),0)</f>
        <v>585.16999999999996</v>
      </c>
      <c r="I578" s="33">
        <f t="shared" si="2296"/>
        <v>0</v>
      </c>
      <c r="J578" s="172"/>
      <c r="K578" s="33">
        <f t="shared" si="2297"/>
        <v>0</v>
      </c>
      <c r="L578" s="172"/>
      <c r="M578" s="33">
        <f t="shared" si="2297"/>
        <v>0</v>
      </c>
      <c r="N578" s="172"/>
      <c r="O578" s="33">
        <f t="shared" ref="O578" si="3202">N578*$H578</f>
        <v>0</v>
      </c>
      <c r="P578" s="172"/>
      <c r="Q578" s="33">
        <f t="shared" ref="Q578" si="3203">P578*$H578</f>
        <v>0</v>
      </c>
      <c r="R578" s="172"/>
      <c r="S578" s="33">
        <f t="shared" ref="S578" si="3204">R578*$H578</f>
        <v>0</v>
      </c>
      <c r="T578" s="172"/>
      <c r="U578" s="33">
        <f t="shared" ref="U578" si="3205">T578*$H578</f>
        <v>0</v>
      </c>
      <c r="V578" s="172"/>
      <c r="W578" s="33">
        <f t="shared" ref="W578" si="3206">V578*$H578</f>
        <v>0</v>
      </c>
      <c r="X578" s="172"/>
      <c r="Y578" s="33">
        <f t="shared" ref="Y578" si="3207">X578*$H578</f>
        <v>0</v>
      </c>
      <c r="Z578" s="172"/>
      <c r="AA578" s="33">
        <f t="shared" ref="AA578" si="3208">Z578*$H578</f>
        <v>0</v>
      </c>
      <c r="AB578" s="172"/>
      <c r="AC578" s="33">
        <f t="shared" ref="AC578" si="3209">AB578*$H578</f>
        <v>0</v>
      </c>
      <c r="AD578" s="172"/>
      <c r="AE578" s="33">
        <f t="shared" ref="AE578" si="3210">AD578*$H578</f>
        <v>0</v>
      </c>
      <c r="AF578" s="172"/>
      <c r="AG578" s="33">
        <f t="shared" ref="AG578" si="3211">AF578*$H578</f>
        <v>0</v>
      </c>
      <c r="AH578" s="172"/>
      <c r="AI578" s="33">
        <f t="shared" ref="AI578" si="3212">AH578*$H578</f>
        <v>0</v>
      </c>
      <c r="AJ578" s="172"/>
      <c r="AK578" s="33">
        <f t="shared" ref="AK578" si="3213">AJ578*$H578</f>
        <v>0</v>
      </c>
      <c r="AL578" s="172"/>
      <c r="AM578" s="33">
        <f t="shared" ref="AM578" si="3214">AL578*$H578</f>
        <v>0</v>
      </c>
      <c r="AN578" s="172"/>
      <c r="AO578" s="33">
        <f t="shared" ref="AO578" si="3215">AN578*$H578</f>
        <v>0</v>
      </c>
      <c r="AP578" s="172"/>
      <c r="AQ578" s="33">
        <f t="shared" ref="AQ578" si="3216">AP578*$H578</f>
        <v>0</v>
      </c>
      <c r="AR578" s="172"/>
      <c r="AS578" s="33">
        <f t="shared" ref="AS578" si="3217">AR578*$H578</f>
        <v>0</v>
      </c>
      <c r="AT578" s="172"/>
      <c r="AU578" s="33">
        <f t="shared" ref="AU578" si="3218">AT578*$H578</f>
        <v>0</v>
      </c>
      <c r="AV578" s="172"/>
      <c r="AW578" s="33">
        <f t="shared" ref="AW578" si="3219">AV578*$H578</f>
        <v>0</v>
      </c>
      <c r="AX578" s="34">
        <f t="shared" si="2676"/>
        <v>0</v>
      </c>
      <c r="AY578" s="41">
        <f t="shared" si="2677"/>
        <v>0</v>
      </c>
      <c r="AZ578" s="5">
        <f t="shared" si="2678"/>
        <v>0</v>
      </c>
      <c r="BA578" s="155">
        <f t="shared" si="2679"/>
        <v>0</v>
      </c>
    </row>
    <row r="579" spans="1:53" s="2" customFormat="1" ht="13.2" hidden="1" thickTop="1" thickBot="1" x14ac:dyDescent="0.3">
      <c r="A579" s="32"/>
      <c r="B579" s="154">
        <v>5500100897</v>
      </c>
      <c r="C579" s="133" t="str">
        <f>IFERROR(IF(B579,VLOOKUP((AEO!$B$13&amp;AEO!$C$13&amp;B579&amp;E579),MSRV5!A:F,6,0),""),"N/A")</f>
        <v>5380</v>
      </c>
      <c r="D579" s="138" t="s">
        <v>5495</v>
      </c>
      <c r="E579" s="143" t="str">
        <f>IF(B579,VLOOKUP(B579,MSRV5!B:D,3,0),"")</f>
        <v>UN</v>
      </c>
      <c r="F579" s="143"/>
      <c r="G579" s="75"/>
      <c r="H579" s="74">
        <f>IFERROR(IF(B579,VLOOKUP((AEO!$B$13&amp;AEO!$C$13&amp;B579&amp;E579),MSRV5!A:E,5,0),""),0)</f>
        <v>431.31</v>
      </c>
      <c r="I579" s="33">
        <f t="shared" si="2296"/>
        <v>0</v>
      </c>
      <c r="J579" s="172"/>
      <c r="K579" s="33">
        <f t="shared" si="2297"/>
        <v>0</v>
      </c>
      <c r="L579" s="172"/>
      <c r="M579" s="33">
        <f t="shared" si="2297"/>
        <v>0</v>
      </c>
      <c r="N579" s="172"/>
      <c r="O579" s="33">
        <f t="shared" ref="O579" si="3220">N579*$H579</f>
        <v>0</v>
      </c>
      <c r="P579" s="172"/>
      <c r="Q579" s="33">
        <f t="shared" ref="Q579" si="3221">P579*$H579</f>
        <v>0</v>
      </c>
      <c r="R579" s="172"/>
      <c r="S579" s="33">
        <f t="shared" ref="S579" si="3222">R579*$H579</f>
        <v>0</v>
      </c>
      <c r="T579" s="172"/>
      <c r="U579" s="33">
        <f t="shared" ref="U579" si="3223">T579*$H579</f>
        <v>0</v>
      </c>
      <c r="V579" s="172"/>
      <c r="W579" s="33">
        <f t="shared" ref="W579" si="3224">V579*$H579</f>
        <v>0</v>
      </c>
      <c r="X579" s="172"/>
      <c r="Y579" s="33">
        <f t="shared" ref="Y579" si="3225">X579*$H579</f>
        <v>0</v>
      </c>
      <c r="Z579" s="172"/>
      <c r="AA579" s="33">
        <f t="shared" ref="AA579" si="3226">Z579*$H579</f>
        <v>0</v>
      </c>
      <c r="AB579" s="172"/>
      <c r="AC579" s="33">
        <f t="shared" ref="AC579" si="3227">AB579*$H579</f>
        <v>0</v>
      </c>
      <c r="AD579" s="172"/>
      <c r="AE579" s="33">
        <f t="shared" ref="AE579" si="3228">AD579*$H579</f>
        <v>0</v>
      </c>
      <c r="AF579" s="172"/>
      <c r="AG579" s="33">
        <f t="shared" ref="AG579" si="3229">AF579*$H579</f>
        <v>0</v>
      </c>
      <c r="AH579" s="172"/>
      <c r="AI579" s="33">
        <f t="shared" ref="AI579" si="3230">AH579*$H579</f>
        <v>0</v>
      </c>
      <c r="AJ579" s="172"/>
      <c r="AK579" s="33">
        <f t="shared" ref="AK579" si="3231">AJ579*$H579</f>
        <v>0</v>
      </c>
      <c r="AL579" s="172"/>
      <c r="AM579" s="33">
        <f t="shared" ref="AM579" si="3232">AL579*$H579</f>
        <v>0</v>
      </c>
      <c r="AN579" s="172"/>
      <c r="AO579" s="33">
        <f t="shared" ref="AO579" si="3233">AN579*$H579</f>
        <v>0</v>
      </c>
      <c r="AP579" s="172"/>
      <c r="AQ579" s="33">
        <f t="shared" ref="AQ579" si="3234">AP579*$H579</f>
        <v>0</v>
      </c>
      <c r="AR579" s="172"/>
      <c r="AS579" s="33">
        <f t="shared" ref="AS579" si="3235">AR579*$H579</f>
        <v>0</v>
      </c>
      <c r="AT579" s="172"/>
      <c r="AU579" s="33">
        <f t="shared" ref="AU579" si="3236">AT579*$H579</f>
        <v>0</v>
      </c>
      <c r="AV579" s="172"/>
      <c r="AW579" s="33">
        <f t="shared" ref="AW579" si="3237">AV579*$H579</f>
        <v>0</v>
      </c>
      <c r="AX579" s="34">
        <f t="shared" si="2676"/>
        <v>0</v>
      </c>
      <c r="AY579" s="41">
        <f t="shared" si="2677"/>
        <v>0</v>
      </c>
      <c r="AZ579" s="5">
        <f t="shared" si="2678"/>
        <v>0</v>
      </c>
      <c r="BA579" s="155">
        <f t="shared" si="2679"/>
        <v>0</v>
      </c>
    </row>
    <row r="580" spans="1:53" s="2" customFormat="1" ht="13.2" hidden="1" thickTop="1" thickBot="1" x14ac:dyDescent="0.3">
      <c r="A580" s="32"/>
      <c r="B580" s="154">
        <v>5500100895</v>
      </c>
      <c r="C580" s="133" t="str">
        <f>IFERROR(IF(B580,VLOOKUP((AEO!$B$13&amp;AEO!$C$13&amp;B580&amp;E580),MSRV5!A:F,6,0),""),"N/A")</f>
        <v>5390</v>
      </c>
      <c r="D580" s="138" t="s">
        <v>5496</v>
      </c>
      <c r="E580" s="143" t="str">
        <f>IF(B580,VLOOKUP(B580,MSRV5!B:D,3,0),"")</f>
        <v>UN</v>
      </c>
      <c r="F580" s="143"/>
      <c r="G580" s="75"/>
      <c r="H580" s="74">
        <f>IFERROR(IF(B580,VLOOKUP((AEO!$B$13&amp;AEO!$C$13&amp;B580&amp;E580),MSRV5!A:E,5,0),""),0)</f>
        <v>315.85000000000002</v>
      </c>
      <c r="I580" s="33">
        <f t="shared" si="2296"/>
        <v>0</v>
      </c>
      <c r="J580" s="172"/>
      <c r="K580" s="33">
        <f t="shared" si="2297"/>
        <v>0</v>
      </c>
      <c r="L580" s="172"/>
      <c r="M580" s="33">
        <f t="shared" si="2297"/>
        <v>0</v>
      </c>
      <c r="N580" s="172"/>
      <c r="O580" s="33">
        <f t="shared" ref="O580" si="3238">N580*$H580</f>
        <v>0</v>
      </c>
      <c r="P580" s="172"/>
      <c r="Q580" s="33">
        <f t="shared" ref="Q580" si="3239">P580*$H580</f>
        <v>0</v>
      </c>
      <c r="R580" s="172"/>
      <c r="S580" s="33">
        <f t="shared" ref="S580" si="3240">R580*$H580</f>
        <v>0</v>
      </c>
      <c r="T580" s="172"/>
      <c r="U580" s="33">
        <f t="shared" ref="U580" si="3241">T580*$H580</f>
        <v>0</v>
      </c>
      <c r="V580" s="172"/>
      <c r="W580" s="33">
        <f t="shared" ref="W580" si="3242">V580*$H580</f>
        <v>0</v>
      </c>
      <c r="X580" s="172"/>
      <c r="Y580" s="33">
        <f t="shared" ref="Y580" si="3243">X580*$H580</f>
        <v>0</v>
      </c>
      <c r="Z580" s="172"/>
      <c r="AA580" s="33">
        <f t="shared" ref="AA580" si="3244">Z580*$H580</f>
        <v>0</v>
      </c>
      <c r="AB580" s="172"/>
      <c r="AC580" s="33">
        <f t="shared" ref="AC580" si="3245">AB580*$H580</f>
        <v>0</v>
      </c>
      <c r="AD580" s="172"/>
      <c r="AE580" s="33">
        <f t="shared" ref="AE580" si="3246">AD580*$H580</f>
        <v>0</v>
      </c>
      <c r="AF580" s="172"/>
      <c r="AG580" s="33">
        <f t="shared" ref="AG580" si="3247">AF580*$H580</f>
        <v>0</v>
      </c>
      <c r="AH580" s="172"/>
      <c r="AI580" s="33">
        <f t="shared" ref="AI580" si="3248">AH580*$H580</f>
        <v>0</v>
      </c>
      <c r="AJ580" s="172"/>
      <c r="AK580" s="33">
        <f t="shared" ref="AK580" si="3249">AJ580*$H580</f>
        <v>0</v>
      </c>
      <c r="AL580" s="172"/>
      <c r="AM580" s="33">
        <f t="shared" ref="AM580" si="3250">AL580*$H580</f>
        <v>0</v>
      </c>
      <c r="AN580" s="172"/>
      <c r="AO580" s="33">
        <f t="shared" ref="AO580" si="3251">AN580*$H580</f>
        <v>0</v>
      </c>
      <c r="AP580" s="172"/>
      <c r="AQ580" s="33">
        <f t="shared" ref="AQ580" si="3252">AP580*$H580</f>
        <v>0</v>
      </c>
      <c r="AR580" s="172"/>
      <c r="AS580" s="33">
        <f t="shared" ref="AS580" si="3253">AR580*$H580</f>
        <v>0</v>
      </c>
      <c r="AT580" s="172"/>
      <c r="AU580" s="33">
        <f t="shared" ref="AU580" si="3254">AT580*$H580</f>
        <v>0</v>
      </c>
      <c r="AV580" s="172"/>
      <c r="AW580" s="33">
        <f t="shared" ref="AW580" si="3255">AV580*$H580</f>
        <v>0</v>
      </c>
      <c r="AX580" s="34">
        <f t="shared" ref="AX580:AX611" si="3256">SUM(AV580,AT580,AR580,AP580,AN580,AL580,AJ580,AH580,AF580,AD580,AB580,Z580,X580,V580,T580,R580,P580,N580,L580,J580)</f>
        <v>0</v>
      </c>
      <c r="AY580" s="41">
        <f t="shared" ref="AY580:AY611" si="3257">SUM(AW580,AU580,AS580,AQ580,AO580,AM580,AK580,AI580,AG580,AE580,AC580,AA580,Y580,W580,U580,S580,Q580,O580,M580,K580)</f>
        <v>0</v>
      </c>
      <c r="AZ580" s="5">
        <f t="shared" ref="AZ580:AZ611" si="3258">(F580+G580)-AX580</f>
        <v>0</v>
      </c>
      <c r="BA580" s="155">
        <f t="shared" ref="BA580:BA611" si="3259">I580-AY580</f>
        <v>0</v>
      </c>
    </row>
    <row r="581" spans="1:53" s="2" customFormat="1" ht="13.2" hidden="1" thickTop="1" thickBot="1" x14ac:dyDescent="0.3">
      <c r="A581" s="89"/>
      <c r="B581" s="152">
        <v>5500300546</v>
      </c>
      <c r="C581" s="132" t="str">
        <f>IFERROR(IF(B581,VLOOKUP((AEO!$B$13&amp;AEO!$C$13&amp;B581&amp;E581),MSRV5!A:F,6,0),""),"N/A")</f>
        <v>5400</v>
      </c>
      <c r="D581" s="137" t="s">
        <v>5497</v>
      </c>
      <c r="E581" s="142" t="str">
        <f>IF(B581,VLOOKUP(B581,MSRV5!B:D,3,0),"")</f>
        <v>UN</v>
      </c>
      <c r="F581" s="142"/>
      <c r="G581" s="86"/>
      <c r="H581" s="88">
        <f>IFERROR(IF(B581,VLOOKUP((AEO!$B$13&amp;AEO!$C$13&amp;B581&amp;E581),MSRV5!A:E,5,0),""),0)</f>
        <v>200.4</v>
      </c>
      <c r="I581" s="90">
        <f t="shared" si="2296"/>
        <v>0</v>
      </c>
      <c r="J581" s="172"/>
      <c r="K581" s="90">
        <f t="shared" si="2297"/>
        <v>0</v>
      </c>
      <c r="L581" s="172"/>
      <c r="M581" s="90">
        <f t="shared" si="2297"/>
        <v>0</v>
      </c>
      <c r="N581" s="172"/>
      <c r="O581" s="90">
        <f t="shared" ref="O581" si="3260">N581*$H581</f>
        <v>0</v>
      </c>
      <c r="P581" s="172"/>
      <c r="Q581" s="90">
        <f t="shared" ref="Q581" si="3261">P581*$H581</f>
        <v>0</v>
      </c>
      <c r="R581" s="172"/>
      <c r="S581" s="90">
        <f t="shared" ref="S581" si="3262">R581*$H581</f>
        <v>0</v>
      </c>
      <c r="T581" s="172"/>
      <c r="U581" s="90">
        <f t="shared" ref="U581" si="3263">T581*$H581</f>
        <v>0</v>
      </c>
      <c r="V581" s="172"/>
      <c r="W581" s="90">
        <f t="shared" ref="W581" si="3264">V581*$H581</f>
        <v>0</v>
      </c>
      <c r="X581" s="172"/>
      <c r="Y581" s="90">
        <f t="shared" ref="Y581" si="3265">X581*$H581</f>
        <v>0</v>
      </c>
      <c r="Z581" s="172"/>
      <c r="AA581" s="90">
        <f t="shared" ref="AA581" si="3266">Z581*$H581</f>
        <v>0</v>
      </c>
      <c r="AB581" s="172"/>
      <c r="AC581" s="90">
        <f t="shared" ref="AC581" si="3267">AB581*$H581</f>
        <v>0</v>
      </c>
      <c r="AD581" s="172"/>
      <c r="AE581" s="90">
        <f t="shared" ref="AE581" si="3268">AD581*$H581</f>
        <v>0</v>
      </c>
      <c r="AF581" s="172"/>
      <c r="AG581" s="90">
        <f t="shared" ref="AG581" si="3269">AF581*$H581</f>
        <v>0</v>
      </c>
      <c r="AH581" s="172"/>
      <c r="AI581" s="90">
        <f t="shared" ref="AI581" si="3270">AH581*$H581</f>
        <v>0</v>
      </c>
      <c r="AJ581" s="172"/>
      <c r="AK581" s="90">
        <f t="shared" ref="AK581" si="3271">AJ581*$H581</f>
        <v>0</v>
      </c>
      <c r="AL581" s="172"/>
      <c r="AM581" s="90">
        <f t="shared" ref="AM581" si="3272">AL581*$H581</f>
        <v>0</v>
      </c>
      <c r="AN581" s="172"/>
      <c r="AO581" s="90">
        <f t="shared" ref="AO581" si="3273">AN581*$H581</f>
        <v>0</v>
      </c>
      <c r="AP581" s="172"/>
      <c r="AQ581" s="90">
        <f t="shared" ref="AQ581" si="3274">AP581*$H581</f>
        <v>0</v>
      </c>
      <c r="AR581" s="172"/>
      <c r="AS581" s="90">
        <f t="shared" ref="AS581" si="3275">AR581*$H581</f>
        <v>0</v>
      </c>
      <c r="AT581" s="172"/>
      <c r="AU581" s="90">
        <f t="shared" ref="AU581" si="3276">AT581*$H581</f>
        <v>0</v>
      </c>
      <c r="AV581" s="172"/>
      <c r="AW581" s="90">
        <f t="shared" ref="AW581" si="3277">AV581*$H581</f>
        <v>0</v>
      </c>
      <c r="AX581" s="91">
        <f t="shared" si="3256"/>
        <v>0</v>
      </c>
      <c r="AY581" s="92">
        <f t="shared" si="3257"/>
        <v>0</v>
      </c>
      <c r="AZ581" s="87">
        <f t="shared" si="3258"/>
        <v>0</v>
      </c>
      <c r="BA581" s="153">
        <f t="shared" si="3259"/>
        <v>0</v>
      </c>
    </row>
    <row r="582" spans="1:53" s="2" customFormat="1" ht="13.2" hidden="1" thickTop="1" thickBot="1" x14ac:dyDescent="0.3">
      <c r="A582" s="32"/>
      <c r="B582" s="154">
        <v>5500100871</v>
      </c>
      <c r="C582" s="133" t="str">
        <f>IFERROR(IF(B582,VLOOKUP((AEO!$B$13&amp;AEO!$C$13&amp;B582&amp;E582),MSRV5!A:F,6,0),""),"N/A")</f>
        <v>5410</v>
      </c>
      <c r="D582" s="138" t="s">
        <v>5498</v>
      </c>
      <c r="E582" s="143" t="str">
        <f>IF(B582,VLOOKUP(B582,MSRV5!B:D,3,0),"")</f>
        <v>M</v>
      </c>
      <c r="F582" s="143"/>
      <c r="G582" s="75"/>
      <c r="H582" s="74">
        <f>IFERROR(IF(B582,VLOOKUP((AEO!$B$13&amp;AEO!$C$13&amp;B582&amp;E582),MSRV5!A:E,5,0),""),0)</f>
        <v>13.16</v>
      </c>
      <c r="I582" s="33">
        <f t="shared" si="2296"/>
        <v>0</v>
      </c>
      <c r="J582" s="172"/>
      <c r="K582" s="33">
        <f t="shared" si="2297"/>
        <v>0</v>
      </c>
      <c r="L582" s="172"/>
      <c r="M582" s="33">
        <f t="shared" si="2297"/>
        <v>0</v>
      </c>
      <c r="N582" s="172"/>
      <c r="O582" s="33">
        <f t="shared" ref="O582" si="3278">N582*$H582</f>
        <v>0</v>
      </c>
      <c r="P582" s="172"/>
      <c r="Q582" s="33">
        <f t="shared" ref="Q582" si="3279">P582*$H582</f>
        <v>0</v>
      </c>
      <c r="R582" s="172"/>
      <c r="S582" s="33">
        <f t="shared" ref="S582" si="3280">R582*$H582</f>
        <v>0</v>
      </c>
      <c r="T582" s="172"/>
      <c r="U582" s="33">
        <f t="shared" ref="U582" si="3281">T582*$H582</f>
        <v>0</v>
      </c>
      <c r="V582" s="172"/>
      <c r="W582" s="33">
        <f t="shared" ref="W582" si="3282">V582*$H582</f>
        <v>0</v>
      </c>
      <c r="X582" s="172"/>
      <c r="Y582" s="33">
        <f t="shared" ref="Y582" si="3283">X582*$H582</f>
        <v>0</v>
      </c>
      <c r="Z582" s="172"/>
      <c r="AA582" s="33">
        <f t="shared" ref="AA582" si="3284">Z582*$H582</f>
        <v>0</v>
      </c>
      <c r="AB582" s="172"/>
      <c r="AC582" s="33">
        <f t="shared" ref="AC582" si="3285">AB582*$H582</f>
        <v>0</v>
      </c>
      <c r="AD582" s="172"/>
      <c r="AE582" s="33">
        <f t="shared" ref="AE582" si="3286">AD582*$H582</f>
        <v>0</v>
      </c>
      <c r="AF582" s="172"/>
      <c r="AG582" s="33">
        <f t="shared" ref="AG582" si="3287">AF582*$H582</f>
        <v>0</v>
      </c>
      <c r="AH582" s="172"/>
      <c r="AI582" s="33">
        <f t="shared" ref="AI582" si="3288">AH582*$H582</f>
        <v>0</v>
      </c>
      <c r="AJ582" s="172"/>
      <c r="AK582" s="33">
        <f t="shared" ref="AK582" si="3289">AJ582*$H582</f>
        <v>0</v>
      </c>
      <c r="AL582" s="172"/>
      <c r="AM582" s="33">
        <f t="shared" ref="AM582" si="3290">AL582*$H582</f>
        <v>0</v>
      </c>
      <c r="AN582" s="172"/>
      <c r="AO582" s="33">
        <f t="shared" ref="AO582" si="3291">AN582*$H582</f>
        <v>0</v>
      </c>
      <c r="AP582" s="172"/>
      <c r="AQ582" s="33">
        <f t="shared" ref="AQ582" si="3292">AP582*$H582</f>
        <v>0</v>
      </c>
      <c r="AR582" s="172"/>
      <c r="AS582" s="33">
        <f t="shared" ref="AS582" si="3293">AR582*$H582</f>
        <v>0</v>
      </c>
      <c r="AT582" s="172"/>
      <c r="AU582" s="33">
        <f t="shared" ref="AU582" si="3294">AT582*$H582</f>
        <v>0</v>
      </c>
      <c r="AV582" s="172"/>
      <c r="AW582" s="33">
        <f t="shared" ref="AW582" si="3295">AV582*$H582</f>
        <v>0</v>
      </c>
      <c r="AX582" s="34">
        <f t="shared" si="3256"/>
        <v>0</v>
      </c>
      <c r="AY582" s="41">
        <f t="shared" si="3257"/>
        <v>0</v>
      </c>
      <c r="AZ582" s="5">
        <f t="shared" si="3258"/>
        <v>0</v>
      </c>
      <c r="BA582" s="155">
        <f t="shared" si="3259"/>
        <v>0</v>
      </c>
    </row>
    <row r="583" spans="1:53" s="2" customFormat="1" ht="13.2" hidden="1" thickTop="1" thickBot="1" x14ac:dyDescent="0.3">
      <c r="A583" s="32"/>
      <c r="B583" s="154">
        <v>5500100933</v>
      </c>
      <c r="C583" s="133" t="str">
        <f>IFERROR(IF(B583,VLOOKUP((AEO!$B$13&amp;AEO!$C$13&amp;B583&amp;E583),MSRV5!A:F,6,0),""),"N/A")</f>
        <v>5420</v>
      </c>
      <c r="D583" s="138" t="s">
        <v>5499</v>
      </c>
      <c r="E583" s="143" t="str">
        <f>IF(B583,VLOOKUP(B583,MSRV5!B:D,3,0),"")</f>
        <v>UN</v>
      </c>
      <c r="F583" s="143"/>
      <c r="G583" s="75"/>
      <c r="H583" s="74">
        <f>IFERROR(IF(B583,VLOOKUP((AEO!$B$13&amp;AEO!$C$13&amp;B583&amp;E583),MSRV5!A:E,5,0),""),0)</f>
        <v>129.68</v>
      </c>
      <c r="I583" s="33">
        <f t="shared" si="2296"/>
        <v>0</v>
      </c>
      <c r="J583" s="172"/>
      <c r="K583" s="33">
        <f t="shared" si="2297"/>
        <v>0</v>
      </c>
      <c r="L583" s="172"/>
      <c r="M583" s="33">
        <f t="shared" si="2297"/>
        <v>0</v>
      </c>
      <c r="N583" s="172"/>
      <c r="O583" s="33">
        <f t="shared" ref="O583" si="3296">N583*$H583</f>
        <v>0</v>
      </c>
      <c r="P583" s="172"/>
      <c r="Q583" s="33">
        <f t="shared" ref="Q583" si="3297">P583*$H583</f>
        <v>0</v>
      </c>
      <c r="R583" s="172"/>
      <c r="S583" s="33">
        <f t="shared" ref="S583" si="3298">R583*$H583</f>
        <v>0</v>
      </c>
      <c r="T583" s="172"/>
      <c r="U583" s="33">
        <f t="shared" ref="U583" si="3299">T583*$H583</f>
        <v>0</v>
      </c>
      <c r="V583" s="172"/>
      <c r="W583" s="33">
        <f t="shared" ref="W583" si="3300">V583*$H583</f>
        <v>0</v>
      </c>
      <c r="X583" s="172"/>
      <c r="Y583" s="33">
        <f t="shared" ref="Y583" si="3301">X583*$H583</f>
        <v>0</v>
      </c>
      <c r="Z583" s="172"/>
      <c r="AA583" s="33">
        <f t="shared" ref="AA583" si="3302">Z583*$H583</f>
        <v>0</v>
      </c>
      <c r="AB583" s="172"/>
      <c r="AC583" s="33">
        <f t="shared" ref="AC583" si="3303">AB583*$H583</f>
        <v>0</v>
      </c>
      <c r="AD583" s="172"/>
      <c r="AE583" s="33">
        <f t="shared" ref="AE583" si="3304">AD583*$H583</f>
        <v>0</v>
      </c>
      <c r="AF583" s="172"/>
      <c r="AG583" s="33">
        <f t="shared" ref="AG583" si="3305">AF583*$H583</f>
        <v>0</v>
      </c>
      <c r="AH583" s="172"/>
      <c r="AI583" s="33">
        <f t="shared" ref="AI583" si="3306">AH583*$H583</f>
        <v>0</v>
      </c>
      <c r="AJ583" s="172"/>
      <c r="AK583" s="33">
        <f t="shared" ref="AK583" si="3307">AJ583*$H583</f>
        <v>0</v>
      </c>
      <c r="AL583" s="172"/>
      <c r="AM583" s="33">
        <f t="shared" ref="AM583" si="3308">AL583*$H583</f>
        <v>0</v>
      </c>
      <c r="AN583" s="172"/>
      <c r="AO583" s="33">
        <f t="shared" ref="AO583" si="3309">AN583*$H583</f>
        <v>0</v>
      </c>
      <c r="AP583" s="172"/>
      <c r="AQ583" s="33">
        <f t="shared" ref="AQ583" si="3310">AP583*$H583</f>
        <v>0</v>
      </c>
      <c r="AR583" s="172"/>
      <c r="AS583" s="33">
        <f t="shared" ref="AS583" si="3311">AR583*$H583</f>
        <v>0</v>
      </c>
      <c r="AT583" s="172"/>
      <c r="AU583" s="33">
        <f t="shared" ref="AU583" si="3312">AT583*$H583</f>
        <v>0</v>
      </c>
      <c r="AV583" s="172"/>
      <c r="AW583" s="33">
        <f t="shared" ref="AW583" si="3313">AV583*$H583</f>
        <v>0</v>
      </c>
      <c r="AX583" s="34">
        <f t="shared" si="3256"/>
        <v>0</v>
      </c>
      <c r="AY583" s="41">
        <f t="shared" si="3257"/>
        <v>0</v>
      </c>
      <c r="AZ583" s="5">
        <f t="shared" si="3258"/>
        <v>0</v>
      </c>
      <c r="BA583" s="155">
        <f t="shared" si="3259"/>
        <v>0</v>
      </c>
    </row>
    <row r="584" spans="1:53" s="2" customFormat="1" ht="13.2" hidden="1" thickTop="1" thickBot="1" x14ac:dyDescent="0.3">
      <c r="A584" s="32"/>
      <c r="B584" s="154">
        <v>5500100934</v>
      </c>
      <c r="C584" s="133" t="str">
        <f>IFERROR(IF(B584,VLOOKUP((AEO!$B$13&amp;AEO!$C$13&amp;B584&amp;E584),MSRV5!A:F,6,0),""),"N/A")</f>
        <v>5430</v>
      </c>
      <c r="D584" s="138" t="s">
        <v>5500</v>
      </c>
      <c r="E584" s="143" t="str">
        <f>IF(B584,VLOOKUP(B584,MSRV5!B:D,3,0),"")</f>
        <v>UN</v>
      </c>
      <c r="F584" s="143"/>
      <c r="G584" s="75"/>
      <c r="H584" s="74">
        <f>IFERROR(IF(B584,VLOOKUP((AEO!$B$13&amp;AEO!$C$13&amp;B584&amp;E584),MSRV5!A:E,5,0),""),0)</f>
        <v>598.14</v>
      </c>
      <c r="I584" s="33">
        <f t="shared" si="2296"/>
        <v>0</v>
      </c>
      <c r="J584" s="172"/>
      <c r="K584" s="33">
        <f t="shared" si="2297"/>
        <v>0</v>
      </c>
      <c r="L584" s="172"/>
      <c r="M584" s="33">
        <f t="shared" si="2297"/>
        <v>0</v>
      </c>
      <c r="N584" s="172"/>
      <c r="O584" s="33">
        <f t="shared" ref="O584" si="3314">N584*$H584</f>
        <v>0</v>
      </c>
      <c r="P584" s="172"/>
      <c r="Q584" s="33">
        <f t="shared" ref="Q584" si="3315">P584*$H584</f>
        <v>0</v>
      </c>
      <c r="R584" s="172"/>
      <c r="S584" s="33">
        <f t="shared" ref="S584" si="3316">R584*$H584</f>
        <v>0</v>
      </c>
      <c r="T584" s="172"/>
      <c r="U584" s="33">
        <f t="shared" ref="U584" si="3317">T584*$H584</f>
        <v>0</v>
      </c>
      <c r="V584" s="172"/>
      <c r="W584" s="33">
        <f t="shared" ref="W584" si="3318">V584*$H584</f>
        <v>0</v>
      </c>
      <c r="X584" s="172"/>
      <c r="Y584" s="33">
        <f t="shared" ref="Y584" si="3319">X584*$H584</f>
        <v>0</v>
      </c>
      <c r="Z584" s="172"/>
      <c r="AA584" s="33">
        <f t="shared" ref="AA584" si="3320">Z584*$H584</f>
        <v>0</v>
      </c>
      <c r="AB584" s="172"/>
      <c r="AC584" s="33">
        <f t="shared" ref="AC584" si="3321">AB584*$H584</f>
        <v>0</v>
      </c>
      <c r="AD584" s="172"/>
      <c r="AE584" s="33">
        <f t="shared" ref="AE584" si="3322">AD584*$H584</f>
        <v>0</v>
      </c>
      <c r="AF584" s="172"/>
      <c r="AG584" s="33">
        <f t="shared" ref="AG584" si="3323">AF584*$H584</f>
        <v>0</v>
      </c>
      <c r="AH584" s="172"/>
      <c r="AI584" s="33">
        <f t="shared" ref="AI584" si="3324">AH584*$H584</f>
        <v>0</v>
      </c>
      <c r="AJ584" s="172"/>
      <c r="AK584" s="33">
        <f t="shared" ref="AK584" si="3325">AJ584*$H584</f>
        <v>0</v>
      </c>
      <c r="AL584" s="172"/>
      <c r="AM584" s="33">
        <f t="shared" ref="AM584" si="3326">AL584*$H584</f>
        <v>0</v>
      </c>
      <c r="AN584" s="172"/>
      <c r="AO584" s="33">
        <f t="shared" ref="AO584" si="3327">AN584*$H584</f>
        <v>0</v>
      </c>
      <c r="AP584" s="172"/>
      <c r="AQ584" s="33">
        <f t="shared" ref="AQ584" si="3328">AP584*$H584</f>
        <v>0</v>
      </c>
      <c r="AR584" s="172"/>
      <c r="AS584" s="33">
        <f t="shared" ref="AS584" si="3329">AR584*$H584</f>
        <v>0</v>
      </c>
      <c r="AT584" s="172"/>
      <c r="AU584" s="33">
        <f t="shared" ref="AU584" si="3330">AT584*$H584</f>
        <v>0</v>
      </c>
      <c r="AV584" s="172"/>
      <c r="AW584" s="33">
        <f t="shared" ref="AW584" si="3331">AV584*$H584</f>
        <v>0</v>
      </c>
      <c r="AX584" s="34">
        <f t="shared" si="3256"/>
        <v>0</v>
      </c>
      <c r="AY584" s="41">
        <f t="shared" si="3257"/>
        <v>0</v>
      </c>
      <c r="AZ584" s="5">
        <f t="shared" si="3258"/>
        <v>0</v>
      </c>
      <c r="BA584" s="155">
        <f t="shared" si="3259"/>
        <v>0</v>
      </c>
    </row>
    <row r="585" spans="1:53" s="2" customFormat="1" ht="13.2" hidden="1" thickTop="1" thickBot="1" x14ac:dyDescent="0.3">
      <c r="A585" s="32"/>
      <c r="B585" s="152">
        <v>5500100935</v>
      </c>
      <c r="C585" s="132" t="str">
        <f>IFERROR(IF(B585,VLOOKUP((AEO!$B$13&amp;AEO!$C$13&amp;B585&amp;E585),MSRV5!A:F,6,0),""),"N/A")</f>
        <v>5440</v>
      </c>
      <c r="D585" s="137" t="s">
        <v>5501</v>
      </c>
      <c r="E585" s="142" t="str">
        <f>IF(B585,VLOOKUP(B585,MSRV5!B:D,3,0),"")</f>
        <v>UN</v>
      </c>
      <c r="F585" s="142"/>
      <c r="G585" s="86"/>
      <c r="H585" s="74">
        <f>IFERROR(IF(B585,VLOOKUP((AEO!$B$13&amp;AEO!$C$13&amp;B585&amp;E585),MSRV5!A:E,5,0),""),0)</f>
        <v>540.41</v>
      </c>
      <c r="I585" s="33">
        <f t="shared" si="2296"/>
        <v>0</v>
      </c>
      <c r="J585" s="172"/>
      <c r="K585" s="33">
        <f t="shared" si="2297"/>
        <v>0</v>
      </c>
      <c r="L585" s="172"/>
      <c r="M585" s="33">
        <f t="shared" si="2297"/>
        <v>0</v>
      </c>
      <c r="N585" s="172"/>
      <c r="O585" s="33">
        <f t="shared" ref="O585" si="3332">N585*$H585</f>
        <v>0</v>
      </c>
      <c r="P585" s="172"/>
      <c r="Q585" s="33">
        <f t="shared" ref="Q585" si="3333">P585*$H585</f>
        <v>0</v>
      </c>
      <c r="R585" s="172"/>
      <c r="S585" s="33">
        <f t="shared" ref="S585" si="3334">R585*$H585</f>
        <v>0</v>
      </c>
      <c r="T585" s="172"/>
      <c r="U585" s="33">
        <f t="shared" ref="U585" si="3335">T585*$H585</f>
        <v>0</v>
      </c>
      <c r="V585" s="172"/>
      <c r="W585" s="33">
        <f t="shared" ref="W585" si="3336">V585*$H585</f>
        <v>0</v>
      </c>
      <c r="X585" s="172"/>
      <c r="Y585" s="33">
        <f t="shared" ref="Y585" si="3337">X585*$H585</f>
        <v>0</v>
      </c>
      <c r="Z585" s="172"/>
      <c r="AA585" s="33">
        <f t="shared" ref="AA585" si="3338">Z585*$H585</f>
        <v>0</v>
      </c>
      <c r="AB585" s="172"/>
      <c r="AC585" s="33">
        <f t="shared" ref="AC585" si="3339">AB585*$H585</f>
        <v>0</v>
      </c>
      <c r="AD585" s="172"/>
      <c r="AE585" s="33">
        <f t="shared" ref="AE585" si="3340">AD585*$H585</f>
        <v>0</v>
      </c>
      <c r="AF585" s="172"/>
      <c r="AG585" s="33">
        <f t="shared" ref="AG585" si="3341">AF585*$H585</f>
        <v>0</v>
      </c>
      <c r="AH585" s="172"/>
      <c r="AI585" s="33">
        <f t="shared" ref="AI585" si="3342">AH585*$H585</f>
        <v>0</v>
      </c>
      <c r="AJ585" s="172"/>
      <c r="AK585" s="33">
        <f t="shared" ref="AK585" si="3343">AJ585*$H585</f>
        <v>0</v>
      </c>
      <c r="AL585" s="172"/>
      <c r="AM585" s="33">
        <f t="shared" ref="AM585" si="3344">AL585*$H585</f>
        <v>0</v>
      </c>
      <c r="AN585" s="172"/>
      <c r="AO585" s="33">
        <f t="shared" ref="AO585" si="3345">AN585*$H585</f>
        <v>0</v>
      </c>
      <c r="AP585" s="172"/>
      <c r="AQ585" s="33">
        <f t="shared" ref="AQ585" si="3346">AP585*$H585</f>
        <v>0</v>
      </c>
      <c r="AR585" s="172"/>
      <c r="AS585" s="33">
        <f t="shared" ref="AS585" si="3347">AR585*$H585</f>
        <v>0</v>
      </c>
      <c r="AT585" s="172"/>
      <c r="AU585" s="33">
        <f t="shared" ref="AU585" si="3348">AT585*$H585</f>
        <v>0</v>
      </c>
      <c r="AV585" s="172"/>
      <c r="AW585" s="33">
        <f t="shared" ref="AW585" si="3349">AV585*$H585</f>
        <v>0</v>
      </c>
      <c r="AX585" s="34">
        <f t="shared" si="3256"/>
        <v>0</v>
      </c>
      <c r="AY585" s="41">
        <f t="shared" si="3257"/>
        <v>0</v>
      </c>
      <c r="AZ585" s="5">
        <f t="shared" si="3258"/>
        <v>0</v>
      </c>
      <c r="BA585" s="155">
        <f t="shared" si="3259"/>
        <v>0</v>
      </c>
    </row>
    <row r="586" spans="1:53" s="2" customFormat="1" ht="13.2" hidden="1" thickTop="1" thickBot="1" x14ac:dyDescent="0.3">
      <c r="A586" s="32"/>
      <c r="B586" s="154">
        <v>5500100936</v>
      </c>
      <c r="C586" s="133" t="str">
        <f>IFERROR(IF(B586,VLOOKUP((AEO!$B$13&amp;AEO!$C$13&amp;B586&amp;E586),MSRV5!A:F,6,0),""),"N/A")</f>
        <v>N/A</v>
      </c>
      <c r="D586" s="138" t="s">
        <v>5502</v>
      </c>
      <c r="E586" s="143" t="e">
        <f>IF(B586,VLOOKUP(B586,MSRV5!B:D,3,0),"")</f>
        <v>#N/A</v>
      </c>
      <c r="F586" s="143"/>
      <c r="G586" s="75"/>
      <c r="H586" s="74">
        <f>IFERROR(IF(B586,VLOOKUP((AEO!$B$13&amp;AEO!$C$13&amp;B586&amp;E586),MSRV5!A:E,5,0),""),0)</f>
        <v>0</v>
      </c>
      <c r="I586" s="33">
        <f t="shared" si="2296"/>
        <v>0</v>
      </c>
      <c r="J586" s="172"/>
      <c r="K586" s="33">
        <f t="shared" si="2297"/>
        <v>0</v>
      </c>
      <c r="L586" s="172"/>
      <c r="M586" s="33">
        <f t="shared" si="2297"/>
        <v>0</v>
      </c>
      <c r="N586" s="172"/>
      <c r="O586" s="33">
        <f t="shared" ref="O586" si="3350">N586*$H586</f>
        <v>0</v>
      </c>
      <c r="P586" s="172"/>
      <c r="Q586" s="33">
        <f t="shared" ref="Q586" si="3351">P586*$H586</f>
        <v>0</v>
      </c>
      <c r="R586" s="172"/>
      <c r="S586" s="33">
        <f t="shared" ref="S586" si="3352">R586*$H586</f>
        <v>0</v>
      </c>
      <c r="T586" s="172"/>
      <c r="U586" s="33">
        <f t="shared" ref="U586" si="3353">T586*$H586</f>
        <v>0</v>
      </c>
      <c r="V586" s="172"/>
      <c r="W586" s="33">
        <f t="shared" ref="W586" si="3354">V586*$H586</f>
        <v>0</v>
      </c>
      <c r="X586" s="172"/>
      <c r="Y586" s="33">
        <f t="shared" ref="Y586" si="3355">X586*$H586</f>
        <v>0</v>
      </c>
      <c r="Z586" s="172"/>
      <c r="AA586" s="33">
        <f t="shared" ref="AA586" si="3356">Z586*$H586</f>
        <v>0</v>
      </c>
      <c r="AB586" s="172"/>
      <c r="AC586" s="33">
        <f t="shared" ref="AC586" si="3357">AB586*$H586</f>
        <v>0</v>
      </c>
      <c r="AD586" s="172"/>
      <c r="AE586" s="33">
        <f t="shared" ref="AE586" si="3358">AD586*$H586</f>
        <v>0</v>
      </c>
      <c r="AF586" s="172"/>
      <c r="AG586" s="33">
        <f t="shared" ref="AG586" si="3359">AF586*$H586</f>
        <v>0</v>
      </c>
      <c r="AH586" s="172"/>
      <c r="AI586" s="33">
        <f t="shared" ref="AI586" si="3360">AH586*$H586</f>
        <v>0</v>
      </c>
      <c r="AJ586" s="172"/>
      <c r="AK586" s="33">
        <f t="shared" ref="AK586" si="3361">AJ586*$H586</f>
        <v>0</v>
      </c>
      <c r="AL586" s="172"/>
      <c r="AM586" s="33">
        <f t="shared" ref="AM586" si="3362">AL586*$H586</f>
        <v>0</v>
      </c>
      <c r="AN586" s="172"/>
      <c r="AO586" s="33">
        <f t="shared" ref="AO586" si="3363">AN586*$H586</f>
        <v>0</v>
      </c>
      <c r="AP586" s="172"/>
      <c r="AQ586" s="33">
        <f t="shared" ref="AQ586" si="3364">AP586*$H586</f>
        <v>0</v>
      </c>
      <c r="AR586" s="172"/>
      <c r="AS586" s="33">
        <f t="shared" ref="AS586" si="3365">AR586*$H586</f>
        <v>0</v>
      </c>
      <c r="AT586" s="172"/>
      <c r="AU586" s="33">
        <f t="shared" ref="AU586" si="3366">AT586*$H586</f>
        <v>0</v>
      </c>
      <c r="AV586" s="172"/>
      <c r="AW586" s="33">
        <f t="shared" ref="AW586" si="3367">AV586*$H586</f>
        <v>0</v>
      </c>
      <c r="AX586" s="34">
        <f t="shared" si="3256"/>
        <v>0</v>
      </c>
      <c r="AY586" s="41">
        <f t="shared" si="3257"/>
        <v>0</v>
      </c>
      <c r="AZ586" s="5">
        <f t="shared" si="3258"/>
        <v>0</v>
      </c>
      <c r="BA586" s="155">
        <f t="shared" si="3259"/>
        <v>0</v>
      </c>
    </row>
    <row r="587" spans="1:53" s="2" customFormat="1" ht="13.2" hidden="1" thickTop="1" thickBot="1" x14ac:dyDescent="0.3">
      <c r="A587" s="32"/>
      <c r="B587" s="154">
        <v>5500100938</v>
      </c>
      <c r="C587" s="133" t="str">
        <f>IFERROR(IF(B587,VLOOKUP((AEO!$B$13&amp;AEO!$C$13&amp;B587&amp;E587),MSRV5!A:F,6,0),""),"N/A")</f>
        <v>N/A</v>
      </c>
      <c r="D587" s="138" t="s">
        <v>5503</v>
      </c>
      <c r="E587" s="143" t="e">
        <f>IF(B587,VLOOKUP(B587,MSRV5!B:D,3,0),"")</f>
        <v>#N/A</v>
      </c>
      <c r="F587" s="143"/>
      <c r="G587" s="75"/>
      <c r="H587" s="74">
        <f>IFERROR(IF(B587,VLOOKUP((AEO!$B$13&amp;AEO!$C$13&amp;B587&amp;E587),MSRV5!A:E,5,0),""),0)</f>
        <v>0</v>
      </c>
      <c r="I587" s="33">
        <f t="shared" si="2296"/>
        <v>0</v>
      </c>
      <c r="J587" s="172"/>
      <c r="K587" s="33">
        <f t="shared" si="2297"/>
        <v>0</v>
      </c>
      <c r="L587" s="172"/>
      <c r="M587" s="33">
        <f t="shared" si="2297"/>
        <v>0</v>
      </c>
      <c r="N587" s="172"/>
      <c r="O587" s="33">
        <f t="shared" ref="O587" si="3368">N587*$H587</f>
        <v>0</v>
      </c>
      <c r="P587" s="172"/>
      <c r="Q587" s="33">
        <f t="shared" ref="Q587" si="3369">P587*$H587</f>
        <v>0</v>
      </c>
      <c r="R587" s="172"/>
      <c r="S587" s="33">
        <f t="shared" ref="S587" si="3370">R587*$H587</f>
        <v>0</v>
      </c>
      <c r="T587" s="172"/>
      <c r="U587" s="33">
        <f t="shared" ref="U587" si="3371">T587*$H587</f>
        <v>0</v>
      </c>
      <c r="V587" s="172"/>
      <c r="W587" s="33">
        <f t="shared" ref="W587" si="3372">V587*$H587</f>
        <v>0</v>
      </c>
      <c r="X587" s="172"/>
      <c r="Y587" s="33">
        <f t="shared" ref="Y587" si="3373">X587*$H587</f>
        <v>0</v>
      </c>
      <c r="Z587" s="172"/>
      <c r="AA587" s="33">
        <f t="shared" ref="AA587" si="3374">Z587*$H587</f>
        <v>0</v>
      </c>
      <c r="AB587" s="172"/>
      <c r="AC587" s="33">
        <f t="shared" ref="AC587" si="3375">AB587*$H587</f>
        <v>0</v>
      </c>
      <c r="AD587" s="172"/>
      <c r="AE587" s="33">
        <f t="shared" ref="AE587" si="3376">AD587*$H587</f>
        <v>0</v>
      </c>
      <c r="AF587" s="172"/>
      <c r="AG587" s="33">
        <f t="shared" ref="AG587" si="3377">AF587*$H587</f>
        <v>0</v>
      </c>
      <c r="AH587" s="172"/>
      <c r="AI587" s="33">
        <f t="shared" ref="AI587" si="3378">AH587*$H587</f>
        <v>0</v>
      </c>
      <c r="AJ587" s="172"/>
      <c r="AK587" s="33">
        <f t="shared" ref="AK587" si="3379">AJ587*$H587</f>
        <v>0</v>
      </c>
      <c r="AL587" s="172"/>
      <c r="AM587" s="33">
        <f t="shared" ref="AM587" si="3380">AL587*$H587</f>
        <v>0</v>
      </c>
      <c r="AN587" s="172"/>
      <c r="AO587" s="33">
        <f t="shared" ref="AO587" si="3381">AN587*$H587</f>
        <v>0</v>
      </c>
      <c r="AP587" s="172"/>
      <c r="AQ587" s="33">
        <f t="shared" ref="AQ587" si="3382">AP587*$H587</f>
        <v>0</v>
      </c>
      <c r="AR587" s="172"/>
      <c r="AS587" s="33">
        <f t="shared" ref="AS587" si="3383">AR587*$H587</f>
        <v>0</v>
      </c>
      <c r="AT587" s="172"/>
      <c r="AU587" s="33">
        <f t="shared" ref="AU587" si="3384">AT587*$H587</f>
        <v>0</v>
      </c>
      <c r="AV587" s="172"/>
      <c r="AW587" s="33">
        <f t="shared" ref="AW587" si="3385">AV587*$H587</f>
        <v>0</v>
      </c>
      <c r="AX587" s="34">
        <f t="shared" si="3256"/>
        <v>0</v>
      </c>
      <c r="AY587" s="41">
        <f t="shared" si="3257"/>
        <v>0</v>
      </c>
      <c r="AZ587" s="5">
        <f t="shared" si="3258"/>
        <v>0</v>
      </c>
      <c r="BA587" s="155">
        <f t="shared" si="3259"/>
        <v>0</v>
      </c>
    </row>
    <row r="588" spans="1:53" s="2" customFormat="1" ht="13.2" hidden="1" thickTop="1" thickBot="1" x14ac:dyDescent="0.3">
      <c r="A588" s="32"/>
      <c r="B588" s="152">
        <v>5500100911</v>
      </c>
      <c r="C588" s="132" t="str">
        <f>IFERROR(IF(B588,VLOOKUP((AEO!$B$13&amp;AEO!$C$13&amp;B588&amp;E588),MSRV5!A:F,6,0),""),"N/A")</f>
        <v>5470</v>
      </c>
      <c r="D588" s="137" t="s">
        <v>5504</v>
      </c>
      <c r="E588" s="142" t="str">
        <f>IF(B588,VLOOKUP(B588,MSRV5!B:D,3,0),"")</f>
        <v>M</v>
      </c>
      <c r="F588" s="142"/>
      <c r="G588" s="86"/>
      <c r="H588" s="74">
        <f>IFERROR(IF(B588,VLOOKUP((AEO!$B$13&amp;AEO!$C$13&amp;B588&amp;E588),MSRV5!A:E,5,0),""),0)</f>
        <v>133.53</v>
      </c>
      <c r="I588" s="33">
        <f t="shared" si="2296"/>
        <v>0</v>
      </c>
      <c r="J588" s="172"/>
      <c r="K588" s="33">
        <f t="shared" si="2297"/>
        <v>0</v>
      </c>
      <c r="L588" s="172"/>
      <c r="M588" s="33">
        <f t="shared" si="2297"/>
        <v>0</v>
      </c>
      <c r="N588" s="172"/>
      <c r="O588" s="33">
        <f t="shared" ref="O588" si="3386">N588*$H588</f>
        <v>0</v>
      </c>
      <c r="P588" s="172"/>
      <c r="Q588" s="33">
        <f t="shared" ref="Q588" si="3387">P588*$H588</f>
        <v>0</v>
      </c>
      <c r="R588" s="172"/>
      <c r="S588" s="33">
        <f t="shared" ref="S588" si="3388">R588*$H588</f>
        <v>0</v>
      </c>
      <c r="T588" s="172"/>
      <c r="U588" s="33">
        <f t="shared" ref="U588" si="3389">T588*$H588</f>
        <v>0</v>
      </c>
      <c r="V588" s="172"/>
      <c r="W588" s="33">
        <f t="shared" ref="W588" si="3390">V588*$H588</f>
        <v>0</v>
      </c>
      <c r="X588" s="172"/>
      <c r="Y588" s="33">
        <f t="shared" ref="Y588" si="3391">X588*$H588</f>
        <v>0</v>
      </c>
      <c r="Z588" s="172"/>
      <c r="AA588" s="33">
        <f t="shared" ref="AA588" si="3392">Z588*$H588</f>
        <v>0</v>
      </c>
      <c r="AB588" s="172"/>
      <c r="AC588" s="33">
        <f t="shared" ref="AC588" si="3393">AB588*$H588</f>
        <v>0</v>
      </c>
      <c r="AD588" s="172"/>
      <c r="AE588" s="33">
        <f t="shared" ref="AE588" si="3394">AD588*$H588</f>
        <v>0</v>
      </c>
      <c r="AF588" s="172"/>
      <c r="AG588" s="33">
        <f t="shared" ref="AG588" si="3395">AF588*$H588</f>
        <v>0</v>
      </c>
      <c r="AH588" s="172"/>
      <c r="AI588" s="33">
        <f t="shared" ref="AI588" si="3396">AH588*$H588</f>
        <v>0</v>
      </c>
      <c r="AJ588" s="172"/>
      <c r="AK588" s="33">
        <f t="shared" ref="AK588" si="3397">AJ588*$H588</f>
        <v>0</v>
      </c>
      <c r="AL588" s="172"/>
      <c r="AM588" s="33">
        <f t="shared" ref="AM588" si="3398">AL588*$H588</f>
        <v>0</v>
      </c>
      <c r="AN588" s="172"/>
      <c r="AO588" s="33">
        <f t="shared" ref="AO588" si="3399">AN588*$H588</f>
        <v>0</v>
      </c>
      <c r="AP588" s="172"/>
      <c r="AQ588" s="33">
        <f t="shared" ref="AQ588" si="3400">AP588*$H588</f>
        <v>0</v>
      </c>
      <c r="AR588" s="172"/>
      <c r="AS588" s="33">
        <f t="shared" ref="AS588" si="3401">AR588*$H588</f>
        <v>0</v>
      </c>
      <c r="AT588" s="172"/>
      <c r="AU588" s="33">
        <f t="shared" ref="AU588" si="3402">AT588*$H588</f>
        <v>0</v>
      </c>
      <c r="AV588" s="172"/>
      <c r="AW588" s="33">
        <f t="shared" ref="AW588" si="3403">AV588*$H588</f>
        <v>0</v>
      </c>
      <c r="AX588" s="34">
        <f t="shared" si="3256"/>
        <v>0</v>
      </c>
      <c r="AY588" s="41">
        <f t="shared" si="3257"/>
        <v>0</v>
      </c>
      <c r="AZ588" s="5">
        <f t="shared" si="3258"/>
        <v>0</v>
      </c>
      <c r="BA588" s="155">
        <f t="shared" si="3259"/>
        <v>0</v>
      </c>
    </row>
    <row r="589" spans="1:53" s="2" customFormat="1" ht="13.2" hidden="1" thickTop="1" thickBot="1" x14ac:dyDescent="0.3">
      <c r="A589" s="32"/>
      <c r="B589" s="154">
        <v>5500300547</v>
      </c>
      <c r="C589" s="133" t="str">
        <f>IFERROR(IF(B589,VLOOKUP((AEO!$B$13&amp;AEO!$C$13&amp;B589&amp;E589),MSRV5!A:F,6,0),""),"N/A")</f>
        <v>5480</v>
      </c>
      <c r="D589" s="138" t="s">
        <v>5505</v>
      </c>
      <c r="E589" s="143" t="str">
        <f>IF(B589,VLOOKUP(B589,MSRV5!B:D,3,0),"")</f>
        <v>M</v>
      </c>
      <c r="F589" s="143"/>
      <c r="G589" s="75"/>
      <c r="H589" s="74">
        <f>IFERROR(IF(B589,VLOOKUP((AEO!$B$13&amp;AEO!$C$13&amp;B589&amp;E589),MSRV5!A:E,5,0),""),0)</f>
        <v>16.71</v>
      </c>
      <c r="I589" s="33">
        <f t="shared" si="2296"/>
        <v>0</v>
      </c>
      <c r="J589" s="172"/>
      <c r="K589" s="33">
        <f t="shared" si="2297"/>
        <v>0</v>
      </c>
      <c r="L589" s="172"/>
      <c r="M589" s="33">
        <f t="shared" si="2297"/>
        <v>0</v>
      </c>
      <c r="N589" s="172"/>
      <c r="O589" s="33">
        <f t="shared" ref="O589" si="3404">N589*$H589</f>
        <v>0</v>
      </c>
      <c r="P589" s="172"/>
      <c r="Q589" s="33">
        <f t="shared" ref="Q589" si="3405">P589*$H589</f>
        <v>0</v>
      </c>
      <c r="R589" s="172"/>
      <c r="S589" s="33">
        <f t="shared" ref="S589" si="3406">R589*$H589</f>
        <v>0</v>
      </c>
      <c r="T589" s="172"/>
      <c r="U589" s="33">
        <f t="shared" ref="U589" si="3407">T589*$H589</f>
        <v>0</v>
      </c>
      <c r="V589" s="172"/>
      <c r="W589" s="33">
        <f t="shared" ref="W589" si="3408">V589*$H589</f>
        <v>0</v>
      </c>
      <c r="X589" s="172"/>
      <c r="Y589" s="33">
        <f t="shared" ref="Y589" si="3409">X589*$H589</f>
        <v>0</v>
      </c>
      <c r="Z589" s="172"/>
      <c r="AA589" s="33">
        <f t="shared" ref="AA589" si="3410">Z589*$H589</f>
        <v>0</v>
      </c>
      <c r="AB589" s="172"/>
      <c r="AC589" s="33">
        <f t="shared" ref="AC589" si="3411">AB589*$H589</f>
        <v>0</v>
      </c>
      <c r="AD589" s="172"/>
      <c r="AE589" s="33">
        <f t="shared" ref="AE589" si="3412">AD589*$H589</f>
        <v>0</v>
      </c>
      <c r="AF589" s="172"/>
      <c r="AG589" s="33">
        <f t="shared" ref="AG589" si="3413">AF589*$H589</f>
        <v>0</v>
      </c>
      <c r="AH589" s="172"/>
      <c r="AI589" s="33">
        <f t="shared" ref="AI589" si="3414">AH589*$H589</f>
        <v>0</v>
      </c>
      <c r="AJ589" s="172"/>
      <c r="AK589" s="33">
        <f t="shared" ref="AK589" si="3415">AJ589*$H589</f>
        <v>0</v>
      </c>
      <c r="AL589" s="172"/>
      <c r="AM589" s="33">
        <f t="shared" ref="AM589" si="3416">AL589*$H589</f>
        <v>0</v>
      </c>
      <c r="AN589" s="172"/>
      <c r="AO589" s="33">
        <f t="shared" ref="AO589" si="3417">AN589*$H589</f>
        <v>0</v>
      </c>
      <c r="AP589" s="172"/>
      <c r="AQ589" s="33">
        <f t="shared" ref="AQ589" si="3418">AP589*$H589</f>
        <v>0</v>
      </c>
      <c r="AR589" s="172"/>
      <c r="AS589" s="33">
        <f t="shared" ref="AS589" si="3419">AR589*$H589</f>
        <v>0</v>
      </c>
      <c r="AT589" s="172"/>
      <c r="AU589" s="33">
        <f t="shared" ref="AU589" si="3420">AT589*$H589</f>
        <v>0</v>
      </c>
      <c r="AV589" s="172"/>
      <c r="AW589" s="33">
        <f t="shared" ref="AW589" si="3421">AV589*$H589</f>
        <v>0</v>
      </c>
      <c r="AX589" s="34">
        <f t="shared" si="3256"/>
        <v>0</v>
      </c>
      <c r="AY589" s="41">
        <f t="shared" si="3257"/>
        <v>0</v>
      </c>
      <c r="AZ589" s="5">
        <f t="shared" si="3258"/>
        <v>0</v>
      </c>
      <c r="BA589" s="155">
        <f t="shared" si="3259"/>
        <v>0</v>
      </c>
    </row>
    <row r="590" spans="1:53" s="2" customFormat="1" ht="13.2" hidden="1" thickTop="1" thickBot="1" x14ac:dyDescent="0.3">
      <c r="A590" s="89"/>
      <c r="B590" s="152">
        <v>5500100912</v>
      </c>
      <c r="C590" s="132" t="str">
        <f>IFERROR(IF(B590,VLOOKUP((AEO!$B$13&amp;AEO!$C$13&amp;B590&amp;E590),MSRV5!A:F,6,0),""),"N/A")</f>
        <v>5490</v>
      </c>
      <c r="D590" s="137" t="s">
        <v>5506</v>
      </c>
      <c r="E590" s="142" t="str">
        <f>IF(B590,VLOOKUP(B590,MSRV5!B:D,3,0),"")</f>
        <v>M</v>
      </c>
      <c r="F590" s="142"/>
      <c r="G590" s="86"/>
      <c r="H590" s="88">
        <f>IFERROR(IF(B590,VLOOKUP((AEO!$B$13&amp;AEO!$C$13&amp;B590&amp;E590),MSRV5!A:E,5,0),""),0)</f>
        <v>176.26</v>
      </c>
      <c r="I590" s="90">
        <f t="shared" si="2296"/>
        <v>0</v>
      </c>
      <c r="J590" s="172"/>
      <c r="K590" s="90">
        <f t="shared" si="2297"/>
        <v>0</v>
      </c>
      <c r="L590" s="172"/>
      <c r="M590" s="90">
        <f t="shared" si="2297"/>
        <v>0</v>
      </c>
      <c r="N590" s="172"/>
      <c r="O590" s="90">
        <f t="shared" ref="O590" si="3422">N590*$H590</f>
        <v>0</v>
      </c>
      <c r="P590" s="172"/>
      <c r="Q590" s="90">
        <f t="shared" ref="Q590" si="3423">P590*$H590</f>
        <v>0</v>
      </c>
      <c r="R590" s="172"/>
      <c r="S590" s="90">
        <f t="shared" ref="S590" si="3424">R590*$H590</f>
        <v>0</v>
      </c>
      <c r="T590" s="172"/>
      <c r="U590" s="90">
        <f t="shared" ref="U590" si="3425">T590*$H590</f>
        <v>0</v>
      </c>
      <c r="V590" s="172"/>
      <c r="W590" s="90">
        <f t="shared" ref="W590" si="3426">V590*$H590</f>
        <v>0</v>
      </c>
      <c r="X590" s="172"/>
      <c r="Y590" s="90">
        <f t="shared" ref="Y590" si="3427">X590*$H590</f>
        <v>0</v>
      </c>
      <c r="Z590" s="172"/>
      <c r="AA590" s="90">
        <f t="shared" ref="AA590" si="3428">Z590*$H590</f>
        <v>0</v>
      </c>
      <c r="AB590" s="172"/>
      <c r="AC590" s="90">
        <f t="shared" ref="AC590" si="3429">AB590*$H590</f>
        <v>0</v>
      </c>
      <c r="AD590" s="172"/>
      <c r="AE590" s="90">
        <f t="shared" ref="AE590" si="3430">AD590*$H590</f>
        <v>0</v>
      </c>
      <c r="AF590" s="172"/>
      <c r="AG590" s="90">
        <f t="shared" ref="AG590" si="3431">AF590*$H590</f>
        <v>0</v>
      </c>
      <c r="AH590" s="172"/>
      <c r="AI590" s="90">
        <f t="shared" ref="AI590" si="3432">AH590*$H590</f>
        <v>0</v>
      </c>
      <c r="AJ590" s="172"/>
      <c r="AK590" s="90">
        <f t="shared" ref="AK590" si="3433">AJ590*$H590</f>
        <v>0</v>
      </c>
      <c r="AL590" s="172"/>
      <c r="AM590" s="90">
        <f t="shared" ref="AM590" si="3434">AL590*$H590</f>
        <v>0</v>
      </c>
      <c r="AN590" s="172"/>
      <c r="AO590" s="90">
        <f t="shared" ref="AO590" si="3435">AN590*$H590</f>
        <v>0</v>
      </c>
      <c r="AP590" s="172"/>
      <c r="AQ590" s="90">
        <f t="shared" ref="AQ590" si="3436">AP590*$H590</f>
        <v>0</v>
      </c>
      <c r="AR590" s="172"/>
      <c r="AS590" s="90">
        <f t="shared" ref="AS590" si="3437">AR590*$H590</f>
        <v>0</v>
      </c>
      <c r="AT590" s="172"/>
      <c r="AU590" s="90">
        <f t="shared" ref="AU590" si="3438">AT590*$H590</f>
        <v>0</v>
      </c>
      <c r="AV590" s="172"/>
      <c r="AW590" s="90">
        <f t="shared" ref="AW590" si="3439">AV590*$H590</f>
        <v>0</v>
      </c>
      <c r="AX590" s="91">
        <f t="shared" si="3256"/>
        <v>0</v>
      </c>
      <c r="AY590" s="92">
        <f t="shared" si="3257"/>
        <v>0</v>
      </c>
      <c r="AZ590" s="87">
        <f t="shared" si="3258"/>
        <v>0</v>
      </c>
      <c r="BA590" s="153">
        <f t="shared" si="3259"/>
        <v>0</v>
      </c>
    </row>
    <row r="591" spans="1:53" s="2" customFormat="1" ht="13.2" hidden="1" thickTop="1" thickBot="1" x14ac:dyDescent="0.3">
      <c r="A591" s="32"/>
      <c r="B591" s="154">
        <v>5500200954</v>
      </c>
      <c r="C591" s="133" t="str">
        <f>IFERROR(IF(B591,VLOOKUP((AEO!$B$13&amp;AEO!$C$13&amp;B591&amp;E591),MSRV5!A:F,6,0),""),"N/A")</f>
        <v>9160</v>
      </c>
      <c r="D591" s="138" t="s">
        <v>5507</v>
      </c>
      <c r="E591" s="143" t="str">
        <f>IF(B591,VLOOKUP(B591,MSRV5!B:D,3,0),"")</f>
        <v>UN</v>
      </c>
      <c r="F591" s="143"/>
      <c r="G591" s="75"/>
      <c r="H591" s="74">
        <f>IFERROR(IF(B591,VLOOKUP((AEO!$B$13&amp;AEO!$C$13&amp;B591&amp;E591),MSRV5!A:E,5,0),""),0)</f>
        <v>235.76</v>
      </c>
      <c r="I591" s="33">
        <f t="shared" ref="I591:I712" si="3440">(F591+G591)*H591</f>
        <v>0</v>
      </c>
      <c r="J591" s="172"/>
      <c r="K591" s="33">
        <f t="shared" ref="K591:M712" si="3441">J591*$H591</f>
        <v>0</v>
      </c>
      <c r="L591" s="172"/>
      <c r="M591" s="33">
        <f t="shared" si="3441"/>
        <v>0</v>
      </c>
      <c r="N591" s="172"/>
      <c r="O591" s="33">
        <f t="shared" ref="O591" si="3442">N591*$H591</f>
        <v>0</v>
      </c>
      <c r="P591" s="172"/>
      <c r="Q591" s="33">
        <f t="shared" ref="Q591" si="3443">P591*$H591</f>
        <v>0</v>
      </c>
      <c r="R591" s="172"/>
      <c r="S591" s="33">
        <f t="shared" ref="S591" si="3444">R591*$H591</f>
        <v>0</v>
      </c>
      <c r="T591" s="172"/>
      <c r="U591" s="33">
        <f t="shared" ref="U591" si="3445">T591*$H591</f>
        <v>0</v>
      </c>
      <c r="V591" s="172"/>
      <c r="W591" s="33">
        <f t="shared" ref="W591" si="3446">V591*$H591</f>
        <v>0</v>
      </c>
      <c r="X591" s="172"/>
      <c r="Y591" s="33">
        <f t="shared" ref="Y591" si="3447">X591*$H591</f>
        <v>0</v>
      </c>
      <c r="Z591" s="172"/>
      <c r="AA591" s="33">
        <f t="shared" ref="AA591" si="3448">Z591*$H591</f>
        <v>0</v>
      </c>
      <c r="AB591" s="172"/>
      <c r="AC591" s="33">
        <f t="shared" ref="AC591" si="3449">AB591*$H591</f>
        <v>0</v>
      </c>
      <c r="AD591" s="172"/>
      <c r="AE591" s="33">
        <f t="shared" ref="AE591" si="3450">AD591*$H591</f>
        <v>0</v>
      </c>
      <c r="AF591" s="172"/>
      <c r="AG591" s="33">
        <f t="shared" ref="AG591" si="3451">AF591*$H591</f>
        <v>0</v>
      </c>
      <c r="AH591" s="172"/>
      <c r="AI591" s="33">
        <f t="shared" ref="AI591" si="3452">AH591*$H591</f>
        <v>0</v>
      </c>
      <c r="AJ591" s="172"/>
      <c r="AK591" s="33">
        <f t="shared" ref="AK591" si="3453">AJ591*$H591</f>
        <v>0</v>
      </c>
      <c r="AL591" s="172"/>
      <c r="AM591" s="33">
        <f t="shared" ref="AM591" si="3454">AL591*$H591</f>
        <v>0</v>
      </c>
      <c r="AN591" s="172"/>
      <c r="AO591" s="33">
        <f t="shared" ref="AO591" si="3455">AN591*$H591</f>
        <v>0</v>
      </c>
      <c r="AP591" s="172"/>
      <c r="AQ591" s="33">
        <f t="shared" ref="AQ591" si="3456">AP591*$H591</f>
        <v>0</v>
      </c>
      <c r="AR591" s="172"/>
      <c r="AS591" s="33">
        <f t="shared" ref="AS591" si="3457">AR591*$H591</f>
        <v>0</v>
      </c>
      <c r="AT591" s="172"/>
      <c r="AU591" s="33">
        <f t="shared" ref="AU591" si="3458">AT591*$H591</f>
        <v>0</v>
      </c>
      <c r="AV591" s="172"/>
      <c r="AW591" s="33">
        <f t="shared" ref="AW591" si="3459">AV591*$H591</f>
        <v>0</v>
      </c>
      <c r="AX591" s="34">
        <f t="shared" si="3256"/>
        <v>0</v>
      </c>
      <c r="AY591" s="41">
        <f t="shared" si="3257"/>
        <v>0</v>
      </c>
      <c r="AZ591" s="5">
        <f t="shared" si="3258"/>
        <v>0</v>
      </c>
      <c r="BA591" s="155">
        <f t="shared" si="3259"/>
        <v>0</v>
      </c>
    </row>
    <row r="592" spans="1:53" s="2" customFormat="1" ht="13.2" hidden="1" thickTop="1" thickBot="1" x14ac:dyDescent="0.3">
      <c r="A592" s="32"/>
      <c r="B592" s="154">
        <v>5021200045</v>
      </c>
      <c r="C592" s="133" t="str">
        <f>IFERROR(IF(B592,VLOOKUP((AEO!$B$13&amp;AEO!$C$13&amp;B592&amp;E592),MSRV5!A:F,6,0),""),"N/A")</f>
        <v>5510</v>
      </c>
      <c r="D592" s="138" t="s">
        <v>5508</v>
      </c>
      <c r="E592" s="143" t="str">
        <f>IF(B592,VLOOKUP(B592,MSRV5!B:D,3,0),"")</f>
        <v>un</v>
      </c>
      <c r="F592" s="143"/>
      <c r="G592" s="75"/>
      <c r="H592" s="74">
        <f>IFERROR(IF(B592,VLOOKUP((AEO!$B$13&amp;AEO!$C$13&amp;B592&amp;E592),MSRV5!A:E,5,0),""),0)</f>
        <v>222.01</v>
      </c>
      <c r="I592" s="33">
        <f t="shared" si="3440"/>
        <v>0</v>
      </c>
      <c r="J592" s="172"/>
      <c r="K592" s="33">
        <f t="shared" si="3441"/>
        <v>0</v>
      </c>
      <c r="L592" s="172"/>
      <c r="M592" s="33">
        <f t="shared" si="3441"/>
        <v>0</v>
      </c>
      <c r="N592" s="172"/>
      <c r="O592" s="33">
        <f t="shared" ref="O592" si="3460">N592*$H592</f>
        <v>0</v>
      </c>
      <c r="P592" s="172"/>
      <c r="Q592" s="33">
        <f t="shared" ref="Q592" si="3461">P592*$H592</f>
        <v>0</v>
      </c>
      <c r="R592" s="172"/>
      <c r="S592" s="33">
        <f t="shared" ref="S592" si="3462">R592*$H592</f>
        <v>0</v>
      </c>
      <c r="T592" s="172"/>
      <c r="U592" s="33">
        <f t="shared" ref="U592" si="3463">T592*$H592</f>
        <v>0</v>
      </c>
      <c r="V592" s="172"/>
      <c r="W592" s="33">
        <f t="shared" ref="W592" si="3464">V592*$H592</f>
        <v>0</v>
      </c>
      <c r="X592" s="172"/>
      <c r="Y592" s="33">
        <f t="shared" ref="Y592" si="3465">X592*$H592</f>
        <v>0</v>
      </c>
      <c r="Z592" s="172"/>
      <c r="AA592" s="33">
        <f t="shared" ref="AA592" si="3466">Z592*$H592</f>
        <v>0</v>
      </c>
      <c r="AB592" s="172"/>
      <c r="AC592" s="33">
        <f t="shared" ref="AC592" si="3467">AB592*$H592</f>
        <v>0</v>
      </c>
      <c r="AD592" s="172"/>
      <c r="AE592" s="33">
        <f t="shared" ref="AE592" si="3468">AD592*$H592</f>
        <v>0</v>
      </c>
      <c r="AF592" s="172"/>
      <c r="AG592" s="33">
        <f t="shared" ref="AG592" si="3469">AF592*$H592</f>
        <v>0</v>
      </c>
      <c r="AH592" s="172"/>
      <c r="AI592" s="33">
        <f t="shared" ref="AI592" si="3470">AH592*$H592</f>
        <v>0</v>
      </c>
      <c r="AJ592" s="172"/>
      <c r="AK592" s="33">
        <f t="shared" ref="AK592" si="3471">AJ592*$H592</f>
        <v>0</v>
      </c>
      <c r="AL592" s="172"/>
      <c r="AM592" s="33">
        <f t="shared" ref="AM592" si="3472">AL592*$H592</f>
        <v>0</v>
      </c>
      <c r="AN592" s="172"/>
      <c r="AO592" s="33">
        <f t="shared" ref="AO592" si="3473">AN592*$H592</f>
        <v>0</v>
      </c>
      <c r="AP592" s="172"/>
      <c r="AQ592" s="33">
        <f t="shared" ref="AQ592" si="3474">AP592*$H592</f>
        <v>0</v>
      </c>
      <c r="AR592" s="172"/>
      <c r="AS592" s="33">
        <f t="shared" ref="AS592" si="3475">AR592*$H592</f>
        <v>0</v>
      </c>
      <c r="AT592" s="172"/>
      <c r="AU592" s="33">
        <f t="shared" ref="AU592" si="3476">AT592*$H592</f>
        <v>0</v>
      </c>
      <c r="AV592" s="172"/>
      <c r="AW592" s="33">
        <f t="shared" ref="AW592" si="3477">AV592*$H592</f>
        <v>0</v>
      </c>
      <c r="AX592" s="34">
        <f t="shared" si="3256"/>
        <v>0</v>
      </c>
      <c r="AY592" s="41">
        <f t="shared" si="3257"/>
        <v>0</v>
      </c>
      <c r="AZ592" s="5">
        <f t="shared" si="3258"/>
        <v>0</v>
      </c>
      <c r="BA592" s="155">
        <f t="shared" si="3259"/>
        <v>0</v>
      </c>
    </row>
    <row r="593" spans="1:53" s="2" customFormat="1" ht="13.2" hidden="1" thickTop="1" thickBot="1" x14ac:dyDescent="0.3">
      <c r="A593" s="89"/>
      <c r="B593" s="152">
        <v>5022000251</v>
      </c>
      <c r="C593" s="132" t="str">
        <f>IFERROR(IF(B593,VLOOKUP((AEO!$B$13&amp;AEO!$C$13&amp;B593&amp;E593),MSRV5!A:F,6,0),""),"N/A")</f>
        <v>9180</v>
      </c>
      <c r="D593" s="137" t="s">
        <v>5509</v>
      </c>
      <c r="E593" s="142" t="str">
        <f>IF(B593,VLOOKUP(B593,MSRV5!B:D,3,0),"")</f>
        <v>un</v>
      </c>
      <c r="F593" s="142"/>
      <c r="G593" s="86"/>
      <c r="H593" s="88">
        <f>IFERROR(IF(B593,VLOOKUP((AEO!$B$13&amp;AEO!$C$13&amp;B593&amp;E593),MSRV5!A:E,5,0),""),0)</f>
        <v>222.01</v>
      </c>
      <c r="I593" s="90">
        <f t="shared" si="3440"/>
        <v>0</v>
      </c>
      <c r="J593" s="172"/>
      <c r="K593" s="90">
        <f t="shared" si="3441"/>
        <v>0</v>
      </c>
      <c r="L593" s="172"/>
      <c r="M593" s="90">
        <f t="shared" si="3441"/>
        <v>0</v>
      </c>
      <c r="N593" s="172"/>
      <c r="O593" s="90">
        <f t="shared" ref="O593" si="3478">N593*$H593</f>
        <v>0</v>
      </c>
      <c r="P593" s="172"/>
      <c r="Q593" s="90">
        <f t="shared" ref="Q593" si="3479">P593*$H593</f>
        <v>0</v>
      </c>
      <c r="R593" s="172"/>
      <c r="S593" s="90">
        <f t="shared" ref="S593" si="3480">R593*$H593</f>
        <v>0</v>
      </c>
      <c r="T593" s="172"/>
      <c r="U593" s="90">
        <f t="shared" ref="U593" si="3481">T593*$H593</f>
        <v>0</v>
      </c>
      <c r="V593" s="172"/>
      <c r="W593" s="90">
        <f t="shared" ref="W593" si="3482">V593*$H593</f>
        <v>0</v>
      </c>
      <c r="X593" s="172"/>
      <c r="Y593" s="90">
        <f t="shared" ref="Y593" si="3483">X593*$H593</f>
        <v>0</v>
      </c>
      <c r="Z593" s="172"/>
      <c r="AA593" s="90">
        <f t="shared" ref="AA593" si="3484">Z593*$H593</f>
        <v>0</v>
      </c>
      <c r="AB593" s="172"/>
      <c r="AC593" s="90">
        <f t="shared" ref="AC593" si="3485">AB593*$H593</f>
        <v>0</v>
      </c>
      <c r="AD593" s="172"/>
      <c r="AE593" s="90">
        <f t="shared" ref="AE593" si="3486">AD593*$H593</f>
        <v>0</v>
      </c>
      <c r="AF593" s="172"/>
      <c r="AG593" s="90">
        <f t="shared" ref="AG593" si="3487">AF593*$H593</f>
        <v>0</v>
      </c>
      <c r="AH593" s="172"/>
      <c r="AI593" s="90">
        <f t="shared" ref="AI593" si="3488">AH593*$H593</f>
        <v>0</v>
      </c>
      <c r="AJ593" s="172"/>
      <c r="AK593" s="90">
        <f t="shared" ref="AK593" si="3489">AJ593*$H593</f>
        <v>0</v>
      </c>
      <c r="AL593" s="172"/>
      <c r="AM593" s="90">
        <f t="shared" ref="AM593" si="3490">AL593*$H593</f>
        <v>0</v>
      </c>
      <c r="AN593" s="172"/>
      <c r="AO593" s="90">
        <f t="shared" ref="AO593" si="3491">AN593*$H593</f>
        <v>0</v>
      </c>
      <c r="AP593" s="172"/>
      <c r="AQ593" s="90">
        <f t="shared" ref="AQ593" si="3492">AP593*$H593</f>
        <v>0</v>
      </c>
      <c r="AR593" s="172"/>
      <c r="AS593" s="90">
        <f t="shared" ref="AS593" si="3493">AR593*$H593</f>
        <v>0</v>
      </c>
      <c r="AT593" s="172"/>
      <c r="AU593" s="90">
        <f t="shared" ref="AU593" si="3494">AT593*$H593</f>
        <v>0</v>
      </c>
      <c r="AV593" s="172"/>
      <c r="AW593" s="90">
        <f t="shared" ref="AW593" si="3495">AV593*$H593</f>
        <v>0</v>
      </c>
      <c r="AX593" s="91">
        <f t="shared" si="3256"/>
        <v>0</v>
      </c>
      <c r="AY593" s="92">
        <f t="shared" si="3257"/>
        <v>0</v>
      </c>
      <c r="AZ593" s="87">
        <f t="shared" si="3258"/>
        <v>0</v>
      </c>
      <c r="BA593" s="153">
        <f t="shared" si="3259"/>
        <v>0</v>
      </c>
    </row>
    <row r="594" spans="1:53" s="2" customFormat="1" ht="13.2" hidden="1" thickTop="1" thickBot="1" x14ac:dyDescent="0.3">
      <c r="A594" s="89"/>
      <c r="B594" s="152">
        <v>5022000253</v>
      </c>
      <c r="C594" s="132" t="str">
        <f>IFERROR(IF(B594,VLOOKUP((AEO!$B$13&amp;AEO!$C$13&amp;B594&amp;E594),MSRV5!A:F,6,0),""),"N/A")</f>
        <v>N/A</v>
      </c>
      <c r="D594" s="137" t="s">
        <v>5510</v>
      </c>
      <c r="E594" s="142" t="e">
        <f>IF(B594,VLOOKUP(B594,MSRV5!B:D,3,0),"")</f>
        <v>#N/A</v>
      </c>
      <c r="F594" s="142"/>
      <c r="G594" s="86"/>
      <c r="H594" s="88">
        <f>IFERROR(IF(B594,VLOOKUP((AEO!$B$13&amp;AEO!$C$13&amp;B594&amp;E594),MSRV5!A:E,5,0),""),0)</f>
        <v>0</v>
      </c>
      <c r="I594" s="90">
        <f t="shared" si="3440"/>
        <v>0</v>
      </c>
      <c r="J594" s="172"/>
      <c r="K594" s="90">
        <f t="shared" si="3441"/>
        <v>0</v>
      </c>
      <c r="L594" s="172"/>
      <c r="M594" s="90">
        <f t="shared" si="3441"/>
        <v>0</v>
      </c>
      <c r="N594" s="172"/>
      <c r="O594" s="90">
        <f t="shared" ref="O594" si="3496">N594*$H594</f>
        <v>0</v>
      </c>
      <c r="P594" s="172"/>
      <c r="Q594" s="90">
        <f t="shared" ref="Q594" si="3497">P594*$H594</f>
        <v>0</v>
      </c>
      <c r="R594" s="172"/>
      <c r="S594" s="90">
        <f t="shared" ref="S594" si="3498">R594*$H594</f>
        <v>0</v>
      </c>
      <c r="T594" s="172"/>
      <c r="U594" s="90">
        <f t="shared" ref="U594" si="3499">T594*$H594</f>
        <v>0</v>
      </c>
      <c r="V594" s="172"/>
      <c r="W594" s="90">
        <f t="shared" ref="W594" si="3500">V594*$H594</f>
        <v>0</v>
      </c>
      <c r="X594" s="172"/>
      <c r="Y594" s="90">
        <f t="shared" ref="Y594" si="3501">X594*$H594</f>
        <v>0</v>
      </c>
      <c r="Z594" s="172"/>
      <c r="AA594" s="90">
        <f t="shared" ref="AA594" si="3502">Z594*$H594</f>
        <v>0</v>
      </c>
      <c r="AB594" s="172"/>
      <c r="AC594" s="90">
        <f t="shared" ref="AC594" si="3503">AB594*$H594</f>
        <v>0</v>
      </c>
      <c r="AD594" s="172"/>
      <c r="AE594" s="90">
        <f t="shared" ref="AE594" si="3504">AD594*$H594</f>
        <v>0</v>
      </c>
      <c r="AF594" s="172"/>
      <c r="AG594" s="90">
        <f t="shared" ref="AG594" si="3505">AF594*$H594</f>
        <v>0</v>
      </c>
      <c r="AH594" s="172"/>
      <c r="AI594" s="90">
        <f t="shared" ref="AI594" si="3506">AH594*$H594</f>
        <v>0</v>
      </c>
      <c r="AJ594" s="172"/>
      <c r="AK594" s="90">
        <f t="shared" ref="AK594" si="3507">AJ594*$H594</f>
        <v>0</v>
      </c>
      <c r="AL594" s="172"/>
      <c r="AM594" s="90">
        <f t="shared" ref="AM594" si="3508">AL594*$H594</f>
        <v>0</v>
      </c>
      <c r="AN594" s="172"/>
      <c r="AO594" s="90">
        <f t="shared" ref="AO594" si="3509">AN594*$H594</f>
        <v>0</v>
      </c>
      <c r="AP594" s="172"/>
      <c r="AQ594" s="90">
        <f t="shared" ref="AQ594" si="3510">AP594*$H594</f>
        <v>0</v>
      </c>
      <c r="AR594" s="172"/>
      <c r="AS594" s="90">
        <f t="shared" ref="AS594" si="3511">AR594*$H594</f>
        <v>0</v>
      </c>
      <c r="AT594" s="172"/>
      <c r="AU594" s="90">
        <f t="shared" ref="AU594" si="3512">AT594*$H594</f>
        <v>0</v>
      </c>
      <c r="AV594" s="172"/>
      <c r="AW594" s="90">
        <f t="shared" ref="AW594" si="3513">AV594*$H594</f>
        <v>0</v>
      </c>
      <c r="AX594" s="91">
        <f t="shared" si="3256"/>
        <v>0</v>
      </c>
      <c r="AY594" s="92">
        <f t="shared" si="3257"/>
        <v>0</v>
      </c>
      <c r="AZ594" s="87">
        <f t="shared" si="3258"/>
        <v>0</v>
      </c>
      <c r="BA594" s="153">
        <f t="shared" si="3259"/>
        <v>0</v>
      </c>
    </row>
    <row r="595" spans="1:53" s="2" customFormat="1" ht="13.2" hidden="1" thickTop="1" thickBot="1" x14ac:dyDescent="0.3">
      <c r="A595" s="32"/>
      <c r="B595" s="154">
        <v>5022000258</v>
      </c>
      <c r="C595" s="133" t="str">
        <f>IFERROR(IF(B595,VLOOKUP((AEO!$B$13&amp;AEO!$C$13&amp;B595&amp;E595),MSRV5!A:F,6,0),""),"N/A")</f>
        <v>5540</v>
      </c>
      <c r="D595" s="138" t="s">
        <v>5511</v>
      </c>
      <c r="E595" s="143" t="str">
        <f>IF(B595,VLOOKUP(B595,MSRV5!B:D,3,0),"")</f>
        <v>un</v>
      </c>
      <c r="F595" s="143"/>
      <c r="G595" s="75"/>
      <c r="H595" s="74">
        <f>IFERROR(IF(B595,VLOOKUP((AEO!$B$13&amp;AEO!$C$13&amp;B595&amp;E595),MSRV5!A:E,5,0),""),0)</f>
        <v>222.01</v>
      </c>
      <c r="I595" s="33">
        <f t="shared" si="3440"/>
        <v>0</v>
      </c>
      <c r="J595" s="172"/>
      <c r="K595" s="33">
        <f t="shared" si="3441"/>
        <v>0</v>
      </c>
      <c r="L595" s="172"/>
      <c r="M595" s="33">
        <f t="shared" si="3441"/>
        <v>0</v>
      </c>
      <c r="N595" s="172"/>
      <c r="O595" s="33">
        <f t="shared" ref="O595" si="3514">N595*$H595</f>
        <v>0</v>
      </c>
      <c r="P595" s="172"/>
      <c r="Q595" s="33">
        <f t="shared" ref="Q595" si="3515">P595*$H595</f>
        <v>0</v>
      </c>
      <c r="R595" s="172"/>
      <c r="S595" s="33">
        <f t="shared" ref="S595" si="3516">R595*$H595</f>
        <v>0</v>
      </c>
      <c r="T595" s="172"/>
      <c r="U595" s="33">
        <f t="shared" ref="U595" si="3517">T595*$H595</f>
        <v>0</v>
      </c>
      <c r="V595" s="172"/>
      <c r="W595" s="33">
        <f t="shared" ref="W595" si="3518">V595*$H595</f>
        <v>0</v>
      </c>
      <c r="X595" s="172"/>
      <c r="Y595" s="33">
        <f t="shared" ref="Y595" si="3519">X595*$H595</f>
        <v>0</v>
      </c>
      <c r="Z595" s="172"/>
      <c r="AA595" s="33">
        <f t="shared" ref="AA595" si="3520">Z595*$H595</f>
        <v>0</v>
      </c>
      <c r="AB595" s="172"/>
      <c r="AC595" s="33">
        <f t="shared" ref="AC595" si="3521">AB595*$H595</f>
        <v>0</v>
      </c>
      <c r="AD595" s="172"/>
      <c r="AE595" s="33">
        <f t="shared" ref="AE595" si="3522">AD595*$H595</f>
        <v>0</v>
      </c>
      <c r="AF595" s="172"/>
      <c r="AG595" s="33">
        <f t="shared" ref="AG595" si="3523">AF595*$H595</f>
        <v>0</v>
      </c>
      <c r="AH595" s="172"/>
      <c r="AI595" s="33">
        <f t="shared" ref="AI595" si="3524">AH595*$H595</f>
        <v>0</v>
      </c>
      <c r="AJ595" s="172"/>
      <c r="AK595" s="33">
        <f t="shared" ref="AK595" si="3525">AJ595*$H595</f>
        <v>0</v>
      </c>
      <c r="AL595" s="172"/>
      <c r="AM595" s="33">
        <f t="shared" ref="AM595" si="3526">AL595*$H595</f>
        <v>0</v>
      </c>
      <c r="AN595" s="172"/>
      <c r="AO595" s="33">
        <f t="shared" ref="AO595" si="3527">AN595*$H595</f>
        <v>0</v>
      </c>
      <c r="AP595" s="172"/>
      <c r="AQ595" s="33">
        <f t="shared" ref="AQ595" si="3528">AP595*$H595</f>
        <v>0</v>
      </c>
      <c r="AR595" s="172"/>
      <c r="AS595" s="33">
        <f t="shared" ref="AS595" si="3529">AR595*$H595</f>
        <v>0</v>
      </c>
      <c r="AT595" s="172"/>
      <c r="AU595" s="33">
        <f t="shared" ref="AU595" si="3530">AT595*$H595</f>
        <v>0</v>
      </c>
      <c r="AV595" s="172"/>
      <c r="AW595" s="33">
        <f t="shared" ref="AW595" si="3531">AV595*$H595</f>
        <v>0</v>
      </c>
      <c r="AX595" s="34">
        <f t="shared" si="3256"/>
        <v>0</v>
      </c>
      <c r="AY595" s="41">
        <f t="shared" si="3257"/>
        <v>0</v>
      </c>
      <c r="AZ595" s="5">
        <f t="shared" si="3258"/>
        <v>0</v>
      </c>
      <c r="BA595" s="155">
        <f t="shared" si="3259"/>
        <v>0</v>
      </c>
    </row>
    <row r="596" spans="1:53" s="2" customFormat="1" ht="13.2" hidden="1" thickTop="1" thickBot="1" x14ac:dyDescent="0.3">
      <c r="A596" s="32"/>
      <c r="B596" s="154">
        <v>5056400067</v>
      </c>
      <c r="C596" s="133" t="str">
        <f>IFERROR(IF(B596,VLOOKUP((AEO!$B$13&amp;AEO!$C$13&amp;B596&amp;E596),MSRV5!A:F,6,0),""),"N/A")</f>
        <v>5550</v>
      </c>
      <c r="D596" s="138" t="s">
        <v>5512</v>
      </c>
      <c r="E596" s="143" t="str">
        <f>IF(B596,VLOOKUP(B596,MSRV5!B:D,3,0),"")</f>
        <v>M</v>
      </c>
      <c r="F596" s="143"/>
      <c r="G596" s="75"/>
      <c r="H596" s="74">
        <f>IFERROR(IF(B596,VLOOKUP((AEO!$B$13&amp;AEO!$C$13&amp;B596&amp;E596),MSRV5!A:E,5,0),""),0)</f>
        <v>27.41</v>
      </c>
      <c r="I596" s="33">
        <f t="shared" si="3440"/>
        <v>0</v>
      </c>
      <c r="J596" s="172"/>
      <c r="K596" s="33">
        <f t="shared" si="3441"/>
        <v>0</v>
      </c>
      <c r="L596" s="172"/>
      <c r="M596" s="33">
        <f t="shared" si="3441"/>
        <v>0</v>
      </c>
      <c r="N596" s="172"/>
      <c r="O596" s="33">
        <f t="shared" ref="O596" si="3532">N596*$H596</f>
        <v>0</v>
      </c>
      <c r="P596" s="172"/>
      <c r="Q596" s="33">
        <f t="shared" ref="Q596" si="3533">P596*$H596</f>
        <v>0</v>
      </c>
      <c r="R596" s="172"/>
      <c r="S596" s="33">
        <f t="shared" ref="S596" si="3534">R596*$H596</f>
        <v>0</v>
      </c>
      <c r="T596" s="172"/>
      <c r="U596" s="33">
        <f t="shared" ref="U596" si="3535">T596*$H596</f>
        <v>0</v>
      </c>
      <c r="V596" s="172"/>
      <c r="W596" s="33">
        <f t="shared" ref="W596" si="3536">V596*$H596</f>
        <v>0</v>
      </c>
      <c r="X596" s="172"/>
      <c r="Y596" s="33">
        <f t="shared" ref="Y596" si="3537">X596*$H596</f>
        <v>0</v>
      </c>
      <c r="Z596" s="172"/>
      <c r="AA596" s="33">
        <f t="shared" ref="AA596" si="3538">Z596*$H596</f>
        <v>0</v>
      </c>
      <c r="AB596" s="172"/>
      <c r="AC596" s="33">
        <f t="shared" ref="AC596" si="3539">AB596*$H596</f>
        <v>0</v>
      </c>
      <c r="AD596" s="172"/>
      <c r="AE596" s="33">
        <f t="shared" ref="AE596" si="3540">AD596*$H596</f>
        <v>0</v>
      </c>
      <c r="AF596" s="172"/>
      <c r="AG596" s="33">
        <f t="shared" ref="AG596" si="3541">AF596*$H596</f>
        <v>0</v>
      </c>
      <c r="AH596" s="172"/>
      <c r="AI596" s="33">
        <f t="shared" ref="AI596" si="3542">AH596*$H596</f>
        <v>0</v>
      </c>
      <c r="AJ596" s="172"/>
      <c r="AK596" s="33">
        <f t="shared" ref="AK596" si="3543">AJ596*$H596</f>
        <v>0</v>
      </c>
      <c r="AL596" s="172"/>
      <c r="AM596" s="33">
        <f t="shared" ref="AM596" si="3544">AL596*$H596</f>
        <v>0</v>
      </c>
      <c r="AN596" s="172"/>
      <c r="AO596" s="33">
        <f t="shared" ref="AO596" si="3545">AN596*$H596</f>
        <v>0</v>
      </c>
      <c r="AP596" s="172"/>
      <c r="AQ596" s="33">
        <f t="shared" ref="AQ596" si="3546">AP596*$H596</f>
        <v>0</v>
      </c>
      <c r="AR596" s="172"/>
      <c r="AS596" s="33">
        <f t="shared" ref="AS596" si="3547">AR596*$H596</f>
        <v>0</v>
      </c>
      <c r="AT596" s="172"/>
      <c r="AU596" s="33">
        <f t="shared" ref="AU596" si="3548">AT596*$H596</f>
        <v>0</v>
      </c>
      <c r="AV596" s="172"/>
      <c r="AW596" s="33">
        <f t="shared" ref="AW596" si="3549">AV596*$H596</f>
        <v>0</v>
      </c>
      <c r="AX596" s="34">
        <f t="shared" si="3256"/>
        <v>0</v>
      </c>
      <c r="AY596" s="41">
        <f t="shared" si="3257"/>
        <v>0</v>
      </c>
      <c r="AZ596" s="5">
        <f t="shared" si="3258"/>
        <v>0</v>
      </c>
      <c r="BA596" s="155">
        <f t="shared" si="3259"/>
        <v>0</v>
      </c>
    </row>
    <row r="597" spans="1:53" s="2" customFormat="1" ht="13.2" hidden="1" thickTop="1" thickBot="1" x14ac:dyDescent="0.3">
      <c r="A597" s="32"/>
      <c r="B597" s="154">
        <v>5025300121</v>
      </c>
      <c r="C597" s="133" t="str">
        <f>IFERROR(IF(B597,VLOOKUP((AEO!$B$13&amp;AEO!$C$13&amp;B597&amp;E597),MSRV5!A:F,6,0),""),"N/A")</f>
        <v>5560</v>
      </c>
      <c r="D597" s="138" t="s">
        <v>5513</v>
      </c>
      <c r="E597" s="143" t="str">
        <f>IF(B597,VLOOKUP(B597,MSRV5!B:D,3,0),"")</f>
        <v>un</v>
      </c>
      <c r="F597" s="143"/>
      <c r="G597" s="75"/>
      <c r="H597" s="74">
        <f>IFERROR(IF(B597,VLOOKUP((AEO!$B$13&amp;AEO!$C$13&amp;B597&amp;E597),MSRV5!A:E,5,0),""),0)</f>
        <v>2298.9299999999998</v>
      </c>
      <c r="I597" s="33">
        <f t="shared" si="3440"/>
        <v>0</v>
      </c>
      <c r="J597" s="172"/>
      <c r="K597" s="33">
        <f t="shared" si="3441"/>
        <v>0</v>
      </c>
      <c r="L597" s="172"/>
      <c r="M597" s="33">
        <f t="shared" si="3441"/>
        <v>0</v>
      </c>
      <c r="N597" s="172"/>
      <c r="O597" s="33">
        <f t="shared" ref="O597" si="3550">N597*$H597</f>
        <v>0</v>
      </c>
      <c r="P597" s="172"/>
      <c r="Q597" s="33">
        <f t="shared" ref="Q597" si="3551">P597*$H597</f>
        <v>0</v>
      </c>
      <c r="R597" s="172"/>
      <c r="S597" s="33">
        <f t="shared" ref="S597" si="3552">R597*$H597</f>
        <v>0</v>
      </c>
      <c r="T597" s="172"/>
      <c r="U597" s="33">
        <f t="shared" ref="U597" si="3553">T597*$H597</f>
        <v>0</v>
      </c>
      <c r="V597" s="172"/>
      <c r="W597" s="33">
        <f t="shared" ref="W597" si="3554">V597*$H597</f>
        <v>0</v>
      </c>
      <c r="X597" s="172"/>
      <c r="Y597" s="33">
        <f t="shared" ref="Y597" si="3555">X597*$H597</f>
        <v>0</v>
      </c>
      <c r="Z597" s="172"/>
      <c r="AA597" s="33">
        <f t="shared" ref="AA597" si="3556">Z597*$H597</f>
        <v>0</v>
      </c>
      <c r="AB597" s="172"/>
      <c r="AC597" s="33">
        <f t="shared" ref="AC597" si="3557">AB597*$H597</f>
        <v>0</v>
      </c>
      <c r="AD597" s="172"/>
      <c r="AE597" s="33">
        <f t="shared" ref="AE597" si="3558">AD597*$H597</f>
        <v>0</v>
      </c>
      <c r="AF597" s="172"/>
      <c r="AG597" s="33">
        <f t="shared" ref="AG597" si="3559">AF597*$H597</f>
        <v>0</v>
      </c>
      <c r="AH597" s="172"/>
      <c r="AI597" s="33">
        <f t="shared" ref="AI597" si="3560">AH597*$H597</f>
        <v>0</v>
      </c>
      <c r="AJ597" s="172"/>
      <c r="AK597" s="33">
        <f t="shared" ref="AK597" si="3561">AJ597*$H597</f>
        <v>0</v>
      </c>
      <c r="AL597" s="172"/>
      <c r="AM597" s="33">
        <f t="shared" ref="AM597" si="3562">AL597*$H597</f>
        <v>0</v>
      </c>
      <c r="AN597" s="172"/>
      <c r="AO597" s="33">
        <f t="shared" ref="AO597" si="3563">AN597*$H597</f>
        <v>0</v>
      </c>
      <c r="AP597" s="172"/>
      <c r="AQ597" s="33">
        <f t="shared" ref="AQ597" si="3564">AP597*$H597</f>
        <v>0</v>
      </c>
      <c r="AR597" s="172"/>
      <c r="AS597" s="33">
        <f t="shared" ref="AS597" si="3565">AR597*$H597</f>
        <v>0</v>
      </c>
      <c r="AT597" s="172"/>
      <c r="AU597" s="33">
        <f t="shared" ref="AU597" si="3566">AT597*$H597</f>
        <v>0</v>
      </c>
      <c r="AV597" s="172"/>
      <c r="AW597" s="33">
        <f t="shared" ref="AW597" si="3567">AV597*$H597</f>
        <v>0</v>
      </c>
      <c r="AX597" s="34">
        <f t="shared" si="3256"/>
        <v>0</v>
      </c>
      <c r="AY597" s="41">
        <f t="shared" si="3257"/>
        <v>0</v>
      </c>
      <c r="AZ597" s="5">
        <f t="shared" si="3258"/>
        <v>0</v>
      </c>
      <c r="BA597" s="155">
        <f t="shared" si="3259"/>
        <v>0</v>
      </c>
    </row>
    <row r="598" spans="1:53" s="2" customFormat="1" ht="13.2" hidden="1" thickTop="1" thickBot="1" x14ac:dyDescent="0.3">
      <c r="A598" s="89"/>
      <c r="B598" s="152">
        <v>5025300136</v>
      </c>
      <c r="C598" s="132" t="str">
        <f>IFERROR(IF(B598,VLOOKUP((AEO!$B$13&amp;AEO!$C$13&amp;B598&amp;E598),MSRV5!A:F,6,0),""),"N/A")</f>
        <v>5570</v>
      </c>
      <c r="D598" s="137" t="s">
        <v>5514</v>
      </c>
      <c r="E598" s="142" t="str">
        <f>IF(B598,VLOOKUP(B598,MSRV5!B:D,3,0),"")</f>
        <v>un</v>
      </c>
      <c r="F598" s="142"/>
      <c r="G598" s="86"/>
      <c r="H598" s="88">
        <f>IFERROR(IF(B598,VLOOKUP((AEO!$B$13&amp;AEO!$C$13&amp;B598&amp;E598),MSRV5!A:E,5,0),""),0)</f>
        <v>3878.26</v>
      </c>
      <c r="I598" s="90">
        <f t="shared" si="3440"/>
        <v>0</v>
      </c>
      <c r="J598" s="172"/>
      <c r="K598" s="90">
        <f t="shared" si="3441"/>
        <v>0</v>
      </c>
      <c r="L598" s="172"/>
      <c r="M598" s="90">
        <f t="shared" si="3441"/>
        <v>0</v>
      </c>
      <c r="N598" s="172"/>
      <c r="O598" s="90">
        <f t="shared" ref="O598" si="3568">N598*$H598</f>
        <v>0</v>
      </c>
      <c r="P598" s="172"/>
      <c r="Q598" s="90">
        <f t="shared" ref="Q598" si="3569">P598*$H598</f>
        <v>0</v>
      </c>
      <c r="R598" s="172"/>
      <c r="S598" s="90">
        <f t="shared" ref="S598" si="3570">R598*$H598</f>
        <v>0</v>
      </c>
      <c r="T598" s="172"/>
      <c r="U598" s="90">
        <f t="shared" ref="U598" si="3571">T598*$H598</f>
        <v>0</v>
      </c>
      <c r="V598" s="172"/>
      <c r="W598" s="90">
        <f t="shared" ref="W598" si="3572">V598*$H598</f>
        <v>0</v>
      </c>
      <c r="X598" s="172"/>
      <c r="Y598" s="90">
        <f t="shared" ref="Y598" si="3573">X598*$H598</f>
        <v>0</v>
      </c>
      <c r="Z598" s="172"/>
      <c r="AA598" s="90">
        <f t="shared" ref="AA598" si="3574">Z598*$H598</f>
        <v>0</v>
      </c>
      <c r="AB598" s="172"/>
      <c r="AC598" s="90">
        <f t="shared" ref="AC598" si="3575">AB598*$H598</f>
        <v>0</v>
      </c>
      <c r="AD598" s="172"/>
      <c r="AE598" s="90">
        <f t="shared" ref="AE598" si="3576">AD598*$H598</f>
        <v>0</v>
      </c>
      <c r="AF598" s="172"/>
      <c r="AG598" s="90">
        <f t="shared" ref="AG598" si="3577">AF598*$H598</f>
        <v>0</v>
      </c>
      <c r="AH598" s="172"/>
      <c r="AI598" s="90">
        <f t="shared" ref="AI598" si="3578">AH598*$H598</f>
        <v>0</v>
      </c>
      <c r="AJ598" s="172"/>
      <c r="AK598" s="90">
        <f t="shared" ref="AK598" si="3579">AJ598*$H598</f>
        <v>0</v>
      </c>
      <c r="AL598" s="172"/>
      <c r="AM598" s="90">
        <f t="shared" ref="AM598" si="3580">AL598*$H598</f>
        <v>0</v>
      </c>
      <c r="AN598" s="172"/>
      <c r="AO598" s="90">
        <f t="shared" ref="AO598" si="3581">AN598*$H598</f>
        <v>0</v>
      </c>
      <c r="AP598" s="172"/>
      <c r="AQ598" s="90">
        <f t="shared" ref="AQ598" si="3582">AP598*$H598</f>
        <v>0</v>
      </c>
      <c r="AR598" s="172"/>
      <c r="AS598" s="90">
        <f t="shared" ref="AS598" si="3583">AR598*$H598</f>
        <v>0</v>
      </c>
      <c r="AT598" s="172"/>
      <c r="AU598" s="90">
        <f t="shared" ref="AU598" si="3584">AT598*$H598</f>
        <v>0</v>
      </c>
      <c r="AV598" s="172"/>
      <c r="AW598" s="90">
        <f t="shared" ref="AW598" si="3585">AV598*$H598</f>
        <v>0</v>
      </c>
      <c r="AX598" s="91">
        <f t="shared" si="3256"/>
        <v>0</v>
      </c>
      <c r="AY598" s="92">
        <f t="shared" si="3257"/>
        <v>0</v>
      </c>
      <c r="AZ598" s="87">
        <f t="shared" si="3258"/>
        <v>0</v>
      </c>
      <c r="BA598" s="153">
        <f t="shared" si="3259"/>
        <v>0</v>
      </c>
    </row>
    <row r="599" spans="1:53" s="2" customFormat="1" ht="13.2" hidden="1" thickTop="1" thickBot="1" x14ac:dyDescent="0.3">
      <c r="A599" s="32"/>
      <c r="B599" s="154">
        <v>5025300140</v>
      </c>
      <c r="C599" s="133" t="str">
        <f>IFERROR(IF(B599,VLOOKUP((AEO!$B$13&amp;AEO!$C$13&amp;B599&amp;E599),MSRV5!A:F,6,0),""),"N/A")</f>
        <v>5580</v>
      </c>
      <c r="D599" s="138" t="s">
        <v>5515</v>
      </c>
      <c r="E599" s="143" t="str">
        <f>IF(B599,VLOOKUP(B599,MSRV5!B:D,3,0),"")</f>
        <v>un</v>
      </c>
      <c r="F599" s="143"/>
      <c r="G599" s="75"/>
      <c r="H599" s="74">
        <f>IFERROR(IF(B599,VLOOKUP((AEO!$B$13&amp;AEO!$C$13&amp;B599&amp;E599),MSRV5!A:E,5,0),""),0)</f>
        <v>2885.89</v>
      </c>
      <c r="I599" s="33">
        <f t="shared" si="3440"/>
        <v>0</v>
      </c>
      <c r="J599" s="172"/>
      <c r="K599" s="33">
        <f t="shared" si="3441"/>
        <v>0</v>
      </c>
      <c r="L599" s="172"/>
      <c r="M599" s="33">
        <f t="shared" si="3441"/>
        <v>0</v>
      </c>
      <c r="N599" s="172"/>
      <c r="O599" s="33">
        <f t="shared" ref="O599" si="3586">N599*$H599</f>
        <v>0</v>
      </c>
      <c r="P599" s="172"/>
      <c r="Q599" s="33">
        <f t="shared" ref="Q599" si="3587">P599*$H599</f>
        <v>0</v>
      </c>
      <c r="R599" s="172"/>
      <c r="S599" s="33">
        <f t="shared" ref="S599" si="3588">R599*$H599</f>
        <v>0</v>
      </c>
      <c r="T599" s="172"/>
      <c r="U599" s="33">
        <f t="shared" ref="U599" si="3589">T599*$H599</f>
        <v>0</v>
      </c>
      <c r="V599" s="172"/>
      <c r="W599" s="33">
        <f t="shared" ref="W599" si="3590">V599*$H599</f>
        <v>0</v>
      </c>
      <c r="X599" s="172"/>
      <c r="Y599" s="33">
        <f t="shared" ref="Y599" si="3591">X599*$H599</f>
        <v>0</v>
      </c>
      <c r="Z599" s="172"/>
      <c r="AA599" s="33">
        <f t="shared" ref="AA599" si="3592">Z599*$H599</f>
        <v>0</v>
      </c>
      <c r="AB599" s="172"/>
      <c r="AC599" s="33">
        <f t="shared" ref="AC599" si="3593">AB599*$H599</f>
        <v>0</v>
      </c>
      <c r="AD599" s="172"/>
      <c r="AE599" s="33">
        <f t="shared" ref="AE599" si="3594">AD599*$H599</f>
        <v>0</v>
      </c>
      <c r="AF599" s="172"/>
      <c r="AG599" s="33">
        <f t="shared" ref="AG599" si="3595">AF599*$H599</f>
        <v>0</v>
      </c>
      <c r="AH599" s="172"/>
      <c r="AI599" s="33">
        <f t="shared" ref="AI599" si="3596">AH599*$H599</f>
        <v>0</v>
      </c>
      <c r="AJ599" s="172"/>
      <c r="AK599" s="33">
        <f t="shared" ref="AK599" si="3597">AJ599*$H599</f>
        <v>0</v>
      </c>
      <c r="AL599" s="172"/>
      <c r="AM599" s="33">
        <f t="shared" ref="AM599" si="3598">AL599*$H599</f>
        <v>0</v>
      </c>
      <c r="AN599" s="172"/>
      <c r="AO599" s="33">
        <f t="shared" ref="AO599" si="3599">AN599*$H599</f>
        <v>0</v>
      </c>
      <c r="AP599" s="172"/>
      <c r="AQ599" s="33">
        <f t="shared" ref="AQ599" si="3600">AP599*$H599</f>
        <v>0</v>
      </c>
      <c r="AR599" s="172"/>
      <c r="AS599" s="33">
        <f t="shared" ref="AS599" si="3601">AR599*$H599</f>
        <v>0</v>
      </c>
      <c r="AT599" s="172"/>
      <c r="AU599" s="33">
        <f t="shared" ref="AU599" si="3602">AT599*$H599</f>
        <v>0</v>
      </c>
      <c r="AV599" s="172"/>
      <c r="AW599" s="33">
        <f t="shared" ref="AW599" si="3603">AV599*$H599</f>
        <v>0</v>
      </c>
      <c r="AX599" s="34">
        <f t="shared" si="3256"/>
        <v>0</v>
      </c>
      <c r="AY599" s="41">
        <f t="shared" si="3257"/>
        <v>0</v>
      </c>
      <c r="AZ599" s="5">
        <f t="shared" si="3258"/>
        <v>0</v>
      </c>
      <c r="BA599" s="155">
        <f t="shared" si="3259"/>
        <v>0</v>
      </c>
    </row>
    <row r="600" spans="1:53" s="2" customFormat="1" ht="13.2" hidden="1" thickTop="1" thickBot="1" x14ac:dyDescent="0.3">
      <c r="A600" s="32"/>
      <c r="B600" s="154">
        <v>5025300142</v>
      </c>
      <c r="C600" s="133" t="str">
        <f>IFERROR(IF(B600,VLOOKUP((AEO!$B$13&amp;AEO!$C$13&amp;B600&amp;E600),MSRV5!A:F,6,0),""),"N/A")</f>
        <v>5590</v>
      </c>
      <c r="D600" s="138" t="s">
        <v>5516</v>
      </c>
      <c r="E600" s="143" t="str">
        <f>IF(B600,VLOOKUP(B600,MSRV5!B:D,3,0),"")</f>
        <v>un</v>
      </c>
      <c r="F600" s="143"/>
      <c r="G600" s="75"/>
      <c r="H600" s="74">
        <f>IFERROR(IF(B600,VLOOKUP((AEO!$B$13&amp;AEO!$C$13&amp;B600&amp;E600),MSRV5!A:E,5,0),""),0)</f>
        <v>2885.89</v>
      </c>
      <c r="I600" s="33">
        <f t="shared" si="3440"/>
        <v>0</v>
      </c>
      <c r="J600" s="172"/>
      <c r="K600" s="33">
        <f t="shared" si="3441"/>
        <v>0</v>
      </c>
      <c r="L600" s="172"/>
      <c r="M600" s="33">
        <f t="shared" si="3441"/>
        <v>0</v>
      </c>
      <c r="N600" s="172"/>
      <c r="O600" s="33">
        <f t="shared" ref="O600" si="3604">N600*$H600</f>
        <v>0</v>
      </c>
      <c r="P600" s="172"/>
      <c r="Q600" s="33">
        <f t="shared" ref="Q600" si="3605">P600*$H600</f>
        <v>0</v>
      </c>
      <c r="R600" s="172"/>
      <c r="S600" s="33">
        <f t="shared" ref="S600" si="3606">R600*$H600</f>
        <v>0</v>
      </c>
      <c r="T600" s="172"/>
      <c r="U600" s="33">
        <f t="shared" ref="U600" si="3607">T600*$H600</f>
        <v>0</v>
      </c>
      <c r="V600" s="172"/>
      <c r="W600" s="33">
        <f t="shared" ref="W600" si="3608">V600*$H600</f>
        <v>0</v>
      </c>
      <c r="X600" s="172"/>
      <c r="Y600" s="33">
        <f t="shared" ref="Y600" si="3609">X600*$H600</f>
        <v>0</v>
      </c>
      <c r="Z600" s="172"/>
      <c r="AA600" s="33">
        <f t="shared" ref="AA600" si="3610">Z600*$H600</f>
        <v>0</v>
      </c>
      <c r="AB600" s="172"/>
      <c r="AC600" s="33">
        <f t="shared" ref="AC600" si="3611">AB600*$H600</f>
        <v>0</v>
      </c>
      <c r="AD600" s="172"/>
      <c r="AE600" s="33">
        <f t="shared" ref="AE600" si="3612">AD600*$H600</f>
        <v>0</v>
      </c>
      <c r="AF600" s="172"/>
      <c r="AG600" s="33">
        <f t="shared" ref="AG600" si="3613">AF600*$H600</f>
        <v>0</v>
      </c>
      <c r="AH600" s="172"/>
      <c r="AI600" s="33">
        <f t="shared" ref="AI600" si="3614">AH600*$H600</f>
        <v>0</v>
      </c>
      <c r="AJ600" s="172"/>
      <c r="AK600" s="33">
        <f t="shared" ref="AK600" si="3615">AJ600*$H600</f>
        <v>0</v>
      </c>
      <c r="AL600" s="172"/>
      <c r="AM600" s="33">
        <f t="shared" ref="AM600" si="3616">AL600*$H600</f>
        <v>0</v>
      </c>
      <c r="AN600" s="172"/>
      <c r="AO600" s="33">
        <f t="shared" ref="AO600" si="3617">AN600*$H600</f>
        <v>0</v>
      </c>
      <c r="AP600" s="172"/>
      <c r="AQ600" s="33">
        <f t="shared" ref="AQ600" si="3618">AP600*$H600</f>
        <v>0</v>
      </c>
      <c r="AR600" s="172"/>
      <c r="AS600" s="33">
        <f t="shared" ref="AS600" si="3619">AR600*$H600</f>
        <v>0</v>
      </c>
      <c r="AT600" s="172"/>
      <c r="AU600" s="33">
        <f t="shared" ref="AU600" si="3620">AT600*$H600</f>
        <v>0</v>
      </c>
      <c r="AV600" s="172"/>
      <c r="AW600" s="33">
        <f t="shared" ref="AW600" si="3621">AV600*$H600</f>
        <v>0</v>
      </c>
      <c r="AX600" s="34">
        <f t="shared" si="3256"/>
        <v>0</v>
      </c>
      <c r="AY600" s="41">
        <f t="shared" si="3257"/>
        <v>0</v>
      </c>
      <c r="AZ600" s="5">
        <f t="shared" si="3258"/>
        <v>0</v>
      </c>
      <c r="BA600" s="155">
        <f t="shared" si="3259"/>
        <v>0</v>
      </c>
    </row>
    <row r="601" spans="1:53" s="2" customFormat="1" ht="13.2" hidden="1" thickTop="1" thickBot="1" x14ac:dyDescent="0.3">
      <c r="A601" s="32"/>
      <c r="B601" s="154">
        <v>5500100939</v>
      </c>
      <c r="C601" s="133" t="str">
        <f>IFERROR(IF(B601,VLOOKUP((AEO!$B$13&amp;AEO!$C$13&amp;B601&amp;E601),MSRV5!A:F,6,0),""),"N/A")</f>
        <v>N/A</v>
      </c>
      <c r="D601" s="138" t="s">
        <v>5517</v>
      </c>
      <c r="E601" s="143" t="e">
        <f>IF(B601,VLOOKUP(B601,MSRV5!B:D,3,0),"")</f>
        <v>#N/A</v>
      </c>
      <c r="F601" s="143"/>
      <c r="G601" s="75"/>
      <c r="H601" s="74">
        <f>IFERROR(IF(B601,VLOOKUP((AEO!$B$13&amp;AEO!$C$13&amp;B601&amp;E601),MSRV5!A:E,5,0),""),0)</f>
        <v>0</v>
      </c>
      <c r="I601" s="33">
        <f t="shared" si="3440"/>
        <v>0</v>
      </c>
      <c r="J601" s="172"/>
      <c r="K601" s="33">
        <f t="shared" si="3441"/>
        <v>0</v>
      </c>
      <c r="L601" s="172"/>
      <c r="M601" s="33">
        <f t="shared" si="3441"/>
        <v>0</v>
      </c>
      <c r="N601" s="172"/>
      <c r="O601" s="33">
        <f t="shared" ref="O601" si="3622">N601*$H601</f>
        <v>0</v>
      </c>
      <c r="P601" s="172"/>
      <c r="Q601" s="33">
        <f t="shared" ref="Q601" si="3623">P601*$H601</f>
        <v>0</v>
      </c>
      <c r="R601" s="172"/>
      <c r="S601" s="33">
        <f t="shared" ref="S601" si="3624">R601*$H601</f>
        <v>0</v>
      </c>
      <c r="T601" s="172"/>
      <c r="U601" s="33">
        <f t="shared" ref="U601" si="3625">T601*$H601</f>
        <v>0</v>
      </c>
      <c r="V601" s="172"/>
      <c r="W601" s="33">
        <f t="shared" ref="W601" si="3626">V601*$H601</f>
        <v>0</v>
      </c>
      <c r="X601" s="172"/>
      <c r="Y601" s="33">
        <f t="shared" ref="Y601" si="3627">X601*$H601</f>
        <v>0</v>
      </c>
      <c r="Z601" s="172"/>
      <c r="AA601" s="33">
        <f t="shared" ref="AA601" si="3628">Z601*$H601</f>
        <v>0</v>
      </c>
      <c r="AB601" s="172"/>
      <c r="AC601" s="33">
        <f t="shared" ref="AC601" si="3629">AB601*$H601</f>
        <v>0</v>
      </c>
      <c r="AD601" s="172"/>
      <c r="AE601" s="33">
        <f t="shared" ref="AE601" si="3630">AD601*$H601</f>
        <v>0</v>
      </c>
      <c r="AF601" s="172"/>
      <c r="AG601" s="33">
        <f t="shared" ref="AG601" si="3631">AF601*$H601</f>
        <v>0</v>
      </c>
      <c r="AH601" s="172"/>
      <c r="AI601" s="33">
        <f t="shared" ref="AI601" si="3632">AH601*$H601</f>
        <v>0</v>
      </c>
      <c r="AJ601" s="172"/>
      <c r="AK601" s="33">
        <f t="shared" ref="AK601" si="3633">AJ601*$H601</f>
        <v>0</v>
      </c>
      <c r="AL601" s="172"/>
      <c r="AM601" s="33">
        <f t="shared" ref="AM601" si="3634">AL601*$H601</f>
        <v>0</v>
      </c>
      <c r="AN601" s="172"/>
      <c r="AO601" s="33">
        <f t="shared" ref="AO601" si="3635">AN601*$H601</f>
        <v>0</v>
      </c>
      <c r="AP601" s="172"/>
      <c r="AQ601" s="33">
        <f t="shared" ref="AQ601" si="3636">AP601*$H601</f>
        <v>0</v>
      </c>
      <c r="AR601" s="172"/>
      <c r="AS601" s="33">
        <f t="shared" ref="AS601" si="3637">AR601*$H601</f>
        <v>0</v>
      </c>
      <c r="AT601" s="172"/>
      <c r="AU601" s="33">
        <f t="shared" ref="AU601" si="3638">AT601*$H601</f>
        <v>0</v>
      </c>
      <c r="AV601" s="172"/>
      <c r="AW601" s="33">
        <f t="shared" ref="AW601" si="3639">AV601*$H601</f>
        <v>0</v>
      </c>
      <c r="AX601" s="34">
        <f t="shared" si="3256"/>
        <v>0</v>
      </c>
      <c r="AY601" s="41">
        <f t="shared" si="3257"/>
        <v>0</v>
      </c>
      <c r="AZ601" s="5">
        <f t="shared" si="3258"/>
        <v>0</v>
      </c>
      <c r="BA601" s="155">
        <f t="shared" si="3259"/>
        <v>0</v>
      </c>
    </row>
    <row r="602" spans="1:53" s="2" customFormat="1" ht="13.2" hidden="1" thickTop="1" thickBot="1" x14ac:dyDescent="0.3">
      <c r="A602" s="32"/>
      <c r="B602" s="154">
        <v>5500100946</v>
      </c>
      <c r="C602" s="133" t="str">
        <f>IFERROR(IF(B602,VLOOKUP((AEO!$B$13&amp;AEO!$C$13&amp;B602&amp;E602),MSRV5!A:F,6,0),""),"N/A")</f>
        <v>5730</v>
      </c>
      <c r="D602" s="138" t="s">
        <v>5518</v>
      </c>
      <c r="E602" s="143" t="str">
        <f>IF(B602,VLOOKUP(B602,MSRV5!B:D,3,0),"")</f>
        <v>UN</v>
      </c>
      <c r="F602" s="143"/>
      <c r="G602" s="75"/>
      <c r="H602" s="74">
        <f>IFERROR(IF(B602,VLOOKUP((AEO!$B$13&amp;AEO!$C$13&amp;B602&amp;E602),MSRV5!A:E,5,0),""),0)</f>
        <v>27283.23</v>
      </c>
      <c r="I602" s="33">
        <f t="shared" si="3440"/>
        <v>0</v>
      </c>
      <c r="J602" s="172"/>
      <c r="K602" s="33">
        <f t="shared" si="3441"/>
        <v>0</v>
      </c>
      <c r="L602" s="172"/>
      <c r="M602" s="33">
        <f t="shared" si="3441"/>
        <v>0</v>
      </c>
      <c r="N602" s="172"/>
      <c r="O602" s="33">
        <f t="shared" ref="O602" si="3640">N602*$H602</f>
        <v>0</v>
      </c>
      <c r="P602" s="172"/>
      <c r="Q602" s="33">
        <f t="shared" ref="Q602" si="3641">P602*$H602</f>
        <v>0</v>
      </c>
      <c r="R602" s="172"/>
      <c r="S602" s="33">
        <f t="shared" ref="S602" si="3642">R602*$H602</f>
        <v>0</v>
      </c>
      <c r="T602" s="172"/>
      <c r="U602" s="33">
        <f t="shared" ref="U602" si="3643">T602*$H602</f>
        <v>0</v>
      </c>
      <c r="V602" s="172"/>
      <c r="W602" s="33">
        <f t="shared" ref="W602" si="3644">V602*$H602</f>
        <v>0</v>
      </c>
      <c r="X602" s="172"/>
      <c r="Y602" s="33">
        <f t="shared" ref="Y602" si="3645">X602*$H602</f>
        <v>0</v>
      </c>
      <c r="Z602" s="172"/>
      <c r="AA602" s="33">
        <f t="shared" ref="AA602" si="3646">Z602*$H602</f>
        <v>0</v>
      </c>
      <c r="AB602" s="172"/>
      <c r="AC602" s="33">
        <f t="shared" ref="AC602" si="3647">AB602*$H602</f>
        <v>0</v>
      </c>
      <c r="AD602" s="172"/>
      <c r="AE602" s="33">
        <f t="shared" ref="AE602" si="3648">AD602*$H602</f>
        <v>0</v>
      </c>
      <c r="AF602" s="172"/>
      <c r="AG602" s="33">
        <f t="shared" ref="AG602" si="3649">AF602*$H602</f>
        <v>0</v>
      </c>
      <c r="AH602" s="172"/>
      <c r="AI602" s="33">
        <f t="shared" ref="AI602" si="3650">AH602*$H602</f>
        <v>0</v>
      </c>
      <c r="AJ602" s="172"/>
      <c r="AK602" s="33">
        <f t="shared" ref="AK602" si="3651">AJ602*$H602</f>
        <v>0</v>
      </c>
      <c r="AL602" s="172"/>
      <c r="AM602" s="33">
        <f t="shared" ref="AM602" si="3652">AL602*$H602</f>
        <v>0</v>
      </c>
      <c r="AN602" s="172"/>
      <c r="AO602" s="33">
        <f t="shared" ref="AO602" si="3653">AN602*$H602</f>
        <v>0</v>
      </c>
      <c r="AP602" s="172"/>
      <c r="AQ602" s="33">
        <f t="shared" ref="AQ602" si="3654">AP602*$H602</f>
        <v>0</v>
      </c>
      <c r="AR602" s="172"/>
      <c r="AS602" s="33">
        <f t="shared" ref="AS602" si="3655">AR602*$H602</f>
        <v>0</v>
      </c>
      <c r="AT602" s="172"/>
      <c r="AU602" s="33">
        <f t="shared" ref="AU602" si="3656">AT602*$H602</f>
        <v>0</v>
      </c>
      <c r="AV602" s="172"/>
      <c r="AW602" s="33">
        <f t="shared" ref="AW602" si="3657">AV602*$H602</f>
        <v>0</v>
      </c>
      <c r="AX602" s="34">
        <f t="shared" si="3256"/>
        <v>0</v>
      </c>
      <c r="AY602" s="41">
        <f t="shared" si="3257"/>
        <v>0</v>
      </c>
      <c r="AZ602" s="5">
        <f t="shared" si="3258"/>
        <v>0</v>
      </c>
      <c r="BA602" s="155">
        <f t="shared" si="3259"/>
        <v>0</v>
      </c>
    </row>
    <row r="603" spans="1:53" s="2" customFormat="1" ht="13.2" hidden="1" thickTop="1" thickBot="1" x14ac:dyDescent="0.3">
      <c r="A603" s="89"/>
      <c r="B603" s="156">
        <v>5500000007</v>
      </c>
      <c r="C603" s="134" t="str">
        <f>IFERROR(IF(B603,VLOOKUP((AEO!$B$13&amp;AEO!$C$13&amp;B603&amp;E603),MSRV5!A:F,6,0),""),"N/A")</f>
        <v>5620</v>
      </c>
      <c r="D603" s="139" t="s">
        <v>5519</v>
      </c>
      <c r="E603" s="144" t="str">
        <f>IF(B603,VLOOKUP(B603,MSRV5!B:D,3,0),"")</f>
        <v>UN</v>
      </c>
      <c r="F603" s="144"/>
      <c r="G603" s="95"/>
      <c r="H603" s="88">
        <f>IFERROR(IF(B603,VLOOKUP((AEO!$B$13&amp;AEO!$C$13&amp;B603&amp;E603),MSRV5!A:E,5,0),""),0)</f>
        <v>4621.55</v>
      </c>
      <c r="I603" s="90">
        <f t="shared" si="3440"/>
        <v>0</v>
      </c>
      <c r="J603" s="172"/>
      <c r="K603" s="90">
        <f t="shared" si="3441"/>
        <v>0</v>
      </c>
      <c r="L603" s="172"/>
      <c r="M603" s="90">
        <f t="shared" si="3441"/>
        <v>0</v>
      </c>
      <c r="N603" s="172"/>
      <c r="O603" s="90">
        <f t="shared" ref="O603" si="3658">N603*$H603</f>
        <v>0</v>
      </c>
      <c r="P603" s="172"/>
      <c r="Q603" s="90">
        <f t="shared" ref="Q603" si="3659">P603*$H603</f>
        <v>0</v>
      </c>
      <c r="R603" s="172"/>
      <c r="S603" s="90">
        <f t="shared" ref="S603" si="3660">R603*$H603</f>
        <v>0</v>
      </c>
      <c r="T603" s="172"/>
      <c r="U603" s="90">
        <f t="shared" ref="U603" si="3661">T603*$H603</f>
        <v>0</v>
      </c>
      <c r="V603" s="172"/>
      <c r="W603" s="90">
        <f t="shared" ref="W603" si="3662">V603*$H603</f>
        <v>0</v>
      </c>
      <c r="X603" s="172"/>
      <c r="Y603" s="90">
        <f t="shared" ref="Y603" si="3663">X603*$H603</f>
        <v>0</v>
      </c>
      <c r="Z603" s="172"/>
      <c r="AA603" s="90">
        <f t="shared" ref="AA603" si="3664">Z603*$H603</f>
        <v>0</v>
      </c>
      <c r="AB603" s="172"/>
      <c r="AC603" s="90">
        <f t="shared" ref="AC603" si="3665">AB603*$H603</f>
        <v>0</v>
      </c>
      <c r="AD603" s="172"/>
      <c r="AE603" s="90">
        <f t="shared" ref="AE603" si="3666">AD603*$H603</f>
        <v>0</v>
      </c>
      <c r="AF603" s="172"/>
      <c r="AG603" s="90">
        <f t="shared" ref="AG603" si="3667">AF603*$H603</f>
        <v>0</v>
      </c>
      <c r="AH603" s="172"/>
      <c r="AI603" s="90">
        <f t="shared" ref="AI603" si="3668">AH603*$H603</f>
        <v>0</v>
      </c>
      <c r="AJ603" s="172"/>
      <c r="AK603" s="90">
        <f t="shared" ref="AK603" si="3669">AJ603*$H603</f>
        <v>0</v>
      </c>
      <c r="AL603" s="172"/>
      <c r="AM603" s="90">
        <f t="shared" ref="AM603" si="3670">AL603*$H603</f>
        <v>0</v>
      </c>
      <c r="AN603" s="172"/>
      <c r="AO603" s="90">
        <f t="shared" ref="AO603" si="3671">AN603*$H603</f>
        <v>0</v>
      </c>
      <c r="AP603" s="172"/>
      <c r="AQ603" s="90">
        <f t="shared" ref="AQ603" si="3672">AP603*$H603</f>
        <v>0</v>
      </c>
      <c r="AR603" s="172"/>
      <c r="AS603" s="90">
        <f t="shared" ref="AS603" si="3673">AR603*$H603</f>
        <v>0</v>
      </c>
      <c r="AT603" s="172"/>
      <c r="AU603" s="90">
        <f t="shared" ref="AU603" si="3674">AT603*$H603</f>
        <v>0</v>
      </c>
      <c r="AV603" s="172"/>
      <c r="AW603" s="90">
        <f t="shared" ref="AW603" si="3675">AV603*$H603</f>
        <v>0</v>
      </c>
      <c r="AX603" s="91">
        <f t="shared" si="3256"/>
        <v>0</v>
      </c>
      <c r="AY603" s="92">
        <f t="shared" si="3257"/>
        <v>0</v>
      </c>
      <c r="AZ603" s="87">
        <f t="shared" si="3258"/>
        <v>0</v>
      </c>
      <c r="BA603" s="153">
        <f t="shared" si="3259"/>
        <v>0</v>
      </c>
    </row>
    <row r="604" spans="1:53" s="2" customFormat="1" ht="13.2" hidden="1" thickTop="1" thickBot="1" x14ac:dyDescent="0.3">
      <c r="A604" s="89"/>
      <c r="B604" s="156">
        <v>5500100928</v>
      </c>
      <c r="C604" s="134" t="str">
        <f>IFERROR(IF(B604,VLOOKUP((AEO!$B$13&amp;AEO!$C$13&amp;B604&amp;E604),MSRV5!A:F,6,0),""),"N/A")</f>
        <v>5630</v>
      </c>
      <c r="D604" s="139" t="s">
        <v>5520</v>
      </c>
      <c r="E604" s="144" t="str">
        <f>IF(B604,VLOOKUP(B604,MSRV5!B:D,3,0),"")</f>
        <v>UN</v>
      </c>
      <c r="F604" s="144"/>
      <c r="G604" s="95"/>
      <c r="H604" s="88">
        <f>IFERROR(IF(B604,VLOOKUP((AEO!$B$13&amp;AEO!$C$13&amp;B604&amp;E604),MSRV5!A:E,5,0),""),0)</f>
        <v>16134.55</v>
      </c>
      <c r="I604" s="90">
        <f t="shared" si="3440"/>
        <v>0</v>
      </c>
      <c r="J604" s="172"/>
      <c r="K604" s="90">
        <f t="shared" si="3441"/>
        <v>0</v>
      </c>
      <c r="L604" s="172"/>
      <c r="M604" s="90">
        <f t="shared" si="3441"/>
        <v>0</v>
      </c>
      <c r="N604" s="172"/>
      <c r="O604" s="90">
        <f t="shared" ref="O604" si="3676">N604*$H604</f>
        <v>0</v>
      </c>
      <c r="P604" s="172"/>
      <c r="Q604" s="90">
        <f t="shared" ref="Q604" si="3677">P604*$H604</f>
        <v>0</v>
      </c>
      <c r="R604" s="172"/>
      <c r="S604" s="90">
        <f t="shared" ref="S604" si="3678">R604*$H604</f>
        <v>0</v>
      </c>
      <c r="T604" s="172"/>
      <c r="U604" s="90">
        <f t="shared" ref="U604" si="3679">T604*$H604</f>
        <v>0</v>
      </c>
      <c r="V604" s="172"/>
      <c r="W604" s="90">
        <f t="shared" ref="W604" si="3680">V604*$H604</f>
        <v>0</v>
      </c>
      <c r="X604" s="172"/>
      <c r="Y604" s="90">
        <f t="shared" ref="Y604" si="3681">X604*$H604</f>
        <v>0</v>
      </c>
      <c r="Z604" s="172"/>
      <c r="AA604" s="90">
        <f t="shared" ref="AA604" si="3682">Z604*$H604</f>
        <v>0</v>
      </c>
      <c r="AB604" s="172"/>
      <c r="AC604" s="90">
        <f t="shared" ref="AC604" si="3683">AB604*$H604</f>
        <v>0</v>
      </c>
      <c r="AD604" s="172"/>
      <c r="AE604" s="90">
        <f t="shared" ref="AE604" si="3684">AD604*$H604</f>
        <v>0</v>
      </c>
      <c r="AF604" s="172"/>
      <c r="AG604" s="90">
        <f t="shared" ref="AG604" si="3685">AF604*$H604</f>
        <v>0</v>
      </c>
      <c r="AH604" s="172"/>
      <c r="AI604" s="90">
        <f t="shared" ref="AI604" si="3686">AH604*$H604</f>
        <v>0</v>
      </c>
      <c r="AJ604" s="172"/>
      <c r="AK604" s="90">
        <f t="shared" ref="AK604" si="3687">AJ604*$H604</f>
        <v>0</v>
      </c>
      <c r="AL604" s="172"/>
      <c r="AM604" s="90">
        <f t="shared" ref="AM604" si="3688">AL604*$H604</f>
        <v>0</v>
      </c>
      <c r="AN604" s="172"/>
      <c r="AO604" s="90">
        <f t="shared" ref="AO604" si="3689">AN604*$H604</f>
        <v>0</v>
      </c>
      <c r="AP604" s="172"/>
      <c r="AQ604" s="90">
        <f t="shared" ref="AQ604" si="3690">AP604*$H604</f>
        <v>0</v>
      </c>
      <c r="AR604" s="172"/>
      <c r="AS604" s="90">
        <f t="shared" ref="AS604" si="3691">AR604*$H604</f>
        <v>0</v>
      </c>
      <c r="AT604" s="172"/>
      <c r="AU604" s="90">
        <f t="shared" ref="AU604" si="3692">AT604*$H604</f>
        <v>0</v>
      </c>
      <c r="AV604" s="172"/>
      <c r="AW604" s="90">
        <f t="shared" ref="AW604" si="3693">AV604*$H604</f>
        <v>0</v>
      </c>
      <c r="AX604" s="91">
        <f t="shared" si="3256"/>
        <v>0</v>
      </c>
      <c r="AY604" s="92">
        <f t="shared" si="3257"/>
        <v>0</v>
      </c>
      <c r="AZ604" s="87">
        <f t="shared" si="3258"/>
        <v>0</v>
      </c>
      <c r="BA604" s="153">
        <f t="shared" si="3259"/>
        <v>0</v>
      </c>
    </row>
    <row r="605" spans="1:53" s="2" customFormat="1" ht="13.2" hidden="1" thickTop="1" thickBot="1" x14ac:dyDescent="0.3">
      <c r="A605" s="32"/>
      <c r="B605" s="154">
        <v>5500100947</v>
      </c>
      <c r="C605" s="133" t="str">
        <f>IFERROR(IF(B605,VLOOKUP((AEO!$B$13&amp;AEO!$C$13&amp;B605&amp;E605),MSRV5!A:F,6,0),""),"N/A")</f>
        <v>N/A</v>
      </c>
      <c r="D605" s="138" t="s">
        <v>5521</v>
      </c>
      <c r="E605" s="143" t="e">
        <f>IF(B605,VLOOKUP(B605,MSRV5!B:D,3,0),"")</f>
        <v>#N/A</v>
      </c>
      <c r="F605" s="143"/>
      <c r="G605" s="75"/>
      <c r="H605" s="74">
        <f>IFERROR(IF(B605,VLOOKUP((AEO!$B$13&amp;AEO!$C$13&amp;B605&amp;E605),MSRV5!A:E,5,0),""),0)</f>
        <v>0</v>
      </c>
      <c r="I605" s="33">
        <f t="shared" si="3440"/>
        <v>0</v>
      </c>
      <c r="J605" s="172"/>
      <c r="K605" s="33">
        <f t="shared" si="3441"/>
        <v>0</v>
      </c>
      <c r="L605" s="172"/>
      <c r="M605" s="33">
        <f t="shared" si="3441"/>
        <v>0</v>
      </c>
      <c r="N605" s="172"/>
      <c r="O605" s="33">
        <f t="shared" ref="O605" si="3694">N605*$H605</f>
        <v>0</v>
      </c>
      <c r="P605" s="172"/>
      <c r="Q605" s="33">
        <f t="shared" ref="Q605" si="3695">P605*$H605</f>
        <v>0</v>
      </c>
      <c r="R605" s="172"/>
      <c r="S605" s="33">
        <f t="shared" ref="S605" si="3696">R605*$H605</f>
        <v>0</v>
      </c>
      <c r="T605" s="172"/>
      <c r="U605" s="33">
        <f t="shared" ref="U605" si="3697">T605*$H605</f>
        <v>0</v>
      </c>
      <c r="V605" s="172"/>
      <c r="W605" s="33">
        <f t="shared" ref="W605" si="3698">V605*$H605</f>
        <v>0</v>
      </c>
      <c r="X605" s="172"/>
      <c r="Y605" s="33">
        <f t="shared" ref="Y605" si="3699">X605*$H605</f>
        <v>0</v>
      </c>
      <c r="Z605" s="172"/>
      <c r="AA605" s="33">
        <f t="shared" ref="AA605" si="3700">Z605*$H605</f>
        <v>0</v>
      </c>
      <c r="AB605" s="172"/>
      <c r="AC605" s="33">
        <f t="shared" ref="AC605" si="3701">AB605*$H605</f>
        <v>0</v>
      </c>
      <c r="AD605" s="172"/>
      <c r="AE605" s="33">
        <f t="shared" ref="AE605" si="3702">AD605*$H605</f>
        <v>0</v>
      </c>
      <c r="AF605" s="172"/>
      <c r="AG605" s="33">
        <f t="shared" ref="AG605" si="3703">AF605*$H605</f>
        <v>0</v>
      </c>
      <c r="AH605" s="172"/>
      <c r="AI605" s="33">
        <f t="shared" ref="AI605" si="3704">AH605*$H605</f>
        <v>0</v>
      </c>
      <c r="AJ605" s="172"/>
      <c r="AK605" s="33">
        <f t="shared" ref="AK605" si="3705">AJ605*$H605</f>
        <v>0</v>
      </c>
      <c r="AL605" s="172"/>
      <c r="AM605" s="33">
        <f t="shared" ref="AM605" si="3706">AL605*$H605</f>
        <v>0</v>
      </c>
      <c r="AN605" s="172"/>
      <c r="AO605" s="33">
        <f t="shared" ref="AO605" si="3707">AN605*$H605</f>
        <v>0</v>
      </c>
      <c r="AP605" s="172"/>
      <c r="AQ605" s="33">
        <f t="shared" ref="AQ605" si="3708">AP605*$H605</f>
        <v>0</v>
      </c>
      <c r="AR605" s="172"/>
      <c r="AS605" s="33">
        <f t="shared" ref="AS605" si="3709">AR605*$H605</f>
        <v>0</v>
      </c>
      <c r="AT605" s="172"/>
      <c r="AU605" s="33">
        <f t="shared" ref="AU605" si="3710">AT605*$H605</f>
        <v>0</v>
      </c>
      <c r="AV605" s="172"/>
      <c r="AW605" s="33">
        <f t="shared" ref="AW605" si="3711">AV605*$H605</f>
        <v>0</v>
      </c>
      <c r="AX605" s="34">
        <f t="shared" si="3256"/>
        <v>0</v>
      </c>
      <c r="AY605" s="41">
        <f t="shared" si="3257"/>
        <v>0</v>
      </c>
      <c r="AZ605" s="5">
        <f t="shared" si="3258"/>
        <v>0</v>
      </c>
      <c r="BA605" s="155">
        <f t="shared" si="3259"/>
        <v>0</v>
      </c>
    </row>
    <row r="606" spans="1:53" s="2" customFormat="1" ht="13.2" hidden="1" thickTop="1" thickBot="1" x14ac:dyDescent="0.3">
      <c r="A606" s="32"/>
      <c r="B606" s="152">
        <v>5500100900</v>
      </c>
      <c r="C606" s="132" t="str">
        <f>IFERROR(IF(B606,VLOOKUP((AEO!$B$13&amp;AEO!$C$13&amp;B606&amp;E606),MSRV5!A:F,6,0),""),"N/A")</f>
        <v>5650</v>
      </c>
      <c r="D606" s="137" t="s">
        <v>5522</v>
      </c>
      <c r="E606" s="142" t="str">
        <f>IF(B606,VLOOKUP(B606,MSRV5!B:D,3,0),"")</f>
        <v>UN</v>
      </c>
      <c r="F606" s="142"/>
      <c r="G606" s="86"/>
      <c r="H606" s="74">
        <f>IFERROR(IF(B606,VLOOKUP((AEO!$B$13&amp;AEO!$C$13&amp;B606&amp;E606),MSRV5!A:E,5,0),""),0)</f>
        <v>9645.2800000000007</v>
      </c>
      <c r="I606" s="33">
        <f t="shared" si="3440"/>
        <v>0</v>
      </c>
      <c r="J606" s="172"/>
      <c r="K606" s="33">
        <f t="shared" si="3441"/>
        <v>0</v>
      </c>
      <c r="L606" s="172"/>
      <c r="M606" s="33">
        <f t="shared" si="3441"/>
        <v>0</v>
      </c>
      <c r="N606" s="172"/>
      <c r="O606" s="33">
        <f t="shared" ref="O606" si="3712">N606*$H606</f>
        <v>0</v>
      </c>
      <c r="P606" s="172"/>
      <c r="Q606" s="33">
        <f t="shared" ref="Q606" si="3713">P606*$H606</f>
        <v>0</v>
      </c>
      <c r="R606" s="172"/>
      <c r="S606" s="33">
        <f t="shared" ref="S606" si="3714">R606*$H606</f>
        <v>0</v>
      </c>
      <c r="T606" s="172"/>
      <c r="U606" s="33">
        <f t="shared" ref="U606" si="3715">T606*$H606</f>
        <v>0</v>
      </c>
      <c r="V606" s="172"/>
      <c r="W606" s="33">
        <f t="shared" ref="W606" si="3716">V606*$H606</f>
        <v>0</v>
      </c>
      <c r="X606" s="172"/>
      <c r="Y606" s="33">
        <f t="shared" ref="Y606" si="3717">X606*$H606</f>
        <v>0</v>
      </c>
      <c r="Z606" s="172"/>
      <c r="AA606" s="33">
        <f t="shared" ref="AA606" si="3718">Z606*$H606</f>
        <v>0</v>
      </c>
      <c r="AB606" s="172"/>
      <c r="AC606" s="33">
        <f t="shared" ref="AC606" si="3719">AB606*$H606</f>
        <v>0</v>
      </c>
      <c r="AD606" s="172"/>
      <c r="AE606" s="33">
        <f t="shared" ref="AE606" si="3720">AD606*$H606</f>
        <v>0</v>
      </c>
      <c r="AF606" s="172"/>
      <c r="AG606" s="33">
        <f t="shared" ref="AG606" si="3721">AF606*$H606</f>
        <v>0</v>
      </c>
      <c r="AH606" s="172"/>
      <c r="AI606" s="33">
        <f t="shared" ref="AI606" si="3722">AH606*$H606</f>
        <v>0</v>
      </c>
      <c r="AJ606" s="172"/>
      <c r="AK606" s="33">
        <f t="shared" ref="AK606" si="3723">AJ606*$H606</f>
        <v>0</v>
      </c>
      <c r="AL606" s="172"/>
      <c r="AM606" s="33">
        <f t="shared" ref="AM606" si="3724">AL606*$H606</f>
        <v>0</v>
      </c>
      <c r="AN606" s="172"/>
      <c r="AO606" s="33">
        <f t="shared" ref="AO606" si="3725">AN606*$H606</f>
        <v>0</v>
      </c>
      <c r="AP606" s="172"/>
      <c r="AQ606" s="33">
        <f t="shared" ref="AQ606" si="3726">AP606*$H606</f>
        <v>0</v>
      </c>
      <c r="AR606" s="172"/>
      <c r="AS606" s="33">
        <f t="shared" ref="AS606" si="3727">AR606*$H606</f>
        <v>0</v>
      </c>
      <c r="AT606" s="172"/>
      <c r="AU606" s="33">
        <f t="shared" ref="AU606" si="3728">AT606*$H606</f>
        <v>0</v>
      </c>
      <c r="AV606" s="172"/>
      <c r="AW606" s="33">
        <f t="shared" ref="AW606" si="3729">AV606*$H606</f>
        <v>0</v>
      </c>
      <c r="AX606" s="34">
        <f t="shared" si="3256"/>
        <v>0</v>
      </c>
      <c r="AY606" s="41">
        <f t="shared" si="3257"/>
        <v>0</v>
      </c>
      <c r="AZ606" s="5">
        <f t="shared" si="3258"/>
        <v>0</v>
      </c>
      <c r="BA606" s="155">
        <f t="shared" si="3259"/>
        <v>0</v>
      </c>
    </row>
    <row r="607" spans="1:53" s="2" customFormat="1" ht="13.2" hidden="1" thickTop="1" thickBot="1" x14ac:dyDescent="0.3">
      <c r="A607" s="32"/>
      <c r="B607" s="154">
        <v>5500100899</v>
      </c>
      <c r="C607" s="133" t="str">
        <f>IFERROR(IF(B607,VLOOKUP((AEO!$B$13&amp;AEO!$C$13&amp;B607&amp;E607),MSRV5!A:F,6,0),""),"N/A")</f>
        <v>N/A</v>
      </c>
      <c r="D607" s="138" t="s">
        <v>5523</v>
      </c>
      <c r="E607" s="143" t="e">
        <f>IF(B607,VLOOKUP(B607,MSRV5!B:D,3,0),"")</f>
        <v>#N/A</v>
      </c>
      <c r="F607" s="143"/>
      <c r="G607" s="75"/>
      <c r="H607" s="74">
        <f>IFERROR(IF(B607,VLOOKUP((AEO!$B$13&amp;AEO!$C$13&amp;B607&amp;E607),MSRV5!A:E,5,0),""),0)</f>
        <v>0</v>
      </c>
      <c r="I607" s="33">
        <f t="shared" si="3440"/>
        <v>0</v>
      </c>
      <c r="J607" s="172"/>
      <c r="K607" s="33">
        <f t="shared" si="3441"/>
        <v>0</v>
      </c>
      <c r="L607" s="172"/>
      <c r="M607" s="33">
        <f t="shared" si="3441"/>
        <v>0</v>
      </c>
      <c r="N607" s="172"/>
      <c r="O607" s="33">
        <f t="shared" ref="O607" si="3730">N607*$H607</f>
        <v>0</v>
      </c>
      <c r="P607" s="172"/>
      <c r="Q607" s="33">
        <f t="shared" ref="Q607" si="3731">P607*$H607</f>
        <v>0</v>
      </c>
      <c r="R607" s="172"/>
      <c r="S607" s="33">
        <f t="shared" ref="S607" si="3732">R607*$H607</f>
        <v>0</v>
      </c>
      <c r="T607" s="172"/>
      <c r="U607" s="33">
        <f t="shared" ref="U607" si="3733">T607*$H607</f>
        <v>0</v>
      </c>
      <c r="V607" s="172"/>
      <c r="W607" s="33">
        <f t="shared" ref="W607" si="3734">V607*$H607</f>
        <v>0</v>
      </c>
      <c r="X607" s="172"/>
      <c r="Y607" s="33">
        <f t="shared" ref="Y607" si="3735">X607*$H607</f>
        <v>0</v>
      </c>
      <c r="Z607" s="172"/>
      <c r="AA607" s="33">
        <f t="shared" ref="AA607" si="3736">Z607*$H607</f>
        <v>0</v>
      </c>
      <c r="AB607" s="172"/>
      <c r="AC607" s="33">
        <f t="shared" ref="AC607" si="3737">AB607*$H607</f>
        <v>0</v>
      </c>
      <c r="AD607" s="172"/>
      <c r="AE607" s="33">
        <f t="shared" ref="AE607" si="3738">AD607*$H607</f>
        <v>0</v>
      </c>
      <c r="AF607" s="172"/>
      <c r="AG607" s="33">
        <f t="shared" ref="AG607" si="3739">AF607*$H607</f>
        <v>0</v>
      </c>
      <c r="AH607" s="172"/>
      <c r="AI607" s="33">
        <f t="shared" ref="AI607" si="3740">AH607*$H607</f>
        <v>0</v>
      </c>
      <c r="AJ607" s="172"/>
      <c r="AK607" s="33">
        <f t="shared" ref="AK607" si="3741">AJ607*$H607</f>
        <v>0</v>
      </c>
      <c r="AL607" s="172"/>
      <c r="AM607" s="33">
        <f t="shared" ref="AM607" si="3742">AL607*$H607</f>
        <v>0</v>
      </c>
      <c r="AN607" s="172"/>
      <c r="AO607" s="33">
        <f t="shared" ref="AO607" si="3743">AN607*$H607</f>
        <v>0</v>
      </c>
      <c r="AP607" s="172"/>
      <c r="AQ607" s="33">
        <f t="shared" ref="AQ607" si="3744">AP607*$H607</f>
        <v>0</v>
      </c>
      <c r="AR607" s="172"/>
      <c r="AS607" s="33">
        <f t="shared" ref="AS607" si="3745">AR607*$H607</f>
        <v>0</v>
      </c>
      <c r="AT607" s="172"/>
      <c r="AU607" s="33">
        <f t="shared" ref="AU607" si="3746">AT607*$H607</f>
        <v>0</v>
      </c>
      <c r="AV607" s="172"/>
      <c r="AW607" s="33">
        <f t="shared" ref="AW607" si="3747">AV607*$H607</f>
        <v>0</v>
      </c>
      <c r="AX607" s="34">
        <f t="shared" si="3256"/>
        <v>0</v>
      </c>
      <c r="AY607" s="41">
        <f t="shared" si="3257"/>
        <v>0</v>
      </c>
      <c r="AZ607" s="5">
        <f t="shared" si="3258"/>
        <v>0</v>
      </c>
      <c r="BA607" s="155">
        <f t="shared" si="3259"/>
        <v>0</v>
      </c>
    </row>
    <row r="608" spans="1:53" s="2" customFormat="1" ht="13.2" hidden="1" thickTop="1" thickBot="1" x14ac:dyDescent="0.3">
      <c r="A608" s="32"/>
      <c r="B608" s="154">
        <v>5500100945</v>
      </c>
      <c r="C608" s="133" t="str">
        <f>IFERROR(IF(B608,VLOOKUP((AEO!$B$13&amp;AEO!$C$13&amp;B608&amp;E608),MSRV5!A:F,6,0),""),"N/A")</f>
        <v>N/A</v>
      </c>
      <c r="D608" s="138" t="s">
        <v>5524</v>
      </c>
      <c r="E608" s="143" t="e">
        <f>IF(B608,VLOOKUP(B608,MSRV5!B:D,3,0),"")</f>
        <v>#N/A</v>
      </c>
      <c r="F608" s="143"/>
      <c r="G608" s="75"/>
      <c r="H608" s="74">
        <f>IFERROR(IF(B608,VLOOKUP((AEO!$B$13&amp;AEO!$C$13&amp;B608&amp;E608),MSRV5!A:E,5,0),""),0)</f>
        <v>0</v>
      </c>
      <c r="I608" s="33">
        <f t="shared" si="3440"/>
        <v>0</v>
      </c>
      <c r="J608" s="172"/>
      <c r="K608" s="33">
        <f t="shared" si="3441"/>
        <v>0</v>
      </c>
      <c r="L608" s="172"/>
      <c r="M608" s="33">
        <f t="shared" si="3441"/>
        <v>0</v>
      </c>
      <c r="N608" s="172"/>
      <c r="O608" s="33">
        <f t="shared" ref="O608" si="3748">N608*$H608</f>
        <v>0</v>
      </c>
      <c r="P608" s="172"/>
      <c r="Q608" s="33">
        <f t="shared" ref="Q608" si="3749">P608*$H608</f>
        <v>0</v>
      </c>
      <c r="R608" s="172"/>
      <c r="S608" s="33">
        <f t="shared" ref="S608" si="3750">R608*$H608</f>
        <v>0</v>
      </c>
      <c r="T608" s="172"/>
      <c r="U608" s="33">
        <f t="shared" ref="U608" si="3751">T608*$H608</f>
        <v>0</v>
      </c>
      <c r="V608" s="172"/>
      <c r="W608" s="33">
        <f t="shared" ref="W608" si="3752">V608*$H608</f>
        <v>0</v>
      </c>
      <c r="X608" s="172"/>
      <c r="Y608" s="33">
        <f t="shared" ref="Y608" si="3753">X608*$H608</f>
        <v>0</v>
      </c>
      <c r="Z608" s="172"/>
      <c r="AA608" s="33">
        <f t="shared" ref="AA608" si="3754">Z608*$H608</f>
        <v>0</v>
      </c>
      <c r="AB608" s="172"/>
      <c r="AC608" s="33">
        <f t="shared" ref="AC608" si="3755">AB608*$H608</f>
        <v>0</v>
      </c>
      <c r="AD608" s="172"/>
      <c r="AE608" s="33">
        <f t="shared" ref="AE608" si="3756">AD608*$H608</f>
        <v>0</v>
      </c>
      <c r="AF608" s="172"/>
      <c r="AG608" s="33">
        <f t="shared" ref="AG608" si="3757">AF608*$H608</f>
        <v>0</v>
      </c>
      <c r="AH608" s="172"/>
      <c r="AI608" s="33">
        <f t="shared" ref="AI608" si="3758">AH608*$H608</f>
        <v>0</v>
      </c>
      <c r="AJ608" s="172"/>
      <c r="AK608" s="33">
        <f t="shared" ref="AK608" si="3759">AJ608*$H608</f>
        <v>0</v>
      </c>
      <c r="AL608" s="172"/>
      <c r="AM608" s="33">
        <f t="shared" ref="AM608" si="3760">AL608*$H608</f>
        <v>0</v>
      </c>
      <c r="AN608" s="172"/>
      <c r="AO608" s="33">
        <f t="shared" ref="AO608" si="3761">AN608*$H608</f>
        <v>0</v>
      </c>
      <c r="AP608" s="172"/>
      <c r="AQ608" s="33">
        <f t="shared" ref="AQ608" si="3762">AP608*$H608</f>
        <v>0</v>
      </c>
      <c r="AR608" s="172"/>
      <c r="AS608" s="33">
        <f t="shared" ref="AS608" si="3763">AR608*$H608</f>
        <v>0</v>
      </c>
      <c r="AT608" s="172"/>
      <c r="AU608" s="33">
        <f t="shared" ref="AU608" si="3764">AT608*$H608</f>
        <v>0</v>
      </c>
      <c r="AV608" s="172"/>
      <c r="AW608" s="33">
        <f t="shared" ref="AW608" si="3765">AV608*$H608</f>
        <v>0</v>
      </c>
      <c r="AX608" s="34">
        <f t="shared" si="3256"/>
        <v>0</v>
      </c>
      <c r="AY608" s="41">
        <f t="shared" si="3257"/>
        <v>0</v>
      </c>
      <c r="AZ608" s="5">
        <f t="shared" si="3258"/>
        <v>0</v>
      </c>
      <c r="BA608" s="155">
        <f t="shared" si="3259"/>
        <v>0</v>
      </c>
    </row>
    <row r="609" spans="1:53" s="2" customFormat="1" ht="13.2" hidden="1" thickTop="1" thickBot="1" x14ac:dyDescent="0.3">
      <c r="A609" s="32"/>
      <c r="B609" s="154">
        <v>5500100909</v>
      </c>
      <c r="C609" s="133" t="str">
        <f>IFERROR(IF(B609,VLOOKUP((AEO!$B$13&amp;AEO!$C$13&amp;B609&amp;E609),MSRV5!A:F,6,0),""),"N/A")</f>
        <v>5680</v>
      </c>
      <c r="D609" s="138" t="s">
        <v>5525</v>
      </c>
      <c r="E609" s="143" t="str">
        <f>IF(B609,VLOOKUP(B609,MSRV5!B:D,3,0),"")</f>
        <v>UN</v>
      </c>
      <c r="F609" s="143"/>
      <c r="G609" s="75"/>
      <c r="H609" s="74">
        <f>IFERROR(IF(B609,VLOOKUP((AEO!$B$13&amp;AEO!$C$13&amp;B609&amp;E609),MSRV5!A:E,5,0),""),0)</f>
        <v>4624.8900000000003</v>
      </c>
      <c r="I609" s="33">
        <f t="shared" si="3440"/>
        <v>0</v>
      </c>
      <c r="J609" s="172"/>
      <c r="K609" s="33">
        <f t="shared" si="3441"/>
        <v>0</v>
      </c>
      <c r="L609" s="172"/>
      <c r="M609" s="33">
        <f t="shared" si="3441"/>
        <v>0</v>
      </c>
      <c r="N609" s="172"/>
      <c r="O609" s="33">
        <f t="shared" ref="O609" si="3766">N609*$H609</f>
        <v>0</v>
      </c>
      <c r="P609" s="172"/>
      <c r="Q609" s="33">
        <f t="shared" ref="Q609" si="3767">P609*$H609</f>
        <v>0</v>
      </c>
      <c r="R609" s="172"/>
      <c r="S609" s="33">
        <f t="shared" ref="S609" si="3768">R609*$H609</f>
        <v>0</v>
      </c>
      <c r="T609" s="172"/>
      <c r="U609" s="33">
        <f t="shared" ref="U609" si="3769">T609*$H609</f>
        <v>0</v>
      </c>
      <c r="V609" s="172"/>
      <c r="W609" s="33">
        <f t="shared" ref="W609" si="3770">V609*$H609</f>
        <v>0</v>
      </c>
      <c r="X609" s="172"/>
      <c r="Y609" s="33">
        <f t="shared" ref="Y609" si="3771">X609*$H609</f>
        <v>0</v>
      </c>
      <c r="Z609" s="172"/>
      <c r="AA609" s="33">
        <f t="shared" ref="AA609" si="3772">Z609*$H609</f>
        <v>0</v>
      </c>
      <c r="AB609" s="172"/>
      <c r="AC609" s="33">
        <f t="shared" ref="AC609" si="3773">AB609*$H609</f>
        <v>0</v>
      </c>
      <c r="AD609" s="172"/>
      <c r="AE609" s="33">
        <f t="shared" ref="AE609" si="3774">AD609*$H609</f>
        <v>0</v>
      </c>
      <c r="AF609" s="172"/>
      <c r="AG609" s="33">
        <f t="shared" ref="AG609" si="3775">AF609*$H609</f>
        <v>0</v>
      </c>
      <c r="AH609" s="172"/>
      <c r="AI609" s="33">
        <f t="shared" ref="AI609" si="3776">AH609*$H609</f>
        <v>0</v>
      </c>
      <c r="AJ609" s="172"/>
      <c r="AK609" s="33">
        <f t="shared" ref="AK609" si="3777">AJ609*$H609</f>
        <v>0</v>
      </c>
      <c r="AL609" s="172"/>
      <c r="AM609" s="33">
        <f t="shared" ref="AM609" si="3778">AL609*$H609</f>
        <v>0</v>
      </c>
      <c r="AN609" s="172"/>
      <c r="AO609" s="33">
        <f t="shared" ref="AO609" si="3779">AN609*$H609</f>
        <v>0</v>
      </c>
      <c r="AP609" s="172"/>
      <c r="AQ609" s="33">
        <f t="shared" ref="AQ609" si="3780">AP609*$H609</f>
        <v>0</v>
      </c>
      <c r="AR609" s="172"/>
      <c r="AS609" s="33">
        <f t="shared" ref="AS609" si="3781">AR609*$H609</f>
        <v>0</v>
      </c>
      <c r="AT609" s="172"/>
      <c r="AU609" s="33">
        <f t="shared" ref="AU609" si="3782">AT609*$H609</f>
        <v>0</v>
      </c>
      <c r="AV609" s="172"/>
      <c r="AW609" s="33">
        <f t="shared" ref="AW609" si="3783">AV609*$H609</f>
        <v>0</v>
      </c>
      <c r="AX609" s="34">
        <f t="shared" si="3256"/>
        <v>0</v>
      </c>
      <c r="AY609" s="41">
        <f t="shared" si="3257"/>
        <v>0</v>
      </c>
      <c r="AZ609" s="5">
        <f t="shared" si="3258"/>
        <v>0</v>
      </c>
      <c r="BA609" s="155">
        <f t="shared" si="3259"/>
        <v>0</v>
      </c>
    </row>
    <row r="610" spans="1:53" s="2" customFormat="1" ht="13.2" hidden="1" thickTop="1" thickBot="1" x14ac:dyDescent="0.3">
      <c r="A610" s="32"/>
      <c r="B610" s="154">
        <v>5500100944</v>
      </c>
      <c r="C610" s="133" t="str">
        <f>IFERROR(IF(B610,VLOOKUP((AEO!$B$13&amp;AEO!$C$13&amp;B610&amp;E610),MSRV5!A:F,6,0),""),"N/A")</f>
        <v>5690</v>
      </c>
      <c r="D610" s="138" t="s">
        <v>5526</v>
      </c>
      <c r="E610" s="143" t="str">
        <f>IF(B610,VLOOKUP(B610,MSRV5!B:D,3,0),"")</f>
        <v>UN</v>
      </c>
      <c r="F610" s="143"/>
      <c r="G610" s="75"/>
      <c r="H610" s="74">
        <f>IFERROR(IF(B610,VLOOKUP((AEO!$B$13&amp;AEO!$C$13&amp;B610&amp;E610),MSRV5!A:E,5,0),""),0)</f>
        <v>2676.42</v>
      </c>
      <c r="I610" s="33">
        <f t="shared" si="3440"/>
        <v>0</v>
      </c>
      <c r="J610" s="172"/>
      <c r="K610" s="33">
        <f t="shared" si="3441"/>
        <v>0</v>
      </c>
      <c r="L610" s="172"/>
      <c r="M610" s="33">
        <f t="shared" si="3441"/>
        <v>0</v>
      </c>
      <c r="N610" s="172"/>
      <c r="O610" s="33">
        <f t="shared" ref="O610" si="3784">N610*$H610</f>
        <v>0</v>
      </c>
      <c r="P610" s="172"/>
      <c r="Q610" s="33">
        <f t="shared" ref="Q610" si="3785">P610*$H610</f>
        <v>0</v>
      </c>
      <c r="R610" s="172"/>
      <c r="S610" s="33">
        <f t="shared" ref="S610" si="3786">R610*$H610</f>
        <v>0</v>
      </c>
      <c r="T610" s="172"/>
      <c r="U610" s="33">
        <f t="shared" ref="U610" si="3787">T610*$H610</f>
        <v>0</v>
      </c>
      <c r="V610" s="172"/>
      <c r="W610" s="33">
        <f t="shared" ref="W610" si="3788">V610*$H610</f>
        <v>0</v>
      </c>
      <c r="X610" s="172"/>
      <c r="Y610" s="33">
        <f t="shared" ref="Y610" si="3789">X610*$H610</f>
        <v>0</v>
      </c>
      <c r="Z610" s="172"/>
      <c r="AA610" s="33">
        <f t="shared" ref="AA610" si="3790">Z610*$H610</f>
        <v>0</v>
      </c>
      <c r="AB610" s="172"/>
      <c r="AC610" s="33">
        <f t="shared" ref="AC610" si="3791">AB610*$H610</f>
        <v>0</v>
      </c>
      <c r="AD610" s="172"/>
      <c r="AE610" s="33">
        <f t="shared" ref="AE610" si="3792">AD610*$H610</f>
        <v>0</v>
      </c>
      <c r="AF610" s="172"/>
      <c r="AG610" s="33">
        <f t="shared" ref="AG610" si="3793">AF610*$H610</f>
        <v>0</v>
      </c>
      <c r="AH610" s="172"/>
      <c r="AI610" s="33">
        <f t="shared" ref="AI610" si="3794">AH610*$H610</f>
        <v>0</v>
      </c>
      <c r="AJ610" s="172"/>
      <c r="AK610" s="33">
        <f t="shared" ref="AK610" si="3795">AJ610*$H610</f>
        <v>0</v>
      </c>
      <c r="AL610" s="172"/>
      <c r="AM610" s="33">
        <f t="shared" ref="AM610" si="3796">AL610*$H610</f>
        <v>0</v>
      </c>
      <c r="AN610" s="172"/>
      <c r="AO610" s="33">
        <f t="shared" ref="AO610" si="3797">AN610*$H610</f>
        <v>0</v>
      </c>
      <c r="AP610" s="172"/>
      <c r="AQ610" s="33">
        <f t="shared" ref="AQ610" si="3798">AP610*$H610</f>
        <v>0</v>
      </c>
      <c r="AR610" s="172"/>
      <c r="AS610" s="33">
        <f t="shared" ref="AS610" si="3799">AR610*$H610</f>
        <v>0</v>
      </c>
      <c r="AT610" s="172"/>
      <c r="AU610" s="33">
        <f t="shared" ref="AU610" si="3800">AT610*$H610</f>
        <v>0</v>
      </c>
      <c r="AV610" s="172"/>
      <c r="AW610" s="33">
        <f t="shared" ref="AW610" si="3801">AV610*$H610</f>
        <v>0</v>
      </c>
      <c r="AX610" s="34">
        <f t="shared" si="3256"/>
        <v>0</v>
      </c>
      <c r="AY610" s="41">
        <f t="shared" si="3257"/>
        <v>0</v>
      </c>
      <c r="AZ610" s="5">
        <f t="shared" si="3258"/>
        <v>0</v>
      </c>
      <c r="BA610" s="155">
        <f t="shared" si="3259"/>
        <v>0</v>
      </c>
    </row>
    <row r="611" spans="1:53" s="2" customFormat="1" ht="13.2" hidden="1" thickTop="1" thickBot="1" x14ac:dyDescent="0.3">
      <c r="A611" s="89"/>
      <c r="B611" s="152">
        <v>5500100910</v>
      </c>
      <c r="C611" s="132" t="str">
        <f>IFERROR(IF(B611,VLOOKUP((AEO!$B$13&amp;AEO!$C$13&amp;B611&amp;E611),MSRV5!A:F,6,0),""),"N/A")</f>
        <v>5700</v>
      </c>
      <c r="D611" s="137" t="s">
        <v>5527</v>
      </c>
      <c r="E611" s="142" t="str">
        <f>IF(B611,VLOOKUP(B611,MSRV5!B:D,3,0),"")</f>
        <v>UN</v>
      </c>
      <c r="F611" s="142"/>
      <c r="G611" s="86"/>
      <c r="H611" s="88">
        <f>IFERROR(IF(B611,VLOOKUP((AEO!$B$13&amp;AEO!$C$13&amp;B611&amp;E611),MSRV5!A:E,5,0),""),0)</f>
        <v>5409.55</v>
      </c>
      <c r="I611" s="90">
        <f t="shared" si="3440"/>
        <v>0</v>
      </c>
      <c r="J611" s="172"/>
      <c r="K611" s="90">
        <f t="shared" si="3441"/>
        <v>0</v>
      </c>
      <c r="L611" s="172"/>
      <c r="M611" s="90">
        <f t="shared" si="3441"/>
        <v>0</v>
      </c>
      <c r="N611" s="172"/>
      <c r="O611" s="90">
        <f t="shared" ref="O611:O619" si="3802">N611*$H611</f>
        <v>0</v>
      </c>
      <c r="P611" s="172"/>
      <c r="Q611" s="90">
        <f t="shared" ref="Q611:Q619" si="3803">P611*$H611</f>
        <v>0</v>
      </c>
      <c r="R611" s="172"/>
      <c r="S611" s="90">
        <f t="shared" ref="S611:S619" si="3804">R611*$H611</f>
        <v>0</v>
      </c>
      <c r="T611" s="172"/>
      <c r="U611" s="90">
        <f t="shared" ref="U611:U619" si="3805">T611*$H611</f>
        <v>0</v>
      </c>
      <c r="V611" s="172"/>
      <c r="W611" s="90">
        <f t="shared" ref="W611:W619" si="3806">V611*$H611</f>
        <v>0</v>
      </c>
      <c r="X611" s="172"/>
      <c r="Y611" s="90">
        <f t="shared" ref="Y611:Y619" si="3807">X611*$H611</f>
        <v>0</v>
      </c>
      <c r="Z611" s="172"/>
      <c r="AA611" s="90">
        <f t="shared" ref="AA611:AA619" si="3808">Z611*$H611</f>
        <v>0</v>
      </c>
      <c r="AB611" s="172"/>
      <c r="AC611" s="90">
        <f t="shared" ref="AC611:AC619" si="3809">AB611*$H611</f>
        <v>0</v>
      </c>
      <c r="AD611" s="172"/>
      <c r="AE611" s="90">
        <f t="shared" ref="AE611:AE619" si="3810">AD611*$H611</f>
        <v>0</v>
      </c>
      <c r="AF611" s="172"/>
      <c r="AG611" s="90">
        <f t="shared" ref="AG611:AG619" si="3811">AF611*$H611</f>
        <v>0</v>
      </c>
      <c r="AH611" s="172"/>
      <c r="AI611" s="90">
        <f t="shared" ref="AI611:AI619" si="3812">AH611*$H611</f>
        <v>0</v>
      </c>
      <c r="AJ611" s="172"/>
      <c r="AK611" s="90">
        <f t="shared" ref="AK611:AK619" si="3813">AJ611*$H611</f>
        <v>0</v>
      </c>
      <c r="AL611" s="172"/>
      <c r="AM611" s="90">
        <f t="shared" ref="AM611:AM619" si="3814">AL611*$H611</f>
        <v>0</v>
      </c>
      <c r="AN611" s="172"/>
      <c r="AO611" s="90">
        <f t="shared" ref="AO611:AO619" si="3815">AN611*$H611</f>
        <v>0</v>
      </c>
      <c r="AP611" s="172"/>
      <c r="AQ611" s="90">
        <f t="shared" ref="AQ611:AQ619" si="3816">AP611*$H611</f>
        <v>0</v>
      </c>
      <c r="AR611" s="172"/>
      <c r="AS611" s="90">
        <f t="shared" ref="AS611:AS619" si="3817">AR611*$H611</f>
        <v>0</v>
      </c>
      <c r="AT611" s="172"/>
      <c r="AU611" s="90">
        <f t="shared" ref="AU611:AU619" si="3818">AT611*$H611</f>
        <v>0</v>
      </c>
      <c r="AV611" s="172"/>
      <c r="AW611" s="90">
        <f t="shared" ref="AW611:AW619" si="3819">AV611*$H611</f>
        <v>0</v>
      </c>
      <c r="AX611" s="91">
        <f t="shared" si="3256"/>
        <v>0</v>
      </c>
      <c r="AY611" s="92">
        <f t="shared" si="3257"/>
        <v>0</v>
      </c>
      <c r="AZ611" s="87">
        <f t="shared" si="3258"/>
        <v>0</v>
      </c>
      <c r="BA611" s="153">
        <f t="shared" si="3259"/>
        <v>0</v>
      </c>
    </row>
    <row r="612" spans="1:53" s="2" customFormat="1" ht="13.2" hidden="1" thickTop="1" thickBot="1" x14ac:dyDescent="0.3">
      <c r="A612" s="32"/>
      <c r="B612" s="154">
        <v>5056400031</v>
      </c>
      <c r="C612" s="133" t="str">
        <f>IFERROR(IF(B612,VLOOKUP((AEO!$B$13&amp;AEO!$C$13&amp;B612&amp;E612),MSRV5!A:F,6,0),""),"N/A")</f>
        <v>5710</v>
      </c>
      <c r="D612" s="138" t="s">
        <v>5528</v>
      </c>
      <c r="E612" s="143" t="str">
        <f>IF(B612,VLOOKUP(B612,MSRV5!B:D,3,0),"")</f>
        <v>UN</v>
      </c>
      <c r="F612" s="143"/>
      <c r="G612" s="75"/>
      <c r="H612" s="74">
        <f>IFERROR(IF(B612,VLOOKUP((AEO!$B$13&amp;AEO!$C$13&amp;B612&amp;E612),MSRV5!A:E,5,0),""),0)</f>
        <v>16804.05</v>
      </c>
      <c r="I612" s="33">
        <f t="shared" ref="I612:I619" si="3820">(F612+G612)*H612</f>
        <v>0</v>
      </c>
      <c r="J612" s="172"/>
      <c r="K612" s="33">
        <f t="shared" ref="K612:K619" si="3821">J612*$H612</f>
        <v>0</v>
      </c>
      <c r="L612" s="172"/>
      <c r="M612" s="33">
        <f t="shared" ref="M612:M619" si="3822">L612*$H612</f>
        <v>0</v>
      </c>
      <c r="N612" s="172"/>
      <c r="O612" s="33">
        <f t="shared" si="3802"/>
        <v>0</v>
      </c>
      <c r="P612" s="172"/>
      <c r="Q612" s="33">
        <f t="shared" si="3803"/>
        <v>0</v>
      </c>
      <c r="R612" s="172"/>
      <c r="S612" s="33">
        <f t="shared" si="3804"/>
        <v>0</v>
      </c>
      <c r="T612" s="172"/>
      <c r="U612" s="33">
        <f t="shared" si="3805"/>
        <v>0</v>
      </c>
      <c r="V612" s="172"/>
      <c r="W612" s="33">
        <f t="shared" si="3806"/>
        <v>0</v>
      </c>
      <c r="X612" s="172"/>
      <c r="Y612" s="33">
        <f t="shared" si="3807"/>
        <v>0</v>
      </c>
      <c r="Z612" s="172"/>
      <c r="AA612" s="33">
        <f t="shared" si="3808"/>
        <v>0</v>
      </c>
      <c r="AB612" s="172"/>
      <c r="AC612" s="33">
        <f t="shared" si="3809"/>
        <v>0</v>
      </c>
      <c r="AD612" s="172"/>
      <c r="AE612" s="33">
        <f t="shared" si="3810"/>
        <v>0</v>
      </c>
      <c r="AF612" s="172"/>
      <c r="AG612" s="33">
        <f t="shared" si="3811"/>
        <v>0</v>
      </c>
      <c r="AH612" s="172"/>
      <c r="AI612" s="33">
        <f t="shared" si="3812"/>
        <v>0</v>
      </c>
      <c r="AJ612" s="172"/>
      <c r="AK612" s="33">
        <f t="shared" si="3813"/>
        <v>0</v>
      </c>
      <c r="AL612" s="172"/>
      <c r="AM612" s="33">
        <f t="shared" si="3814"/>
        <v>0</v>
      </c>
      <c r="AN612" s="172"/>
      <c r="AO612" s="33">
        <f t="shared" si="3815"/>
        <v>0</v>
      </c>
      <c r="AP612" s="172"/>
      <c r="AQ612" s="33">
        <f t="shared" si="3816"/>
        <v>0</v>
      </c>
      <c r="AR612" s="172"/>
      <c r="AS612" s="33">
        <f t="shared" si="3817"/>
        <v>0</v>
      </c>
      <c r="AT612" s="172"/>
      <c r="AU612" s="33">
        <f t="shared" si="3818"/>
        <v>0</v>
      </c>
      <c r="AV612" s="172"/>
      <c r="AW612" s="33">
        <f t="shared" si="3819"/>
        <v>0</v>
      </c>
      <c r="AX612" s="34">
        <f t="shared" ref="AX612:AX627" si="3823">SUM(AV612,AT612,AR612,AP612,AN612,AL612,AJ612,AH612,AF612,AD612,AB612,Z612,X612,V612,T612,R612,P612,N612,L612,J612)</f>
        <v>0</v>
      </c>
      <c r="AY612" s="41">
        <f t="shared" ref="AY612:AY627" si="3824">SUM(AW612,AU612,AS612,AQ612,AO612,AM612,AK612,AI612,AG612,AE612,AC612,AA612,Y612,W612,U612,S612,Q612,O612,M612,K612)</f>
        <v>0</v>
      </c>
      <c r="AZ612" s="5">
        <f t="shared" ref="AZ612:AZ627" si="3825">(F612+G612)-AX612</f>
        <v>0</v>
      </c>
      <c r="BA612" s="155">
        <f t="shared" ref="BA612:BA627" si="3826">I612-AY612</f>
        <v>0</v>
      </c>
    </row>
    <row r="613" spans="1:53" s="2" customFormat="1" ht="13.2" hidden="1" thickTop="1" thickBot="1" x14ac:dyDescent="0.3">
      <c r="A613" s="32"/>
      <c r="B613" s="154">
        <v>5056400032</v>
      </c>
      <c r="C613" s="133" t="str">
        <f>IFERROR(IF(B613,VLOOKUP((AEO!$B$13&amp;AEO!$C$13&amp;B613&amp;E613),MSRV5!A:F,6,0),""),"N/A")</f>
        <v>5720</v>
      </c>
      <c r="D613" s="138" t="s">
        <v>5529</v>
      </c>
      <c r="E613" s="143" t="str">
        <f>IF(B613,VLOOKUP(B613,MSRV5!B:D,3,0),"")</f>
        <v>UN</v>
      </c>
      <c r="F613" s="143"/>
      <c r="G613" s="75"/>
      <c r="H613" s="74">
        <f>IFERROR(IF(B613,VLOOKUP((AEO!$B$13&amp;AEO!$C$13&amp;B613&amp;E613),MSRV5!A:E,5,0),""),0)</f>
        <v>15403.73</v>
      </c>
      <c r="I613" s="33">
        <f t="shared" si="3820"/>
        <v>0</v>
      </c>
      <c r="J613" s="172"/>
      <c r="K613" s="33">
        <f t="shared" si="3821"/>
        <v>0</v>
      </c>
      <c r="L613" s="172"/>
      <c r="M613" s="33">
        <f t="shared" si="3822"/>
        <v>0</v>
      </c>
      <c r="N613" s="172"/>
      <c r="O613" s="33">
        <f t="shared" si="3802"/>
        <v>0</v>
      </c>
      <c r="P613" s="172"/>
      <c r="Q613" s="33">
        <f t="shared" si="3803"/>
        <v>0</v>
      </c>
      <c r="R613" s="172"/>
      <c r="S613" s="33">
        <f t="shared" si="3804"/>
        <v>0</v>
      </c>
      <c r="T613" s="172"/>
      <c r="U613" s="33">
        <f t="shared" si="3805"/>
        <v>0</v>
      </c>
      <c r="V613" s="172"/>
      <c r="W613" s="33">
        <f t="shared" si="3806"/>
        <v>0</v>
      </c>
      <c r="X613" s="172"/>
      <c r="Y613" s="33">
        <f t="shared" si="3807"/>
        <v>0</v>
      </c>
      <c r="Z613" s="172"/>
      <c r="AA613" s="33">
        <f t="shared" si="3808"/>
        <v>0</v>
      </c>
      <c r="AB613" s="172"/>
      <c r="AC613" s="33">
        <f t="shared" si="3809"/>
        <v>0</v>
      </c>
      <c r="AD613" s="172"/>
      <c r="AE613" s="33">
        <f t="shared" si="3810"/>
        <v>0</v>
      </c>
      <c r="AF613" s="172"/>
      <c r="AG613" s="33">
        <f t="shared" si="3811"/>
        <v>0</v>
      </c>
      <c r="AH613" s="172"/>
      <c r="AI613" s="33">
        <f t="shared" si="3812"/>
        <v>0</v>
      </c>
      <c r="AJ613" s="172"/>
      <c r="AK613" s="33">
        <f t="shared" si="3813"/>
        <v>0</v>
      </c>
      <c r="AL613" s="172"/>
      <c r="AM613" s="33">
        <f t="shared" si="3814"/>
        <v>0</v>
      </c>
      <c r="AN613" s="172"/>
      <c r="AO613" s="33">
        <f t="shared" si="3815"/>
        <v>0</v>
      </c>
      <c r="AP613" s="172"/>
      <c r="AQ613" s="33">
        <f t="shared" si="3816"/>
        <v>0</v>
      </c>
      <c r="AR613" s="172"/>
      <c r="AS613" s="33">
        <f t="shared" si="3817"/>
        <v>0</v>
      </c>
      <c r="AT613" s="172"/>
      <c r="AU613" s="33">
        <f t="shared" si="3818"/>
        <v>0</v>
      </c>
      <c r="AV613" s="172"/>
      <c r="AW613" s="33">
        <f t="shared" si="3819"/>
        <v>0</v>
      </c>
      <c r="AX613" s="34">
        <f t="shared" si="3823"/>
        <v>0</v>
      </c>
      <c r="AY613" s="41">
        <f t="shared" si="3824"/>
        <v>0</v>
      </c>
      <c r="AZ613" s="5">
        <f t="shared" si="3825"/>
        <v>0</v>
      </c>
      <c r="BA613" s="155">
        <f t="shared" si="3826"/>
        <v>0</v>
      </c>
    </row>
    <row r="614" spans="1:53" s="2" customFormat="1" ht="13.2" hidden="1" thickTop="1" thickBot="1" x14ac:dyDescent="0.3">
      <c r="A614" s="89"/>
      <c r="B614" s="152">
        <v>5500100946</v>
      </c>
      <c r="C614" s="132" t="str">
        <f>IFERROR(IF(B614,VLOOKUP((AEO!$B$13&amp;AEO!$C$13&amp;B614&amp;E614),MSRV5!A:F,6,0),""),"N/A")</f>
        <v>5730</v>
      </c>
      <c r="D614" s="137" t="s">
        <v>5530</v>
      </c>
      <c r="E614" s="142" t="str">
        <f>IF(B614,VLOOKUP(B614,MSRV5!B:D,3,0),"")</f>
        <v>UN</v>
      </c>
      <c r="F614" s="142"/>
      <c r="G614" s="86"/>
      <c r="H614" s="88">
        <f>IFERROR(IF(B614,VLOOKUP((AEO!$B$13&amp;AEO!$C$13&amp;B614&amp;E614),MSRV5!A:E,5,0),""),0)</f>
        <v>27283.23</v>
      </c>
      <c r="I614" s="90">
        <f t="shared" si="3820"/>
        <v>0</v>
      </c>
      <c r="J614" s="172"/>
      <c r="K614" s="90">
        <f t="shared" si="3821"/>
        <v>0</v>
      </c>
      <c r="L614" s="172"/>
      <c r="M614" s="90">
        <f t="shared" si="3822"/>
        <v>0</v>
      </c>
      <c r="N614" s="172"/>
      <c r="O614" s="90">
        <f t="shared" si="3802"/>
        <v>0</v>
      </c>
      <c r="P614" s="172"/>
      <c r="Q614" s="90">
        <f t="shared" si="3803"/>
        <v>0</v>
      </c>
      <c r="R614" s="172"/>
      <c r="S614" s="90">
        <f t="shared" si="3804"/>
        <v>0</v>
      </c>
      <c r="T614" s="172"/>
      <c r="U614" s="90">
        <f t="shared" si="3805"/>
        <v>0</v>
      </c>
      <c r="V614" s="172"/>
      <c r="W614" s="90">
        <f t="shared" si="3806"/>
        <v>0</v>
      </c>
      <c r="X614" s="172"/>
      <c r="Y614" s="90">
        <f t="shared" si="3807"/>
        <v>0</v>
      </c>
      <c r="Z614" s="172"/>
      <c r="AA614" s="90">
        <f t="shared" si="3808"/>
        <v>0</v>
      </c>
      <c r="AB614" s="172"/>
      <c r="AC614" s="90">
        <f t="shared" si="3809"/>
        <v>0</v>
      </c>
      <c r="AD614" s="172"/>
      <c r="AE614" s="90">
        <f t="shared" si="3810"/>
        <v>0</v>
      </c>
      <c r="AF614" s="172"/>
      <c r="AG614" s="90">
        <f t="shared" si="3811"/>
        <v>0</v>
      </c>
      <c r="AH614" s="172"/>
      <c r="AI614" s="90">
        <f t="shared" si="3812"/>
        <v>0</v>
      </c>
      <c r="AJ614" s="172"/>
      <c r="AK614" s="90">
        <f t="shared" si="3813"/>
        <v>0</v>
      </c>
      <c r="AL614" s="172"/>
      <c r="AM614" s="90">
        <f t="shared" si="3814"/>
        <v>0</v>
      </c>
      <c r="AN614" s="172"/>
      <c r="AO614" s="90">
        <f t="shared" si="3815"/>
        <v>0</v>
      </c>
      <c r="AP614" s="172"/>
      <c r="AQ614" s="90">
        <f t="shared" si="3816"/>
        <v>0</v>
      </c>
      <c r="AR614" s="172"/>
      <c r="AS614" s="90">
        <f t="shared" si="3817"/>
        <v>0</v>
      </c>
      <c r="AT614" s="172"/>
      <c r="AU614" s="90">
        <f t="shared" si="3818"/>
        <v>0</v>
      </c>
      <c r="AV614" s="172"/>
      <c r="AW614" s="90">
        <f t="shared" si="3819"/>
        <v>0</v>
      </c>
      <c r="AX614" s="91">
        <f t="shared" si="3823"/>
        <v>0</v>
      </c>
      <c r="AY614" s="92">
        <f t="shared" si="3824"/>
        <v>0</v>
      </c>
      <c r="AZ614" s="87">
        <f t="shared" si="3825"/>
        <v>0</v>
      </c>
      <c r="BA614" s="153">
        <f t="shared" si="3826"/>
        <v>0</v>
      </c>
    </row>
    <row r="615" spans="1:53" s="2" customFormat="1" ht="24" hidden="1" thickTop="1" thickBot="1" x14ac:dyDescent="0.3">
      <c r="A615" s="32"/>
      <c r="B615" s="154">
        <v>5500100925</v>
      </c>
      <c r="C615" s="133" t="str">
        <f>IFERROR(IF(B615,VLOOKUP((AEO!$B$13&amp;AEO!$C$13&amp;B615&amp;E615),MSRV5!A:F,6,0),""),"N/A")</f>
        <v>5740</v>
      </c>
      <c r="D615" s="138" t="s">
        <v>5531</v>
      </c>
      <c r="E615" s="143" t="str">
        <f>IF(B615,VLOOKUP(B615,MSRV5!B:D,3,0),"")</f>
        <v>UN</v>
      </c>
      <c r="F615" s="143"/>
      <c r="G615" s="75"/>
      <c r="H615" s="74">
        <f>IFERROR(IF(B615,VLOOKUP((AEO!$B$13&amp;AEO!$C$13&amp;B615&amp;E615),MSRV5!A:E,5,0),""),0)</f>
        <v>2417.9899999999998</v>
      </c>
      <c r="I615" s="33">
        <f t="shared" si="3820"/>
        <v>0</v>
      </c>
      <c r="J615" s="172"/>
      <c r="K615" s="33">
        <f t="shared" si="3821"/>
        <v>0</v>
      </c>
      <c r="L615" s="172"/>
      <c r="M615" s="33">
        <f t="shared" si="3822"/>
        <v>0</v>
      </c>
      <c r="N615" s="172"/>
      <c r="O615" s="33">
        <f t="shared" si="3802"/>
        <v>0</v>
      </c>
      <c r="P615" s="172"/>
      <c r="Q615" s="33">
        <f t="shared" si="3803"/>
        <v>0</v>
      </c>
      <c r="R615" s="172"/>
      <c r="S615" s="33">
        <f t="shared" si="3804"/>
        <v>0</v>
      </c>
      <c r="T615" s="172"/>
      <c r="U615" s="33">
        <f t="shared" si="3805"/>
        <v>0</v>
      </c>
      <c r="V615" s="172"/>
      <c r="W615" s="33">
        <f t="shared" si="3806"/>
        <v>0</v>
      </c>
      <c r="X615" s="172"/>
      <c r="Y615" s="33">
        <f t="shared" si="3807"/>
        <v>0</v>
      </c>
      <c r="Z615" s="172"/>
      <c r="AA615" s="33">
        <f t="shared" si="3808"/>
        <v>0</v>
      </c>
      <c r="AB615" s="172"/>
      <c r="AC615" s="33">
        <f t="shared" si="3809"/>
        <v>0</v>
      </c>
      <c r="AD615" s="172"/>
      <c r="AE615" s="33">
        <f t="shared" si="3810"/>
        <v>0</v>
      </c>
      <c r="AF615" s="172"/>
      <c r="AG615" s="33">
        <f t="shared" si="3811"/>
        <v>0</v>
      </c>
      <c r="AH615" s="172"/>
      <c r="AI615" s="33">
        <f t="shared" si="3812"/>
        <v>0</v>
      </c>
      <c r="AJ615" s="172"/>
      <c r="AK615" s="33">
        <f t="shared" si="3813"/>
        <v>0</v>
      </c>
      <c r="AL615" s="172"/>
      <c r="AM615" s="33">
        <f t="shared" si="3814"/>
        <v>0</v>
      </c>
      <c r="AN615" s="172"/>
      <c r="AO615" s="33">
        <f t="shared" si="3815"/>
        <v>0</v>
      </c>
      <c r="AP615" s="172"/>
      <c r="AQ615" s="33">
        <f t="shared" si="3816"/>
        <v>0</v>
      </c>
      <c r="AR615" s="172"/>
      <c r="AS615" s="33">
        <f t="shared" si="3817"/>
        <v>0</v>
      </c>
      <c r="AT615" s="172"/>
      <c r="AU615" s="33">
        <f t="shared" si="3818"/>
        <v>0</v>
      </c>
      <c r="AV615" s="172"/>
      <c r="AW615" s="33">
        <f t="shared" si="3819"/>
        <v>0</v>
      </c>
      <c r="AX615" s="34">
        <f t="shared" si="3823"/>
        <v>0</v>
      </c>
      <c r="AY615" s="41">
        <f t="shared" si="3824"/>
        <v>0</v>
      </c>
      <c r="AZ615" s="5">
        <f t="shared" si="3825"/>
        <v>0</v>
      </c>
      <c r="BA615" s="155">
        <f t="shared" si="3826"/>
        <v>0</v>
      </c>
    </row>
    <row r="616" spans="1:53" s="2" customFormat="1" ht="13.2" hidden="1" thickTop="1" thickBot="1" x14ac:dyDescent="0.3">
      <c r="A616" s="32"/>
      <c r="B616" s="154">
        <v>5500100940</v>
      </c>
      <c r="C616" s="133" t="str">
        <f>IFERROR(IF(B616,VLOOKUP((AEO!$B$13&amp;AEO!$C$13&amp;B616&amp;E616),MSRV5!A:F,6,0),""),"N/A")</f>
        <v>9170</v>
      </c>
      <c r="D616" s="138" t="s">
        <v>5532</v>
      </c>
      <c r="E616" s="143" t="str">
        <f>IF(B616,VLOOKUP(B616,MSRV5!B:D,3,0),"")</f>
        <v>UN</v>
      </c>
      <c r="F616" s="143"/>
      <c r="G616" s="75"/>
      <c r="H616" s="74">
        <f>IFERROR(IF(B616,VLOOKUP((AEO!$B$13&amp;AEO!$C$13&amp;B616&amp;E616),MSRV5!A:E,5,0),""),0)</f>
        <v>1740.59</v>
      </c>
      <c r="I616" s="33">
        <f t="shared" si="3820"/>
        <v>0</v>
      </c>
      <c r="J616" s="172"/>
      <c r="K616" s="33">
        <f t="shared" si="3821"/>
        <v>0</v>
      </c>
      <c r="L616" s="172"/>
      <c r="M616" s="33">
        <f t="shared" si="3822"/>
        <v>0</v>
      </c>
      <c r="N616" s="172"/>
      <c r="O616" s="33">
        <f t="shared" si="3802"/>
        <v>0</v>
      </c>
      <c r="P616" s="172"/>
      <c r="Q616" s="33">
        <f t="shared" si="3803"/>
        <v>0</v>
      </c>
      <c r="R616" s="172"/>
      <c r="S616" s="33">
        <f t="shared" si="3804"/>
        <v>0</v>
      </c>
      <c r="T616" s="172"/>
      <c r="U616" s="33">
        <f t="shared" si="3805"/>
        <v>0</v>
      </c>
      <c r="V616" s="172"/>
      <c r="W616" s="33">
        <f t="shared" si="3806"/>
        <v>0</v>
      </c>
      <c r="X616" s="172"/>
      <c r="Y616" s="33">
        <f t="shared" si="3807"/>
        <v>0</v>
      </c>
      <c r="Z616" s="172"/>
      <c r="AA616" s="33">
        <f t="shared" si="3808"/>
        <v>0</v>
      </c>
      <c r="AB616" s="172"/>
      <c r="AC616" s="33">
        <f t="shared" si="3809"/>
        <v>0</v>
      </c>
      <c r="AD616" s="172"/>
      <c r="AE616" s="33">
        <f t="shared" si="3810"/>
        <v>0</v>
      </c>
      <c r="AF616" s="172"/>
      <c r="AG616" s="33">
        <f t="shared" si="3811"/>
        <v>0</v>
      </c>
      <c r="AH616" s="172"/>
      <c r="AI616" s="33">
        <f t="shared" si="3812"/>
        <v>0</v>
      </c>
      <c r="AJ616" s="172"/>
      <c r="AK616" s="33">
        <f t="shared" si="3813"/>
        <v>0</v>
      </c>
      <c r="AL616" s="172"/>
      <c r="AM616" s="33">
        <f t="shared" si="3814"/>
        <v>0</v>
      </c>
      <c r="AN616" s="172"/>
      <c r="AO616" s="33">
        <f t="shared" si="3815"/>
        <v>0</v>
      </c>
      <c r="AP616" s="172"/>
      <c r="AQ616" s="33">
        <f t="shared" si="3816"/>
        <v>0</v>
      </c>
      <c r="AR616" s="172"/>
      <c r="AS616" s="33">
        <f t="shared" si="3817"/>
        <v>0</v>
      </c>
      <c r="AT616" s="172"/>
      <c r="AU616" s="33">
        <f t="shared" si="3818"/>
        <v>0</v>
      </c>
      <c r="AV616" s="172"/>
      <c r="AW616" s="33">
        <f t="shared" si="3819"/>
        <v>0</v>
      </c>
      <c r="AX616" s="34">
        <f t="shared" si="3823"/>
        <v>0</v>
      </c>
      <c r="AY616" s="41">
        <f t="shared" si="3824"/>
        <v>0</v>
      </c>
      <c r="AZ616" s="5">
        <f t="shared" si="3825"/>
        <v>0</v>
      </c>
      <c r="BA616" s="155">
        <f t="shared" si="3826"/>
        <v>0</v>
      </c>
    </row>
    <row r="617" spans="1:53" s="2" customFormat="1" ht="13.2" hidden="1" thickTop="1" thickBot="1" x14ac:dyDescent="0.3">
      <c r="A617" s="32"/>
      <c r="B617" s="154">
        <v>5500300561</v>
      </c>
      <c r="C617" s="133" t="str">
        <f>IFERROR(IF(B617,VLOOKUP((AEO!$B$13&amp;AEO!$C$13&amp;B617&amp;E617),MSRV5!A:F,6,0),""),"N/A")</f>
        <v>5760</v>
      </c>
      <c r="D617" s="138" t="s">
        <v>5533</v>
      </c>
      <c r="E617" s="143" t="str">
        <f>IF(B617,VLOOKUP(B617,MSRV5!B:D,3,0),"")</f>
        <v>UN</v>
      </c>
      <c r="F617" s="143"/>
      <c r="G617" s="75"/>
      <c r="H617" s="74">
        <f>IFERROR(IF(B617,VLOOKUP((AEO!$B$13&amp;AEO!$C$13&amp;B617&amp;E617),MSRV5!A:E,5,0),""),0)</f>
        <v>2185.4899999999998</v>
      </c>
      <c r="I617" s="33">
        <f t="shared" si="3820"/>
        <v>0</v>
      </c>
      <c r="J617" s="172"/>
      <c r="K617" s="33">
        <f t="shared" si="3821"/>
        <v>0</v>
      </c>
      <c r="L617" s="172"/>
      <c r="M617" s="33">
        <f t="shared" si="3822"/>
        <v>0</v>
      </c>
      <c r="N617" s="172"/>
      <c r="O617" s="33">
        <f t="shared" si="3802"/>
        <v>0</v>
      </c>
      <c r="P617" s="172"/>
      <c r="Q617" s="33">
        <f t="shared" si="3803"/>
        <v>0</v>
      </c>
      <c r="R617" s="172"/>
      <c r="S617" s="33">
        <f t="shared" si="3804"/>
        <v>0</v>
      </c>
      <c r="T617" s="172"/>
      <c r="U617" s="33">
        <f t="shared" si="3805"/>
        <v>0</v>
      </c>
      <c r="V617" s="172"/>
      <c r="W617" s="33">
        <f t="shared" si="3806"/>
        <v>0</v>
      </c>
      <c r="X617" s="172"/>
      <c r="Y617" s="33">
        <f t="shared" si="3807"/>
        <v>0</v>
      </c>
      <c r="Z617" s="172"/>
      <c r="AA617" s="33">
        <f t="shared" si="3808"/>
        <v>0</v>
      </c>
      <c r="AB617" s="172"/>
      <c r="AC617" s="33">
        <f t="shared" si="3809"/>
        <v>0</v>
      </c>
      <c r="AD617" s="172"/>
      <c r="AE617" s="33">
        <f t="shared" si="3810"/>
        <v>0</v>
      </c>
      <c r="AF617" s="172"/>
      <c r="AG617" s="33">
        <f t="shared" si="3811"/>
        <v>0</v>
      </c>
      <c r="AH617" s="172"/>
      <c r="AI617" s="33">
        <f t="shared" si="3812"/>
        <v>0</v>
      </c>
      <c r="AJ617" s="172"/>
      <c r="AK617" s="33">
        <f t="shared" si="3813"/>
        <v>0</v>
      </c>
      <c r="AL617" s="172"/>
      <c r="AM617" s="33">
        <f t="shared" si="3814"/>
        <v>0</v>
      </c>
      <c r="AN617" s="172"/>
      <c r="AO617" s="33">
        <f t="shared" si="3815"/>
        <v>0</v>
      </c>
      <c r="AP617" s="172"/>
      <c r="AQ617" s="33">
        <f t="shared" si="3816"/>
        <v>0</v>
      </c>
      <c r="AR617" s="172"/>
      <c r="AS617" s="33">
        <f t="shared" si="3817"/>
        <v>0</v>
      </c>
      <c r="AT617" s="172"/>
      <c r="AU617" s="33">
        <f t="shared" si="3818"/>
        <v>0</v>
      </c>
      <c r="AV617" s="172"/>
      <c r="AW617" s="33">
        <f t="shared" si="3819"/>
        <v>0</v>
      </c>
      <c r="AX617" s="34">
        <f t="shared" si="3823"/>
        <v>0</v>
      </c>
      <c r="AY617" s="41">
        <f t="shared" si="3824"/>
        <v>0</v>
      </c>
      <c r="AZ617" s="5">
        <f t="shared" si="3825"/>
        <v>0</v>
      </c>
      <c r="BA617" s="155">
        <f t="shared" si="3826"/>
        <v>0</v>
      </c>
    </row>
    <row r="618" spans="1:53" s="2" customFormat="1" ht="24" hidden="1" thickTop="1" thickBot="1" x14ac:dyDescent="0.3">
      <c r="A618" s="32"/>
      <c r="B618" s="154">
        <v>5500300563</v>
      </c>
      <c r="C618" s="133" t="str">
        <f>IFERROR(IF(B618,VLOOKUP((AEO!$B$13&amp;AEO!$C$13&amp;B618&amp;E618),MSRV5!A:F,6,0),""),"N/A")</f>
        <v>5770</v>
      </c>
      <c r="D618" s="138" t="s">
        <v>5534</v>
      </c>
      <c r="E618" s="143" t="str">
        <f>IF(B618,VLOOKUP(B618,MSRV5!B:D,3,0),"")</f>
        <v>UN</v>
      </c>
      <c r="F618" s="143"/>
      <c r="G618" s="75"/>
      <c r="H618" s="74">
        <f>IFERROR(IF(B618,VLOOKUP((AEO!$B$13&amp;AEO!$C$13&amp;B618&amp;E618),MSRV5!A:E,5,0),""),0)</f>
        <v>259.58</v>
      </c>
      <c r="I618" s="33">
        <f t="shared" si="3820"/>
        <v>0</v>
      </c>
      <c r="J618" s="172"/>
      <c r="K618" s="33">
        <f t="shared" si="3821"/>
        <v>0</v>
      </c>
      <c r="L618" s="172"/>
      <c r="M618" s="33">
        <f t="shared" si="3822"/>
        <v>0</v>
      </c>
      <c r="N618" s="172"/>
      <c r="O618" s="33">
        <f t="shared" si="3802"/>
        <v>0</v>
      </c>
      <c r="P618" s="172"/>
      <c r="Q618" s="33">
        <f t="shared" si="3803"/>
        <v>0</v>
      </c>
      <c r="R618" s="172"/>
      <c r="S618" s="33">
        <f t="shared" si="3804"/>
        <v>0</v>
      </c>
      <c r="T618" s="172"/>
      <c r="U618" s="33">
        <f t="shared" si="3805"/>
        <v>0</v>
      </c>
      <c r="V618" s="172"/>
      <c r="W618" s="33">
        <f t="shared" si="3806"/>
        <v>0</v>
      </c>
      <c r="X618" s="172"/>
      <c r="Y618" s="33">
        <f t="shared" si="3807"/>
        <v>0</v>
      </c>
      <c r="Z618" s="172"/>
      <c r="AA618" s="33">
        <f t="shared" si="3808"/>
        <v>0</v>
      </c>
      <c r="AB618" s="172"/>
      <c r="AC618" s="33">
        <f t="shared" si="3809"/>
        <v>0</v>
      </c>
      <c r="AD618" s="172"/>
      <c r="AE618" s="33">
        <f t="shared" si="3810"/>
        <v>0</v>
      </c>
      <c r="AF618" s="172"/>
      <c r="AG618" s="33">
        <f t="shared" si="3811"/>
        <v>0</v>
      </c>
      <c r="AH618" s="172"/>
      <c r="AI618" s="33">
        <f t="shared" si="3812"/>
        <v>0</v>
      </c>
      <c r="AJ618" s="172"/>
      <c r="AK618" s="33">
        <f t="shared" si="3813"/>
        <v>0</v>
      </c>
      <c r="AL618" s="172"/>
      <c r="AM618" s="33">
        <f t="shared" si="3814"/>
        <v>0</v>
      </c>
      <c r="AN618" s="172"/>
      <c r="AO618" s="33">
        <f t="shared" si="3815"/>
        <v>0</v>
      </c>
      <c r="AP618" s="172"/>
      <c r="AQ618" s="33">
        <f t="shared" si="3816"/>
        <v>0</v>
      </c>
      <c r="AR618" s="172"/>
      <c r="AS618" s="33">
        <f t="shared" si="3817"/>
        <v>0</v>
      </c>
      <c r="AT618" s="172"/>
      <c r="AU618" s="33">
        <f t="shared" si="3818"/>
        <v>0</v>
      </c>
      <c r="AV618" s="172"/>
      <c r="AW618" s="33">
        <f t="shared" si="3819"/>
        <v>0</v>
      </c>
      <c r="AX618" s="34">
        <f t="shared" si="3823"/>
        <v>0</v>
      </c>
      <c r="AY618" s="41">
        <f t="shared" si="3824"/>
        <v>0</v>
      </c>
      <c r="AZ618" s="5">
        <f t="shared" si="3825"/>
        <v>0</v>
      </c>
      <c r="BA618" s="155">
        <f t="shared" si="3826"/>
        <v>0</v>
      </c>
    </row>
    <row r="619" spans="1:53" s="2" customFormat="1" ht="13.2" hidden="1" thickTop="1" thickBot="1" x14ac:dyDescent="0.3">
      <c r="A619" s="32"/>
      <c r="B619" s="154">
        <v>5500100929</v>
      </c>
      <c r="C619" s="133" t="str">
        <f>IFERROR(IF(B619,VLOOKUP((AEO!$B$13&amp;AEO!$C$13&amp;B619&amp;E619),MSRV5!A:F,6,0),""),"N/A")</f>
        <v>N/A</v>
      </c>
      <c r="D619" s="138" t="s">
        <v>5535</v>
      </c>
      <c r="E619" s="143" t="e">
        <f>IF(B619,VLOOKUP(B619,MSRV5!B:D,3,0),"")</f>
        <v>#N/A</v>
      </c>
      <c r="F619" s="143"/>
      <c r="G619" s="75"/>
      <c r="H619" s="74">
        <f>IFERROR(IF(B619,VLOOKUP((AEO!$B$13&amp;AEO!$C$13&amp;B619&amp;E619),MSRV5!A:E,5,0),""),0)</f>
        <v>0</v>
      </c>
      <c r="I619" s="33">
        <f t="shared" si="3820"/>
        <v>0</v>
      </c>
      <c r="J619" s="172"/>
      <c r="K619" s="33">
        <f t="shared" si="3821"/>
        <v>0</v>
      </c>
      <c r="L619" s="172"/>
      <c r="M619" s="33">
        <f t="shared" si="3822"/>
        <v>0</v>
      </c>
      <c r="N619" s="172"/>
      <c r="O619" s="33">
        <f t="shared" si="3802"/>
        <v>0</v>
      </c>
      <c r="P619" s="172"/>
      <c r="Q619" s="33">
        <f t="shared" si="3803"/>
        <v>0</v>
      </c>
      <c r="R619" s="172"/>
      <c r="S619" s="33">
        <f t="shared" si="3804"/>
        <v>0</v>
      </c>
      <c r="T619" s="172"/>
      <c r="U619" s="33">
        <f t="shared" si="3805"/>
        <v>0</v>
      </c>
      <c r="V619" s="172"/>
      <c r="W619" s="33">
        <f t="shared" si="3806"/>
        <v>0</v>
      </c>
      <c r="X619" s="172"/>
      <c r="Y619" s="33">
        <f t="shared" si="3807"/>
        <v>0</v>
      </c>
      <c r="Z619" s="172"/>
      <c r="AA619" s="33">
        <f t="shared" si="3808"/>
        <v>0</v>
      </c>
      <c r="AB619" s="172"/>
      <c r="AC619" s="33">
        <f t="shared" si="3809"/>
        <v>0</v>
      </c>
      <c r="AD619" s="172"/>
      <c r="AE619" s="33">
        <f t="shared" si="3810"/>
        <v>0</v>
      </c>
      <c r="AF619" s="172"/>
      <c r="AG619" s="33">
        <f t="shared" si="3811"/>
        <v>0</v>
      </c>
      <c r="AH619" s="172"/>
      <c r="AI619" s="33">
        <f t="shared" si="3812"/>
        <v>0</v>
      </c>
      <c r="AJ619" s="172"/>
      <c r="AK619" s="33">
        <f t="shared" si="3813"/>
        <v>0</v>
      </c>
      <c r="AL619" s="172"/>
      <c r="AM619" s="33">
        <f t="shared" si="3814"/>
        <v>0</v>
      </c>
      <c r="AN619" s="172"/>
      <c r="AO619" s="33">
        <f t="shared" si="3815"/>
        <v>0</v>
      </c>
      <c r="AP619" s="172"/>
      <c r="AQ619" s="33">
        <f t="shared" si="3816"/>
        <v>0</v>
      </c>
      <c r="AR619" s="172"/>
      <c r="AS619" s="33">
        <f t="shared" si="3817"/>
        <v>0</v>
      </c>
      <c r="AT619" s="172"/>
      <c r="AU619" s="33">
        <f t="shared" si="3818"/>
        <v>0</v>
      </c>
      <c r="AV619" s="172"/>
      <c r="AW619" s="33">
        <f t="shared" si="3819"/>
        <v>0</v>
      </c>
      <c r="AX619" s="34">
        <f t="shared" si="3823"/>
        <v>0</v>
      </c>
      <c r="AY619" s="41">
        <f t="shared" si="3824"/>
        <v>0</v>
      </c>
      <c r="AZ619" s="5">
        <f t="shared" si="3825"/>
        <v>0</v>
      </c>
      <c r="BA619" s="155">
        <f t="shared" si="3826"/>
        <v>0</v>
      </c>
    </row>
    <row r="620" spans="1:53" s="2" customFormat="1" ht="13.2" hidden="1" thickTop="1" thickBot="1" x14ac:dyDescent="0.3">
      <c r="A620" s="32"/>
      <c r="B620" s="154">
        <v>5500100927</v>
      </c>
      <c r="C620" s="133" t="str">
        <f>IFERROR(IF(B620,VLOOKUP((AEO!$B$13&amp;AEO!$C$13&amp;B620&amp;E620),MSRV5!A:F,6,0),""),"N/A")</f>
        <v>5790</v>
      </c>
      <c r="D620" s="138" t="s">
        <v>5536</v>
      </c>
      <c r="E620" s="143" t="str">
        <f>IF(B620,VLOOKUP(B620,MSRV5!B:D,3,0),"")</f>
        <v>UN</v>
      </c>
      <c r="F620" s="143"/>
      <c r="G620" s="75"/>
      <c r="H620" s="74">
        <f>IFERROR(IF(B620,VLOOKUP((AEO!$B$13&amp;AEO!$C$13&amp;B620&amp;E620),MSRV5!A:E,5,0),""),0)</f>
        <v>3122.81</v>
      </c>
      <c r="I620" s="33">
        <f t="shared" si="3440"/>
        <v>0</v>
      </c>
      <c r="J620" s="172"/>
      <c r="K620" s="33">
        <f t="shared" si="3441"/>
        <v>0</v>
      </c>
      <c r="L620" s="172"/>
      <c r="M620" s="33">
        <f t="shared" si="3441"/>
        <v>0</v>
      </c>
      <c r="N620" s="172"/>
      <c r="O620" s="33">
        <f t="shared" ref="O620" si="3827">N620*$H620</f>
        <v>0</v>
      </c>
      <c r="P620" s="172"/>
      <c r="Q620" s="33">
        <f t="shared" ref="Q620" si="3828">P620*$H620</f>
        <v>0</v>
      </c>
      <c r="R620" s="172"/>
      <c r="S620" s="33">
        <f t="shared" ref="S620" si="3829">R620*$H620</f>
        <v>0</v>
      </c>
      <c r="T620" s="172"/>
      <c r="U620" s="33">
        <f t="shared" ref="U620" si="3830">T620*$H620</f>
        <v>0</v>
      </c>
      <c r="V620" s="172"/>
      <c r="W620" s="33">
        <f t="shared" ref="W620" si="3831">V620*$H620</f>
        <v>0</v>
      </c>
      <c r="X620" s="172"/>
      <c r="Y620" s="33">
        <f t="shared" ref="Y620" si="3832">X620*$H620</f>
        <v>0</v>
      </c>
      <c r="Z620" s="172"/>
      <c r="AA620" s="33">
        <f t="shared" ref="AA620" si="3833">Z620*$H620</f>
        <v>0</v>
      </c>
      <c r="AB620" s="172"/>
      <c r="AC620" s="33">
        <f t="shared" ref="AC620" si="3834">AB620*$H620</f>
        <v>0</v>
      </c>
      <c r="AD620" s="172"/>
      <c r="AE620" s="33">
        <f t="shared" ref="AE620" si="3835">AD620*$H620</f>
        <v>0</v>
      </c>
      <c r="AF620" s="172"/>
      <c r="AG620" s="33">
        <f t="shared" ref="AG620" si="3836">AF620*$H620</f>
        <v>0</v>
      </c>
      <c r="AH620" s="172"/>
      <c r="AI620" s="33">
        <f t="shared" ref="AI620" si="3837">AH620*$H620</f>
        <v>0</v>
      </c>
      <c r="AJ620" s="172"/>
      <c r="AK620" s="33">
        <f t="shared" ref="AK620" si="3838">AJ620*$H620</f>
        <v>0</v>
      </c>
      <c r="AL620" s="172"/>
      <c r="AM620" s="33">
        <f t="shared" ref="AM620" si="3839">AL620*$H620</f>
        <v>0</v>
      </c>
      <c r="AN620" s="172"/>
      <c r="AO620" s="33">
        <f t="shared" ref="AO620" si="3840">AN620*$H620</f>
        <v>0</v>
      </c>
      <c r="AP620" s="172"/>
      <c r="AQ620" s="33">
        <f t="shared" ref="AQ620" si="3841">AP620*$H620</f>
        <v>0</v>
      </c>
      <c r="AR620" s="172"/>
      <c r="AS620" s="33">
        <f t="shared" ref="AS620" si="3842">AR620*$H620</f>
        <v>0</v>
      </c>
      <c r="AT620" s="172"/>
      <c r="AU620" s="33">
        <f t="shared" ref="AU620" si="3843">AT620*$H620</f>
        <v>0</v>
      </c>
      <c r="AV620" s="172"/>
      <c r="AW620" s="33">
        <f t="shared" ref="AW620" si="3844">AV620*$H620</f>
        <v>0</v>
      </c>
      <c r="AX620" s="34">
        <f t="shared" si="3823"/>
        <v>0</v>
      </c>
      <c r="AY620" s="41">
        <f t="shared" si="3824"/>
        <v>0</v>
      </c>
      <c r="AZ620" s="5">
        <f t="shared" si="3825"/>
        <v>0</v>
      </c>
      <c r="BA620" s="155">
        <f t="shared" si="3826"/>
        <v>0</v>
      </c>
    </row>
    <row r="621" spans="1:53" s="2" customFormat="1" ht="13.2" hidden="1" thickTop="1" thickBot="1" x14ac:dyDescent="0.3">
      <c r="A621" s="32"/>
      <c r="B621" s="154">
        <v>5500100919</v>
      </c>
      <c r="C621" s="133" t="str">
        <f>IFERROR(IF(B621,VLOOKUP((AEO!$B$13&amp;AEO!$C$13&amp;B621&amp;E621),MSRV5!A:F,6,0),""),"N/A")</f>
        <v>5800</v>
      </c>
      <c r="D621" s="138" t="s">
        <v>5537</v>
      </c>
      <c r="E621" s="143" t="str">
        <f>IF(B621,VLOOKUP(B621,MSRV5!B:D,3,0),"")</f>
        <v>UN</v>
      </c>
      <c r="F621" s="143"/>
      <c r="G621" s="75"/>
      <c r="H621" s="74">
        <f>IFERROR(IF(B621,VLOOKUP((AEO!$B$13&amp;AEO!$C$13&amp;B621&amp;E621),MSRV5!A:E,5,0),""),0)</f>
        <v>16182.82</v>
      </c>
      <c r="I621" s="33">
        <f t="shared" si="3440"/>
        <v>0</v>
      </c>
      <c r="J621" s="172"/>
      <c r="K621" s="33">
        <f t="shared" si="3441"/>
        <v>0</v>
      </c>
      <c r="L621" s="172"/>
      <c r="M621" s="33">
        <f t="shared" si="3441"/>
        <v>0</v>
      </c>
      <c r="N621" s="172"/>
      <c r="O621" s="33">
        <f t="shared" ref="O621" si="3845">N621*$H621</f>
        <v>0</v>
      </c>
      <c r="P621" s="172"/>
      <c r="Q621" s="33">
        <f t="shared" ref="Q621" si="3846">P621*$H621</f>
        <v>0</v>
      </c>
      <c r="R621" s="172"/>
      <c r="S621" s="33">
        <f t="shared" ref="S621" si="3847">R621*$H621</f>
        <v>0</v>
      </c>
      <c r="T621" s="172"/>
      <c r="U621" s="33">
        <f t="shared" ref="U621" si="3848">T621*$H621</f>
        <v>0</v>
      </c>
      <c r="V621" s="172"/>
      <c r="W621" s="33">
        <f t="shared" ref="W621" si="3849">V621*$H621</f>
        <v>0</v>
      </c>
      <c r="X621" s="172"/>
      <c r="Y621" s="33">
        <f t="shared" ref="Y621" si="3850">X621*$H621</f>
        <v>0</v>
      </c>
      <c r="Z621" s="172"/>
      <c r="AA621" s="33">
        <f t="shared" ref="AA621" si="3851">Z621*$H621</f>
        <v>0</v>
      </c>
      <c r="AB621" s="172"/>
      <c r="AC621" s="33">
        <f t="shared" ref="AC621" si="3852">AB621*$H621</f>
        <v>0</v>
      </c>
      <c r="AD621" s="172"/>
      <c r="AE621" s="33">
        <f t="shared" ref="AE621" si="3853">AD621*$H621</f>
        <v>0</v>
      </c>
      <c r="AF621" s="172"/>
      <c r="AG621" s="33">
        <f t="shared" ref="AG621" si="3854">AF621*$H621</f>
        <v>0</v>
      </c>
      <c r="AH621" s="172"/>
      <c r="AI621" s="33">
        <f t="shared" ref="AI621" si="3855">AH621*$H621</f>
        <v>0</v>
      </c>
      <c r="AJ621" s="172"/>
      <c r="AK621" s="33">
        <f t="shared" ref="AK621" si="3856">AJ621*$H621</f>
        <v>0</v>
      </c>
      <c r="AL621" s="172"/>
      <c r="AM621" s="33">
        <f t="shared" ref="AM621" si="3857">AL621*$H621</f>
        <v>0</v>
      </c>
      <c r="AN621" s="172"/>
      <c r="AO621" s="33">
        <f t="shared" ref="AO621" si="3858">AN621*$H621</f>
        <v>0</v>
      </c>
      <c r="AP621" s="172"/>
      <c r="AQ621" s="33">
        <f t="shared" ref="AQ621" si="3859">AP621*$H621</f>
        <v>0</v>
      </c>
      <c r="AR621" s="172"/>
      <c r="AS621" s="33">
        <f t="shared" ref="AS621" si="3860">AR621*$H621</f>
        <v>0</v>
      </c>
      <c r="AT621" s="172"/>
      <c r="AU621" s="33">
        <f t="shared" ref="AU621" si="3861">AT621*$H621</f>
        <v>0</v>
      </c>
      <c r="AV621" s="172"/>
      <c r="AW621" s="33">
        <f t="shared" ref="AW621" si="3862">AV621*$H621</f>
        <v>0</v>
      </c>
      <c r="AX621" s="34">
        <f t="shared" si="3823"/>
        <v>0</v>
      </c>
      <c r="AY621" s="41">
        <f t="shared" si="3824"/>
        <v>0</v>
      </c>
      <c r="AZ621" s="5">
        <f t="shared" si="3825"/>
        <v>0</v>
      </c>
      <c r="BA621" s="155">
        <f t="shared" si="3826"/>
        <v>0</v>
      </c>
    </row>
    <row r="622" spans="1:53" s="2" customFormat="1" ht="13.2" hidden="1" thickTop="1" thickBot="1" x14ac:dyDescent="0.3">
      <c r="A622" s="89"/>
      <c r="B622" s="152">
        <v>5056400083</v>
      </c>
      <c r="C622" s="132" t="str">
        <f>IFERROR(IF(B622,VLOOKUP((AEO!$B$13&amp;AEO!$C$13&amp;B622&amp;E622),MSRV5!A:F,6,0),""),"N/A")</f>
        <v>5810</v>
      </c>
      <c r="D622" s="137" t="s">
        <v>5538</v>
      </c>
      <c r="E622" s="142" t="str">
        <f>IF(B622,VLOOKUP(B622,MSRV5!B:D,3,0),"")</f>
        <v>UN</v>
      </c>
      <c r="F622" s="142"/>
      <c r="G622" s="86"/>
      <c r="H622" s="88">
        <f>IFERROR(IF(B622,VLOOKUP((AEO!$B$13&amp;AEO!$C$13&amp;B622&amp;E622),MSRV5!A:E,5,0),""),0)</f>
        <v>2298.9299999999998</v>
      </c>
      <c r="I622" s="90">
        <f t="shared" si="3440"/>
        <v>0</v>
      </c>
      <c r="J622" s="172"/>
      <c r="K622" s="90">
        <f t="shared" si="3441"/>
        <v>0</v>
      </c>
      <c r="L622" s="172"/>
      <c r="M622" s="90">
        <f t="shared" si="3441"/>
        <v>0</v>
      </c>
      <c r="N622" s="172"/>
      <c r="O622" s="90">
        <f t="shared" ref="O622" si="3863">N622*$H622</f>
        <v>0</v>
      </c>
      <c r="P622" s="172"/>
      <c r="Q622" s="90">
        <f t="shared" ref="Q622" si="3864">P622*$H622</f>
        <v>0</v>
      </c>
      <c r="R622" s="172"/>
      <c r="S622" s="90">
        <f t="shared" ref="S622" si="3865">R622*$H622</f>
        <v>0</v>
      </c>
      <c r="T622" s="172"/>
      <c r="U622" s="90">
        <f t="shared" ref="U622" si="3866">T622*$H622</f>
        <v>0</v>
      </c>
      <c r="V622" s="172"/>
      <c r="W622" s="90">
        <f t="shared" ref="W622" si="3867">V622*$H622</f>
        <v>0</v>
      </c>
      <c r="X622" s="172"/>
      <c r="Y622" s="90">
        <f t="shared" ref="Y622" si="3868">X622*$H622</f>
        <v>0</v>
      </c>
      <c r="Z622" s="172"/>
      <c r="AA622" s="90">
        <f t="shared" ref="AA622" si="3869">Z622*$H622</f>
        <v>0</v>
      </c>
      <c r="AB622" s="172"/>
      <c r="AC622" s="90">
        <f t="shared" ref="AC622" si="3870">AB622*$H622</f>
        <v>0</v>
      </c>
      <c r="AD622" s="172"/>
      <c r="AE622" s="90">
        <f t="shared" ref="AE622" si="3871">AD622*$H622</f>
        <v>0</v>
      </c>
      <c r="AF622" s="172"/>
      <c r="AG622" s="90">
        <f t="shared" ref="AG622" si="3872">AF622*$H622</f>
        <v>0</v>
      </c>
      <c r="AH622" s="172"/>
      <c r="AI622" s="90">
        <f t="shared" ref="AI622" si="3873">AH622*$H622</f>
        <v>0</v>
      </c>
      <c r="AJ622" s="172"/>
      <c r="AK622" s="90">
        <f t="shared" ref="AK622" si="3874">AJ622*$H622</f>
        <v>0</v>
      </c>
      <c r="AL622" s="172"/>
      <c r="AM622" s="90">
        <f t="shared" ref="AM622" si="3875">AL622*$H622</f>
        <v>0</v>
      </c>
      <c r="AN622" s="172"/>
      <c r="AO622" s="90">
        <f t="shared" ref="AO622" si="3876">AN622*$H622</f>
        <v>0</v>
      </c>
      <c r="AP622" s="172"/>
      <c r="AQ622" s="90">
        <f t="shared" ref="AQ622" si="3877">AP622*$H622</f>
        <v>0</v>
      </c>
      <c r="AR622" s="172"/>
      <c r="AS622" s="90">
        <f t="shared" ref="AS622" si="3878">AR622*$H622</f>
        <v>0</v>
      </c>
      <c r="AT622" s="172"/>
      <c r="AU622" s="90">
        <f t="shared" ref="AU622" si="3879">AT622*$H622</f>
        <v>0</v>
      </c>
      <c r="AV622" s="172"/>
      <c r="AW622" s="90">
        <f t="shared" ref="AW622" si="3880">AV622*$H622</f>
        <v>0</v>
      </c>
      <c r="AX622" s="91">
        <f t="shared" si="3823"/>
        <v>0</v>
      </c>
      <c r="AY622" s="92">
        <f t="shared" si="3824"/>
        <v>0</v>
      </c>
      <c r="AZ622" s="87">
        <f t="shared" si="3825"/>
        <v>0</v>
      </c>
      <c r="BA622" s="153">
        <f t="shared" si="3826"/>
        <v>0</v>
      </c>
    </row>
    <row r="623" spans="1:53" s="2" customFormat="1" ht="13.2" hidden="1" thickTop="1" thickBot="1" x14ac:dyDescent="0.3">
      <c r="A623" s="32"/>
      <c r="B623" s="154">
        <v>5500100949</v>
      </c>
      <c r="C623" s="133" t="str">
        <f>IFERROR(IF(B623,VLOOKUP((AEO!$B$13&amp;AEO!$C$13&amp;B623&amp;E623),MSRV5!A:F,6,0),""),"N/A")</f>
        <v>5820</v>
      </c>
      <c r="D623" s="138" t="s">
        <v>5539</v>
      </c>
      <c r="E623" s="143" t="str">
        <f>IF(B623,VLOOKUP(B623,MSRV5!B:D,3,0),"")</f>
        <v>CJ</v>
      </c>
      <c r="F623" s="143"/>
      <c r="G623" s="75"/>
      <c r="H623" s="74">
        <f>IFERROR(IF(B623,VLOOKUP((AEO!$B$13&amp;AEO!$C$13&amp;B623&amp;E623),MSRV5!A:E,5,0),""),0)</f>
        <v>11686.38</v>
      </c>
      <c r="I623" s="33">
        <f t="shared" si="3440"/>
        <v>0</v>
      </c>
      <c r="J623" s="172"/>
      <c r="K623" s="33">
        <f t="shared" si="3441"/>
        <v>0</v>
      </c>
      <c r="L623" s="172"/>
      <c r="M623" s="33">
        <f t="shared" si="3441"/>
        <v>0</v>
      </c>
      <c r="N623" s="172"/>
      <c r="O623" s="33">
        <f t="shared" ref="O623" si="3881">N623*$H623</f>
        <v>0</v>
      </c>
      <c r="P623" s="172"/>
      <c r="Q623" s="33">
        <f t="shared" ref="Q623" si="3882">P623*$H623</f>
        <v>0</v>
      </c>
      <c r="R623" s="172"/>
      <c r="S623" s="33">
        <f t="shared" ref="S623" si="3883">R623*$H623</f>
        <v>0</v>
      </c>
      <c r="T623" s="172"/>
      <c r="U623" s="33">
        <f t="shared" ref="U623" si="3884">T623*$H623</f>
        <v>0</v>
      </c>
      <c r="V623" s="172"/>
      <c r="W623" s="33">
        <f t="shared" ref="W623" si="3885">V623*$H623</f>
        <v>0</v>
      </c>
      <c r="X623" s="172"/>
      <c r="Y623" s="33">
        <f t="shared" ref="Y623" si="3886">X623*$H623</f>
        <v>0</v>
      </c>
      <c r="Z623" s="172"/>
      <c r="AA623" s="33">
        <f t="shared" ref="AA623" si="3887">Z623*$H623</f>
        <v>0</v>
      </c>
      <c r="AB623" s="172"/>
      <c r="AC623" s="33">
        <f t="shared" ref="AC623" si="3888">AB623*$H623</f>
        <v>0</v>
      </c>
      <c r="AD623" s="172"/>
      <c r="AE623" s="33">
        <f t="shared" ref="AE623" si="3889">AD623*$H623</f>
        <v>0</v>
      </c>
      <c r="AF623" s="172"/>
      <c r="AG623" s="33">
        <f t="shared" ref="AG623" si="3890">AF623*$H623</f>
        <v>0</v>
      </c>
      <c r="AH623" s="172"/>
      <c r="AI623" s="33">
        <f t="shared" ref="AI623" si="3891">AH623*$H623</f>
        <v>0</v>
      </c>
      <c r="AJ623" s="172"/>
      <c r="AK623" s="33">
        <f t="shared" ref="AK623" si="3892">AJ623*$H623</f>
        <v>0</v>
      </c>
      <c r="AL623" s="172"/>
      <c r="AM623" s="33">
        <f t="shared" ref="AM623" si="3893">AL623*$H623</f>
        <v>0</v>
      </c>
      <c r="AN623" s="172"/>
      <c r="AO623" s="33">
        <f t="shared" ref="AO623" si="3894">AN623*$H623</f>
        <v>0</v>
      </c>
      <c r="AP623" s="172"/>
      <c r="AQ623" s="33">
        <f t="shared" ref="AQ623" si="3895">AP623*$H623</f>
        <v>0</v>
      </c>
      <c r="AR623" s="172"/>
      <c r="AS623" s="33">
        <f t="shared" ref="AS623" si="3896">AR623*$H623</f>
        <v>0</v>
      </c>
      <c r="AT623" s="172"/>
      <c r="AU623" s="33">
        <f t="shared" ref="AU623" si="3897">AT623*$H623</f>
        <v>0</v>
      </c>
      <c r="AV623" s="172"/>
      <c r="AW623" s="33">
        <f t="shared" ref="AW623" si="3898">AV623*$H623</f>
        <v>0</v>
      </c>
      <c r="AX623" s="34">
        <f t="shared" si="3823"/>
        <v>0</v>
      </c>
      <c r="AY623" s="41">
        <f t="shared" si="3824"/>
        <v>0</v>
      </c>
      <c r="AZ623" s="5">
        <f t="shared" si="3825"/>
        <v>0</v>
      </c>
      <c r="BA623" s="155">
        <f t="shared" si="3826"/>
        <v>0</v>
      </c>
    </row>
    <row r="624" spans="1:53" s="2" customFormat="1" ht="13.2" hidden="1" thickTop="1" thickBot="1" x14ac:dyDescent="0.3">
      <c r="A624" s="32"/>
      <c r="B624" s="154">
        <v>5500100894</v>
      </c>
      <c r="C624" s="133" t="str">
        <f>IFERROR(IF(B624,VLOOKUP((AEO!$B$13&amp;AEO!$C$13&amp;B624&amp;E624),MSRV5!A:F,6,0),""),"N/A")</f>
        <v>5830</v>
      </c>
      <c r="D624" s="138" t="s">
        <v>5540</v>
      </c>
      <c r="E624" s="143" t="str">
        <f>IF(B624,VLOOKUP(B624,MSRV5!B:D,3,0),"")</f>
        <v>M</v>
      </c>
      <c r="F624" s="143"/>
      <c r="G624" s="75"/>
      <c r="H624" s="74">
        <f>IFERROR(IF(B624,VLOOKUP((AEO!$B$13&amp;AEO!$C$13&amp;B624&amp;E624),MSRV5!A:E,5,0),""),0)</f>
        <v>12.59</v>
      </c>
      <c r="I624" s="33">
        <f t="shared" si="3440"/>
        <v>0</v>
      </c>
      <c r="J624" s="172"/>
      <c r="K624" s="33">
        <f t="shared" si="3441"/>
        <v>0</v>
      </c>
      <c r="L624" s="172"/>
      <c r="M624" s="33">
        <f t="shared" si="3441"/>
        <v>0</v>
      </c>
      <c r="N624" s="172"/>
      <c r="O624" s="33">
        <f t="shared" ref="O624" si="3899">N624*$H624</f>
        <v>0</v>
      </c>
      <c r="P624" s="172"/>
      <c r="Q624" s="33">
        <f t="shared" ref="Q624" si="3900">P624*$H624</f>
        <v>0</v>
      </c>
      <c r="R624" s="172"/>
      <c r="S624" s="33">
        <f t="shared" ref="S624" si="3901">R624*$H624</f>
        <v>0</v>
      </c>
      <c r="T624" s="172"/>
      <c r="U624" s="33">
        <f t="shared" ref="U624" si="3902">T624*$H624</f>
        <v>0</v>
      </c>
      <c r="V624" s="172"/>
      <c r="W624" s="33">
        <f t="shared" ref="W624" si="3903">V624*$H624</f>
        <v>0</v>
      </c>
      <c r="X624" s="172"/>
      <c r="Y624" s="33">
        <f t="shared" ref="Y624" si="3904">X624*$H624</f>
        <v>0</v>
      </c>
      <c r="Z624" s="172"/>
      <c r="AA624" s="33">
        <f t="shared" ref="AA624" si="3905">Z624*$H624</f>
        <v>0</v>
      </c>
      <c r="AB624" s="172"/>
      <c r="AC624" s="33">
        <f t="shared" ref="AC624" si="3906">AB624*$H624</f>
        <v>0</v>
      </c>
      <c r="AD624" s="172"/>
      <c r="AE624" s="33">
        <f t="shared" ref="AE624" si="3907">AD624*$H624</f>
        <v>0</v>
      </c>
      <c r="AF624" s="172"/>
      <c r="AG624" s="33">
        <f t="shared" ref="AG624" si="3908">AF624*$H624</f>
        <v>0</v>
      </c>
      <c r="AH624" s="172"/>
      <c r="AI624" s="33">
        <f t="shared" ref="AI624" si="3909">AH624*$H624</f>
        <v>0</v>
      </c>
      <c r="AJ624" s="172"/>
      <c r="AK624" s="33">
        <f t="shared" ref="AK624" si="3910">AJ624*$H624</f>
        <v>0</v>
      </c>
      <c r="AL624" s="172"/>
      <c r="AM624" s="33">
        <f t="shared" ref="AM624" si="3911">AL624*$H624</f>
        <v>0</v>
      </c>
      <c r="AN624" s="172"/>
      <c r="AO624" s="33">
        <f t="shared" ref="AO624" si="3912">AN624*$H624</f>
        <v>0</v>
      </c>
      <c r="AP624" s="172"/>
      <c r="AQ624" s="33">
        <f t="shared" ref="AQ624" si="3913">AP624*$H624</f>
        <v>0</v>
      </c>
      <c r="AR624" s="172"/>
      <c r="AS624" s="33">
        <f t="shared" ref="AS624" si="3914">AR624*$H624</f>
        <v>0</v>
      </c>
      <c r="AT624" s="172"/>
      <c r="AU624" s="33">
        <f t="shared" ref="AU624" si="3915">AT624*$H624</f>
        <v>0</v>
      </c>
      <c r="AV624" s="172"/>
      <c r="AW624" s="33">
        <f t="shared" ref="AW624" si="3916">AV624*$H624</f>
        <v>0</v>
      </c>
      <c r="AX624" s="34">
        <f t="shared" si="3823"/>
        <v>0</v>
      </c>
      <c r="AY624" s="41">
        <f t="shared" si="3824"/>
        <v>0</v>
      </c>
      <c r="AZ624" s="5">
        <f t="shared" si="3825"/>
        <v>0</v>
      </c>
      <c r="BA624" s="155">
        <f t="shared" si="3826"/>
        <v>0</v>
      </c>
    </row>
    <row r="625" spans="1:53" s="2" customFormat="1" ht="13.2" hidden="1" thickTop="1" thickBot="1" x14ac:dyDescent="0.3">
      <c r="A625" s="32"/>
      <c r="B625" s="154">
        <v>5056400019</v>
      </c>
      <c r="C625" s="133" t="str">
        <f>IFERROR(IF(B625,VLOOKUP((AEO!$B$13&amp;AEO!$C$13&amp;B625&amp;E625),MSRV5!A:F,6,0),""),"N/A")</f>
        <v>5840</v>
      </c>
      <c r="D625" s="138" t="s">
        <v>5541</v>
      </c>
      <c r="E625" s="143" t="str">
        <f>IF(B625,VLOOKUP(B625,MSRV5!B:D,3,0),"")</f>
        <v>UN</v>
      </c>
      <c r="F625" s="143"/>
      <c r="G625" s="75"/>
      <c r="H625" s="74">
        <f>IFERROR(IF(B625,VLOOKUP((AEO!$B$13&amp;AEO!$C$13&amp;B625&amp;E625),MSRV5!A:E,5,0),""),0)</f>
        <v>2885.89</v>
      </c>
      <c r="I625" s="33">
        <f t="shared" si="3440"/>
        <v>0</v>
      </c>
      <c r="J625" s="172"/>
      <c r="K625" s="33">
        <f t="shared" si="3441"/>
        <v>0</v>
      </c>
      <c r="L625" s="172"/>
      <c r="M625" s="33">
        <f t="shared" si="3441"/>
        <v>0</v>
      </c>
      <c r="N625" s="172"/>
      <c r="O625" s="33">
        <f t="shared" ref="O625" si="3917">N625*$H625</f>
        <v>0</v>
      </c>
      <c r="P625" s="172"/>
      <c r="Q625" s="33">
        <f t="shared" ref="Q625" si="3918">P625*$H625</f>
        <v>0</v>
      </c>
      <c r="R625" s="172"/>
      <c r="S625" s="33">
        <f t="shared" ref="S625" si="3919">R625*$H625</f>
        <v>0</v>
      </c>
      <c r="T625" s="172"/>
      <c r="U625" s="33">
        <f t="shared" ref="U625" si="3920">T625*$H625</f>
        <v>0</v>
      </c>
      <c r="V625" s="172"/>
      <c r="W625" s="33">
        <f t="shared" ref="W625" si="3921">V625*$H625</f>
        <v>0</v>
      </c>
      <c r="X625" s="172"/>
      <c r="Y625" s="33">
        <f t="shared" ref="Y625" si="3922">X625*$H625</f>
        <v>0</v>
      </c>
      <c r="Z625" s="172"/>
      <c r="AA625" s="33">
        <f t="shared" ref="AA625" si="3923">Z625*$H625</f>
        <v>0</v>
      </c>
      <c r="AB625" s="172"/>
      <c r="AC625" s="33">
        <f t="shared" ref="AC625" si="3924">AB625*$H625</f>
        <v>0</v>
      </c>
      <c r="AD625" s="172"/>
      <c r="AE625" s="33">
        <f t="shared" ref="AE625" si="3925">AD625*$H625</f>
        <v>0</v>
      </c>
      <c r="AF625" s="172"/>
      <c r="AG625" s="33">
        <f t="shared" ref="AG625" si="3926">AF625*$H625</f>
        <v>0</v>
      </c>
      <c r="AH625" s="172"/>
      <c r="AI625" s="33">
        <f t="shared" ref="AI625" si="3927">AH625*$H625</f>
        <v>0</v>
      </c>
      <c r="AJ625" s="172"/>
      <c r="AK625" s="33">
        <f t="shared" ref="AK625" si="3928">AJ625*$H625</f>
        <v>0</v>
      </c>
      <c r="AL625" s="172"/>
      <c r="AM625" s="33">
        <f t="shared" ref="AM625" si="3929">AL625*$H625</f>
        <v>0</v>
      </c>
      <c r="AN625" s="172"/>
      <c r="AO625" s="33">
        <f t="shared" ref="AO625" si="3930">AN625*$H625</f>
        <v>0</v>
      </c>
      <c r="AP625" s="172"/>
      <c r="AQ625" s="33">
        <f t="shared" ref="AQ625" si="3931">AP625*$H625</f>
        <v>0</v>
      </c>
      <c r="AR625" s="172"/>
      <c r="AS625" s="33">
        <f t="shared" ref="AS625" si="3932">AR625*$H625</f>
        <v>0</v>
      </c>
      <c r="AT625" s="172"/>
      <c r="AU625" s="33">
        <f t="shared" ref="AU625" si="3933">AT625*$H625</f>
        <v>0</v>
      </c>
      <c r="AV625" s="172"/>
      <c r="AW625" s="33">
        <f t="shared" ref="AW625" si="3934">AV625*$H625</f>
        <v>0</v>
      </c>
      <c r="AX625" s="34">
        <f t="shared" si="3823"/>
        <v>0</v>
      </c>
      <c r="AY625" s="41">
        <f t="shared" si="3824"/>
        <v>0</v>
      </c>
      <c r="AZ625" s="5">
        <f t="shared" si="3825"/>
        <v>0</v>
      </c>
      <c r="BA625" s="155">
        <f t="shared" si="3826"/>
        <v>0</v>
      </c>
    </row>
    <row r="626" spans="1:53" s="2" customFormat="1" ht="13.2" hidden="1" thickTop="1" thickBot="1" x14ac:dyDescent="0.3">
      <c r="A626" s="32"/>
      <c r="B626" s="154">
        <v>5500100880</v>
      </c>
      <c r="C626" s="133" t="str">
        <f>IFERROR(IF(B626,VLOOKUP((AEO!$B$13&amp;AEO!$C$13&amp;B626&amp;E626),MSRV5!A:F,6,0),""),"N/A")</f>
        <v>5850</v>
      </c>
      <c r="D626" s="138" t="s">
        <v>5542</v>
      </c>
      <c r="E626" s="143" t="str">
        <f>IF(B626,VLOOKUP(B626,MSRV5!B:D,3,0),"")</f>
        <v>UN</v>
      </c>
      <c r="F626" s="143"/>
      <c r="G626" s="75"/>
      <c r="H626" s="74">
        <f>IFERROR(IF(B626,VLOOKUP((AEO!$B$13&amp;AEO!$C$13&amp;B626&amp;E626),MSRV5!A:E,5,0),""),0)</f>
        <v>471.91</v>
      </c>
      <c r="I626" s="33">
        <f t="shared" si="3440"/>
        <v>0</v>
      </c>
      <c r="J626" s="172"/>
      <c r="K626" s="33">
        <f t="shared" si="3441"/>
        <v>0</v>
      </c>
      <c r="L626" s="172"/>
      <c r="M626" s="33">
        <f t="shared" si="3441"/>
        <v>0</v>
      </c>
      <c r="N626" s="172"/>
      <c r="O626" s="33">
        <f t="shared" ref="O626" si="3935">N626*$H626</f>
        <v>0</v>
      </c>
      <c r="P626" s="172"/>
      <c r="Q626" s="33">
        <f t="shared" ref="Q626" si="3936">P626*$H626</f>
        <v>0</v>
      </c>
      <c r="R626" s="172"/>
      <c r="S626" s="33">
        <f t="shared" ref="S626" si="3937">R626*$H626</f>
        <v>0</v>
      </c>
      <c r="T626" s="172"/>
      <c r="U626" s="33">
        <f t="shared" ref="U626" si="3938">T626*$H626</f>
        <v>0</v>
      </c>
      <c r="V626" s="172"/>
      <c r="W626" s="33">
        <f t="shared" ref="W626" si="3939">V626*$H626</f>
        <v>0</v>
      </c>
      <c r="X626" s="172"/>
      <c r="Y626" s="33">
        <f t="shared" ref="Y626" si="3940">X626*$H626</f>
        <v>0</v>
      </c>
      <c r="Z626" s="172"/>
      <c r="AA626" s="33">
        <f t="shared" ref="AA626" si="3941">Z626*$H626</f>
        <v>0</v>
      </c>
      <c r="AB626" s="172"/>
      <c r="AC626" s="33">
        <f t="shared" ref="AC626" si="3942">AB626*$H626</f>
        <v>0</v>
      </c>
      <c r="AD626" s="172"/>
      <c r="AE626" s="33">
        <f t="shared" ref="AE626" si="3943">AD626*$H626</f>
        <v>0</v>
      </c>
      <c r="AF626" s="172"/>
      <c r="AG626" s="33">
        <f t="shared" ref="AG626" si="3944">AF626*$H626</f>
        <v>0</v>
      </c>
      <c r="AH626" s="172"/>
      <c r="AI626" s="33">
        <f t="shared" ref="AI626" si="3945">AH626*$H626</f>
        <v>0</v>
      </c>
      <c r="AJ626" s="172"/>
      <c r="AK626" s="33">
        <f t="shared" ref="AK626" si="3946">AJ626*$H626</f>
        <v>0</v>
      </c>
      <c r="AL626" s="172"/>
      <c r="AM626" s="33">
        <f t="shared" ref="AM626" si="3947">AL626*$H626</f>
        <v>0</v>
      </c>
      <c r="AN626" s="172"/>
      <c r="AO626" s="33">
        <f t="shared" ref="AO626" si="3948">AN626*$H626</f>
        <v>0</v>
      </c>
      <c r="AP626" s="172"/>
      <c r="AQ626" s="33">
        <f t="shared" ref="AQ626" si="3949">AP626*$H626</f>
        <v>0</v>
      </c>
      <c r="AR626" s="172"/>
      <c r="AS626" s="33">
        <f t="shared" ref="AS626" si="3950">AR626*$H626</f>
        <v>0</v>
      </c>
      <c r="AT626" s="172"/>
      <c r="AU626" s="33">
        <f t="shared" ref="AU626" si="3951">AT626*$H626</f>
        <v>0</v>
      </c>
      <c r="AV626" s="172"/>
      <c r="AW626" s="33">
        <f t="shared" ref="AW626" si="3952">AV626*$H626</f>
        <v>0</v>
      </c>
      <c r="AX626" s="34">
        <f t="shared" si="3823"/>
        <v>0</v>
      </c>
      <c r="AY626" s="41">
        <f t="shared" si="3824"/>
        <v>0</v>
      </c>
      <c r="AZ626" s="5">
        <f t="shared" si="3825"/>
        <v>0</v>
      </c>
      <c r="BA626" s="155">
        <f t="shared" si="3826"/>
        <v>0</v>
      </c>
    </row>
    <row r="627" spans="1:53" s="2" customFormat="1" ht="13.2" hidden="1" thickTop="1" thickBot="1" x14ac:dyDescent="0.3">
      <c r="A627" s="32"/>
      <c r="B627" s="154">
        <v>5500100908</v>
      </c>
      <c r="C627" s="133" t="str">
        <f>IFERROR(IF(B627,VLOOKUP((AEO!$B$13&amp;AEO!$C$13&amp;B627&amp;E627),MSRV5!A:F,6,0),""),"N/A")</f>
        <v>5860</v>
      </c>
      <c r="D627" s="138" t="s">
        <v>5543</v>
      </c>
      <c r="E627" s="143" t="str">
        <f>IF(B627,VLOOKUP(B627,MSRV5!B:D,3,0),"")</f>
        <v>UN</v>
      </c>
      <c r="F627" s="143"/>
      <c r="G627" s="75"/>
      <c r="H627" s="74">
        <f>IFERROR(IF(B627,VLOOKUP((AEO!$B$13&amp;AEO!$C$13&amp;B627&amp;E627),MSRV5!A:E,5,0),""),0)</f>
        <v>81.05</v>
      </c>
      <c r="I627" s="33">
        <f t="shared" si="3440"/>
        <v>0</v>
      </c>
      <c r="J627" s="172"/>
      <c r="K627" s="33">
        <f t="shared" si="3441"/>
        <v>0</v>
      </c>
      <c r="L627" s="172"/>
      <c r="M627" s="33">
        <f t="shared" si="3441"/>
        <v>0</v>
      </c>
      <c r="N627" s="172"/>
      <c r="O627" s="33">
        <f t="shared" ref="O627" si="3953">N627*$H627</f>
        <v>0</v>
      </c>
      <c r="P627" s="172"/>
      <c r="Q627" s="33">
        <f t="shared" ref="Q627" si="3954">P627*$H627</f>
        <v>0</v>
      </c>
      <c r="R627" s="172"/>
      <c r="S627" s="33">
        <f t="shared" ref="S627" si="3955">R627*$H627</f>
        <v>0</v>
      </c>
      <c r="T627" s="172"/>
      <c r="U627" s="33">
        <f t="shared" ref="U627" si="3956">T627*$H627</f>
        <v>0</v>
      </c>
      <c r="V627" s="172"/>
      <c r="W627" s="33">
        <f t="shared" ref="W627" si="3957">V627*$H627</f>
        <v>0</v>
      </c>
      <c r="X627" s="172"/>
      <c r="Y627" s="33">
        <f t="shared" ref="Y627" si="3958">X627*$H627</f>
        <v>0</v>
      </c>
      <c r="Z627" s="172"/>
      <c r="AA627" s="33">
        <f t="shared" ref="AA627" si="3959">Z627*$H627</f>
        <v>0</v>
      </c>
      <c r="AB627" s="172"/>
      <c r="AC627" s="33">
        <f t="shared" ref="AC627" si="3960">AB627*$H627</f>
        <v>0</v>
      </c>
      <c r="AD627" s="172"/>
      <c r="AE627" s="33">
        <f t="shared" ref="AE627" si="3961">AD627*$H627</f>
        <v>0</v>
      </c>
      <c r="AF627" s="172"/>
      <c r="AG627" s="33">
        <f t="shared" ref="AG627" si="3962">AF627*$H627</f>
        <v>0</v>
      </c>
      <c r="AH627" s="172"/>
      <c r="AI627" s="33">
        <f t="shared" ref="AI627" si="3963">AH627*$H627</f>
        <v>0</v>
      </c>
      <c r="AJ627" s="172"/>
      <c r="AK627" s="33">
        <f t="shared" ref="AK627" si="3964">AJ627*$H627</f>
        <v>0</v>
      </c>
      <c r="AL627" s="172"/>
      <c r="AM627" s="33">
        <f t="shared" ref="AM627" si="3965">AL627*$H627</f>
        <v>0</v>
      </c>
      <c r="AN627" s="172"/>
      <c r="AO627" s="33">
        <f t="shared" ref="AO627" si="3966">AN627*$H627</f>
        <v>0</v>
      </c>
      <c r="AP627" s="172"/>
      <c r="AQ627" s="33">
        <f t="shared" ref="AQ627" si="3967">AP627*$H627</f>
        <v>0</v>
      </c>
      <c r="AR627" s="172"/>
      <c r="AS627" s="33">
        <f t="shared" ref="AS627" si="3968">AR627*$H627</f>
        <v>0</v>
      </c>
      <c r="AT627" s="172"/>
      <c r="AU627" s="33">
        <f t="shared" ref="AU627" si="3969">AT627*$H627</f>
        <v>0</v>
      </c>
      <c r="AV627" s="172"/>
      <c r="AW627" s="33">
        <f t="shared" ref="AW627" si="3970">AV627*$H627</f>
        <v>0</v>
      </c>
      <c r="AX627" s="34">
        <f t="shared" si="3823"/>
        <v>0</v>
      </c>
      <c r="AY627" s="41">
        <f t="shared" si="3824"/>
        <v>0</v>
      </c>
      <c r="AZ627" s="5">
        <f t="shared" si="3825"/>
        <v>0</v>
      </c>
      <c r="BA627" s="155">
        <f t="shared" si="3826"/>
        <v>0</v>
      </c>
    </row>
    <row r="628" spans="1:53" s="2" customFormat="1" ht="13.2" hidden="1" thickTop="1" thickBot="1" x14ac:dyDescent="0.3">
      <c r="A628" s="32"/>
      <c r="B628" s="150"/>
      <c r="C628" s="131" t="str">
        <f>IFERROR(IF(B628,VLOOKUP((AEO!$B$13&amp;AEO!$C$13&amp;B628&amp;E628),MSRV5!A:F,6,0),""),"N/A")</f>
        <v/>
      </c>
      <c r="D628" s="145" t="s">
        <v>5544</v>
      </c>
      <c r="E628" s="141" t="str">
        <f>IF(B628,VLOOKUP(B628,MSRV5!B:D,3,0),"")</f>
        <v/>
      </c>
      <c r="F628" s="141"/>
      <c r="G628" s="94"/>
      <c r="H628" s="35" t="str">
        <f>IFERROR(IF(B628,VLOOKUP((AEO!$B$13&amp;AEO!$C$13&amp;B628&amp;E628),MSRV5!A:E,5,0),""),0)</f>
        <v/>
      </c>
      <c r="I628" s="36">
        <f>SUBTOTAL(9,I629:I700)</f>
        <v>0</v>
      </c>
      <c r="J628" s="171"/>
      <c r="K628" s="36">
        <f>SUBTOTAL(9,K629:K700)</f>
        <v>0</v>
      </c>
      <c r="L628" s="171"/>
      <c r="M628" s="36">
        <f>SUBTOTAL(9,M629:M700)</f>
        <v>0</v>
      </c>
      <c r="N628" s="171"/>
      <c r="O628" s="36">
        <f>SUBTOTAL(9,O629:O700)</f>
        <v>0</v>
      </c>
      <c r="P628" s="171"/>
      <c r="Q628" s="36">
        <f>SUBTOTAL(9,Q629:Q700)</f>
        <v>0</v>
      </c>
      <c r="R628" s="171"/>
      <c r="S628" s="36">
        <f>SUBTOTAL(9,S629:S700)</f>
        <v>0</v>
      </c>
      <c r="T628" s="171"/>
      <c r="U628" s="36">
        <f>SUBTOTAL(9,U629:U700)</f>
        <v>0</v>
      </c>
      <c r="V628" s="171"/>
      <c r="W628" s="36">
        <f>SUBTOTAL(9,W629:W700)</f>
        <v>0</v>
      </c>
      <c r="X628" s="171"/>
      <c r="Y628" s="36">
        <f>SUBTOTAL(9,Y629:Y700)</f>
        <v>0</v>
      </c>
      <c r="Z628" s="171"/>
      <c r="AA628" s="36">
        <f>SUBTOTAL(9,AA629:AA700)</f>
        <v>0</v>
      </c>
      <c r="AB628" s="171"/>
      <c r="AC628" s="36">
        <f>SUBTOTAL(9,AC629:AC700)</f>
        <v>0</v>
      </c>
      <c r="AD628" s="171"/>
      <c r="AE628" s="36">
        <f>SUBTOTAL(9,AE629:AE700)</f>
        <v>0</v>
      </c>
      <c r="AF628" s="171"/>
      <c r="AG628" s="36">
        <f>SUBTOTAL(9,AG629:AG700)</f>
        <v>0</v>
      </c>
      <c r="AH628" s="171"/>
      <c r="AI628" s="36">
        <f>SUBTOTAL(9,AI629:AI700)</f>
        <v>0</v>
      </c>
      <c r="AJ628" s="171"/>
      <c r="AK628" s="36">
        <f>SUBTOTAL(9,AK629:AK700)</f>
        <v>0</v>
      </c>
      <c r="AL628" s="171"/>
      <c r="AM628" s="36">
        <f>SUBTOTAL(9,AM629:AM700)</f>
        <v>0</v>
      </c>
      <c r="AN628" s="171"/>
      <c r="AO628" s="36">
        <f>SUBTOTAL(9,AO629:AO700)</f>
        <v>0</v>
      </c>
      <c r="AP628" s="171"/>
      <c r="AQ628" s="36">
        <f>SUBTOTAL(9,AQ629:AQ700)</f>
        <v>0</v>
      </c>
      <c r="AR628" s="171"/>
      <c r="AS628" s="36">
        <f>SUBTOTAL(9,AS629:AS700)</f>
        <v>0</v>
      </c>
      <c r="AT628" s="171"/>
      <c r="AU628" s="36">
        <f>SUBTOTAL(9,AU629:AU700)</f>
        <v>0</v>
      </c>
      <c r="AV628" s="171"/>
      <c r="AW628" s="36">
        <f>SUBTOTAL(9,AW629:AW700)</f>
        <v>0</v>
      </c>
      <c r="AX628" s="37"/>
      <c r="AY628" s="38">
        <f>SUBTOTAL(9,AY629:AY700)</f>
        <v>0</v>
      </c>
      <c r="AZ628" s="37"/>
      <c r="BA628" s="151">
        <f>SUBTOTAL(9,BA629:BA700)</f>
        <v>0</v>
      </c>
    </row>
    <row r="629" spans="1:53" s="2" customFormat="1" ht="13.2" hidden="1" thickTop="1" thickBot="1" x14ac:dyDescent="0.3">
      <c r="A629" s="32"/>
      <c r="B629" s="154">
        <v>5050300049</v>
      </c>
      <c r="C629" s="133" t="str">
        <f>IFERROR(IF(B629,VLOOKUP((AEO!$B$13&amp;AEO!$C$13&amp;B629&amp;E629),MSRV5!A:F,6,0),""),"N/A")</f>
        <v>N/A</v>
      </c>
      <c r="D629" s="138" t="s">
        <v>5545</v>
      </c>
      <c r="E629" s="143" t="e">
        <f>IF(B629,VLOOKUP(B629,MSRV5!B:D,3,0),"")</f>
        <v>#N/A</v>
      </c>
      <c r="F629" s="143"/>
      <c r="G629" s="75"/>
      <c r="H629" s="74">
        <f>IFERROR(IF(B629,VLOOKUP((AEO!$B$13&amp;AEO!$C$13&amp;B629&amp;E629),MSRV5!A:E,5,0),""),0)</f>
        <v>0</v>
      </c>
      <c r="I629" s="33">
        <f t="shared" si="3440"/>
        <v>0</v>
      </c>
      <c r="J629" s="172"/>
      <c r="K629" s="33">
        <f t="shared" si="3441"/>
        <v>0</v>
      </c>
      <c r="L629" s="172"/>
      <c r="M629" s="33">
        <f t="shared" si="3441"/>
        <v>0</v>
      </c>
      <c r="N629" s="172"/>
      <c r="O629" s="33">
        <f t="shared" ref="O629" si="3971">N629*$H629</f>
        <v>0</v>
      </c>
      <c r="P629" s="172"/>
      <c r="Q629" s="33">
        <f t="shared" ref="Q629" si="3972">P629*$H629</f>
        <v>0</v>
      </c>
      <c r="R629" s="172"/>
      <c r="S629" s="33">
        <f t="shared" ref="S629" si="3973">R629*$H629</f>
        <v>0</v>
      </c>
      <c r="T629" s="172"/>
      <c r="U629" s="33">
        <f t="shared" ref="U629" si="3974">T629*$H629</f>
        <v>0</v>
      </c>
      <c r="V629" s="172"/>
      <c r="W629" s="33">
        <f t="shared" ref="W629" si="3975">V629*$H629</f>
        <v>0</v>
      </c>
      <c r="X629" s="172"/>
      <c r="Y629" s="33">
        <f t="shared" ref="Y629" si="3976">X629*$H629</f>
        <v>0</v>
      </c>
      <c r="Z629" s="172"/>
      <c r="AA629" s="33">
        <f t="shared" ref="AA629" si="3977">Z629*$H629</f>
        <v>0</v>
      </c>
      <c r="AB629" s="172"/>
      <c r="AC629" s="33">
        <f t="shared" ref="AC629" si="3978">AB629*$H629</f>
        <v>0</v>
      </c>
      <c r="AD629" s="172"/>
      <c r="AE629" s="33">
        <f t="shared" ref="AE629" si="3979">AD629*$H629</f>
        <v>0</v>
      </c>
      <c r="AF629" s="172"/>
      <c r="AG629" s="33">
        <f t="shared" ref="AG629" si="3980">AF629*$H629</f>
        <v>0</v>
      </c>
      <c r="AH629" s="172"/>
      <c r="AI629" s="33">
        <f t="shared" ref="AI629" si="3981">AH629*$H629</f>
        <v>0</v>
      </c>
      <c r="AJ629" s="172"/>
      <c r="AK629" s="33">
        <f t="shared" ref="AK629" si="3982">AJ629*$H629</f>
        <v>0</v>
      </c>
      <c r="AL629" s="172"/>
      <c r="AM629" s="33">
        <f t="shared" ref="AM629" si="3983">AL629*$H629</f>
        <v>0</v>
      </c>
      <c r="AN629" s="172"/>
      <c r="AO629" s="33">
        <f t="shared" ref="AO629" si="3984">AN629*$H629</f>
        <v>0</v>
      </c>
      <c r="AP629" s="172"/>
      <c r="AQ629" s="33">
        <f t="shared" ref="AQ629" si="3985">AP629*$H629</f>
        <v>0</v>
      </c>
      <c r="AR629" s="172"/>
      <c r="AS629" s="33">
        <f t="shared" ref="AS629" si="3986">AR629*$H629</f>
        <v>0</v>
      </c>
      <c r="AT629" s="172"/>
      <c r="AU629" s="33">
        <f t="shared" ref="AU629" si="3987">AT629*$H629</f>
        <v>0</v>
      </c>
      <c r="AV629" s="172"/>
      <c r="AW629" s="33">
        <f t="shared" ref="AW629" si="3988">AV629*$H629</f>
        <v>0</v>
      </c>
      <c r="AX629" s="34">
        <f t="shared" ref="AX629:AX660" si="3989">SUM(AV629,AT629,AR629,AP629,AN629,AL629,AJ629,AH629,AF629,AD629,AB629,Z629,X629,V629,T629,R629,P629,N629,L629,J629)</f>
        <v>0</v>
      </c>
      <c r="AY629" s="41">
        <f t="shared" ref="AY629:AY660" si="3990">SUM(AW629,AU629,AS629,AQ629,AO629,AM629,AK629,AI629,AG629,AE629,AC629,AA629,Y629,W629,U629,S629,Q629,O629,M629,K629)</f>
        <v>0</v>
      </c>
      <c r="AZ629" s="5">
        <f t="shared" ref="AZ629:AZ660" si="3991">(F629+G629)-AX629</f>
        <v>0</v>
      </c>
      <c r="BA629" s="155">
        <f t="shared" ref="BA629:BA660" si="3992">I629-AY629</f>
        <v>0</v>
      </c>
    </row>
    <row r="630" spans="1:53" s="2" customFormat="1" ht="13.2" hidden="1" thickTop="1" thickBot="1" x14ac:dyDescent="0.3">
      <c r="A630" s="32"/>
      <c r="B630" s="154">
        <v>5054000004</v>
      </c>
      <c r="C630" s="133" t="str">
        <f>IFERROR(IF(B630,VLOOKUP((AEO!$B$13&amp;AEO!$C$13&amp;B630&amp;E630),MSRV5!A:F,6,0),""),"N/A")</f>
        <v>5880</v>
      </c>
      <c r="D630" s="138" t="s">
        <v>5546</v>
      </c>
      <c r="E630" s="143" t="str">
        <f>IF(B630,VLOOKUP(B630,MSRV5!B:D,3,0),"")</f>
        <v>UN</v>
      </c>
      <c r="F630" s="143"/>
      <c r="G630" s="75"/>
      <c r="H630" s="74">
        <f>IFERROR(IF(B630,VLOOKUP((AEO!$B$13&amp;AEO!$C$13&amp;B630&amp;E630),MSRV5!A:E,5,0),""),0)</f>
        <v>2499.67</v>
      </c>
      <c r="I630" s="33">
        <f t="shared" si="3440"/>
        <v>0</v>
      </c>
      <c r="J630" s="172"/>
      <c r="K630" s="33">
        <f t="shared" si="3441"/>
        <v>0</v>
      </c>
      <c r="L630" s="172"/>
      <c r="M630" s="33">
        <f t="shared" si="3441"/>
        <v>0</v>
      </c>
      <c r="N630" s="172"/>
      <c r="O630" s="33">
        <f t="shared" ref="O630" si="3993">N630*$H630</f>
        <v>0</v>
      </c>
      <c r="P630" s="172"/>
      <c r="Q630" s="33">
        <f t="shared" ref="Q630" si="3994">P630*$H630</f>
        <v>0</v>
      </c>
      <c r="R630" s="172"/>
      <c r="S630" s="33">
        <f t="shared" ref="S630" si="3995">R630*$H630</f>
        <v>0</v>
      </c>
      <c r="T630" s="172"/>
      <c r="U630" s="33">
        <f t="shared" ref="U630" si="3996">T630*$H630</f>
        <v>0</v>
      </c>
      <c r="V630" s="172"/>
      <c r="W630" s="33">
        <f t="shared" ref="W630" si="3997">V630*$H630</f>
        <v>0</v>
      </c>
      <c r="X630" s="172"/>
      <c r="Y630" s="33">
        <f t="shared" ref="Y630" si="3998">X630*$H630</f>
        <v>0</v>
      </c>
      <c r="Z630" s="172"/>
      <c r="AA630" s="33">
        <f t="shared" ref="AA630" si="3999">Z630*$H630</f>
        <v>0</v>
      </c>
      <c r="AB630" s="172"/>
      <c r="AC630" s="33">
        <f t="shared" ref="AC630" si="4000">AB630*$H630</f>
        <v>0</v>
      </c>
      <c r="AD630" s="172"/>
      <c r="AE630" s="33">
        <f t="shared" ref="AE630" si="4001">AD630*$H630</f>
        <v>0</v>
      </c>
      <c r="AF630" s="172"/>
      <c r="AG630" s="33">
        <f t="shared" ref="AG630" si="4002">AF630*$H630</f>
        <v>0</v>
      </c>
      <c r="AH630" s="172"/>
      <c r="AI630" s="33">
        <f t="shared" ref="AI630" si="4003">AH630*$H630</f>
        <v>0</v>
      </c>
      <c r="AJ630" s="172"/>
      <c r="AK630" s="33">
        <f t="shared" ref="AK630" si="4004">AJ630*$H630</f>
        <v>0</v>
      </c>
      <c r="AL630" s="172"/>
      <c r="AM630" s="33">
        <f t="shared" ref="AM630" si="4005">AL630*$H630</f>
        <v>0</v>
      </c>
      <c r="AN630" s="172"/>
      <c r="AO630" s="33">
        <f t="shared" ref="AO630" si="4006">AN630*$H630</f>
        <v>0</v>
      </c>
      <c r="AP630" s="172"/>
      <c r="AQ630" s="33">
        <f t="shared" ref="AQ630" si="4007">AP630*$H630</f>
        <v>0</v>
      </c>
      <c r="AR630" s="172"/>
      <c r="AS630" s="33">
        <f t="shared" ref="AS630" si="4008">AR630*$H630</f>
        <v>0</v>
      </c>
      <c r="AT630" s="172"/>
      <c r="AU630" s="33">
        <f t="shared" ref="AU630" si="4009">AT630*$H630</f>
        <v>0</v>
      </c>
      <c r="AV630" s="172"/>
      <c r="AW630" s="33">
        <f t="shared" ref="AW630" si="4010">AV630*$H630</f>
        <v>0</v>
      </c>
      <c r="AX630" s="34">
        <f t="shared" si="3989"/>
        <v>0</v>
      </c>
      <c r="AY630" s="41">
        <f t="shared" si="3990"/>
        <v>0</v>
      </c>
      <c r="AZ630" s="5">
        <f t="shared" si="3991"/>
        <v>0</v>
      </c>
      <c r="BA630" s="155">
        <f t="shared" si="3992"/>
        <v>0</v>
      </c>
    </row>
    <row r="631" spans="1:53" s="2" customFormat="1" ht="13.2" hidden="1" thickTop="1" thickBot="1" x14ac:dyDescent="0.3">
      <c r="A631" s="32"/>
      <c r="B631" s="154">
        <v>5054000005</v>
      </c>
      <c r="C631" s="133" t="str">
        <f>IFERROR(IF(B631,VLOOKUP((AEO!$B$13&amp;AEO!$C$13&amp;B631&amp;E631),MSRV5!A:F,6,0),""),"N/A")</f>
        <v>5870</v>
      </c>
      <c r="D631" s="138" t="s">
        <v>5547</v>
      </c>
      <c r="E631" s="143" t="str">
        <f>IF(B631,VLOOKUP(B631,MSRV5!B:D,3,0),"")</f>
        <v>UN</v>
      </c>
      <c r="F631" s="143"/>
      <c r="G631" s="75"/>
      <c r="H631" s="74">
        <f>IFERROR(IF(B631,VLOOKUP((AEO!$B$13&amp;AEO!$C$13&amp;B631&amp;E631),MSRV5!A:E,5,0),""),0)</f>
        <v>1381.4</v>
      </c>
      <c r="I631" s="33">
        <f t="shared" si="3440"/>
        <v>0</v>
      </c>
      <c r="J631" s="172"/>
      <c r="K631" s="33">
        <f t="shared" si="3441"/>
        <v>0</v>
      </c>
      <c r="L631" s="172"/>
      <c r="M631" s="33">
        <f t="shared" si="3441"/>
        <v>0</v>
      </c>
      <c r="N631" s="172"/>
      <c r="O631" s="33">
        <f t="shared" ref="O631" si="4011">N631*$H631</f>
        <v>0</v>
      </c>
      <c r="P631" s="172"/>
      <c r="Q631" s="33">
        <f t="shared" ref="Q631" si="4012">P631*$H631</f>
        <v>0</v>
      </c>
      <c r="R631" s="172"/>
      <c r="S631" s="33">
        <f t="shared" ref="S631" si="4013">R631*$H631</f>
        <v>0</v>
      </c>
      <c r="T631" s="172"/>
      <c r="U631" s="33">
        <f t="shared" ref="U631" si="4014">T631*$H631</f>
        <v>0</v>
      </c>
      <c r="V631" s="172"/>
      <c r="W631" s="33">
        <f t="shared" ref="W631" si="4015">V631*$H631</f>
        <v>0</v>
      </c>
      <c r="X631" s="172"/>
      <c r="Y631" s="33">
        <f t="shared" ref="Y631" si="4016">X631*$H631</f>
        <v>0</v>
      </c>
      <c r="Z631" s="172"/>
      <c r="AA631" s="33">
        <f t="shared" ref="AA631" si="4017">Z631*$H631</f>
        <v>0</v>
      </c>
      <c r="AB631" s="172"/>
      <c r="AC631" s="33">
        <f t="shared" ref="AC631" si="4018">AB631*$H631</f>
        <v>0</v>
      </c>
      <c r="AD631" s="172"/>
      <c r="AE631" s="33">
        <f t="shared" ref="AE631" si="4019">AD631*$H631</f>
        <v>0</v>
      </c>
      <c r="AF631" s="172"/>
      <c r="AG631" s="33">
        <f t="shared" ref="AG631" si="4020">AF631*$H631</f>
        <v>0</v>
      </c>
      <c r="AH631" s="172"/>
      <c r="AI631" s="33">
        <f t="shared" ref="AI631" si="4021">AH631*$H631</f>
        <v>0</v>
      </c>
      <c r="AJ631" s="172"/>
      <c r="AK631" s="33">
        <f t="shared" ref="AK631" si="4022">AJ631*$H631</f>
        <v>0</v>
      </c>
      <c r="AL631" s="172"/>
      <c r="AM631" s="33">
        <f t="shared" ref="AM631" si="4023">AL631*$H631</f>
        <v>0</v>
      </c>
      <c r="AN631" s="172"/>
      <c r="AO631" s="33">
        <f t="shared" ref="AO631" si="4024">AN631*$H631</f>
        <v>0</v>
      </c>
      <c r="AP631" s="172"/>
      <c r="AQ631" s="33">
        <f t="shared" ref="AQ631" si="4025">AP631*$H631</f>
        <v>0</v>
      </c>
      <c r="AR631" s="172"/>
      <c r="AS631" s="33">
        <f t="shared" ref="AS631" si="4026">AR631*$H631</f>
        <v>0</v>
      </c>
      <c r="AT631" s="172"/>
      <c r="AU631" s="33">
        <f t="shared" ref="AU631" si="4027">AT631*$H631</f>
        <v>0</v>
      </c>
      <c r="AV631" s="172"/>
      <c r="AW631" s="33">
        <f t="shared" ref="AW631" si="4028">AV631*$H631</f>
        <v>0</v>
      </c>
      <c r="AX631" s="34">
        <f t="shared" si="3989"/>
        <v>0</v>
      </c>
      <c r="AY631" s="41">
        <f t="shared" si="3990"/>
        <v>0</v>
      </c>
      <c r="AZ631" s="5">
        <f t="shared" si="3991"/>
        <v>0</v>
      </c>
      <c r="BA631" s="155">
        <f t="shared" si="3992"/>
        <v>0</v>
      </c>
    </row>
    <row r="632" spans="1:53" s="2" customFormat="1" ht="13.2" hidden="1" thickTop="1" thickBot="1" x14ac:dyDescent="0.3">
      <c r="A632" s="32"/>
      <c r="B632" s="154">
        <v>5054000006</v>
      </c>
      <c r="C632" s="133" t="str">
        <f>IFERROR(IF(B632,VLOOKUP((AEO!$B$13&amp;AEO!$C$13&amp;B632&amp;E632),MSRV5!A:F,6,0),""),"N/A")</f>
        <v>5900</v>
      </c>
      <c r="D632" s="138" t="s">
        <v>5548</v>
      </c>
      <c r="E632" s="143" t="str">
        <f>IF(B632,VLOOKUP(B632,MSRV5!B:D,3,0),"")</f>
        <v>UN</v>
      </c>
      <c r="F632" s="143"/>
      <c r="G632" s="75"/>
      <c r="H632" s="74">
        <f>IFERROR(IF(B632,VLOOKUP((AEO!$B$13&amp;AEO!$C$13&amp;B632&amp;E632),MSRV5!A:E,5,0),""),0)</f>
        <v>612.48</v>
      </c>
      <c r="I632" s="33">
        <f t="shared" si="3440"/>
        <v>0</v>
      </c>
      <c r="J632" s="172"/>
      <c r="K632" s="33">
        <f t="shared" si="3441"/>
        <v>0</v>
      </c>
      <c r="L632" s="172"/>
      <c r="M632" s="33">
        <f t="shared" si="3441"/>
        <v>0</v>
      </c>
      <c r="N632" s="172"/>
      <c r="O632" s="33">
        <f t="shared" ref="O632" si="4029">N632*$H632</f>
        <v>0</v>
      </c>
      <c r="P632" s="172"/>
      <c r="Q632" s="33">
        <f t="shared" ref="Q632" si="4030">P632*$H632</f>
        <v>0</v>
      </c>
      <c r="R632" s="172"/>
      <c r="S632" s="33">
        <f t="shared" ref="S632" si="4031">R632*$H632</f>
        <v>0</v>
      </c>
      <c r="T632" s="172"/>
      <c r="U632" s="33">
        <f t="shared" ref="U632" si="4032">T632*$H632</f>
        <v>0</v>
      </c>
      <c r="V632" s="172"/>
      <c r="W632" s="33">
        <f t="shared" ref="W632" si="4033">V632*$H632</f>
        <v>0</v>
      </c>
      <c r="X632" s="172"/>
      <c r="Y632" s="33">
        <f t="shared" ref="Y632" si="4034">X632*$H632</f>
        <v>0</v>
      </c>
      <c r="Z632" s="172"/>
      <c r="AA632" s="33">
        <f t="shared" ref="AA632" si="4035">Z632*$H632</f>
        <v>0</v>
      </c>
      <c r="AB632" s="172"/>
      <c r="AC632" s="33">
        <f t="shared" ref="AC632" si="4036">AB632*$H632</f>
        <v>0</v>
      </c>
      <c r="AD632" s="172"/>
      <c r="AE632" s="33">
        <f t="shared" ref="AE632" si="4037">AD632*$H632</f>
        <v>0</v>
      </c>
      <c r="AF632" s="172"/>
      <c r="AG632" s="33">
        <f t="shared" ref="AG632" si="4038">AF632*$H632</f>
        <v>0</v>
      </c>
      <c r="AH632" s="172"/>
      <c r="AI632" s="33">
        <f t="shared" ref="AI632" si="4039">AH632*$H632</f>
        <v>0</v>
      </c>
      <c r="AJ632" s="172"/>
      <c r="AK632" s="33">
        <f t="shared" ref="AK632" si="4040">AJ632*$H632</f>
        <v>0</v>
      </c>
      <c r="AL632" s="172"/>
      <c r="AM632" s="33">
        <f t="shared" ref="AM632" si="4041">AL632*$H632</f>
        <v>0</v>
      </c>
      <c r="AN632" s="172"/>
      <c r="AO632" s="33">
        <f t="shared" ref="AO632" si="4042">AN632*$H632</f>
        <v>0</v>
      </c>
      <c r="AP632" s="172"/>
      <c r="AQ632" s="33">
        <f t="shared" ref="AQ632" si="4043">AP632*$H632</f>
        <v>0</v>
      </c>
      <c r="AR632" s="172"/>
      <c r="AS632" s="33">
        <f t="shared" ref="AS632" si="4044">AR632*$H632</f>
        <v>0</v>
      </c>
      <c r="AT632" s="172"/>
      <c r="AU632" s="33">
        <f t="shared" ref="AU632" si="4045">AT632*$H632</f>
        <v>0</v>
      </c>
      <c r="AV632" s="172"/>
      <c r="AW632" s="33">
        <f t="shared" ref="AW632" si="4046">AV632*$H632</f>
        <v>0</v>
      </c>
      <c r="AX632" s="34">
        <f t="shared" si="3989"/>
        <v>0</v>
      </c>
      <c r="AY632" s="41">
        <f t="shared" si="3990"/>
        <v>0</v>
      </c>
      <c r="AZ632" s="5">
        <f t="shared" si="3991"/>
        <v>0</v>
      </c>
      <c r="BA632" s="155">
        <f t="shared" si="3992"/>
        <v>0</v>
      </c>
    </row>
    <row r="633" spans="1:53" s="2" customFormat="1" ht="13.2" hidden="1" thickTop="1" thickBot="1" x14ac:dyDescent="0.3">
      <c r="A633" s="32"/>
      <c r="B633" s="154">
        <v>5054000007</v>
      </c>
      <c r="C633" s="133" t="str">
        <f>IFERROR(IF(B633,VLOOKUP((AEO!$B$13&amp;AEO!$C$13&amp;B633&amp;E633),MSRV5!A:F,6,0),""),"N/A")</f>
        <v>5910</v>
      </c>
      <c r="D633" s="138" t="s">
        <v>5549</v>
      </c>
      <c r="E633" s="143" t="str">
        <f>IF(B633,VLOOKUP(B633,MSRV5!B:D,3,0),"")</f>
        <v>UN</v>
      </c>
      <c r="F633" s="143"/>
      <c r="G633" s="75"/>
      <c r="H633" s="74">
        <f>IFERROR(IF(B633,VLOOKUP((AEO!$B$13&amp;AEO!$C$13&amp;B633&amp;E633),MSRV5!A:E,5,0),""),0)</f>
        <v>1901.2</v>
      </c>
      <c r="I633" s="33">
        <f t="shared" si="3440"/>
        <v>0</v>
      </c>
      <c r="J633" s="172"/>
      <c r="K633" s="33">
        <f t="shared" si="3441"/>
        <v>0</v>
      </c>
      <c r="L633" s="172"/>
      <c r="M633" s="33">
        <f t="shared" si="3441"/>
        <v>0</v>
      </c>
      <c r="N633" s="172"/>
      <c r="O633" s="33">
        <f t="shared" ref="O633" si="4047">N633*$H633</f>
        <v>0</v>
      </c>
      <c r="P633" s="172"/>
      <c r="Q633" s="33">
        <f t="shared" ref="Q633" si="4048">P633*$H633</f>
        <v>0</v>
      </c>
      <c r="R633" s="172"/>
      <c r="S633" s="33">
        <f t="shared" ref="S633" si="4049">R633*$H633</f>
        <v>0</v>
      </c>
      <c r="T633" s="172"/>
      <c r="U633" s="33">
        <f t="shared" ref="U633" si="4050">T633*$H633</f>
        <v>0</v>
      </c>
      <c r="V633" s="172"/>
      <c r="W633" s="33">
        <f t="shared" ref="W633" si="4051">V633*$H633</f>
        <v>0</v>
      </c>
      <c r="X633" s="172"/>
      <c r="Y633" s="33">
        <f t="shared" ref="Y633" si="4052">X633*$H633</f>
        <v>0</v>
      </c>
      <c r="Z633" s="172"/>
      <c r="AA633" s="33">
        <f t="shared" ref="AA633" si="4053">Z633*$H633</f>
        <v>0</v>
      </c>
      <c r="AB633" s="172"/>
      <c r="AC633" s="33">
        <f t="shared" ref="AC633" si="4054">AB633*$H633</f>
        <v>0</v>
      </c>
      <c r="AD633" s="172"/>
      <c r="AE633" s="33">
        <f t="shared" ref="AE633" si="4055">AD633*$H633</f>
        <v>0</v>
      </c>
      <c r="AF633" s="172"/>
      <c r="AG633" s="33">
        <f t="shared" ref="AG633" si="4056">AF633*$H633</f>
        <v>0</v>
      </c>
      <c r="AH633" s="172"/>
      <c r="AI633" s="33">
        <f t="shared" ref="AI633" si="4057">AH633*$H633</f>
        <v>0</v>
      </c>
      <c r="AJ633" s="172"/>
      <c r="AK633" s="33">
        <f t="shared" ref="AK633" si="4058">AJ633*$H633</f>
        <v>0</v>
      </c>
      <c r="AL633" s="172"/>
      <c r="AM633" s="33">
        <f t="shared" ref="AM633" si="4059">AL633*$H633</f>
        <v>0</v>
      </c>
      <c r="AN633" s="172"/>
      <c r="AO633" s="33">
        <f t="shared" ref="AO633" si="4060">AN633*$H633</f>
        <v>0</v>
      </c>
      <c r="AP633" s="172"/>
      <c r="AQ633" s="33">
        <f t="shared" ref="AQ633" si="4061">AP633*$H633</f>
        <v>0</v>
      </c>
      <c r="AR633" s="172"/>
      <c r="AS633" s="33">
        <f t="shared" ref="AS633" si="4062">AR633*$H633</f>
        <v>0</v>
      </c>
      <c r="AT633" s="172"/>
      <c r="AU633" s="33">
        <f t="shared" ref="AU633" si="4063">AT633*$H633</f>
        <v>0</v>
      </c>
      <c r="AV633" s="172"/>
      <c r="AW633" s="33">
        <f t="shared" ref="AW633" si="4064">AV633*$H633</f>
        <v>0</v>
      </c>
      <c r="AX633" s="34">
        <f t="shared" si="3989"/>
        <v>0</v>
      </c>
      <c r="AY633" s="41">
        <f t="shared" si="3990"/>
        <v>0</v>
      </c>
      <c r="AZ633" s="5">
        <f t="shared" si="3991"/>
        <v>0</v>
      </c>
      <c r="BA633" s="155">
        <f t="shared" si="3992"/>
        <v>0</v>
      </c>
    </row>
    <row r="634" spans="1:53" s="2" customFormat="1" ht="13.2" hidden="1" thickTop="1" thickBot="1" x14ac:dyDescent="0.3">
      <c r="A634" s="32"/>
      <c r="B634" s="154">
        <v>5054000011</v>
      </c>
      <c r="C634" s="133" t="str">
        <f>IFERROR(IF(B634,VLOOKUP((AEO!$B$13&amp;AEO!$C$13&amp;B634&amp;E634),MSRV5!A:F,6,0),""),"N/A")</f>
        <v>5920</v>
      </c>
      <c r="D634" s="138" t="s">
        <v>5550</v>
      </c>
      <c r="E634" s="143" t="str">
        <f>IF(B634,VLOOKUP(B634,MSRV5!B:D,3,0),"")</f>
        <v>UN</v>
      </c>
      <c r="F634" s="143"/>
      <c r="G634" s="75"/>
      <c r="H634" s="74">
        <f>IFERROR(IF(B634,VLOOKUP((AEO!$B$13&amp;AEO!$C$13&amp;B634&amp;E634),MSRV5!A:E,5,0),""),0)</f>
        <v>1071.69</v>
      </c>
      <c r="I634" s="33">
        <f t="shared" si="3440"/>
        <v>0</v>
      </c>
      <c r="J634" s="172"/>
      <c r="K634" s="33">
        <f t="shared" si="3441"/>
        <v>0</v>
      </c>
      <c r="L634" s="172"/>
      <c r="M634" s="33">
        <f t="shared" si="3441"/>
        <v>0</v>
      </c>
      <c r="N634" s="172"/>
      <c r="O634" s="33">
        <f t="shared" ref="O634" si="4065">N634*$H634</f>
        <v>0</v>
      </c>
      <c r="P634" s="172"/>
      <c r="Q634" s="33">
        <f t="shared" ref="Q634" si="4066">P634*$H634</f>
        <v>0</v>
      </c>
      <c r="R634" s="172"/>
      <c r="S634" s="33">
        <f t="shared" ref="S634" si="4067">R634*$H634</f>
        <v>0</v>
      </c>
      <c r="T634" s="172"/>
      <c r="U634" s="33">
        <f t="shared" ref="U634" si="4068">T634*$H634</f>
        <v>0</v>
      </c>
      <c r="V634" s="172"/>
      <c r="W634" s="33">
        <f t="shared" ref="W634" si="4069">V634*$H634</f>
        <v>0</v>
      </c>
      <c r="X634" s="172"/>
      <c r="Y634" s="33">
        <f t="shared" ref="Y634" si="4070">X634*$H634</f>
        <v>0</v>
      </c>
      <c r="Z634" s="172"/>
      <c r="AA634" s="33">
        <f t="shared" ref="AA634" si="4071">Z634*$H634</f>
        <v>0</v>
      </c>
      <c r="AB634" s="172"/>
      <c r="AC634" s="33">
        <f t="shared" ref="AC634" si="4072">AB634*$H634</f>
        <v>0</v>
      </c>
      <c r="AD634" s="172"/>
      <c r="AE634" s="33">
        <f t="shared" ref="AE634" si="4073">AD634*$H634</f>
        <v>0</v>
      </c>
      <c r="AF634" s="172"/>
      <c r="AG634" s="33">
        <f t="shared" ref="AG634" si="4074">AF634*$H634</f>
        <v>0</v>
      </c>
      <c r="AH634" s="172"/>
      <c r="AI634" s="33">
        <f t="shared" ref="AI634" si="4075">AH634*$H634</f>
        <v>0</v>
      </c>
      <c r="AJ634" s="172"/>
      <c r="AK634" s="33">
        <f t="shared" ref="AK634" si="4076">AJ634*$H634</f>
        <v>0</v>
      </c>
      <c r="AL634" s="172"/>
      <c r="AM634" s="33">
        <f t="shared" ref="AM634" si="4077">AL634*$H634</f>
        <v>0</v>
      </c>
      <c r="AN634" s="172"/>
      <c r="AO634" s="33">
        <f t="shared" ref="AO634" si="4078">AN634*$H634</f>
        <v>0</v>
      </c>
      <c r="AP634" s="172"/>
      <c r="AQ634" s="33">
        <f t="shared" ref="AQ634" si="4079">AP634*$H634</f>
        <v>0</v>
      </c>
      <c r="AR634" s="172"/>
      <c r="AS634" s="33">
        <f t="shared" ref="AS634" si="4080">AR634*$H634</f>
        <v>0</v>
      </c>
      <c r="AT634" s="172"/>
      <c r="AU634" s="33">
        <f t="shared" ref="AU634" si="4081">AT634*$H634</f>
        <v>0</v>
      </c>
      <c r="AV634" s="172"/>
      <c r="AW634" s="33">
        <f t="shared" ref="AW634" si="4082">AV634*$H634</f>
        <v>0</v>
      </c>
      <c r="AX634" s="34">
        <f t="shared" si="3989"/>
        <v>0</v>
      </c>
      <c r="AY634" s="41">
        <f t="shared" si="3990"/>
        <v>0</v>
      </c>
      <c r="AZ634" s="5">
        <f t="shared" si="3991"/>
        <v>0</v>
      </c>
      <c r="BA634" s="155">
        <f t="shared" si="3992"/>
        <v>0</v>
      </c>
    </row>
    <row r="635" spans="1:53" s="2" customFormat="1" ht="13.2" hidden="1" thickTop="1" thickBot="1" x14ac:dyDescent="0.3">
      <c r="A635" s="32"/>
      <c r="B635" s="154">
        <v>5054000008</v>
      </c>
      <c r="C635" s="133" t="str">
        <f>IFERROR(IF(B635,VLOOKUP((AEO!$B$13&amp;AEO!$C$13&amp;B635&amp;E635),MSRV5!A:F,6,0),""),"N/A")</f>
        <v>5930</v>
      </c>
      <c r="D635" s="138" t="s">
        <v>5551</v>
      </c>
      <c r="E635" s="143" t="str">
        <f>IF(B635,VLOOKUP(B635,MSRV5!B:D,3,0),"")</f>
        <v>UN</v>
      </c>
      <c r="F635" s="143"/>
      <c r="G635" s="75"/>
      <c r="H635" s="74">
        <f>IFERROR(IF(B635,VLOOKUP((AEO!$B$13&amp;AEO!$C$13&amp;B635&amp;E635),MSRV5!A:E,5,0),""),0)</f>
        <v>2105.12</v>
      </c>
      <c r="I635" s="33">
        <f t="shared" si="3440"/>
        <v>0</v>
      </c>
      <c r="J635" s="172"/>
      <c r="K635" s="33">
        <f t="shared" si="3441"/>
        <v>0</v>
      </c>
      <c r="L635" s="172"/>
      <c r="M635" s="33">
        <f t="shared" si="3441"/>
        <v>0</v>
      </c>
      <c r="N635" s="172"/>
      <c r="O635" s="33">
        <f t="shared" ref="O635" si="4083">N635*$H635</f>
        <v>0</v>
      </c>
      <c r="P635" s="172"/>
      <c r="Q635" s="33">
        <f t="shared" ref="Q635" si="4084">P635*$H635</f>
        <v>0</v>
      </c>
      <c r="R635" s="172"/>
      <c r="S635" s="33">
        <f t="shared" ref="S635" si="4085">R635*$H635</f>
        <v>0</v>
      </c>
      <c r="T635" s="172"/>
      <c r="U635" s="33">
        <f t="shared" ref="U635" si="4086">T635*$H635</f>
        <v>0</v>
      </c>
      <c r="V635" s="172"/>
      <c r="W635" s="33">
        <f t="shared" ref="W635" si="4087">V635*$H635</f>
        <v>0</v>
      </c>
      <c r="X635" s="172"/>
      <c r="Y635" s="33">
        <f t="shared" ref="Y635" si="4088">X635*$H635</f>
        <v>0</v>
      </c>
      <c r="Z635" s="172"/>
      <c r="AA635" s="33">
        <f t="shared" ref="AA635" si="4089">Z635*$H635</f>
        <v>0</v>
      </c>
      <c r="AB635" s="172"/>
      <c r="AC635" s="33">
        <f t="shared" ref="AC635" si="4090">AB635*$H635</f>
        <v>0</v>
      </c>
      <c r="AD635" s="172"/>
      <c r="AE635" s="33">
        <f t="shared" ref="AE635" si="4091">AD635*$H635</f>
        <v>0</v>
      </c>
      <c r="AF635" s="172"/>
      <c r="AG635" s="33">
        <f t="shared" ref="AG635" si="4092">AF635*$H635</f>
        <v>0</v>
      </c>
      <c r="AH635" s="172"/>
      <c r="AI635" s="33">
        <f t="shared" ref="AI635" si="4093">AH635*$H635</f>
        <v>0</v>
      </c>
      <c r="AJ635" s="172"/>
      <c r="AK635" s="33">
        <f t="shared" ref="AK635" si="4094">AJ635*$H635</f>
        <v>0</v>
      </c>
      <c r="AL635" s="172"/>
      <c r="AM635" s="33">
        <f t="shared" ref="AM635" si="4095">AL635*$H635</f>
        <v>0</v>
      </c>
      <c r="AN635" s="172"/>
      <c r="AO635" s="33">
        <f t="shared" ref="AO635" si="4096">AN635*$H635</f>
        <v>0</v>
      </c>
      <c r="AP635" s="172"/>
      <c r="AQ635" s="33">
        <f t="shared" ref="AQ635" si="4097">AP635*$H635</f>
        <v>0</v>
      </c>
      <c r="AR635" s="172"/>
      <c r="AS635" s="33">
        <f t="shared" ref="AS635" si="4098">AR635*$H635</f>
        <v>0</v>
      </c>
      <c r="AT635" s="172"/>
      <c r="AU635" s="33">
        <f t="shared" ref="AU635" si="4099">AT635*$H635</f>
        <v>0</v>
      </c>
      <c r="AV635" s="172"/>
      <c r="AW635" s="33">
        <f t="shared" ref="AW635" si="4100">AV635*$H635</f>
        <v>0</v>
      </c>
      <c r="AX635" s="34">
        <f t="shared" si="3989"/>
        <v>0</v>
      </c>
      <c r="AY635" s="41">
        <f t="shared" si="3990"/>
        <v>0</v>
      </c>
      <c r="AZ635" s="5">
        <f t="shared" si="3991"/>
        <v>0</v>
      </c>
      <c r="BA635" s="155">
        <f t="shared" si="3992"/>
        <v>0</v>
      </c>
    </row>
    <row r="636" spans="1:53" s="2" customFormat="1" ht="13.2" hidden="1" thickTop="1" thickBot="1" x14ac:dyDescent="0.3">
      <c r="A636" s="32"/>
      <c r="B636" s="154">
        <v>5054000037</v>
      </c>
      <c r="C636" s="133" t="str">
        <f>IFERROR(IF(B636,VLOOKUP((AEO!$B$13&amp;AEO!$C$13&amp;B636&amp;E636),MSRV5!A:F,6,0),""),"N/A")</f>
        <v>5940</v>
      </c>
      <c r="D636" s="138" t="s">
        <v>5552</v>
      </c>
      <c r="E636" s="143" t="str">
        <f>IF(B636,VLOOKUP(B636,MSRV5!B:D,3,0),"")</f>
        <v>UN</v>
      </c>
      <c r="F636" s="143"/>
      <c r="G636" s="75"/>
      <c r="H636" s="74">
        <f>IFERROR(IF(B636,VLOOKUP((AEO!$B$13&amp;AEO!$C$13&amp;B636&amp;E636),MSRV5!A:E,5,0),""),0)</f>
        <v>1704.15</v>
      </c>
      <c r="I636" s="33">
        <f t="shared" si="3440"/>
        <v>0</v>
      </c>
      <c r="J636" s="172"/>
      <c r="K636" s="33">
        <f t="shared" si="3441"/>
        <v>0</v>
      </c>
      <c r="L636" s="172"/>
      <c r="M636" s="33">
        <f t="shared" si="3441"/>
        <v>0</v>
      </c>
      <c r="N636" s="172"/>
      <c r="O636" s="33">
        <f t="shared" ref="O636" si="4101">N636*$H636</f>
        <v>0</v>
      </c>
      <c r="P636" s="172"/>
      <c r="Q636" s="33">
        <f t="shared" ref="Q636" si="4102">P636*$H636</f>
        <v>0</v>
      </c>
      <c r="R636" s="172"/>
      <c r="S636" s="33">
        <f t="shared" ref="S636" si="4103">R636*$H636</f>
        <v>0</v>
      </c>
      <c r="T636" s="172"/>
      <c r="U636" s="33">
        <f t="shared" ref="U636" si="4104">T636*$H636</f>
        <v>0</v>
      </c>
      <c r="V636" s="172"/>
      <c r="W636" s="33">
        <f t="shared" ref="W636" si="4105">V636*$H636</f>
        <v>0</v>
      </c>
      <c r="X636" s="172"/>
      <c r="Y636" s="33">
        <f t="shared" ref="Y636" si="4106">X636*$H636</f>
        <v>0</v>
      </c>
      <c r="Z636" s="172"/>
      <c r="AA636" s="33">
        <f t="shared" ref="AA636" si="4107">Z636*$H636</f>
        <v>0</v>
      </c>
      <c r="AB636" s="172"/>
      <c r="AC636" s="33">
        <f t="shared" ref="AC636" si="4108">AB636*$H636</f>
        <v>0</v>
      </c>
      <c r="AD636" s="172"/>
      <c r="AE636" s="33">
        <f t="shared" ref="AE636" si="4109">AD636*$H636</f>
        <v>0</v>
      </c>
      <c r="AF636" s="172"/>
      <c r="AG636" s="33">
        <f t="shared" ref="AG636" si="4110">AF636*$H636</f>
        <v>0</v>
      </c>
      <c r="AH636" s="172"/>
      <c r="AI636" s="33">
        <f t="shared" ref="AI636" si="4111">AH636*$H636</f>
        <v>0</v>
      </c>
      <c r="AJ636" s="172"/>
      <c r="AK636" s="33">
        <f t="shared" ref="AK636" si="4112">AJ636*$H636</f>
        <v>0</v>
      </c>
      <c r="AL636" s="172"/>
      <c r="AM636" s="33">
        <f t="shared" ref="AM636" si="4113">AL636*$H636</f>
        <v>0</v>
      </c>
      <c r="AN636" s="172"/>
      <c r="AO636" s="33">
        <f t="shared" ref="AO636" si="4114">AN636*$H636</f>
        <v>0</v>
      </c>
      <c r="AP636" s="172"/>
      <c r="AQ636" s="33">
        <f t="shared" ref="AQ636" si="4115">AP636*$H636</f>
        <v>0</v>
      </c>
      <c r="AR636" s="172"/>
      <c r="AS636" s="33">
        <f t="shared" ref="AS636" si="4116">AR636*$H636</f>
        <v>0</v>
      </c>
      <c r="AT636" s="172"/>
      <c r="AU636" s="33">
        <f t="shared" ref="AU636" si="4117">AT636*$H636</f>
        <v>0</v>
      </c>
      <c r="AV636" s="172"/>
      <c r="AW636" s="33">
        <f t="shared" ref="AW636" si="4118">AV636*$H636</f>
        <v>0</v>
      </c>
      <c r="AX636" s="34">
        <f t="shared" si="3989"/>
        <v>0</v>
      </c>
      <c r="AY636" s="41">
        <f t="shared" si="3990"/>
        <v>0</v>
      </c>
      <c r="AZ636" s="5">
        <f t="shared" si="3991"/>
        <v>0</v>
      </c>
      <c r="BA636" s="155">
        <f t="shared" si="3992"/>
        <v>0</v>
      </c>
    </row>
    <row r="637" spans="1:53" s="2" customFormat="1" ht="13.2" hidden="1" thickTop="1" thickBot="1" x14ac:dyDescent="0.3">
      <c r="A637" s="32"/>
      <c r="B637" s="154">
        <v>5054000014</v>
      </c>
      <c r="C637" s="133" t="str">
        <f>IFERROR(IF(B637,VLOOKUP((AEO!$B$13&amp;AEO!$C$13&amp;B637&amp;E637),MSRV5!A:F,6,0),""),"N/A")</f>
        <v>5950</v>
      </c>
      <c r="D637" s="138" t="s">
        <v>5553</v>
      </c>
      <c r="E637" s="143" t="str">
        <f>IF(B637,VLOOKUP(B637,MSRV5!B:D,3,0),"")</f>
        <v>UN</v>
      </c>
      <c r="F637" s="143"/>
      <c r="G637" s="75"/>
      <c r="H637" s="185">
        <f>IFERROR(IF(B637,VLOOKUP((AEO!$B$13&amp;AEO!$C$13&amp;B637&amp;E637),MSRV5!A:E,5,0),""),0)</f>
        <v>1806.12</v>
      </c>
      <c r="I637" s="186">
        <f t="shared" si="3440"/>
        <v>0</v>
      </c>
      <c r="J637" s="172"/>
      <c r="K637" s="33">
        <f t="shared" si="3441"/>
        <v>0</v>
      </c>
      <c r="L637" s="172"/>
      <c r="M637" s="33">
        <f t="shared" si="3441"/>
        <v>0</v>
      </c>
      <c r="N637" s="172"/>
      <c r="O637" s="33">
        <f t="shared" ref="O637" si="4119">N637*$H637</f>
        <v>0</v>
      </c>
      <c r="P637" s="172"/>
      <c r="Q637" s="33">
        <f t="shared" ref="Q637" si="4120">P637*$H637</f>
        <v>0</v>
      </c>
      <c r="R637" s="172"/>
      <c r="S637" s="33">
        <f t="shared" ref="S637" si="4121">R637*$H637</f>
        <v>0</v>
      </c>
      <c r="T637" s="172"/>
      <c r="U637" s="33">
        <f t="shared" ref="U637" si="4122">T637*$H637</f>
        <v>0</v>
      </c>
      <c r="V637" s="172"/>
      <c r="W637" s="33">
        <f t="shared" ref="W637" si="4123">V637*$H637</f>
        <v>0</v>
      </c>
      <c r="X637" s="172"/>
      <c r="Y637" s="33">
        <f t="shared" ref="Y637" si="4124">X637*$H637</f>
        <v>0</v>
      </c>
      <c r="Z637" s="172"/>
      <c r="AA637" s="33">
        <f t="shared" ref="AA637" si="4125">Z637*$H637</f>
        <v>0</v>
      </c>
      <c r="AB637" s="172"/>
      <c r="AC637" s="33">
        <f t="shared" ref="AC637" si="4126">AB637*$H637</f>
        <v>0</v>
      </c>
      <c r="AD637" s="172"/>
      <c r="AE637" s="33">
        <f t="shared" ref="AE637" si="4127">AD637*$H637</f>
        <v>0</v>
      </c>
      <c r="AF637" s="172"/>
      <c r="AG637" s="33">
        <f t="shared" ref="AG637" si="4128">AF637*$H637</f>
        <v>0</v>
      </c>
      <c r="AH637" s="172"/>
      <c r="AI637" s="33">
        <f t="shared" ref="AI637" si="4129">AH637*$H637</f>
        <v>0</v>
      </c>
      <c r="AJ637" s="172"/>
      <c r="AK637" s="33">
        <f t="shared" ref="AK637" si="4130">AJ637*$H637</f>
        <v>0</v>
      </c>
      <c r="AL637" s="172"/>
      <c r="AM637" s="33">
        <f t="shared" ref="AM637" si="4131">AL637*$H637</f>
        <v>0</v>
      </c>
      <c r="AN637" s="172"/>
      <c r="AO637" s="33">
        <f t="shared" ref="AO637" si="4132">AN637*$H637</f>
        <v>0</v>
      </c>
      <c r="AP637" s="172"/>
      <c r="AQ637" s="33">
        <f t="shared" ref="AQ637" si="4133">AP637*$H637</f>
        <v>0</v>
      </c>
      <c r="AR637" s="172"/>
      <c r="AS637" s="33">
        <f t="shared" ref="AS637" si="4134">AR637*$H637</f>
        <v>0</v>
      </c>
      <c r="AT637" s="172"/>
      <c r="AU637" s="33">
        <f t="shared" ref="AU637" si="4135">AT637*$H637</f>
        <v>0</v>
      </c>
      <c r="AV637" s="172"/>
      <c r="AW637" s="33">
        <f t="shared" ref="AW637" si="4136">AV637*$H637</f>
        <v>0</v>
      </c>
      <c r="AX637" s="34">
        <f t="shared" si="3989"/>
        <v>0</v>
      </c>
      <c r="AY637" s="41">
        <f t="shared" si="3990"/>
        <v>0</v>
      </c>
      <c r="AZ637" s="5">
        <f t="shared" si="3991"/>
        <v>0</v>
      </c>
      <c r="BA637" s="155">
        <f t="shared" si="3992"/>
        <v>0</v>
      </c>
    </row>
    <row r="638" spans="1:53" s="2" customFormat="1" ht="13.2" hidden="1" thickTop="1" thickBot="1" x14ac:dyDescent="0.3">
      <c r="A638" s="89"/>
      <c r="B638" s="152">
        <v>5054000032</v>
      </c>
      <c r="C638" s="132" t="str">
        <f>IFERROR(IF(B638,VLOOKUP((AEO!$B$13&amp;AEO!$C$13&amp;B638&amp;E638),MSRV5!A:F,6,0),""),"N/A")</f>
        <v>5960</v>
      </c>
      <c r="D638" s="137" t="s">
        <v>5554</v>
      </c>
      <c r="E638" s="142" t="str">
        <f>IF(B638,VLOOKUP(B638,MSRV5!B:D,3,0),"")</f>
        <v>UN</v>
      </c>
      <c r="F638" s="142"/>
      <c r="G638" s="86"/>
      <c r="H638" s="88">
        <f>IFERROR(IF(B638,VLOOKUP((AEO!$B$13&amp;AEO!$C$13&amp;B638&amp;E638),MSRV5!A:E,5,0),""),0)</f>
        <v>977.88</v>
      </c>
      <c r="I638" s="90">
        <f t="shared" si="3440"/>
        <v>0</v>
      </c>
      <c r="J638" s="172"/>
      <c r="K638" s="90">
        <f t="shared" si="3441"/>
        <v>0</v>
      </c>
      <c r="L638" s="172"/>
      <c r="M638" s="90">
        <f t="shared" si="3441"/>
        <v>0</v>
      </c>
      <c r="N638" s="172"/>
      <c r="O638" s="90">
        <f t="shared" ref="O638:O700" si="4137">N638*$H638</f>
        <v>0</v>
      </c>
      <c r="P638" s="172"/>
      <c r="Q638" s="90">
        <f t="shared" ref="Q638:Q700" si="4138">P638*$H638</f>
        <v>0</v>
      </c>
      <c r="R638" s="172"/>
      <c r="S638" s="90">
        <f t="shared" ref="S638:S700" si="4139">R638*$H638</f>
        <v>0</v>
      </c>
      <c r="T638" s="172"/>
      <c r="U638" s="90">
        <f t="shared" ref="U638:U700" si="4140">T638*$H638</f>
        <v>0</v>
      </c>
      <c r="V638" s="172"/>
      <c r="W638" s="90">
        <f t="shared" ref="W638:W700" si="4141">V638*$H638</f>
        <v>0</v>
      </c>
      <c r="X638" s="172"/>
      <c r="Y638" s="90">
        <f t="shared" ref="Y638:Y700" si="4142">X638*$H638</f>
        <v>0</v>
      </c>
      <c r="Z638" s="172"/>
      <c r="AA638" s="90">
        <f t="shared" ref="AA638:AA700" si="4143">Z638*$H638</f>
        <v>0</v>
      </c>
      <c r="AB638" s="172"/>
      <c r="AC638" s="90">
        <f t="shared" ref="AC638:AC700" si="4144">AB638*$H638</f>
        <v>0</v>
      </c>
      <c r="AD638" s="172"/>
      <c r="AE638" s="90">
        <f t="shared" ref="AE638:AE700" si="4145">AD638*$H638</f>
        <v>0</v>
      </c>
      <c r="AF638" s="172"/>
      <c r="AG638" s="90">
        <f t="shared" ref="AG638:AG700" si="4146">AF638*$H638</f>
        <v>0</v>
      </c>
      <c r="AH638" s="172"/>
      <c r="AI638" s="90">
        <f t="shared" ref="AI638:AI700" si="4147">AH638*$H638</f>
        <v>0</v>
      </c>
      <c r="AJ638" s="172"/>
      <c r="AK638" s="90">
        <f t="shared" ref="AK638:AK700" si="4148">AJ638*$H638</f>
        <v>0</v>
      </c>
      <c r="AL638" s="172"/>
      <c r="AM638" s="90">
        <f t="shared" ref="AM638:AM700" si="4149">AL638*$H638</f>
        <v>0</v>
      </c>
      <c r="AN638" s="172"/>
      <c r="AO638" s="90">
        <f t="shared" ref="AO638:AO700" si="4150">AN638*$H638</f>
        <v>0</v>
      </c>
      <c r="AP638" s="172"/>
      <c r="AQ638" s="90">
        <f t="shared" ref="AQ638:AQ700" si="4151">AP638*$H638</f>
        <v>0</v>
      </c>
      <c r="AR638" s="172"/>
      <c r="AS638" s="90">
        <f t="shared" ref="AS638:AS700" si="4152">AR638*$H638</f>
        <v>0</v>
      </c>
      <c r="AT638" s="172"/>
      <c r="AU638" s="90">
        <f t="shared" ref="AU638:AU700" si="4153">AT638*$H638</f>
        <v>0</v>
      </c>
      <c r="AV638" s="172"/>
      <c r="AW638" s="90">
        <f t="shared" ref="AW638:AW700" si="4154">AV638*$H638</f>
        <v>0</v>
      </c>
      <c r="AX638" s="91">
        <f t="shared" si="3989"/>
        <v>0</v>
      </c>
      <c r="AY638" s="92">
        <f t="shared" si="3990"/>
        <v>0</v>
      </c>
      <c r="AZ638" s="87">
        <f t="shared" si="3991"/>
        <v>0</v>
      </c>
      <c r="BA638" s="153">
        <f t="shared" si="3992"/>
        <v>0</v>
      </c>
    </row>
    <row r="639" spans="1:53" s="2" customFormat="1" ht="13.2" hidden="1" thickTop="1" thickBot="1" x14ac:dyDescent="0.3">
      <c r="A639" s="32"/>
      <c r="B639" s="154">
        <v>5054000009</v>
      </c>
      <c r="C639" s="133" t="str">
        <f>IFERROR(IF(B639,VLOOKUP((AEO!$B$13&amp;AEO!$C$13&amp;B639&amp;E639),MSRV5!A:F,6,0),""),"N/A")</f>
        <v>5970</v>
      </c>
      <c r="D639" s="138" t="s">
        <v>5555</v>
      </c>
      <c r="E639" s="143" t="str">
        <f>IF(B639,VLOOKUP(B639,MSRV5!B:D,3,0),"")</f>
        <v>UN</v>
      </c>
      <c r="F639" s="143"/>
      <c r="G639" s="75"/>
      <c r="H639" s="74">
        <f>IFERROR(IF(B639,VLOOKUP((AEO!$B$13&amp;AEO!$C$13&amp;B639&amp;E639),MSRV5!A:E,5,0),""),0)</f>
        <v>753.31</v>
      </c>
      <c r="I639" s="33">
        <f t="shared" si="3440"/>
        <v>0</v>
      </c>
      <c r="J639" s="172"/>
      <c r="K639" s="33">
        <f t="shared" si="3441"/>
        <v>0</v>
      </c>
      <c r="L639" s="172"/>
      <c r="M639" s="33">
        <f t="shared" si="3441"/>
        <v>0</v>
      </c>
      <c r="N639" s="172"/>
      <c r="O639" s="33">
        <f t="shared" si="4137"/>
        <v>0</v>
      </c>
      <c r="P639" s="172"/>
      <c r="Q639" s="33">
        <f t="shared" si="4138"/>
        <v>0</v>
      </c>
      <c r="R639" s="172"/>
      <c r="S639" s="33">
        <f t="shared" si="4139"/>
        <v>0</v>
      </c>
      <c r="T639" s="172"/>
      <c r="U639" s="33">
        <f t="shared" si="4140"/>
        <v>0</v>
      </c>
      <c r="V639" s="172"/>
      <c r="W639" s="33">
        <f t="shared" si="4141"/>
        <v>0</v>
      </c>
      <c r="X639" s="172"/>
      <c r="Y639" s="33">
        <f t="shared" si="4142"/>
        <v>0</v>
      </c>
      <c r="Z639" s="172"/>
      <c r="AA639" s="33">
        <f t="shared" si="4143"/>
        <v>0</v>
      </c>
      <c r="AB639" s="172"/>
      <c r="AC639" s="33">
        <f t="shared" si="4144"/>
        <v>0</v>
      </c>
      <c r="AD639" s="172"/>
      <c r="AE639" s="33">
        <f t="shared" si="4145"/>
        <v>0</v>
      </c>
      <c r="AF639" s="172"/>
      <c r="AG639" s="33">
        <f t="shared" si="4146"/>
        <v>0</v>
      </c>
      <c r="AH639" s="172"/>
      <c r="AI639" s="33">
        <f t="shared" si="4147"/>
        <v>0</v>
      </c>
      <c r="AJ639" s="172"/>
      <c r="AK639" s="33">
        <f t="shared" si="4148"/>
        <v>0</v>
      </c>
      <c r="AL639" s="172"/>
      <c r="AM639" s="33">
        <f t="shared" si="4149"/>
        <v>0</v>
      </c>
      <c r="AN639" s="172"/>
      <c r="AO639" s="33">
        <f t="shared" si="4150"/>
        <v>0</v>
      </c>
      <c r="AP639" s="172"/>
      <c r="AQ639" s="33">
        <f t="shared" si="4151"/>
        <v>0</v>
      </c>
      <c r="AR639" s="172"/>
      <c r="AS639" s="33">
        <f t="shared" si="4152"/>
        <v>0</v>
      </c>
      <c r="AT639" s="172"/>
      <c r="AU639" s="33">
        <f t="shared" si="4153"/>
        <v>0</v>
      </c>
      <c r="AV639" s="172"/>
      <c r="AW639" s="33">
        <f t="shared" si="4154"/>
        <v>0</v>
      </c>
      <c r="AX639" s="34">
        <f t="shared" si="3989"/>
        <v>0</v>
      </c>
      <c r="AY639" s="41">
        <f t="shared" si="3990"/>
        <v>0</v>
      </c>
      <c r="AZ639" s="5">
        <f t="shared" si="3991"/>
        <v>0</v>
      </c>
      <c r="BA639" s="155">
        <f t="shared" si="3992"/>
        <v>0</v>
      </c>
    </row>
    <row r="640" spans="1:53" s="2" customFormat="1" ht="13.2" hidden="1" thickTop="1" thickBot="1" x14ac:dyDescent="0.3">
      <c r="A640" s="32"/>
      <c r="B640" s="154">
        <v>5054000033</v>
      </c>
      <c r="C640" s="133" t="str">
        <f>IFERROR(IF(B640,VLOOKUP((AEO!$B$13&amp;AEO!$C$13&amp;B640&amp;E640),MSRV5!A:F,6,0),""),"N/A")</f>
        <v>5980</v>
      </c>
      <c r="D640" s="138" t="s">
        <v>5556</v>
      </c>
      <c r="E640" s="143" t="str">
        <f>IF(B640,VLOOKUP(B640,MSRV5!B:D,3,0),"")</f>
        <v>UN</v>
      </c>
      <c r="F640" s="143"/>
      <c r="G640" s="75"/>
      <c r="H640" s="74">
        <f>IFERROR(IF(B640,VLOOKUP((AEO!$B$13&amp;AEO!$C$13&amp;B640&amp;E640),MSRV5!A:E,5,0),""),0)</f>
        <v>915.37</v>
      </c>
      <c r="I640" s="33">
        <f t="shared" si="3440"/>
        <v>0</v>
      </c>
      <c r="J640" s="172"/>
      <c r="K640" s="33">
        <f t="shared" si="3441"/>
        <v>0</v>
      </c>
      <c r="L640" s="172"/>
      <c r="M640" s="33">
        <f t="shared" si="3441"/>
        <v>0</v>
      </c>
      <c r="N640" s="172"/>
      <c r="O640" s="33">
        <f t="shared" si="4137"/>
        <v>0</v>
      </c>
      <c r="P640" s="172"/>
      <c r="Q640" s="33">
        <f t="shared" si="4138"/>
        <v>0</v>
      </c>
      <c r="R640" s="172"/>
      <c r="S640" s="33">
        <f t="shared" si="4139"/>
        <v>0</v>
      </c>
      <c r="T640" s="172"/>
      <c r="U640" s="33">
        <f t="shared" si="4140"/>
        <v>0</v>
      </c>
      <c r="V640" s="172"/>
      <c r="W640" s="33">
        <f t="shared" si="4141"/>
        <v>0</v>
      </c>
      <c r="X640" s="172"/>
      <c r="Y640" s="33">
        <f t="shared" si="4142"/>
        <v>0</v>
      </c>
      <c r="Z640" s="172"/>
      <c r="AA640" s="33">
        <f t="shared" si="4143"/>
        <v>0</v>
      </c>
      <c r="AB640" s="172"/>
      <c r="AC640" s="33">
        <f t="shared" si="4144"/>
        <v>0</v>
      </c>
      <c r="AD640" s="172"/>
      <c r="AE640" s="33">
        <f t="shared" si="4145"/>
        <v>0</v>
      </c>
      <c r="AF640" s="172"/>
      <c r="AG640" s="33">
        <f t="shared" si="4146"/>
        <v>0</v>
      </c>
      <c r="AH640" s="172"/>
      <c r="AI640" s="33">
        <f t="shared" si="4147"/>
        <v>0</v>
      </c>
      <c r="AJ640" s="172"/>
      <c r="AK640" s="33">
        <f t="shared" si="4148"/>
        <v>0</v>
      </c>
      <c r="AL640" s="172"/>
      <c r="AM640" s="33">
        <f t="shared" si="4149"/>
        <v>0</v>
      </c>
      <c r="AN640" s="172"/>
      <c r="AO640" s="33">
        <f t="shared" si="4150"/>
        <v>0</v>
      </c>
      <c r="AP640" s="172"/>
      <c r="AQ640" s="33">
        <f t="shared" si="4151"/>
        <v>0</v>
      </c>
      <c r="AR640" s="172"/>
      <c r="AS640" s="33">
        <f t="shared" si="4152"/>
        <v>0</v>
      </c>
      <c r="AT640" s="172"/>
      <c r="AU640" s="33">
        <f t="shared" si="4153"/>
        <v>0</v>
      </c>
      <c r="AV640" s="172"/>
      <c r="AW640" s="33">
        <f t="shared" si="4154"/>
        <v>0</v>
      </c>
      <c r="AX640" s="34">
        <f t="shared" si="3989"/>
        <v>0</v>
      </c>
      <c r="AY640" s="41">
        <f t="shared" si="3990"/>
        <v>0</v>
      </c>
      <c r="AZ640" s="5">
        <f t="shared" si="3991"/>
        <v>0</v>
      </c>
      <c r="BA640" s="155">
        <f t="shared" si="3992"/>
        <v>0</v>
      </c>
    </row>
    <row r="641" spans="1:53" s="2" customFormat="1" ht="13.2" hidden="1" thickTop="1" thickBot="1" x14ac:dyDescent="0.3">
      <c r="A641" s="32"/>
      <c r="B641" s="154">
        <v>5054000010</v>
      </c>
      <c r="C641" s="133" t="str">
        <f>IFERROR(IF(B641,VLOOKUP((AEO!$B$13&amp;AEO!$C$13&amp;B641&amp;E641),MSRV5!A:F,6,0),""),"N/A")</f>
        <v>5990</v>
      </c>
      <c r="D641" s="138" t="s">
        <v>5557</v>
      </c>
      <c r="E641" s="143" t="str">
        <f>IF(B641,VLOOKUP(B641,MSRV5!B:D,3,0),"")</f>
        <v>UN</v>
      </c>
      <c r="F641" s="143"/>
      <c r="G641" s="75"/>
      <c r="H641" s="74">
        <f>IFERROR(IF(B641,VLOOKUP((AEO!$B$13&amp;AEO!$C$13&amp;B641&amp;E641),MSRV5!A:E,5,0),""),0)</f>
        <v>662.81</v>
      </c>
      <c r="I641" s="33">
        <f t="shared" si="3440"/>
        <v>0</v>
      </c>
      <c r="J641" s="172"/>
      <c r="K641" s="33">
        <f t="shared" si="3441"/>
        <v>0</v>
      </c>
      <c r="L641" s="172"/>
      <c r="M641" s="33">
        <f t="shared" si="3441"/>
        <v>0</v>
      </c>
      <c r="N641" s="172"/>
      <c r="O641" s="33">
        <f t="shared" si="4137"/>
        <v>0</v>
      </c>
      <c r="P641" s="172"/>
      <c r="Q641" s="33">
        <f t="shared" si="4138"/>
        <v>0</v>
      </c>
      <c r="R641" s="172"/>
      <c r="S641" s="33">
        <f t="shared" si="4139"/>
        <v>0</v>
      </c>
      <c r="T641" s="172"/>
      <c r="U641" s="33">
        <f t="shared" si="4140"/>
        <v>0</v>
      </c>
      <c r="V641" s="172"/>
      <c r="W641" s="33">
        <f t="shared" si="4141"/>
        <v>0</v>
      </c>
      <c r="X641" s="172"/>
      <c r="Y641" s="33">
        <f t="shared" si="4142"/>
        <v>0</v>
      </c>
      <c r="Z641" s="172"/>
      <c r="AA641" s="33">
        <f t="shared" si="4143"/>
        <v>0</v>
      </c>
      <c r="AB641" s="172"/>
      <c r="AC641" s="33">
        <f t="shared" si="4144"/>
        <v>0</v>
      </c>
      <c r="AD641" s="172"/>
      <c r="AE641" s="33">
        <f t="shared" si="4145"/>
        <v>0</v>
      </c>
      <c r="AF641" s="172"/>
      <c r="AG641" s="33">
        <f t="shared" si="4146"/>
        <v>0</v>
      </c>
      <c r="AH641" s="172"/>
      <c r="AI641" s="33">
        <f t="shared" si="4147"/>
        <v>0</v>
      </c>
      <c r="AJ641" s="172"/>
      <c r="AK641" s="33">
        <f t="shared" si="4148"/>
        <v>0</v>
      </c>
      <c r="AL641" s="172"/>
      <c r="AM641" s="33">
        <f t="shared" si="4149"/>
        <v>0</v>
      </c>
      <c r="AN641" s="172"/>
      <c r="AO641" s="33">
        <f t="shared" si="4150"/>
        <v>0</v>
      </c>
      <c r="AP641" s="172"/>
      <c r="AQ641" s="33">
        <f t="shared" si="4151"/>
        <v>0</v>
      </c>
      <c r="AR641" s="172"/>
      <c r="AS641" s="33">
        <f t="shared" si="4152"/>
        <v>0</v>
      </c>
      <c r="AT641" s="172"/>
      <c r="AU641" s="33">
        <f t="shared" si="4153"/>
        <v>0</v>
      </c>
      <c r="AV641" s="172"/>
      <c r="AW641" s="33">
        <f t="shared" si="4154"/>
        <v>0</v>
      </c>
      <c r="AX641" s="34">
        <f t="shared" si="3989"/>
        <v>0</v>
      </c>
      <c r="AY641" s="41">
        <f t="shared" si="3990"/>
        <v>0</v>
      </c>
      <c r="AZ641" s="5">
        <f t="shared" si="3991"/>
        <v>0</v>
      </c>
      <c r="BA641" s="155">
        <f t="shared" si="3992"/>
        <v>0</v>
      </c>
    </row>
    <row r="642" spans="1:53" s="2" customFormat="1" ht="13.2" hidden="1" thickTop="1" thickBot="1" x14ac:dyDescent="0.3">
      <c r="A642" s="32"/>
      <c r="B642" s="154">
        <v>5054000015</v>
      </c>
      <c r="C642" s="133" t="str">
        <f>IFERROR(IF(B642,VLOOKUP((AEO!$B$13&amp;AEO!$C$13&amp;B642&amp;E642),MSRV5!A:F,6,0),""),"N/A")</f>
        <v>6000</v>
      </c>
      <c r="D642" s="138" t="s">
        <v>5558</v>
      </c>
      <c r="E642" s="143" t="str">
        <f>IF(B642,VLOOKUP(B642,MSRV5!B:D,3,0),"")</f>
        <v>UN</v>
      </c>
      <c r="F642" s="143"/>
      <c r="G642" s="75"/>
      <c r="H642" s="185">
        <f>IFERROR(IF(B642,VLOOKUP((AEO!$B$13&amp;AEO!$C$13&amp;B642&amp;E642),MSRV5!A:E,5,0),""),0)</f>
        <v>3639.52</v>
      </c>
      <c r="I642" s="186">
        <f t="shared" si="3440"/>
        <v>0</v>
      </c>
      <c r="J642" s="172"/>
      <c r="K642" s="33">
        <f t="shared" si="3441"/>
        <v>0</v>
      </c>
      <c r="L642" s="172"/>
      <c r="M642" s="33">
        <f t="shared" si="3441"/>
        <v>0</v>
      </c>
      <c r="N642" s="172"/>
      <c r="O642" s="33">
        <f t="shared" si="4137"/>
        <v>0</v>
      </c>
      <c r="P642" s="172"/>
      <c r="Q642" s="33">
        <f t="shared" si="4138"/>
        <v>0</v>
      </c>
      <c r="R642" s="172"/>
      <c r="S642" s="33">
        <f t="shared" si="4139"/>
        <v>0</v>
      </c>
      <c r="T642" s="172"/>
      <c r="U642" s="33">
        <f t="shared" si="4140"/>
        <v>0</v>
      </c>
      <c r="V642" s="172"/>
      <c r="W642" s="33">
        <f t="shared" si="4141"/>
        <v>0</v>
      </c>
      <c r="X642" s="172"/>
      <c r="Y642" s="33">
        <f t="shared" si="4142"/>
        <v>0</v>
      </c>
      <c r="Z642" s="172"/>
      <c r="AA642" s="33">
        <f t="shared" si="4143"/>
        <v>0</v>
      </c>
      <c r="AB642" s="172"/>
      <c r="AC642" s="33">
        <f t="shared" si="4144"/>
        <v>0</v>
      </c>
      <c r="AD642" s="172"/>
      <c r="AE642" s="33">
        <f t="shared" si="4145"/>
        <v>0</v>
      </c>
      <c r="AF642" s="172"/>
      <c r="AG642" s="33">
        <f t="shared" si="4146"/>
        <v>0</v>
      </c>
      <c r="AH642" s="172"/>
      <c r="AI642" s="33">
        <f t="shared" si="4147"/>
        <v>0</v>
      </c>
      <c r="AJ642" s="172"/>
      <c r="AK642" s="33">
        <f t="shared" si="4148"/>
        <v>0</v>
      </c>
      <c r="AL642" s="172"/>
      <c r="AM642" s="33">
        <f t="shared" si="4149"/>
        <v>0</v>
      </c>
      <c r="AN642" s="172"/>
      <c r="AO642" s="33">
        <f t="shared" si="4150"/>
        <v>0</v>
      </c>
      <c r="AP642" s="172"/>
      <c r="AQ642" s="33">
        <f t="shared" si="4151"/>
        <v>0</v>
      </c>
      <c r="AR642" s="172"/>
      <c r="AS642" s="33">
        <f t="shared" si="4152"/>
        <v>0</v>
      </c>
      <c r="AT642" s="172"/>
      <c r="AU642" s="33">
        <f t="shared" si="4153"/>
        <v>0</v>
      </c>
      <c r="AV642" s="172"/>
      <c r="AW642" s="33">
        <f t="shared" si="4154"/>
        <v>0</v>
      </c>
      <c r="AX642" s="34">
        <f t="shared" si="3989"/>
        <v>0</v>
      </c>
      <c r="AY642" s="41">
        <f t="shared" si="3990"/>
        <v>0</v>
      </c>
      <c r="AZ642" s="5">
        <f t="shared" si="3991"/>
        <v>0</v>
      </c>
      <c r="BA642" s="155">
        <f t="shared" si="3992"/>
        <v>0</v>
      </c>
    </row>
    <row r="643" spans="1:53" s="2" customFormat="1" ht="13.2" hidden="1" thickTop="1" thickBot="1" x14ac:dyDescent="0.3">
      <c r="A643" s="32"/>
      <c r="B643" s="154">
        <v>5054000016</v>
      </c>
      <c r="C643" s="133" t="str">
        <f>IFERROR(IF(B643,VLOOKUP((AEO!$B$13&amp;AEO!$C$13&amp;B643&amp;E643),MSRV5!A:F,6,0),""),"N/A")</f>
        <v>6010</v>
      </c>
      <c r="D643" s="138" t="s">
        <v>5559</v>
      </c>
      <c r="E643" s="143" t="str">
        <f>IF(B643,VLOOKUP(B643,MSRV5!B:D,3,0),"")</f>
        <v>UN</v>
      </c>
      <c r="F643" s="143"/>
      <c r="G643" s="75"/>
      <c r="H643" s="74">
        <f>IFERROR(IF(B643,VLOOKUP((AEO!$B$13&amp;AEO!$C$13&amp;B643&amp;E643),MSRV5!A:E,5,0),""),0)</f>
        <v>3422.16</v>
      </c>
      <c r="I643" s="33">
        <f t="shared" si="3440"/>
        <v>0</v>
      </c>
      <c r="J643" s="172"/>
      <c r="K643" s="33">
        <f t="shared" si="3441"/>
        <v>0</v>
      </c>
      <c r="L643" s="172"/>
      <c r="M643" s="33">
        <f t="shared" si="3441"/>
        <v>0</v>
      </c>
      <c r="N643" s="172"/>
      <c r="O643" s="33">
        <f t="shared" si="4137"/>
        <v>0</v>
      </c>
      <c r="P643" s="172"/>
      <c r="Q643" s="33">
        <f t="shared" si="4138"/>
        <v>0</v>
      </c>
      <c r="R643" s="172"/>
      <c r="S643" s="33">
        <f t="shared" si="4139"/>
        <v>0</v>
      </c>
      <c r="T643" s="172"/>
      <c r="U643" s="33">
        <f t="shared" si="4140"/>
        <v>0</v>
      </c>
      <c r="V643" s="172"/>
      <c r="W643" s="33">
        <f t="shared" si="4141"/>
        <v>0</v>
      </c>
      <c r="X643" s="172"/>
      <c r="Y643" s="33">
        <f t="shared" si="4142"/>
        <v>0</v>
      </c>
      <c r="Z643" s="172"/>
      <c r="AA643" s="33">
        <f t="shared" si="4143"/>
        <v>0</v>
      </c>
      <c r="AB643" s="172"/>
      <c r="AC643" s="33">
        <f t="shared" si="4144"/>
        <v>0</v>
      </c>
      <c r="AD643" s="172"/>
      <c r="AE643" s="33">
        <f t="shared" si="4145"/>
        <v>0</v>
      </c>
      <c r="AF643" s="172"/>
      <c r="AG643" s="33">
        <f t="shared" si="4146"/>
        <v>0</v>
      </c>
      <c r="AH643" s="172"/>
      <c r="AI643" s="33">
        <f t="shared" si="4147"/>
        <v>0</v>
      </c>
      <c r="AJ643" s="172"/>
      <c r="AK643" s="33">
        <f t="shared" si="4148"/>
        <v>0</v>
      </c>
      <c r="AL643" s="172"/>
      <c r="AM643" s="33">
        <f t="shared" si="4149"/>
        <v>0</v>
      </c>
      <c r="AN643" s="172"/>
      <c r="AO643" s="33">
        <f t="shared" si="4150"/>
        <v>0</v>
      </c>
      <c r="AP643" s="172"/>
      <c r="AQ643" s="33">
        <f t="shared" si="4151"/>
        <v>0</v>
      </c>
      <c r="AR643" s="172"/>
      <c r="AS643" s="33">
        <f t="shared" si="4152"/>
        <v>0</v>
      </c>
      <c r="AT643" s="172"/>
      <c r="AU643" s="33">
        <f t="shared" si="4153"/>
        <v>0</v>
      </c>
      <c r="AV643" s="172"/>
      <c r="AW643" s="33">
        <f t="shared" si="4154"/>
        <v>0</v>
      </c>
      <c r="AX643" s="34">
        <f t="shared" si="3989"/>
        <v>0</v>
      </c>
      <c r="AY643" s="41">
        <f t="shared" si="3990"/>
        <v>0</v>
      </c>
      <c r="AZ643" s="5">
        <f t="shared" si="3991"/>
        <v>0</v>
      </c>
      <c r="BA643" s="155">
        <f t="shared" si="3992"/>
        <v>0</v>
      </c>
    </row>
    <row r="644" spans="1:53" s="2" customFormat="1" ht="13.2" hidden="1" thickTop="1" thickBot="1" x14ac:dyDescent="0.3">
      <c r="A644" s="32"/>
      <c r="B644" s="154">
        <v>5054000013</v>
      </c>
      <c r="C644" s="133" t="str">
        <f>IFERROR(IF(B644,VLOOKUP((AEO!$B$13&amp;AEO!$C$13&amp;B644&amp;E644),MSRV5!A:F,6,0),""),"N/A")</f>
        <v>6020</v>
      </c>
      <c r="D644" s="138" t="s">
        <v>5560</v>
      </c>
      <c r="E644" s="143" t="str">
        <f>IF(B644,VLOOKUP(B644,MSRV5!B:D,3,0),"")</f>
        <v>UN</v>
      </c>
      <c r="F644" s="143"/>
      <c r="G644" s="75"/>
      <c r="H644" s="74">
        <f>IFERROR(IF(B644,VLOOKUP((AEO!$B$13&amp;AEO!$C$13&amp;B644&amp;E644),MSRV5!A:E,5,0),""),0)</f>
        <v>2851.79</v>
      </c>
      <c r="I644" s="33">
        <f t="shared" si="3440"/>
        <v>0</v>
      </c>
      <c r="J644" s="172"/>
      <c r="K644" s="33">
        <f t="shared" si="3441"/>
        <v>0</v>
      </c>
      <c r="L644" s="172"/>
      <c r="M644" s="33">
        <f t="shared" si="3441"/>
        <v>0</v>
      </c>
      <c r="N644" s="172"/>
      <c r="O644" s="33">
        <f t="shared" si="4137"/>
        <v>0</v>
      </c>
      <c r="P644" s="172"/>
      <c r="Q644" s="33">
        <f t="shared" si="4138"/>
        <v>0</v>
      </c>
      <c r="R644" s="172"/>
      <c r="S644" s="33">
        <f t="shared" si="4139"/>
        <v>0</v>
      </c>
      <c r="T644" s="172"/>
      <c r="U644" s="33">
        <f t="shared" si="4140"/>
        <v>0</v>
      </c>
      <c r="V644" s="172"/>
      <c r="W644" s="33">
        <f t="shared" si="4141"/>
        <v>0</v>
      </c>
      <c r="X644" s="172"/>
      <c r="Y644" s="33">
        <f t="shared" si="4142"/>
        <v>0</v>
      </c>
      <c r="Z644" s="172"/>
      <c r="AA644" s="33">
        <f t="shared" si="4143"/>
        <v>0</v>
      </c>
      <c r="AB644" s="172"/>
      <c r="AC644" s="33">
        <f t="shared" si="4144"/>
        <v>0</v>
      </c>
      <c r="AD644" s="172"/>
      <c r="AE644" s="33">
        <f t="shared" si="4145"/>
        <v>0</v>
      </c>
      <c r="AF644" s="172"/>
      <c r="AG644" s="33">
        <f t="shared" si="4146"/>
        <v>0</v>
      </c>
      <c r="AH644" s="172"/>
      <c r="AI644" s="33">
        <f t="shared" si="4147"/>
        <v>0</v>
      </c>
      <c r="AJ644" s="172"/>
      <c r="AK644" s="33">
        <f t="shared" si="4148"/>
        <v>0</v>
      </c>
      <c r="AL644" s="172"/>
      <c r="AM644" s="33">
        <f t="shared" si="4149"/>
        <v>0</v>
      </c>
      <c r="AN644" s="172"/>
      <c r="AO644" s="33">
        <f t="shared" si="4150"/>
        <v>0</v>
      </c>
      <c r="AP644" s="172"/>
      <c r="AQ644" s="33">
        <f t="shared" si="4151"/>
        <v>0</v>
      </c>
      <c r="AR644" s="172"/>
      <c r="AS644" s="33">
        <f t="shared" si="4152"/>
        <v>0</v>
      </c>
      <c r="AT644" s="172"/>
      <c r="AU644" s="33">
        <f t="shared" si="4153"/>
        <v>0</v>
      </c>
      <c r="AV644" s="172"/>
      <c r="AW644" s="33">
        <f t="shared" si="4154"/>
        <v>0</v>
      </c>
      <c r="AX644" s="34">
        <f t="shared" si="3989"/>
        <v>0</v>
      </c>
      <c r="AY644" s="41">
        <f t="shared" si="3990"/>
        <v>0</v>
      </c>
      <c r="AZ644" s="5">
        <f t="shared" si="3991"/>
        <v>0</v>
      </c>
      <c r="BA644" s="155">
        <f t="shared" si="3992"/>
        <v>0</v>
      </c>
    </row>
    <row r="645" spans="1:53" s="2" customFormat="1" ht="13.2" hidden="1" thickTop="1" thickBot="1" x14ac:dyDescent="0.3">
      <c r="A645" s="32"/>
      <c r="B645" s="154">
        <v>5056100020</v>
      </c>
      <c r="C645" s="133" t="str">
        <f>IFERROR(IF(B645,VLOOKUP((AEO!$B$13&amp;AEO!$C$13&amp;B645&amp;E645),MSRV5!A:F,6,0),""),"N/A")</f>
        <v>6030</v>
      </c>
      <c r="D645" s="138" t="s">
        <v>5561</v>
      </c>
      <c r="E645" s="143" t="str">
        <f>IF(B645,VLOOKUP(B645,MSRV5!B:D,3,0),"")</f>
        <v>UN</v>
      </c>
      <c r="F645" s="143"/>
      <c r="G645" s="75"/>
      <c r="H645" s="74">
        <f>IFERROR(IF(B645,VLOOKUP((AEO!$B$13&amp;AEO!$C$13&amp;B645&amp;E645),MSRV5!A:E,5,0),""),0)</f>
        <v>3343.35</v>
      </c>
      <c r="I645" s="33">
        <f t="shared" si="3440"/>
        <v>0</v>
      </c>
      <c r="J645" s="172"/>
      <c r="K645" s="33">
        <f t="shared" si="3441"/>
        <v>0</v>
      </c>
      <c r="L645" s="172"/>
      <c r="M645" s="33">
        <f t="shared" si="3441"/>
        <v>0</v>
      </c>
      <c r="N645" s="172"/>
      <c r="O645" s="33">
        <f t="shared" si="4137"/>
        <v>0</v>
      </c>
      <c r="P645" s="172"/>
      <c r="Q645" s="33">
        <f t="shared" si="4138"/>
        <v>0</v>
      </c>
      <c r="R645" s="172"/>
      <c r="S645" s="33">
        <f t="shared" si="4139"/>
        <v>0</v>
      </c>
      <c r="T645" s="172"/>
      <c r="U645" s="33">
        <f t="shared" si="4140"/>
        <v>0</v>
      </c>
      <c r="V645" s="172"/>
      <c r="W645" s="33">
        <f t="shared" si="4141"/>
        <v>0</v>
      </c>
      <c r="X645" s="172"/>
      <c r="Y645" s="33">
        <f t="shared" si="4142"/>
        <v>0</v>
      </c>
      <c r="Z645" s="172"/>
      <c r="AA645" s="33">
        <f t="shared" si="4143"/>
        <v>0</v>
      </c>
      <c r="AB645" s="172"/>
      <c r="AC645" s="33">
        <f t="shared" si="4144"/>
        <v>0</v>
      </c>
      <c r="AD645" s="172"/>
      <c r="AE645" s="33">
        <f t="shared" si="4145"/>
        <v>0</v>
      </c>
      <c r="AF645" s="172"/>
      <c r="AG645" s="33">
        <f t="shared" si="4146"/>
        <v>0</v>
      </c>
      <c r="AH645" s="172"/>
      <c r="AI645" s="33">
        <f t="shared" si="4147"/>
        <v>0</v>
      </c>
      <c r="AJ645" s="172"/>
      <c r="AK645" s="33">
        <f t="shared" si="4148"/>
        <v>0</v>
      </c>
      <c r="AL645" s="172"/>
      <c r="AM645" s="33">
        <f t="shared" si="4149"/>
        <v>0</v>
      </c>
      <c r="AN645" s="172"/>
      <c r="AO645" s="33">
        <f t="shared" si="4150"/>
        <v>0</v>
      </c>
      <c r="AP645" s="172"/>
      <c r="AQ645" s="33">
        <f t="shared" si="4151"/>
        <v>0</v>
      </c>
      <c r="AR645" s="172"/>
      <c r="AS645" s="33">
        <f t="shared" si="4152"/>
        <v>0</v>
      </c>
      <c r="AT645" s="172"/>
      <c r="AU645" s="33">
        <f t="shared" si="4153"/>
        <v>0</v>
      </c>
      <c r="AV645" s="172"/>
      <c r="AW645" s="33">
        <f t="shared" si="4154"/>
        <v>0</v>
      </c>
      <c r="AX645" s="34">
        <f t="shared" si="3989"/>
        <v>0</v>
      </c>
      <c r="AY645" s="41">
        <f t="shared" si="3990"/>
        <v>0</v>
      </c>
      <c r="AZ645" s="5">
        <f t="shared" si="3991"/>
        <v>0</v>
      </c>
      <c r="BA645" s="155">
        <f t="shared" si="3992"/>
        <v>0</v>
      </c>
    </row>
    <row r="646" spans="1:53" s="2" customFormat="1" ht="13.2" hidden="1" thickTop="1" thickBot="1" x14ac:dyDescent="0.3">
      <c r="A646" s="32"/>
      <c r="B646" s="154">
        <v>5054000017</v>
      </c>
      <c r="C646" s="133" t="str">
        <f>IFERROR(IF(B646,VLOOKUP((AEO!$B$13&amp;AEO!$C$13&amp;B646&amp;E646),MSRV5!A:F,6,0),""),"N/A")</f>
        <v>6040</v>
      </c>
      <c r="D646" s="138" t="s">
        <v>5562</v>
      </c>
      <c r="E646" s="143" t="str">
        <f>IF(B646,VLOOKUP(B646,MSRV5!B:D,3,0),"")</f>
        <v>UN</v>
      </c>
      <c r="F646" s="143"/>
      <c r="G646" s="75"/>
      <c r="H646" s="74">
        <f>IFERROR(IF(B646,VLOOKUP((AEO!$B$13&amp;AEO!$C$13&amp;B646&amp;E646),MSRV5!A:E,5,0),""),0)</f>
        <v>3422.93</v>
      </c>
      <c r="I646" s="33">
        <f t="shared" si="3440"/>
        <v>0</v>
      </c>
      <c r="J646" s="172"/>
      <c r="K646" s="33">
        <f t="shared" si="3441"/>
        <v>0</v>
      </c>
      <c r="L646" s="172"/>
      <c r="M646" s="33">
        <f t="shared" si="3441"/>
        <v>0</v>
      </c>
      <c r="N646" s="172"/>
      <c r="O646" s="33">
        <f t="shared" si="4137"/>
        <v>0</v>
      </c>
      <c r="P646" s="172"/>
      <c r="Q646" s="33">
        <f t="shared" si="4138"/>
        <v>0</v>
      </c>
      <c r="R646" s="172"/>
      <c r="S646" s="33">
        <f t="shared" si="4139"/>
        <v>0</v>
      </c>
      <c r="T646" s="172"/>
      <c r="U646" s="33">
        <f t="shared" si="4140"/>
        <v>0</v>
      </c>
      <c r="V646" s="172"/>
      <c r="W646" s="33">
        <f t="shared" si="4141"/>
        <v>0</v>
      </c>
      <c r="X646" s="172"/>
      <c r="Y646" s="33">
        <f t="shared" si="4142"/>
        <v>0</v>
      </c>
      <c r="Z646" s="172"/>
      <c r="AA646" s="33">
        <f t="shared" si="4143"/>
        <v>0</v>
      </c>
      <c r="AB646" s="172"/>
      <c r="AC646" s="33">
        <f t="shared" si="4144"/>
        <v>0</v>
      </c>
      <c r="AD646" s="172"/>
      <c r="AE646" s="33">
        <f t="shared" si="4145"/>
        <v>0</v>
      </c>
      <c r="AF646" s="172"/>
      <c r="AG646" s="33">
        <f t="shared" si="4146"/>
        <v>0</v>
      </c>
      <c r="AH646" s="172"/>
      <c r="AI646" s="33">
        <f t="shared" si="4147"/>
        <v>0</v>
      </c>
      <c r="AJ646" s="172"/>
      <c r="AK646" s="33">
        <f t="shared" si="4148"/>
        <v>0</v>
      </c>
      <c r="AL646" s="172"/>
      <c r="AM646" s="33">
        <f t="shared" si="4149"/>
        <v>0</v>
      </c>
      <c r="AN646" s="172"/>
      <c r="AO646" s="33">
        <f t="shared" si="4150"/>
        <v>0</v>
      </c>
      <c r="AP646" s="172"/>
      <c r="AQ646" s="33">
        <f t="shared" si="4151"/>
        <v>0</v>
      </c>
      <c r="AR646" s="172"/>
      <c r="AS646" s="33">
        <f t="shared" si="4152"/>
        <v>0</v>
      </c>
      <c r="AT646" s="172"/>
      <c r="AU646" s="33">
        <f t="shared" si="4153"/>
        <v>0</v>
      </c>
      <c r="AV646" s="172"/>
      <c r="AW646" s="33">
        <f t="shared" si="4154"/>
        <v>0</v>
      </c>
      <c r="AX646" s="34">
        <f t="shared" si="3989"/>
        <v>0</v>
      </c>
      <c r="AY646" s="41">
        <f t="shared" si="3990"/>
        <v>0</v>
      </c>
      <c r="AZ646" s="5">
        <f t="shared" si="3991"/>
        <v>0</v>
      </c>
      <c r="BA646" s="155">
        <f t="shared" si="3992"/>
        <v>0</v>
      </c>
    </row>
    <row r="647" spans="1:53" s="2" customFormat="1" ht="13.2" hidden="1" thickTop="1" thickBot="1" x14ac:dyDescent="0.3">
      <c r="A647" s="32"/>
      <c r="B647" s="154">
        <v>5054000051</v>
      </c>
      <c r="C647" s="133" t="str">
        <f>IFERROR(IF(B647,VLOOKUP((AEO!$B$13&amp;AEO!$C$13&amp;B647&amp;E647),MSRV5!A:F,6,0),""),"N/A")</f>
        <v>6050</v>
      </c>
      <c r="D647" s="138" t="s">
        <v>5563</v>
      </c>
      <c r="E647" s="143" t="str">
        <f>IF(B647,VLOOKUP(B647,MSRV5!B:D,3,0),"")</f>
        <v>UN</v>
      </c>
      <c r="F647" s="143"/>
      <c r="G647" s="75"/>
      <c r="H647" s="74">
        <f>IFERROR(IF(B647,VLOOKUP((AEO!$B$13&amp;AEO!$C$13&amp;B647&amp;E647),MSRV5!A:E,5,0),""),0)</f>
        <v>2884.47</v>
      </c>
      <c r="I647" s="33">
        <f t="shared" si="3440"/>
        <v>0</v>
      </c>
      <c r="J647" s="172"/>
      <c r="K647" s="33">
        <f t="shared" si="3441"/>
        <v>0</v>
      </c>
      <c r="L647" s="172"/>
      <c r="M647" s="33">
        <f t="shared" si="3441"/>
        <v>0</v>
      </c>
      <c r="N647" s="172"/>
      <c r="O647" s="33">
        <f t="shared" si="4137"/>
        <v>0</v>
      </c>
      <c r="P647" s="172"/>
      <c r="Q647" s="33">
        <f t="shared" si="4138"/>
        <v>0</v>
      </c>
      <c r="R647" s="172"/>
      <c r="S647" s="33">
        <f t="shared" si="4139"/>
        <v>0</v>
      </c>
      <c r="T647" s="172"/>
      <c r="U647" s="33">
        <f t="shared" si="4140"/>
        <v>0</v>
      </c>
      <c r="V647" s="172"/>
      <c r="W647" s="33">
        <f t="shared" si="4141"/>
        <v>0</v>
      </c>
      <c r="X647" s="172"/>
      <c r="Y647" s="33">
        <f t="shared" si="4142"/>
        <v>0</v>
      </c>
      <c r="Z647" s="172"/>
      <c r="AA647" s="33">
        <f t="shared" si="4143"/>
        <v>0</v>
      </c>
      <c r="AB647" s="172"/>
      <c r="AC647" s="33">
        <f t="shared" si="4144"/>
        <v>0</v>
      </c>
      <c r="AD647" s="172"/>
      <c r="AE647" s="33">
        <f t="shared" si="4145"/>
        <v>0</v>
      </c>
      <c r="AF647" s="172"/>
      <c r="AG647" s="33">
        <f t="shared" si="4146"/>
        <v>0</v>
      </c>
      <c r="AH647" s="172"/>
      <c r="AI647" s="33">
        <f t="shared" si="4147"/>
        <v>0</v>
      </c>
      <c r="AJ647" s="172"/>
      <c r="AK647" s="33">
        <f t="shared" si="4148"/>
        <v>0</v>
      </c>
      <c r="AL647" s="172"/>
      <c r="AM647" s="33">
        <f t="shared" si="4149"/>
        <v>0</v>
      </c>
      <c r="AN647" s="172"/>
      <c r="AO647" s="33">
        <f t="shared" si="4150"/>
        <v>0</v>
      </c>
      <c r="AP647" s="172"/>
      <c r="AQ647" s="33">
        <f t="shared" si="4151"/>
        <v>0</v>
      </c>
      <c r="AR647" s="172"/>
      <c r="AS647" s="33">
        <f t="shared" si="4152"/>
        <v>0</v>
      </c>
      <c r="AT647" s="172"/>
      <c r="AU647" s="33">
        <f t="shared" si="4153"/>
        <v>0</v>
      </c>
      <c r="AV647" s="172"/>
      <c r="AW647" s="33">
        <f t="shared" si="4154"/>
        <v>0</v>
      </c>
      <c r="AX647" s="34">
        <f t="shared" si="3989"/>
        <v>0</v>
      </c>
      <c r="AY647" s="41">
        <f t="shared" si="3990"/>
        <v>0</v>
      </c>
      <c r="AZ647" s="5">
        <f t="shared" si="3991"/>
        <v>0</v>
      </c>
      <c r="BA647" s="155">
        <f t="shared" si="3992"/>
        <v>0</v>
      </c>
    </row>
    <row r="648" spans="1:53" s="2" customFormat="1" ht="13.2" hidden="1" thickTop="1" thickBot="1" x14ac:dyDescent="0.3">
      <c r="A648" s="32"/>
      <c r="B648" s="154">
        <v>5054000038</v>
      </c>
      <c r="C648" s="133" t="str">
        <f>IFERROR(IF(B648,VLOOKUP((AEO!$B$13&amp;AEO!$C$13&amp;B648&amp;E648),MSRV5!A:F,6,0),""),"N/A")</f>
        <v>6060</v>
      </c>
      <c r="D648" s="138" t="s">
        <v>5564</v>
      </c>
      <c r="E648" s="143" t="str">
        <f>IF(B648,VLOOKUP(B648,MSRV5!B:D,3,0),"")</f>
        <v>UN</v>
      </c>
      <c r="F648" s="143"/>
      <c r="G648" s="75"/>
      <c r="H648" s="74">
        <f>IFERROR(IF(B648,VLOOKUP((AEO!$B$13&amp;AEO!$C$13&amp;B648&amp;E648),MSRV5!A:E,5,0),""),0)</f>
        <v>4088.49</v>
      </c>
      <c r="I648" s="33">
        <f t="shared" si="3440"/>
        <v>0</v>
      </c>
      <c r="J648" s="172"/>
      <c r="K648" s="33">
        <f t="shared" si="3441"/>
        <v>0</v>
      </c>
      <c r="L648" s="172"/>
      <c r="M648" s="33">
        <f t="shared" si="3441"/>
        <v>0</v>
      </c>
      <c r="N648" s="172"/>
      <c r="O648" s="33">
        <f t="shared" si="4137"/>
        <v>0</v>
      </c>
      <c r="P648" s="172"/>
      <c r="Q648" s="33">
        <f t="shared" si="4138"/>
        <v>0</v>
      </c>
      <c r="R648" s="172"/>
      <c r="S648" s="33">
        <f t="shared" si="4139"/>
        <v>0</v>
      </c>
      <c r="T648" s="172"/>
      <c r="U648" s="33">
        <f t="shared" si="4140"/>
        <v>0</v>
      </c>
      <c r="V648" s="172"/>
      <c r="W648" s="33">
        <f t="shared" si="4141"/>
        <v>0</v>
      </c>
      <c r="X648" s="172"/>
      <c r="Y648" s="33">
        <f t="shared" si="4142"/>
        <v>0</v>
      </c>
      <c r="Z648" s="172"/>
      <c r="AA648" s="33">
        <f t="shared" si="4143"/>
        <v>0</v>
      </c>
      <c r="AB648" s="172"/>
      <c r="AC648" s="33">
        <f t="shared" si="4144"/>
        <v>0</v>
      </c>
      <c r="AD648" s="172"/>
      <c r="AE648" s="33">
        <f t="shared" si="4145"/>
        <v>0</v>
      </c>
      <c r="AF648" s="172"/>
      <c r="AG648" s="33">
        <f t="shared" si="4146"/>
        <v>0</v>
      </c>
      <c r="AH648" s="172"/>
      <c r="AI648" s="33">
        <f t="shared" si="4147"/>
        <v>0</v>
      </c>
      <c r="AJ648" s="172"/>
      <c r="AK648" s="33">
        <f t="shared" si="4148"/>
        <v>0</v>
      </c>
      <c r="AL648" s="172"/>
      <c r="AM648" s="33">
        <f t="shared" si="4149"/>
        <v>0</v>
      </c>
      <c r="AN648" s="172"/>
      <c r="AO648" s="33">
        <f t="shared" si="4150"/>
        <v>0</v>
      </c>
      <c r="AP648" s="172"/>
      <c r="AQ648" s="33">
        <f t="shared" si="4151"/>
        <v>0</v>
      </c>
      <c r="AR648" s="172"/>
      <c r="AS648" s="33">
        <f t="shared" si="4152"/>
        <v>0</v>
      </c>
      <c r="AT648" s="172"/>
      <c r="AU648" s="33">
        <f t="shared" si="4153"/>
        <v>0</v>
      </c>
      <c r="AV648" s="172"/>
      <c r="AW648" s="33">
        <f t="shared" si="4154"/>
        <v>0</v>
      </c>
      <c r="AX648" s="34">
        <f t="shared" si="3989"/>
        <v>0</v>
      </c>
      <c r="AY648" s="41">
        <f t="shared" si="3990"/>
        <v>0</v>
      </c>
      <c r="AZ648" s="5">
        <f t="shared" si="3991"/>
        <v>0</v>
      </c>
      <c r="BA648" s="155">
        <f t="shared" si="3992"/>
        <v>0</v>
      </c>
    </row>
    <row r="649" spans="1:53" s="2" customFormat="1" ht="13.2" hidden="1" thickTop="1" thickBot="1" x14ac:dyDescent="0.3">
      <c r="A649" s="32"/>
      <c r="B649" s="154">
        <v>5054000018</v>
      </c>
      <c r="C649" s="133" t="str">
        <f>IFERROR(IF(B649,VLOOKUP((AEO!$B$13&amp;AEO!$C$13&amp;B649&amp;E649),MSRV5!A:F,6,0),""),"N/A")</f>
        <v>6070</v>
      </c>
      <c r="D649" s="138" t="s">
        <v>4938</v>
      </c>
      <c r="E649" s="143" t="str">
        <f>IF(B649,VLOOKUP(B649,MSRV5!B:D,3,0),"")</f>
        <v>UN</v>
      </c>
      <c r="F649" s="143"/>
      <c r="G649" s="75"/>
      <c r="H649" s="74">
        <f>IFERROR(IF(B649,VLOOKUP((AEO!$B$13&amp;AEO!$C$13&amp;B649&amp;E649),MSRV5!A:E,5,0),""),0)</f>
        <v>2884.47</v>
      </c>
      <c r="I649" s="33">
        <f t="shared" si="3440"/>
        <v>0</v>
      </c>
      <c r="J649" s="172"/>
      <c r="K649" s="33">
        <f t="shared" si="3441"/>
        <v>0</v>
      </c>
      <c r="L649" s="172"/>
      <c r="M649" s="33">
        <f t="shared" si="3441"/>
        <v>0</v>
      </c>
      <c r="N649" s="172"/>
      <c r="O649" s="33">
        <f t="shared" si="4137"/>
        <v>0</v>
      </c>
      <c r="P649" s="172"/>
      <c r="Q649" s="33">
        <f t="shared" si="4138"/>
        <v>0</v>
      </c>
      <c r="R649" s="172"/>
      <c r="S649" s="33">
        <f t="shared" si="4139"/>
        <v>0</v>
      </c>
      <c r="T649" s="172"/>
      <c r="U649" s="33">
        <f t="shared" si="4140"/>
        <v>0</v>
      </c>
      <c r="V649" s="172"/>
      <c r="W649" s="33">
        <f t="shared" si="4141"/>
        <v>0</v>
      </c>
      <c r="X649" s="172"/>
      <c r="Y649" s="33">
        <f t="shared" si="4142"/>
        <v>0</v>
      </c>
      <c r="Z649" s="172"/>
      <c r="AA649" s="33">
        <f t="shared" si="4143"/>
        <v>0</v>
      </c>
      <c r="AB649" s="172"/>
      <c r="AC649" s="33">
        <f t="shared" si="4144"/>
        <v>0</v>
      </c>
      <c r="AD649" s="172"/>
      <c r="AE649" s="33">
        <f t="shared" si="4145"/>
        <v>0</v>
      </c>
      <c r="AF649" s="172"/>
      <c r="AG649" s="33">
        <f t="shared" si="4146"/>
        <v>0</v>
      </c>
      <c r="AH649" s="172"/>
      <c r="AI649" s="33">
        <f t="shared" si="4147"/>
        <v>0</v>
      </c>
      <c r="AJ649" s="172"/>
      <c r="AK649" s="33">
        <f t="shared" si="4148"/>
        <v>0</v>
      </c>
      <c r="AL649" s="172"/>
      <c r="AM649" s="33">
        <f t="shared" si="4149"/>
        <v>0</v>
      </c>
      <c r="AN649" s="172"/>
      <c r="AO649" s="33">
        <f t="shared" si="4150"/>
        <v>0</v>
      </c>
      <c r="AP649" s="172"/>
      <c r="AQ649" s="33">
        <f t="shared" si="4151"/>
        <v>0</v>
      </c>
      <c r="AR649" s="172"/>
      <c r="AS649" s="33">
        <f t="shared" si="4152"/>
        <v>0</v>
      </c>
      <c r="AT649" s="172"/>
      <c r="AU649" s="33">
        <f t="shared" si="4153"/>
        <v>0</v>
      </c>
      <c r="AV649" s="172"/>
      <c r="AW649" s="33">
        <f t="shared" si="4154"/>
        <v>0</v>
      </c>
      <c r="AX649" s="34">
        <f t="shared" si="3989"/>
        <v>0</v>
      </c>
      <c r="AY649" s="41">
        <f t="shared" si="3990"/>
        <v>0</v>
      </c>
      <c r="AZ649" s="5">
        <f t="shared" si="3991"/>
        <v>0</v>
      </c>
      <c r="BA649" s="155">
        <f t="shared" si="3992"/>
        <v>0</v>
      </c>
    </row>
    <row r="650" spans="1:53" s="2" customFormat="1" ht="13.2" hidden="1" thickTop="1" thickBot="1" x14ac:dyDescent="0.3">
      <c r="A650" s="32"/>
      <c r="B650" s="154">
        <v>5054000040</v>
      </c>
      <c r="C650" s="133" t="str">
        <f>IFERROR(IF(B650,VLOOKUP((AEO!$B$13&amp;AEO!$C$13&amp;B650&amp;E650),MSRV5!A:F,6,0),""),"N/A")</f>
        <v>6080</v>
      </c>
      <c r="D650" s="138" t="s">
        <v>5565</v>
      </c>
      <c r="E650" s="143" t="str">
        <f>IF(B650,VLOOKUP(B650,MSRV5!B:D,3,0),"")</f>
        <v>UN</v>
      </c>
      <c r="F650" s="143"/>
      <c r="G650" s="75"/>
      <c r="H650" s="74">
        <f>IFERROR(IF(B650,VLOOKUP((AEO!$B$13&amp;AEO!$C$13&amp;B650&amp;E650),MSRV5!A:E,5,0),""),0)</f>
        <v>2186.87</v>
      </c>
      <c r="I650" s="33">
        <f t="shared" si="3440"/>
        <v>0</v>
      </c>
      <c r="J650" s="172"/>
      <c r="K650" s="33">
        <f t="shared" si="3441"/>
        <v>0</v>
      </c>
      <c r="L650" s="172"/>
      <c r="M650" s="33">
        <f t="shared" si="3441"/>
        <v>0</v>
      </c>
      <c r="N650" s="172"/>
      <c r="O650" s="33">
        <f t="shared" si="4137"/>
        <v>0</v>
      </c>
      <c r="P650" s="172"/>
      <c r="Q650" s="33">
        <f t="shared" si="4138"/>
        <v>0</v>
      </c>
      <c r="R650" s="172"/>
      <c r="S650" s="33">
        <f t="shared" si="4139"/>
        <v>0</v>
      </c>
      <c r="T650" s="172"/>
      <c r="U650" s="33">
        <f t="shared" si="4140"/>
        <v>0</v>
      </c>
      <c r="V650" s="172"/>
      <c r="W650" s="33">
        <f t="shared" si="4141"/>
        <v>0</v>
      </c>
      <c r="X650" s="172"/>
      <c r="Y650" s="33">
        <f t="shared" si="4142"/>
        <v>0</v>
      </c>
      <c r="Z650" s="172"/>
      <c r="AA650" s="33">
        <f t="shared" si="4143"/>
        <v>0</v>
      </c>
      <c r="AB650" s="172"/>
      <c r="AC650" s="33">
        <f t="shared" si="4144"/>
        <v>0</v>
      </c>
      <c r="AD650" s="172"/>
      <c r="AE650" s="33">
        <f t="shared" si="4145"/>
        <v>0</v>
      </c>
      <c r="AF650" s="172"/>
      <c r="AG650" s="33">
        <f t="shared" si="4146"/>
        <v>0</v>
      </c>
      <c r="AH650" s="172"/>
      <c r="AI650" s="33">
        <f t="shared" si="4147"/>
        <v>0</v>
      </c>
      <c r="AJ650" s="172"/>
      <c r="AK650" s="33">
        <f t="shared" si="4148"/>
        <v>0</v>
      </c>
      <c r="AL650" s="172"/>
      <c r="AM650" s="33">
        <f t="shared" si="4149"/>
        <v>0</v>
      </c>
      <c r="AN650" s="172"/>
      <c r="AO650" s="33">
        <f t="shared" si="4150"/>
        <v>0</v>
      </c>
      <c r="AP650" s="172"/>
      <c r="AQ650" s="33">
        <f t="shared" si="4151"/>
        <v>0</v>
      </c>
      <c r="AR650" s="172"/>
      <c r="AS650" s="33">
        <f t="shared" si="4152"/>
        <v>0</v>
      </c>
      <c r="AT650" s="172"/>
      <c r="AU650" s="33">
        <f t="shared" si="4153"/>
        <v>0</v>
      </c>
      <c r="AV650" s="172"/>
      <c r="AW650" s="33">
        <f t="shared" si="4154"/>
        <v>0</v>
      </c>
      <c r="AX650" s="34">
        <f t="shared" si="3989"/>
        <v>0</v>
      </c>
      <c r="AY650" s="41">
        <f t="shared" si="3990"/>
        <v>0</v>
      </c>
      <c r="AZ650" s="5">
        <f t="shared" si="3991"/>
        <v>0</v>
      </c>
      <c r="BA650" s="155">
        <f t="shared" si="3992"/>
        <v>0</v>
      </c>
    </row>
    <row r="651" spans="1:53" s="2" customFormat="1" ht="13.2" hidden="1" thickTop="1" thickBot="1" x14ac:dyDescent="0.3">
      <c r="A651" s="32"/>
      <c r="B651" s="154">
        <v>5054000019</v>
      </c>
      <c r="C651" s="133" t="str">
        <f>IFERROR(IF(B651,VLOOKUP((AEO!$B$13&amp;AEO!$C$13&amp;B651&amp;E651),MSRV5!A:F,6,0),""),"N/A")</f>
        <v>6090</v>
      </c>
      <c r="D651" s="138" t="s">
        <v>5566</v>
      </c>
      <c r="E651" s="143" t="str">
        <f>IF(B651,VLOOKUP(B651,MSRV5!B:D,3,0),"")</f>
        <v>UN</v>
      </c>
      <c r="F651" s="143"/>
      <c r="G651" s="75"/>
      <c r="H651" s="74">
        <f>IFERROR(IF(B651,VLOOKUP((AEO!$B$13&amp;AEO!$C$13&amp;B651&amp;E651),MSRV5!A:E,5,0),""),0)</f>
        <v>5704.87</v>
      </c>
      <c r="I651" s="33">
        <f t="shared" si="3440"/>
        <v>0</v>
      </c>
      <c r="J651" s="172"/>
      <c r="K651" s="33">
        <f t="shared" si="3441"/>
        <v>0</v>
      </c>
      <c r="L651" s="172"/>
      <c r="M651" s="33">
        <f t="shared" si="3441"/>
        <v>0</v>
      </c>
      <c r="N651" s="172"/>
      <c r="O651" s="33">
        <f t="shared" si="4137"/>
        <v>0</v>
      </c>
      <c r="P651" s="172"/>
      <c r="Q651" s="33">
        <f t="shared" si="4138"/>
        <v>0</v>
      </c>
      <c r="R651" s="172"/>
      <c r="S651" s="33">
        <f t="shared" si="4139"/>
        <v>0</v>
      </c>
      <c r="T651" s="172"/>
      <c r="U651" s="33">
        <f t="shared" si="4140"/>
        <v>0</v>
      </c>
      <c r="V651" s="172"/>
      <c r="W651" s="33">
        <f t="shared" si="4141"/>
        <v>0</v>
      </c>
      <c r="X651" s="172"/>
      <c r="Y651" s="33">
        <f t="shared" si="4142"/>
        <v>0</v>
      </c>
      <c r="Z651" s="172"/>
      <c r="AA651" s="33">
        <f t="shared" si="4143"/>
        <v>0</v>
      </c>
      <c r="AB651" s="172"/>
      <c r="AC651" s="33">
        <f t="shared" si="4144"/>
        <v>0</v>
      </c>
      <c r="AD651" s="172"/>
      <c r="AE651" s="33">
        <f t="shared" si="4145"/>
        <v>0</v>
      </c>
      <c r="AF651" s="172"/>
      <c r="AG651" s="33">
        <f t="shared" si="4146"/>
        <v>0</v>
      </c>
      <c r="AH651" s="172"/>
      <c r="AI651" s="33">
        <f t="shared" si="4147"/>
        <v>0</v>
      </c>
      <c r="AJ651" s="172"/>
      <c r="AK651" s="33">
        <f t="shared" si="4148"/>
        <v>0</v>
      </c>
      <c r="AL651" s="172"/>
      <c r="AM651" s="33">
        <f t="shared" si="4149"/>
        <v>0</v>
      </c>
      <c r="AN651" s="172"/>
      <c r="AO651" s="33">
        <f t="shared" si="4150"/>
        <v>0</v>
      </c>
      <c r="AP651" s="172"/>
      <c r="AQ651" s="33">
        <f t="shared" si="4151"/>
        <v>0</v>
      </c>
      <c r="AR651" s="172"/>
      <c r="AS651" s="33">
        <f t="shared" si="4152"/>
        <v>0</v>
      </c>
      <c r="AT651" s="172"/>
      <c r="AU651" s="33">
        <f t="shared" si="4153"/>
        <v>0</v>
      </c>
      <c r="AV651" s="172"/>
      <c r="AW651" s="33">
        <f t="shared" si="4154"/>
        <v>0</v>
      </c>
      <c r="AX651" s="34">
        <f t="shared" si="3989"/>
        <v>0</v>
      </c>
      <c r="AY651" s="41">
        <f t="shared" si="3990"/>
        <v>0</v>
      </c>
      <c r="AZ651" s="5">
        <f t="shared" si="3991"/>
        <v>0</v>
      </c>
      <c r="BA651" s="155">
        <f t="shared" si="3992"/>
        <v>0</v>
      </c>
    </row>
    <row r="652" spans="1:53" s="2" customFormat="1" ht="13.2" hidden="1" thickTop="1" thickBot="1" x14ac:dyDescent="0.3">
      <c r="A652" s="32"/>
      <c r="B652" s="154">
        <v>5054000031</v>
      </c>
      <c r="C652" s="133" t="str">
        <f>IFERROR(IF(B652,VLOOKUP((AEO!$B$13&amp;AEO!$C$13&amp;B652&amp;E652),MSRV5!A:F,6,0),""),"N/A")</f>
        <v>6100</v>
      </c>
      <c r="D652" s="138" t="s">
        <v>5567</v>
      </c>
      <c r="E652" s="143" t="str">
        <f>IF(B652,VLOOKUP(B652,MSRV5!B:D,3,0),"")</f>
        <v>UN</v>
      </c>
      <c r="F652" s="143"/>
      <c r="G652" s="75"/>
      <c r="H652" s="74">
        <f>IFERROR(IF(B652,VLOOKUP((AEO!$B$13&amp;AEO!$C$13&amp;B652&amp;E652),MSRV5!A:E,5,0),""),0)</f>
        <v>1400.87</v>
      </c>
      <c r="I652" s="33">
        <f t="shared" si="3440"/>
        <v>0</v>
      </c>
      <c r="J652" s="172"/>
      <c r="K652" s="33">
        <f t="shared" si="3441"/>
        <v>0</v>
      </c>
      <c r="L652" s="172"/>
      <c r="M652" s="33">
        <f t="shared" si="3441"/>
        <v>0</v>
      </c>
      <c r="N652" s="172"/>
      <c r="O652" s="33">
        <f t="shared" si="4137"/>
        <v>0</v>
      </c>
      <c r="P652" s="172"/>
      <c r="Q652" s="33">
        <f t="shared" si="4138"/>
        <v>0</v>
      </c>
      <c r="R652" s="172"/>
      <c r="S652" s="33">
        <f t="shared" si="4139"/>
        <v>0</v>
      </c>
      <c r="T652" s="172"/>
      <c r="U652" s="33">
        <f t="shared" si="4140"/>
        <v>0</v>
      </c>
      <c r="V652" s="172"/>
      <c r="W652" s="33">
        <f t="shared" si="4141"/>
        <v>0</v>
      </c>
      <c r="X652" s="172"/>
      <c r="Y652" s="33">
        <f t="shared" si="4142"/>
        <v>0</v>
      </c>
      <c r="Z652" s="172"/>
      <c r="AA652" s="33">
        <f t="shared" si="4143"/>
        <v>0</v>
      </c>
      <c r="AB652" s="172"/>
      <c r="AC652" s="33">
        <f t="shared" si="4144"/>
        <v>0</v>
      </c>
      <c r="AD652" s="172"/>
      <c r="AE652" s="33">
        <f t="shared" si="4145"/>
        <v>0</v>
      </c>
      <c r="AF652" s="172"/>
      <c r="AG652" s="33">
        <f t="shared" si="4146"/>
        <v>0</v>
      </c>
      <c r="AH652" s="172"/>
      <c r="AI652" s="33">
        <f t="shared" si="4147"/>
        <v>0</v>
      </c>
      <c r="AJ652" s="172"/>
      <c r="AK652" s="33">
        <f t="shared" si="4148"/>
        <v>0</v>
      </c>
      <c r="AL652" s="172"/>
      <c r="AM652" s="33">
        <f t="shared" si="4149"/>
        <v>0</v>
      </c>
      <c r="AN652" s="172"/>
      <c r="AO652" s="33">
        <f t="shared" si="4150"/>
        <v>0</v>
      </c>
      <c r="AP652" s="172"/>
      <c r="AQ652" s="33">
        <f t="shared" si="4151"/>
        <v>0</v>
      </c>
      <c r="AR652" s="172"/>
      <c r="AS652" s="33">
        <f t="shared" si="4152"/>
        <v>0</v>
      </c>
      <c r="AT652" s="172"/>
      <c r="AU652" s="33">
        <f t="shared" si="4153"/>
        <v>0</v>
      </c>
      <c r="AV652" s="172"/>
      <c r="AW652" s="33">
        <f t="shared" si="4154"/>
        <v>0</v>
      </c>
      <c r="AX652" s="34">
        <f t="shared" si="3989"/>
        <v>0</v>
      </c>
      <c r="AY652" s="41">
        <f t="shared" si="3990"/>
        <v>0</v>
      </c>
      <c r="AZ652" s="5">
        <f t="shared" si="3991"/>
        <v>0</v>
      </c>
      <c r="BA652" s="155">
        <f t="shared" si="3992"/>
        <v>0</v>
      </c>
    </row>
    <row r="653" spans="1:53" s="2" customFormat="1" ht="13.2" hidden="1" thickTop="1" thickBot="1" x14ac:dyDescent="0.3">
      <c r="A653" s="32"/>
      <c r="B653" s="154">
        <v>5054000042</v>
      </c>
      <c r="C653" s="133" t="str">
        <f>IFERROR(IF(B653,VLOOKUP((AEO!$B$13&amp;AEO!$C$13&amp;B653&amp;E653),MSRV5!A:F,6,0),""),"N/A")</f>
        <v>6110</v>
      </c>
      <c r="D653" s="138" t="s">
        <v>5568</v>
      </c>
      <c r="E653" s="143" t="str">
        <f>IF(B653,VLOOKUP(B653,MSRV5!B:D,3,0),"")</f>
        <v>UN</v>
      </c>
      <c r="F653" s="143"/>
      <c r="G653" s="75"/>
      <c r="H653" s="74">
        <f>IFERROR(IF(B653,VLOOKUP((AEO!$B$13&amp;AEO!$C$13&amp;B653&amp;E653),MSRV5!A:E,5,0),""),0)</f>
        <v>941.67</v>
      </c>
      <c r="I653" s="33">
        <f t="shared" si="3440"/>
        <v>0</v>
      </c>
      <c r="J653" s="172"/>
      <c r="K653" s="33">
        <f t="shared" si="3441"/>
        <v>0</v>
      </c>
      <c r="L653" s="172"/>
      <c r="M653" s="33">
        <f t="shared" si="3441"/>
        <v>0</v>
      </c>
      <c r="N653" s="172"/>
      <c r="O653" s="33">
        <f t="shared" si="4137"/>
        <v>0</v>
      </c>
      <c r="P653" s="172"/>
      <c r="Q653" s="33">
        <f t="shared" si="4138"/>
        <v>0</v>
      </c>
      <c r="R653" s="172"/>
      <c r="S653" s="33">
        <f t="shared" si="4139"/>
        <v>0</v>
      </c>
      <c r="T653" s="172"/>
      <c r="U653" s="33">
        <f t="shared" si="4140"/>
        <v>0</v>
      </c>
      <c r="V653" s="172"/>
      <c r="W653" s="33">
        <f t="shared" si="4141"/>
        <v>0</v>
      </c>
      <c r="X653" s="172"/>
      <c r="Y653" s="33">
        <f t="shared" si="4142"/>
        <v>0</v>
      </c>
      <c r="Z653" s="172"/>
      <c r="AA653" s="33">
        <f t="shared" si="4143"/>
        <v>0</v>
      </c>
      <c r="AB653" s="172"/>
      <c r="AC653" s="33">
        <f t="shared" si="4144"/>
        <v>0</v>
      </c>
      <c r="AD653" s="172"/>
      <c r="AE653" s="33">
        <f t="shared" si="4145"/>
        <v>0</v>
      </c>
      <c r="AF653" s="172"/>
      <c r="AG653" s="33">
        <f t="shared" si="4146"/>
        <v>0</v>
      </c>
      <c r="AH653" s="172"/>
      <c r="AI653" s="33">
        <f t="shared" si="4147"/>
        <v>0</v>
      </c>
      <c r="AJ653" s="172"/>
      <c r="AK653" s="33">
        <f t="shared" si="4148"/>
        <v>0</v>
      </c>
      <c r="AL653" s="172"/>
      <c r="AM653" s="33">
        <f t="shared" si="4149"/>
        <v>0</v>
      </c>
      <c r="AN653" s="172"/>
      <c r="AO653" s="33">
        <f t="shared" si="4150"/>
        <v>0</v>
      </c>
      <c r="AP653" s="172"/>
      <c r="AQ653" s="33">
        <f t="shared" si="4151"/>
        <v>0</v>
      </c>
      <c r="AR653" s="172"/>
      <c r="AS653" s="33">
        <f t="shared" si="4152"/>
        <v>0</v>
      </c>
      <c r="AT653" s="172"/>
      <c r="AU653" s="33">
        <f t="shared" si="4153"/>
        <v>0</v>
      </c>
      <c r="AV653" s="172"/>
      <c r="AW653" s="33">
        <f t="shared" si="4154"/>
        <v>0</v>
      </c>
      <c r="AX653" s="34">
        <f t="shared" si="3989"/>
        <v>0</v>
      </c>
      <c r="AY653" s="41">
        <f t="shared" si="3990"/>
        <v>0</v>
      </c>
      <c r="AZ653" s="5">
        <f t="shared" si="3991"/>
        <v>0</v>
      </c>
      <c r="BA653" s="155">
        <f t="shared" si="3992"/>
        <v>0</v>
      </c>
    </row>
    <row r="654" spans="1:53" s="2" customFormat="1" ht="13.2" hidden="1" thickTop="1" thickBot="1" x14ac:dyDescent="0.3">
      <c r="A654" s="32"/>
      <c r="B654" s="154">
        <v>5054000039</v>
      </c>
      <c r="C654" s="133" t="str">
        <f>IFERROR(IF(B654,VLOOKUP((AEO!$B$13&amp;AEO!$C$13&amp;B654&amp;E654),MSRV5!A:F,6,0),""),"N/A")</f>
        <v>6120</v>
      </c>
      <c r="D654" s="138" t="s">
        <v>5569</v>
      </c>
      <c r="E654" s="143" t="str">
        <f>IF(B654,VLOOKUP(B654,MSRV5!B:D,3,0),"")</f>
        <v>UN</v>
      </c>
      <c r="F654" s="143"/>
      <c r="G654" s="75"/>
      <c r="H654" s="74">
        <f>IFERROR(IF(B654,VLOOKUP((AEO!$B$13&amp;AEO!$C$13&amp;B654&amp;E654),MSRV5!A:E,5,0),""),0)</f>
        <v>1561.69</v>
      </c>
      <c r="I654" s="33">
        <f t="shared" si="3440"/>
        <v>0</v>
      </c>
      <c r="J654" s="172"/>
      <c r="K654" s="33">
        <f t="shared" si="3441"/>
        <v>0</v>
      </c>
      <c r="L654" s="172"/>
      <c r="M654" s="33">
        <f t="shared" si="3441"/>
        <v>0</v>
      </c>
      <c r="N654" s="172"/>
      <c r="O654" s="33">
        <f t="shared" si="4137"/>
        <v>0</v>
      </c>
      <c r="P654" s="172"/>
      <c r="Q654" s="33">
        <f t="shared" si="4138"/>
        <v>0</v>
      </c>
      <c r="R654" s="172"/>
      <c r="S654" s="33">
        <f t="shared" si="4139"/>
        <v>0</v>
      </c>
      <c r="T654" s="172"/>
      <c r="U654" s="33">
        <f t="shared" si="4140"/>
        <v>0</v>
      </c>
      <c r="V654" s="172"/>
      <c r="W654" s="33">
        <f t="shared" si="4141"/>
        <v>0</v>
      </c>
      <c r="X654" s="172"/>
      <c r="Y654" s="33">
        <f t="shared" si="4142"/>
        <v>0</v>
      </c>
      <c r="Z654" s="172"/>
      <c r="AA654" s="33">
        <f t="shared" si="4143"/>
        <v>0</v>
      </c>
      <c r="AB654" s="172"/>
      <c r="AC654" s="33">
        <f t="shared" si="4144"/>
        <v>0</v>
      </c>
      <c r="AD654" s="172"/>
      <c r="AE654" s="33">
        <f t="shared" si="4145"/>
        <v>0</v>
      </c>
      <c r="AF654" s="172"/>
      <c r="AG654" s="33">
        <f t="shared" si="4146"/>
        <v>0</v>
      </c>
      <c r="AH654" s="172"/>
      <c r="AI654" s="33">
        <f t="shared" si="4147"/>
        <v>0</v>
      </c>
      <c r="AJ654" s="172"/>
      <c r="AK654" s="33">
        <f t="shared" si="4148"/>
        <v>0</v>
      </c>
      <c r="AL654" s="172"/>
      <c r="AM654" s="33">
        <f t="shared" si="4149"/>
        <v>0</v>
      </c>
      <c r="AN654" s="172"/>
      <c r="AO654" s="33">
        <f t="shared" si="4150"/>
        <v>0</v>
      </c>
      <c r="AP654" s="172"/>
      <c r="AQ654" s="33">
        <f t="shared" si="4151"/>
        <v>0</v>
      </c>
      <c r="AR654" s="172"/>
      <c r="AS654" s="33">
        <f t="shared" si="4152"/>
        <v>0</v>
      </c>
      <c r="AT654" s="172"/>
      <c r="AU654" s="33">
        <f t="shared" si="4153"/>
        <v>0</v>
      </c>
      <c r="AV654" s="172"/>
      <c r="AW654" s="33">
        <f t="shared" si="4154"/>
        <v>0</v>
      </c>
      <c r="AX654" s="34">
        <f t="shared" si="3989"/>
        <v>0</v>
      </c>
      <c r="AY654" s="41">
        <f t="shared" si="3990"/>
        <v>0</v>
      </c>
      <c r="AZ654" s="5">
        <f t="shared" si="3991"/>
        <v>0</v>
      </c>
      <c r="BA654" s="155">
        <f t="shared" si="3992"/>
        <v>0</v>
      </c>
    </row>
    <row r="655" spans="1:53" s="2" customFormat="1" ht="13.2" hidden="1" thickTop="1" thickBot="1" x14ac:dyDescent="0.3">
      <c r="A655" s="32"/>
      <c r="B655" s="154">
        <v>5054000045</v>
      </c>
      <c r="C655" s="133" t="str">
        <f>IFERROR(IF(B655,VLOOKUP((AEO!$B$13&amp;AEO!$C$13&amp;B655&amp;E655),MSRV5!A:F,6,0),""),"N/A")</f>
        <v>6130</v>
      </c>
      <c r="D655" s="138" t="s">
        <v>5570</v>
      </c>
      <c r="E655" s="143" t="str">
        <f>IF(B655,VLOOKUP(B655,MSRV5!B:D,3,0),"")</f>
        <v>UN</v>
      </c>
      <c r="F655" s="143"/>
      <c r="G655" s="75"/>
      <c r="H655" s="74">
        <f>IFERROR(IF(B655,VLOOKUP((AEO!$B$13&amp;AEO!$C$13&amp;B655&amp;E655),MSRV5!A:E,5,0),""),0)</f>
        <v>811</v>
      </c>
      <c r="I655" s="33">
        <f t="shared" si="3440"/>
        <v>0</v>
      </c>
      <c r="J655" s="172"/>
      <c r="K655" s="33">
        <f t="shared" si="3441"/>
        <v>0</v>
      </c>
      <c r="L655" s="172"/>
      <c r="M655" s="33">
        <f t="shared" si="3441"/>
        <v>0</v>
      </c>
      <c r="N655" s="172"/>
      <c r="O655" s="33">
        <f t="shared" si="4137"/>
        <v>0</v>
      </c>
      <c r="P655" s="172"/>
      <c r="Q655" s="33">
        <f t="shared" si="4138"/>
        <v>0</v>
      </c>
      <c r="R655" s="172"/>
      <c r="S655" s="33">
        <f t="shared" si="4139"/>
        <v>0</v>
      </c>
      <c r="T655" s="172"/>
      <c r="U655" s="33">
        <f t="shared" si="4140"/>
        <v>0</v>
      </c>
      <c r="V655" s="172"/>
      <c r="W655" s="33">
        <f t="shared" si="4141"/>
        <v>0</v>
      </c>
      <c r="X655" s="172"/>
      <c r="Y655" s="33">
        <f t="shared" si="4142"/>
        <v>0</v>
      </c>
      <c r="Z655" s="172"/>
      <c r="AA655" s="33">
        <f t="shared" si="4143"/>
        <v>0</v>
      </c>
      <c r="AB655" s="172"/>
      <c r="AC655" s="33">
        <f t="shared" si="4144"/>
        <v>0</v>
      </c>
      <c r="AD655" s="172"/>
      <c r="AE655" s="33">
        <f t="shared" si="4145"/>
        <v>0</v>
      </c>
      <c r="AF655" s="172"/>
      <c r="AG655" s="33">
        <f t="shared" si="4146"/>
        <v>0</v>
      </c>
      <c r="AH655" s="172"/>
      <c r="AI655" s="33">
        <f t="shared" si="4147"/>
        <v>0</v>
      </c>
      <c r="AJ655" s="172"/>
      <c r="AK655" s="33">
        <f t="shared" si="4148"/>
        <v>0</v>
      </c>
      <c r="AL655" s="172"/>
      <c r="AM655" s="33">
        <f t="shared" si="4149"/>
        <v>0</v>
      </c>
      <c r="AN655" s="172"/>
      <c r="AO655" s="33">
        <f t="shared" si="4150"/>
        <v>0</v>
      </c>
      <c r="AP655" s="172"/>
      <c r="AQ655" s="33">
        <f t="shared" si="4151"/>
        <v>0</v>
      </c>
      <c r="AR655" s="172"/>
      <c r="AS655" s="33">
        <f t="shared" si="4152"/>
        <v>0</v>
      </c>
      <c r="AT655" s="172"/>
      <c r="AU655" s="33">
        <f t="shared" si="4153"/>
        <v>0</v>
      </c>
      <c r="AV655" s="172"/>
      <c r="AW655" s="33">
        <f t="shared" si="4154"/>
        <v>0</v>
      </c>
      <c r="AX655" s="34">
        <f t="shared" si="3989"/>
        <v>0</v>
      </c>
      <c r="AY655" s="41">
        <f t="shared" si="3990"/>
        <v>0</v>
      </c>
      <c r="AZ655" s="5">
        <f t="shared" si="3991"/>
        <v>0</v>
      </c>
      <c r="BA655" s="155">
        <f t="shared" si="3992"/>
        <v>0</v>
      </c>
    </row>
    <row r="656" spans="1:53" s="2" customFormat="1" ht="13.2" hidden="1" thickTop="1" thickBot="1" x14ac:dyDescent="0.3">
      <c r="A656" s="32"/>
      <c r="B656" s="154">
        <v>5054000035</v>
      </c>
      <c r="C656" s="133" t="str">
        <f>IFERROR(IF(B656,VLOOKUP((AEO!$B$13&amp;AEO!$C$13&amp;B656&amp;E656),MSRV5!A:F,6,0),""),"N/A")</f>
        <v>6140</v>
      </c>
      <c r="D656" s="138" t="s">
        <v>5571</v>
      </c>
      <c r="E656" s="143" t="str">
        <f>IF(B656,VLOOKUP(B656,MSRV5!B:D,3,0),"")</f>
        <v>UN</v>
      </c>
      <c r="F656" s="143"/>
      <c r="G656" s="75"/>
      <c r="H656" s="74">
        <f>IFERROR(IF(B656,VLOOKUP((AEO!$B$13&amp;AEO!$C$13&amp;B656&amp;E656),MSRV5!A:E,5,0),""),0)</f>
        <v>4611.45</v>
      </c>
      <c r="I656" s="33">
        <f t="shared" si="3440"/>
        <v>0</v>
      </c>
      <c r="J656" s="172"/>
      <c r="K656" s="33">
        <f t="shared" si="3441"/>
        <v>0</v>
      </c>
      <c r="L656" s="172"/>
      <c r="M656" s="33">
        <f t="shared" si="3441"/>
        <v>0</v>
      </c>
      <c r="N656" s="172"/>
      <c r="O656" s="33">
        <f t="shared" si="4137"/>
        <v>0</v>
      </c>
      <c r="P656" s="172"/>
      <c r="Q656" s="33">
        <f t="shared" si="4138"/>
        <v>0</v>
      </c>
      <c r="R656" s="172"/>
      <c r="S656" s="33">
        <f t="shared" si="4139"/>
        <v>0</v>
      </c>
      <c r="T656" s="172"/>
      <c r="U656" s="33">
        <f t="shared" si="4140"/>
        <v>0</v>
      </c>
      <c r="V656" s="172"/>
      <c r="W656" s="33">
        <f t="shared" si="4141"/>
        <v>0</v>
      </c>
      <c r="X656" s="172"/>
      <c r="Y656" s="33">
        <f t="shared" si="4142"/>
        <v>0</v>
      </c>
      <c r="Z656" s="172"/>
      <c r="AA656" s="33">
        <f t="shared" si="4143"/>
        <v>0</v>
      </c>
      <c r="AB656" s="172"/>
      <c r="AC656" s="33">
        <f t="shared" si="4144"/>
        <v>0</v>
      </c>
      <c r="AD656" s="172"/>
      <c r="AE656" s="33">
        <f t="shared" si="4145"/>
        <v>0</v>
      </c>
      <c r="AF656" s="172"/>
      <c r="AG656" s="33">
        <f t="shared" si="4146"/>
        <v>0</v>
      </c>
      <c r="AH656" s="172"/>
      <c r="AI656" s="33">
        <f t="shared" si="4147"/>
        <v>0</v>
      </c>
      <c r="AJ656" s="172"/>
      <c r="AK656" s="33">
        <f t="shared" si="4148"/>
        <v>0</v>
      </c>
      <c r="AL656" s="172"/>
      <c r="AM656" s="33">
        <f t="shared" si="4149"/>
        <v>0</v>
      </c>
      <c r="AN656" s="172"/>
      <c r="AO656" s="33">
        <f t="shared" si="4150"/>
        <v>0</v>
      </c>
      <c r="AP656" s="172"/>
      <c r="AQ656" s="33">
        <f t="shared" si="4151"/>
        <v>0</v>
      </c>
      <c r="AR656" s="172"/>
      <c r="AS656" s="33">
        <f t="shared" si="4152"/>
        <v>0</v>
      </c>
      <c r="AT656" s="172"/>
      <c r="AU656" s="33">
        <f t="shared" si="4153"/>
        <v>0</v>
      </c>
      <c r="AV656" s="172"/>
      <c r="AW656" s="33">
        <f t="shared" si="4154"/>
        <v>0</v>
      </c>
      <c r="AX656" s="34">
        <f t="shared" si="3989"/>
        <v>0</v>
      </c>
      <c r="AY656" s="41">
        <f t="shared" si="3990"/>
        <v>0</v>
      </c>
      <c r="AZ656" s="5">
        <f t="shared" si="3991"/>
        <v>0</v>
      </c>
      <c r="BA656" s="155">
        <f t="shared" si="3992"/>
        <v>0</v>
      </c>
    </row>
    <row r="657" spans="1:53" s="2" customFormat="1" ht="13.2" hidden="1" thickTop="1" thickBot="1" x14ac:dyDescent="0.3">
      <c r="A657" s="32"/>
      <c r="B657" s="154">
        <v>5054000047</v>
      </c>
      <c r="C657" s="133" t="str">
        <f>IFERROR(IF(B657,VLOOKUP((AEO!$B$13&amp;AEO!$C$13&amp;B657&amp;E657),MSRV5!A:F,6,0),""),"N/A")</f>
        <v>6150</v>
      </c>
      <c r="D657" s="138" t="s">
        <v>266</v>
      </c>
      <c r="E657" s="143" t="str">
        <f>IF(B657,VLOOKUP(B657,MSRV5!B:D,3,0),"")</f>
        <v>UN</v>
      </c>
      <c r="F657" s="143"/>
      <c r="G657" s="75"/>
      <c r="H657" s="74">
        <f>IFERROR(IF(B657,VLOOKUP((AEO!$B$13&amp;AEO!$C$13&amp;B657&amp;E657),MSRV5!A:E,5,0),""),0)</f>
        <v>3280.3</v>
      </c>
      <c r="I657" s="33">
        <f t="shared" si="3440"/>
        <v>0</v>
      </c>
      <c r="J657" s="172"/>
      <c r="K657" s="33">
        <f t="shared" si="3441"/>
        <v>0</v>
      </c>
      <c r="L657" s="172"/>
      <c r="M657" s="33">
        <f t="shared" si="3441"/>
        <v>0</v>
      </c>
      <c r="N657" s="172"/>
      <c r="O657" s="33">
        <f t="shared" si="4137"/>
        <v>0</v>
      </c>
      <c r="P657" s="172"/>
      <c r="Q657" s="33">
        <f t="shared" si="4138"/>
        <v>0</v>
      </c>
      <c r="R657" s="172"/>
      <c r="S657" s="33">
        <f t="shared" si="4139"/>
        <v>0</v>
      </c>
      <c r="T657" s="172"/>
      <c r="U657" s="33">
        <f t="shared" si="4140"/>
        <v>0</v>
      </c>
      <c r="V657" s="172"/>
      <c r="W657" s="33">
        <f t="shared" si="4141"/>
        <v>0</v>
      </c>
      <c r="X657" s="172"/>
      <c r="Y657" s="33">
        <f t="shared" si="4142"/>
        <v>0</v>
      </c>
      <c r="Z657" s="172"/>
      <c r="AA657" s="33">
        <f t="shared" si="4143"/>
        <v>0</v>
      </c>
      <c r="AB657" s="172"/>
      <c r="AC657" s="33">
        <f t="shared" si="4144"/>
        <v>0</v>
      </c>
      <c r="AD657" s="172"/>
      <c r="AE657" s="33">
        <f t="shared" si="4145"/>
        <v>0</v>
      </c>
      <c r="AF657" s="172"/>
      <c r="AG657" s="33">
        <f t="shared" si="4146"/>
        <v>0</v>
      </c>
      <c r="AH657" s="172"/>
      <c r="AI657" s="33">
        <f t="shared" si="4147"/>
        <v>0</v>
      </c>
      <c r="AJ657" s="172"/>
      <c r="AK657" s="33">
        <f t="shared" si="4148"/>
        <v>0</v>
      </c>
      <c r="AL657" s="172"/>
      <c r="AM657" s="33">
        <f t="shared" si="4149"/>
        <v>0</v>
      </c>
      <c r="AN657" s="172"/>
      <c r="AO657" s="33">
        <f t="shared" si="4150"/>
        <v>0</v>
      </c>
      <c r="AP657" s="172"/>
      <c r="AQ657" s="33">
        <f t="shared" si="4151"/>
        <v>0</v>
      </c>
      <c r="AR657" s="172"/>
      <c r="AS657" s="33">
        <f t="shared" si="4152"/>
        <v>0</v>
      </c>
      <c r="AT657" s="172"/>
      <c r="AU657" s="33">
        <f t="shared" si="4153"/>
        <v>0</v>
      </c>
      <c r="AV657" s="172"/>
      <c r="AW657" s="33">
        <f t="shared" si="4154"/>
        <v>0</v>
      </c>
      <c r="AX657" s="34">
        <f t="shared" si="3989"/>
        <v>0</v>
      </c>
      <c r="AY657" s="41">
        <f t="shared" si="3990"/>
        <v>0</v>
      </c>
      <c r="AZ657" s="5">
        <f t="shared" si="3991"/>
        <v>0</v>
      </c>
      <c r="BA657" s="155">
        <f t="shared" si="3992"/>
        <v>0</v>
      </c>
    </row>
    <row r="658" spans="1:53" s="2" customFormat="1" ht="13.2" hidden="1" thickTop="1" thickBot="1" x14ac:dyDescent="0.3">
      <c r="A658" s="32"/>
      <c r="B658" s="154">
        <v>5054000041</v>
      </c>
      <c r="C658" s="133" t="str">
        <f>IFERROR(IF(B658,VLOOKUP((AEO!$B$13&amp;AEO!$C$13&amp;B658&amp;E658),MSRV5!A:F,6,0),""),"N/A")</f>
        <v>6160</v>
      </c>
      <c r="D658" s="138" t="s">
        <v>5572</v>
      </c>
      <c r="E658" s="143" t="str">
        <f>IF(B658,VLOOKUP(B658,MSRV5!B:D,3,0),"")</f>
        <v>UN</v>
      </c>
      <c r="F658" s="143"/>
      <c r="G658" s="75"/>
      <c r="H658" s="74">
        <f>IFERROR(IF(B658,VLOOKUP((AEO!$B$13&amp;AEO!$C$13&amp;B658&amp;E658),MSRV5!A:E,5,0),""),0)</f>
        <v>1330.83</v>
      </c>
      <c r="I658" s="33">
        <f t="shared" si="3440"/>
        <v>0</v>
      </c>
      <c r="J658" s="172"/>
      <c r="K658" s="33">
        <f t="shared" si="3441"/>
        <v>0</v>
      </c>
      <c r="L658" s="172"/>
      <c r="M658" s="33">
        <f t="shared" si="3441"/>
        <v>0</v>
      </c>
      <c r="N658" s="172"/>
      <c r="O658" s="33">
        <f t="shared" si="4137"/>
        <v>0</v>
      </c>
      <c r="P658" s="172"/>
      <c r="Q658" s="33">
        <f t="shared" si="4138"/>
        <v>0</v>
      </c>
      <c r="R658" s="172"/>
      <c r="S658" s="33">
        <f t="shared" si="4139"/>
        <v>0</v>
      </c>
      <c r="T658" s="172"/>
      <c r="U658" s="33">
        <f t="shared" si="4140"/>
        <v>0</v>
      </c>
      <c r="V658" s="172"/>
      <c r="W658" s="33">
        <f t="shared" si="4141"/>
        <v>0</v>
      </c>
      <c r="X658" s="172"/>
      <c r="Y658" s="33">
        <f t="shared" si="4142"/>
        <v>0</v>
      </c>
      <c r="Z658" s="172"/>
      <c r="AA658" s="33">
        <f t="shared" si="4143"/>
        <v>0</v>
      </c>
      <c r="AB658" s="172"/>
      <c r="AC658" s="33">
        <f t="shared" si="4144"/>
        <v>0</v>
      </c>
      <c r="AD658" s="172"/>
      <c r="AE658" s="33">
        <f t="shared" si="4145"/>
        <v>0</v>
      </c>
      <c r="AF658" s="172"/>
      <c r="AG658" s="33">
        <f t="shared" si="4146"/>
        <v>0</v>
      </c>
      <c r="AH658" s="172"/>
      <c r="AI658" s="33">
        <f t="shared" si="4147"/>
        <v>0</v>
      </c>
      <c r="AJ658" s="172"/>
      <c r="AK658" s="33">
        <f t="shared" si="4148"/>
        <v>0</v>
      </c>
      <c r="AL658" s="172"/>
      <c r="AM658" s="33">
        <f t="shared" si="4149"/>
        <v>0</v>
      </c>
      <c r="AN658" s="172"/>
      <c r="AO658" s="33">
        <f t="shared" si="4150"/>
        <v>0</v>
      </c>
      <c r="AP658" s="172"/>
      <c r="AQ658" s="33">
        <f t="shared" si="4151"/>
        <v>0</v>
      </c>
      <c r="AR658" s="172"/>
      <c r="AS658" s="33">
        <f t="shared" si="4152"/>
        <v>0</v>
      </c>
      <c r="AT658" s="172"/>
      <c r="AU658" s="33">
        <f t="shared" si="4153"/>
        <v>0</v>
      </c>
      <c r="AV658" s="172"/>
      <c r="AW658" s="33">
        <f t="shared" si="4154"/>
        <v>0</v>
      </c>
      <c r="AX658" s="34">
        <f t="shared" si="3989"/>
        <v>0</v>
      </c>
      <c r="AY658" s="41">
        <f t="shared" si="3990"/>
        <v>0</v>
      </c>
      <c r="AZ658" s="5">
        <f t="shared" si="3991"/>
        <v>0</v>
      </c>
      <c r="BA658" s="155">
        <f t="shared" si="3992"/>
        <v>0</v>
      </c>
    </row>
    <row r="659" spans="1:53" s="2" customFormat="1" ht="13.2" hidden="1" thickTop="1" thickBot="1" x14ac:dyDescent="0.3">
      <c r="A659" s="32"/>
      <c r="B659" s="154">
        <v>5054000046</v>
      </c>
      <c r="C659" s="133" t="str">
        <f>IFERROR(IF(B659,VLOOKUP((AEO!$B$13&amp;AEO!$C$13&amp;B659&amp;E659),MSRV5!A:F,6,0),""),"N/A")</f>
        <v>6170</v>
      </c>
      <c r="D659" s="138" t="s">
        <v>270</v>
      </c>
      <c r="E659" s="143" t="str">
        <f>IF(B659,VLOOKUP(B659,MSRV5!B:D,3,0),"")</f>
        <v>UN</v>
      </c>
      <c r="F659" s="143"/>
      <c r="G659" s="75"/>
      <c r="H659" s="74">
        <f>IFERROR(IF(B659,VLOOKUP((AEO!$B$13&amp;AEO!$C$13&amp;B659&amp;E659),MSRV5!A:E,5,0),""),0)</f>
        <v>6370.43</v>
      </c>
      <c r="I659" s="33">
        <f t="shared" si="3440"/>
        <v>0</v>
      </c>
      <c r="J659" s="172"/>
      <c r="K659" s="33">
        <f t="shared" si="3441"/>
        <v>0</v>
      </c>
      <c r="L659" s="172"/>
      <c r="M659" s="33">
        <f t="shared" si="3441"/>
        <v>0</v>
      </c>
      <c r="N659" s="172"/>
      <c r="O659" s="33">
        <f t="shared" si="4137"/>
        <v>0</v>
      </c>
      <c r="P659" s="172"/>
      <c r="Q659" s="33">
        <f t="shared" si="4138"/>
        <v>0</v>
      </c>
      <c r="R659" s="172"/>
      <c r="S659" s="33">
        <f t="shared" si="4139"/>
        <v>0</v>
      </c>
      <c r="T659" s="172"/>
      <c r="U659" s="33">
        <f t="shared" si="4140"/>
        <v>0</v>
      </c>
      <c r="V659" s="172"/>
      <c r="W659" s="33">
        <f t="shared" si="4141"/>
        <v>0</v>
      </c>
      <c r="X659" s="172"/>
      <c r="Y659" s="33">
        <f t="shared" si="4142"/>
        <v>0</v>
      </c>
      <c r="Z659" s="172"/>
      <c r="AA659" s="33">
        <f t="shared" si="4143"/>
        <v>0</v>
      </c>
      <c r="AB659" s="172"/>
      <c r="AC659" s="33">
        <f t="shared" si="4144"/>
        <v>0</v>
      </c>
      <c r="AD659" s="172"/>
      <c r="AE659" s="33">
        <f t="shared" si="4145"/>
        <v>0</v>
      </c>
      <c r="AF659" s="172"/>
      <c r="AG659" s="33">
        <f t="shared" si="4146"/>
        <v>0</v>
      </c>
      <c r="AH659" s="172"/>
      <c r="AI659" s="33">
        <f t="shared" si="4147"/>
        <v>0</v>
      </c>
      <c r="AJ659" s="172"/>
      <c r="AK659" s="33">
        <f t="shared" si="4148"/>
        <v>0</v>
      </c>
      <c r="AL659" s="172"/>
      <c r="AM659" s="33">
        <f t="shared" si="4149"/>
        <v>0</v>
      </c>
      <c r="AN659" s="172"/>
      <c r="AO659" s="33">
        <f t="shared" si="4150"/>
        <v>0</v>
      </c>
      <c r="AP659" s="172"/>
      <c r="AQ659" s="33">
        <f t="shared" si="4151"/>
        <v>0</v>
      </c>
      <c r="AR659" s="172"/>
      <c r="AS659" s="33">
        <f t="shared" si="4152"/>
        <v>0</v>
      </c>
      <c r="AT659" s="172"/>
      <c r="AU659" s="33">
        <f t="shared" si="4153"/>
        <v>0</v>
      </c>
      <c r="AV659" s="172"/>
      <c r="AW659" s="33">
        <f t="shared" si="4154"/>
        <v>0</v>
      </c>
      <c r="AX659" s="34">
        <f t="shared" si="3989"/>
        <v>0</v>
      </c>
      <c r="AY659" s="41">
        <f t="shared" si="3990"/>
        <v>0</v>
      </c>
      <c r="AZ659" s="5">
        <f t="shared" si="3991"/>
        <v>0</v>
      </c>
      <c r="BA659" s="155">
        <f t="shared" si="3992"/>
        <v>0</v>
      </c>
    </row>
    <row r="660" spans="1:53" s="2" customFormat="1" ht="13.2" hidden="1" thickTop="1" thickBot="1" x14ac:dyDescent="0.3">
      <c r="A660" s="32"/>
      <c r="B660" s="154">
        <v>5054000043</v>
      </c>
      <c r="C660" s="133" t="str">
        <f>IFERROR(IF(B660,VLOOKUP((AEO!$B$13&amp;AEO!$C$13&amp;B660&amp;E660),MSRV5!A:F,6,0),""),"N/A")</f>
        <v>6180</v>
      </c>
      <c r="D660" s="138" t="s">
        <v>5573</v>
      </c>
      <c r="E660" s="143" t="str">
        <f>IF(B660,VLOOKUP(B660,MSRV5!B:D,3,0),"")</f>
        <v>UN</v>
      </c>
      <c r="F660" s="143"/>
      <c r="G660" s="75"/>
      <c r="H660" s="74">
        <f>IFERROR(IF(B660,VLOOKUP((AEO!$B$13&amp;AEO!$C$13&amp;B660&amp;E660),MSRV5!A:E,5,0),""),0)</f>
        <v>8784.49</v>
      </c>
      <c r="I660" s="33">
        <f t="shared" si="3440"/>
        <v>0</v>
      </c>
      <c r="J660" s="172"/>
      <c r="K660" s="33">
        <f t="shared" si="3441"/>
        <v>0</v>
      </c>
      <c r="L660" s="172"/>
      <c r="M660" s="33">
        <f t="shared" si="3441"/>
        <v>0</v>
      </c>
      <c r="N660" s="172"/>
      <c r="O660" s="33">
        <f t="shared" si="4137"/>
        <v>0</v>
      </c>
      <c r="P660" s="172"/>
      <c r="Q660" s="33">
        <f t="shared" si="4138"/>
        <v>0</v>
      </c>
      <c r="R660" s="172"/>
      <c r="S660" s="33">
        <f t="shared" si="4139"/>
        <v>0</v>
      </c>
      <c r="T660" s="172"/>
      <c r="U660" s="33">
        <f t="shared" si="4140"/>
        <v>0</v>
      </c>
      <c r="V660" s="172"/>
      <c r="W660" s="33">
        <f t="shared" si="4141"/>
        <v>0</v>
      </c>
      <c r="X660" s="172"/>
      <c r="Y660" s="33">
        <f t="shared" si="4142"/>
        <v>0</v>
      </c>
      <c r="Z660" s="172"/>
      <c r="AA660" s="33">
        <f t="shared" si="4143"/>
        <v>0</v>
      </c>
      <c r="AB660" s="172"/>
      <c r="AC660" s="33">
        <f t="shared" si="4144"/>
        <v>0</v>
      </c>
      <c r="AD660" s="172"/>
      <c r="AE660" s="33">
        <f t="shared" si="4145"/>
        <v>0</v>
      </c>
      <c r="AF660" s="172"/>
      <c r="AG660" s="33">
        <f t="shared" si="4146"/>
        <v>0</v>
      </c>
      <c r="AH660" s="172"/>
      <c r="AI660" s="33">
        <f t="shared" si="4147"/>
        <v>0</v>
      </c>
      <c r="AJ660" s="172"/>
      <c r="AK660" s="33">
        <f t="shared" si="4148"/>
        <v>0</v>
      </c>
      <c r="AL660" s="172"/>
      <c r="AM660" s="33">
        <f t="shared" si="4149"/>
        <v>0</v>
      </c>
      <c r="AN660" s="172"/>
      <c r="AO660" s="33">
        <f t="shared" si="4150"/>
        <v>0</v>
      </c>
      <c r="AP660" s="172"/>
      <c r="AQ660" s="33">
        <f t="shared" si="4151"/>
        <v>0</v>
      </c>
      <c r="AR660" s="172"/>
      <c r="AS660" s="33">
        <f t="shared" si="4152"/>
        <v>0</v>
      </c>
      <c r="AT660" s="172"/>
      <c r="AU660" s="33">
        <f t="shared" si="4153"/>
        <v>0</v>
      </c>
      <c r="AV660" s="172"/>
      <c r="AW660" s="33">
        <f t="shared" si="4154"/>
        <v>0</v>
      </c>
      <c r="AX660" s="34">
        <f t="shared" si="3989"/>
        <v>0</v>
      </c>
      <c r="AY660" s="41">
        <f t="shared" si="3990"/>
        <v>0</v>
      </c>
      <c r="AZ660" s="5">
        <f t="shared" si="3991"/>
        <v>0</v>
      </c>
      <c r="BA660" s="155">
        <f t="shared" si="3992"/>
        <v>0</v>
      </c>
    </row>
    <row r="661" spans="1:53" s="2" customFormat="1" ht="13.2" hidden="1" thickTop="1" thickBot="1" x14ac:dyDescent="0.3">
      <c r="A661" s="32"/>
      <c r="B661" s="154">
        <v>5054000044</v>
      </c>
      <c r="C661" s="133" t="str">
        <f>IFERROR(IF(B661,VLOOKUP((AEO!$B$13&amp;AEO!$C$13&amp;B661&amp;E661),MSRV5!A:F,6,0),""),"N/A")</f>
        <v>6190</v>
      </c>
      <c r="D661" s="138" t="s">
        <v>5574</v>
      </c>
      <c r="E661" s="143" t="str">
        <f>IF(B661,VLOOKUP(B661,MSRV5!B:D,3,0),"")</f>
        <v>UN</v>
      </c>
      <c r="F661" s="143"/>
      <c r="G661" s="75"/>
      <c r="H661" s="74">
        <f>IFERROR(IF(B661,VLOOKUP((AEO!$B$13&amp;AEO!$C$13&amp;B661&amp;E661),MSRV5!A:E,5,0),""),0)</f>
        <v>3993.4</v>
      </c>
      <c r="I661" s="33">
        <f t="shared" si="3440"/>
        <v>0</v>
      </c>
      <c r="J661" s="172"/>
      <c r="K661" s="33">
        <f t="shared" si="3441"/>
        <v>0</v>
      </c>
      <c r="L661" s="172"/>
      <c r="M661" s="33">
        <f t="shared" si="3441"/>
        <v>0</v>
      </c>
      <c r="N661" s="172"/>
      <c r="O661" s="33">
        <f t="shared" si="4137"/>
        <v>0</v>
      </c>
      <c r="P661" s="172"/>
      <c r="Q661" s="33">
        <f t="shared" si="4138"/>
        <v>0</v>
      </c>
      <c r="R661" s="172"/>
      <c r="S661" s="33">
        <f t="shared" si="4139"/>
        <v>0</v>
      </c>
      <c r="T661" s="172"/>
      <c r="U661" s="33">
        <f t="shared" si="4140"/>
        <v>0</v>
      </c>
      <c r="V661" s="172"/>
      <c r="W661" s="33">
        <f t="shared" si="4141"/>
        <v>0</v>
      </c>
      <c r="X661" s="172"/>
      <c r="Y661" s="33">
        <f t="shared" si="4142"/>
        <v>0</v>
      </c>
      <c r="Z661" s="172"/>
      <c r="AA661" s="33">
        <f t="shared" si="4143"/>
        <v>0</v>
      </c>
      <c r="AB661" s="172"/>
      <c r="AC661" s="33">
        <f t="shared" si="4144"/>
        <v>0</v>
      </c>
      <c r="AD661" s="172"/>
      <c r="AE661" s="33">
        <f t="shared" si="4145"/>
        <v>0</v>
      </c>
      <c r="AF661" s="172"/>
      <c r="AG661" s="33">
        <f t="shared" si="4146"/>
        <v>0</v>
      </c>
      <c r="AH661" s="172"/>
      <c r="AI661" s="33">
        <f t="shared" si="4147"/>
        <v>0</v>
      </c>
      <c r="AJ661" s="172"/>
      <c r="AK661" s="33">
        <f t="shared" si="4148"/>
        <v>0</v>
      </c>
      <c r="AL661" s="172"/>
      <c r="AM661" s="33">
        <f t="shared" si="4149"/>
        <v>0</v>
      </c>
      <c r="AN661" s="172"/>
      <c r="AO661" s="33">
        <f t="shared" si="4150"/>
        <v>0</v>
      </c>
      <c r="AP661" s="172"/>
      <c r="AQ661" s="33">
        <f t="shared" si="4151"/>
        <v>0</v>
      </c>
      <c r="AR661" s="172"/>
      <c r="AS661" s="33">
        <f t="shared" si="4152"/>
        <v>0</v>
      </c>
      <c r="AT661" s="172"/>
      <c r="AU661" s="33">
        <f t="shared" si="4153"/>
        <v>0</v>
      </c>
      <c r="AV661" s="172"/>
      <c r="AW661" s="33">
        <f t="shared" si="4154"/>
        <v>0</v>
      </c>
      <c r="AX661" s="34">
        <f t="shared" ref="AX661:AX692" si="4155">SUM(AV661,AT661,AR661,AP661,AN661,AL661,AJ661,AH661,AF661,AD661,AB661,Z661,X661,V661,T661,R661,P661,N661,L661,J661)</f>
        <v>0</v>
      </c>
      <c r="AY661" s="41">
        <f t="shared" ref="AY661:AY692" si="4156">SUM(AW661,AU661,AS661,AQ661,AO661,AM661,AK661,AI661,AG661,AE661,AC661,AA661,Y661,W661,U661,S661,Q661,O661,M661,K661)</f>
        <v>0</v>
      </c>
      <c r="AZ661" s="5">
        <f t="shared" ref="AZ661:AZ692" si="4157">(F661+G661)-AX661</f>
        <v>0</v>
      </c>
      <c r="BA661" s="155">
        <f t="shared" ref="BA661:BA692" si="4158">I661-AY661</f>
        <v>0</v>
      </c>
    </row>
    <row r="662" spans="1:53" s="2" customFormat="1" ht="13.2" hidden="1" thickTop="1" thickBot="1" x14ac:dyDescent="0.3">
      <c r="A662" s="32"/>
      <c r="B662" s="154">
        <v>5055100004</v>
      </c>
      <c r="C662" s="133" t="str">
        <f>IFERROR(IF(B662,VLOOKUP((AEO!$B$13&amp;AEO!$C$13&amp;B662&amp;E662),MSRV5!A:F,6,0),""),"N/A")</f>
        <v>6200</v>
      </c>
      <c r="D662" s="138" t="s">
        <v>5575</v>
      </c>
      <c r="E662" s="143" t="str">
        <f>IF(B662,VLOOKUP(B662,MSRV5!B:D,3,0),"")</f>
        <v>UN</v>
      </c>
      <c r="F662" s="143"/>
      <c r="G662" s="75"/>
      <c r="H662" s="74">
        <f>IFERROR(IF(B662,VLOOKUP((AEO!$B$13&amp;AEO!$C$13&amp;B662&amp;E662),MSRV5!A:E,5,0),""),0)</f>
        <v>2211.87</v>
      </c>
      <c r="I662" s="33">
        <f t="shared" si="3440"/>
        <v>0</v>
      </c>
      <c r="J662" s="172"/>
      <c r="K662" s="33">
        <f t="shared" si="3441"/>
        <v>0</v>
      </c>
      <c r="L662" s="172"/>
      <c r="M662" s="33">
        <f t="shared" si="3441"/>
        <v>0</v>
      </c>
      <c r="N662" s="172"/>
      <c r="O662" s="33">
        <f t="shared" si="4137"/>
        <v>0</v>
      </c>
      <c r="P662" s="172"/>
      <c r="Q662" s="33">
        <f t="shared" si="4138"/>
        <v>0</v>
      </c>
      <c r="R662" s="172"/>
      <c r="S662" s="33">
        <f t="shared" si="4139"/>
        <v>0</v>
      </c>
      <c r="T662" s="172"/>
      <c r="U662" s="33">
        <f t="shared" si="4140"/>
        <v>0</v>
      </c>
      <c r="V662" s="172"/>
      <c r="W662" s="33">
        <f t="shared" si="4141"/>
        <v>0</v>
      </c>
      <c r="X662" s="172"/>
      <c r="Y662" s="33">
        <f t="shared" si="4142"/>
        <v>0</v>
      </c>
      <c r="Z662" s="172"/>
      <c r="AA662" s="33">
        <f t="shared" si="4143"/>
        <v>0</v>
      </c>
      <c r="AB662" s="172"/>
      <c r="AC662" s="33">
        <f t="shared" si="4144"/>
        <v>0</v>
      </c>
      <c r="AD662" s="172"/>
      <c r="AE662" s="33">
        <f t="shared" si="4145"/>
        <v>0</v>
      </c>
      <c r="AF662" s="172"/>
      <c r="AG662" s="33">
        <f t="shared" si="4146"/>
        <v>0</v>
      </c>
      <c r="AH662" s="172"/>
      <c r="AI662" s="33">
        <f t="shared" si="4147"/>
        <v>0</v>
      </c>
      <c r="AJ662" s="172"/>
      <c r="AK662" s="33">
        <f t="shared" si="4148"/>
        <v>0</v>
      </c>
      <c r="AL662" s="172"/>
      <c r="AM662" s="33">
        <f t="shared" si="4149"/>
        <v>0</v>
      </c>
      <c r="AN662" s="172"/>
      <c r="AO662" s="33">
        <f t="shared" si="4150"/>
        <v>0</v>
      </c>
      <c r="AP662" s="172"/>
      <c r="AQ662" s="33">
        <f t="shared" si="4151"/>
        <v>0</v>
      </c>
      <c r="AR662" s="172"/>
      <c r="AS662" s="33">
        <f t="shared" si="4152"/>
        <v>0</v>
      </c>
      <c r="AT662" s="172"/>
      <c r="AU662" s="33">
        <f t="shared" si="4153"/>
        <v>0</v>
      </c>
      <c r="AV662" s="172"/>
      <c r="AW662" s="33">
        <f t="shared" si="4154"/>
        <v>0</v>
      </c>
      <c r="AX662" s="34">
        <f t="shared" si="4155"/>
        <v>0</v>
      </c>
      <c r="AY662" s="41">
        <f t="shared" si="4156"/>
        <v>0</v>
      </c>
      <c r="AZ662" s="5">
        <f t="shared" si="4157"/>
        <v>0</v>
      </c>
      <c r="BA662" s="155">
        <f t="shared" si="4158"/>
        <v>0</v>
      </c>
    </row>
    <row r="663" spans="1:53" s="2" customFormat="1" ht="13.2" hidden="1" thickTop="1" thickBot="1" x14ac:dyDescent="0.3">
      <c r="A663" s="32"/>
      <c r="B663" s="154">
        <v>5055100005</v>
      </c>
      <c r="C663" s="133" t="str">
        <f>IFERROR(IF(B663,VLOOKUP((AEO!$B$13&amp;AEO!$C$13&amp;B663&amp;E663),MSRV5!A:F,6,0),""),"N/A")</f>
        <v>6210</v>
      </c>
      <c r="D663" s="138" t="s">
        <v>5576</v>
      </c>
      <c r="E663" s="143" t="str">
        <f>IF(B663,VLOOKUP(B663,MSRV5!B:D,3,0),"")</f>
        <v>UN</v>
      </c>
      <c r="F663" s="143"/>
      <c r="G663" s="75"/>
      <c r="H663" s="74">
        <f>IFERROR(IF(B663,VLOOKUP((AEO!$B$13&amp;AEO!$C$13&amp;B663&amp;E663),MSRV5!A:E,5,0),""),0)</f>
        <v>5283.09</v>
      </c>
      <c r="I663" s="33">
        <f t="shared" si="3440"/>
        <v>0</v>
      </c>
      <c r="J663" s="172"/>
      <c r="K663" s="33">
        <f t="shared" si="3441"/>
        <v>0</v>
      </c>
      <c r="L663" s="172"/>
      <c r="M663" s="33">
        <f t="shared" si="3441"/>
        <v>0</v>
      </c>
      <c r="N663" s="172"/>
      <c r="O663" s="33">
        <f t="shared" si="4137"/>
        <v>0</v>
      </c>
      <c r="P663" s="172"/>
      <c r="Q663" s="33">
        <f t="shared" si="4138"/>
        <v>0</v>
      </c>
      <c r="R663" s="172"/>
      <c r="S663" s="33">
        <f t="shared" si="4139"/>
        <v>0</v>
      </c>
      <c r="T663" s="172"/>
      <c r="U663" s="33">
        <f t="shared" si="4140"/>
        <v>0</v>
      </c>
      <c r="V663" s="172"/>
      <c r="W663" s="33">
        <f t="shared" si="4141"/>
        <v>0</v>
      </c>
      <c r="X663" s="172"/>
      <c r="Y663" s="33">
        <f t="shared" si="4142"/>
        <v>0</v>
      </c>
      <c r="Z663" s="172"/>
      <c r="AA663" s="33">
        <f t="shared" si="4143"/>
        <v>0</v>
      </c>
      <c r="AB663" s="172"/>
      <c r="AC663" s="33">
        <f t="shared" si="4144"/>
        <v>0</v>
      </c>
      <c r="AD663" s="172"/>
      <c r="AE663" s="33">
        <f t="shared" si="4145"/>
        <v>0</v>
      </c>
      <c r="AF663" s="172"/>
      <c r="AG663" s="33">
        <f t="shared" si="4146"/>
        <v>0</v>
      </c>
      <c r="AH663" s="172"/>
      <c r="AI663" s="33">
        <f t="shared" si="4147"/>
        <v>0</v>
      </c>
      <c r="AJ663" s="172"/>
      <c r="AK663" s="33">
        <f t="shared" si="4148"/>
        <v>0</v>
      </c>
      <c r="AL663" s="172"/>
      <c r="AM663" s="33">
        <f t="shared" si="4149"/>
        <v>0</v>
      </c>
      <c r="AN663" s="172"/>
      <c r="AO663" s="33">
        <f t="shared" si="4150"/>
        <v>0</v>
      </c>
      <c r="AP663" s="172"/>
      <c r="AQ663" s="33">
        <f t="shared" si="4151"/>
        <v>0</v>
      </c>
      <c r="AR663" s="172"/>
      <c r="AS663" s="33">
        <f t="shared" si="4152"/>
        <v>0</v>
      </c>
      <c r="AT663" s="172"/>
      <c r="AU663" s="33">
        <f t="shared" si="4153"/>
        <v>0</v>
      </c>
      <c r="AV663" s="172"/>
      <c r="AW663" s="33">
        <f t="shared" si="4154"/>
        <v>0</v>
      </c>
      <c r="AX663" s="34">
        <f t="shared" si="4155"/>
        <v>0</v>
      </c>
      <c r="AY663" s="41">
        <f t="shared" si="4156"/>
        <v>0</v>
      </c>
      <c r="AZ663" s="5">
        <f t="shared" si="4157"/>
        <v>0</v>
      </c>
      <c r="BA663" s="155">
        <f t="shared" si="4158"/>
        <v>0</v>
      </c>
    </row>
    <row r="664" spans="1:53" s="2" customFormat="1" ht="13.2" hidden="1" thickTop="1" thickBot="1" x14ac:dyDescent="0.3">
      <c r="A664" s="32"/>
      <c r="B664" s="154">
        <v>5055100006</v>
      </c>
      <c r="C664" s="133" t="str">
        <f>IFERROR(IF(B664,VLOOKUP((AEO!$B$13&amp;AEO!$C$13&amp;B664&amp;E664),MSRV5!A:F,6,0),""),"N/A")</f>
        <v>6220</v>
      </c>
      <c r="D664" s="138" t="s">
        <v>5577</v>
      </c>
      <c r="E664" s="143" t="str">
        <f>IF(B664,VLOOKUP(B664,MSRV5!B:D,3,0),"")</f>
        <v>UN</v>
      </c>
      <c r="F664" s="143"/>
      <c r="G664" s="75"/>
      <c r="H664" s="74">
        <f>IFERROR(IF(B664,VLOOKUP((AEO!$B$13&amp;AEO!$C$13&amp;B664&amp;E664),MSRV5!A:E,5,0),""),0)</f>
        <v>6816.05</v>
      </c>
      <c r="I664" s="33">
        <f t="shared" si="3440"/>
        <v>0</v>
      </c>
      <c r="J664" s="172"/>
      <c r="K664" s="33">
        <f t="shared" si="3441"/>
        <v>0</v>
      </c>
      <c r="L664" s="172"/>
      <c r="M664" s="33">
        <f t="shared" si="3441"/>
        <v>0</v>
      </c>
      <c r="N664" s="172"/>
      <c r="O664" s="33">
        <f t="shared" si="4137"/>
        <v>0</v>
      </c>
      <c r="P664" s="172"/>
      <c r="Q664" s="33">
        <f t="shared" si="4138"/>
        <v>0</v>
      </c>
      <c r="R664" s="172"/>
      <c r="S664" s="33">
        <f t="shared" si="4139"/>
        <v>0</v>
      </c>
      <c r="T664" s="172"/>
      <c r="U664" s="33">
        <f t="shared" si="4140"/>
        <v>0</v>
      </c>
      <c r="V664" s="172"/>
      <c r="W664" s="33">
        <f t="shared" si="4141"/>
        <v>0</v>
      </c>
      <c r="X664" s="172"/>
      <c r="Y664" s="33">
        <f t="shared" si="4142"/>
        <v>0</v>
      </c>
      <c r="Z664" s="172"/>
      <c r="AA664" s="33">
        <f t="shared" si="4143"/>
        <v>0</v>
      </c>
      <c r="AB664" s="172"/>
      <c r="AC664" s="33">
        <f t="shared" si="4144"/>
        <v>0</v>
      </c>
      <c r="AD664" s="172"/>
      <c r="AE664" s="33">
        <f t="shared" si="4145"/>
        <v>0</v>
      </c>
      <c r="AF664" s="172"/>
      <c r="AG664" s="33">
        <f t="shared" si="4146"/>
        <v>0</v>
      </c>
      <c r="AH664" s="172"/>
      <c r="AI664" s="33">
        <f t="shared" si="4147"/>
        <v>0</v>
      </c>
      <c r="AJ664" s="172"/>
      <c r="AK664" s="33">
        <f t="shared" si="4148"/>
        <v>0</v>
      </c>
      <c r="AL664" s="172"/>
      <c r="AM664" s="33">
        <f t="shared" si="4149"/>
        <v>0</v>
      </c>
      <c r="AN664" s="172"/>
      <c r="AO664" s="33">
        <f t="shared" si="4150"/>
        <v>0</v>
      </c>
      <c r="AP664" s="172"/>
      <c r="AQ664" s="33">
        <f t="shared" si="4151"/>
        <v>0</v>
      </c>
      <c r="AR664" s="172"/>
      <c r="AS664" s="33">
        <f t="shared" si="4152"/>
        <v>0</v>
      </c>
      <c r="AT664" s="172"/>
      <c r="AU664" s="33">
        <f t="shared" si="4153"/>
        <v>0</v>
      </c>
      <c r="AV664" s="172"/>
      <c r="AW664" s="33">
        <f t="shared" si="4154"/>
        <v>0</v>
      </c>
      <c r="AX664" s="34">
        <f t="shared" si="4155"/>
        <v>0</v>
      </c>
      <c r="AY664" s="41">
        <f t="shared" si="4156"/>
        <v>0</v>
      </c>
      <c r="AZ664" s="5">
        <f t="shared" si="4157"/>
        <v>0</v>
      </c>
      <c r="BA664" s="155">
        <f t="shared" si="4158"/>
        <v>0</v>
      </c>
    </row>
    <row r="665" spans="1:53" s="2" customFormat="1" ht="13.2" hidden="1" thickTop="1" thickBot="1" x14ac:dyDescent="0.3">
      <c r="A665" s="32"/>
      <c r="B665" s="154">
        <v>5054200005</v>
      </c>
      <c r="C665" s="133" t="str">
        <f>IFERROR(IF(B665,VLOOKUP((AEO!$B$13&amp;AEO!$C$13&amp;B665&amp;E665),MSRV5!A:F,6,0),""),"N/A")</f>
        <v>6230</v>
      </c>
      <c r="D665" s="138" t="s">
        <v>5578</v>
      </c>
      <c r="E665" s="143" t="str">
        <f>IF(B665,VLOOKUP(B665,MSRV5!B:D,3,0),"")</f>
        <v>UN</v>
      </c>
      <c r="F665" s="143"/>
      <c r="G665" s="75"/>
      <c r="H665" s="74">
        <f>IFERROR(IF(B665,VLOOKUP((AEO!$B$13&amp;AEO!$C$13&amp;B665&amp;E665),MSRV5!A:E,5,0),""),0)</f>
        <v>1763.72</v>
      </c>
      <c r="I665" s="33">
        <f t="shared" si="3440"/>
        <v>0</v>
      </c>
      <c r="J665" s="172"/>
      <c r="K665" s="33">
        <f t="shared" si="3441"/>
        <v>0</v>
      </c>
      <c r="L665" s="172"/>
      <c r="M665" s="33">
        <f t="shared" si="3441"/>
        <v>0</v>
      </c>
      <c r="N665" s="172"/>
      <c r="O665" s="33">
        <f t="shared" si="4137"/>
        <v>0</v>
      </c>
      <c r="P665" s="172"/>
      <c r="Q665" s="33">
        <f t="shared" si="4138"/>
        <v>0</v>
      </c>
      <c r="R665" s="172"/>
      <c r="S665" s="33">
        <f t="shared" si="4139"/>
        <v>0</v>
      </c>
      <c r="T665" s="172"/>
      <c r="U665" s="33">
        <f t="shared" si="4140"/>
        <v>0</v>
      </c>
      <c r="V665" s="172"/>
      <c r="W665" s="33">
        <f t="shared" si="4141"/>
        <v>0</v>
      </c>
      <c r="X665" s="172"/>
      <c r="Y665" s="33">
        <f t="shared" si="4142"/>
        <v>0</v>
      </c>
      <c r="Z665" s="172"/>
      <c r="AA665" s="33">
        <f t="shared" si="4143"/>
        <v>0</v>
      </c>
      <c r="AB665" s="172"/>
      <c r="AC665" s="33">
        <f t="shared" si="4144"/>
        <v>0</v>
      </c>
      <c r="AD665" s="172"/>
      <c r="AE665" s="33">
        <f t="shared" si="4145"/>
        <v>0</v>
      </c>
      <c r="AF665" s="172"/>
      <c r="AG665" s="33">
        <f t="shared" si="4146"/>
        <v>0</v>
      </c>
      <c r="AH665" s="172"/>
      <c r="AI665" s="33">
        <f t="shared" si="4147"/>
        <v>0</v>
      </c>
      <c r="AJ665" s="172"/>
      <c r="AK665" s="33">
        <f t="shared" si="4148"/>
        <v>0</v>
      </c>
      <c r="AL665" s="172"/>
      <c r="AM665" s="33">
        <f t="shared" si="4149"/>
        <v>0</v>
      </c>
      <c r="AN665" s="172"/>
      <c r="AO665" s="33">
        <f t="shared" si="4150"/>
        <v>0</v>
      </c>
      <c r="AP665" s="172"/>
      <c r="AQ665" s="33">
        <f t="shared" si="4151"/>
        <v>0</v>
      </c>
      <c r="AR665" s="172"/>
      <c r="AS665" s="33">
        <f t="shared" si="4152"/>
        <v>0</v>
      </c>
      <c r="AT665" s="172"/>
      <c r="AU665" s="33">
        <f t="shared" si="4153"/>
        <v>0</v>
      </c>
      <c r="AV665" s="172"/>
      <c r="AW665" s="33">
        <f t="shared" si="4154"/>
        <v>0</v>
      </c>
      <c r="AX665" s="34">
        <f t="shared" si="4155"/>
        <v>0</v>
      </c>
      <c r="AY665" s="41">
        <f t="shared" si="4156"/>
        <v>0</v>
      </c>
      <c r="AZ665" s="5">
        <f t="shared" si="4157"/>
        <v>0</v>
      </c>
      <c r="BA665" s="155">
        <f t="shared" si="4158"/>
        <v>0</v>
      </c>
    </row>
    <row r="666" spans="1:53" s="2" customFormat="1" ht="13.2" hidden="1" thickTop="1" thickBot="1" x14ac:dyDescent="0.3">
      <c r="A666" s="32"/>
      <c r="B666" s="154">
        <v>5054200013</v>
      </c>
      <c r="C666" s="133" t="str">
        <f>IFERROR(IF(B666,VLOOKUP((AEO!$B$13&amp;AEO!$C$13&amp;B666&amp;E666),MSRV5!A:F,6,0),""),"N/A")</f>
        <v>6240</v>
      </c>
      <c r="D666" s="138" t="s">
        <v>5579</v>
      </c>
      <c r="E666" s="143" t="str">
        <f>IF(B666,VLOOKUP(B666,MSRV5!B:D,3,0),"")</f>
        <v>UN</v>
      </c>
      <c r="F666" s="143"/>
      <c r="G666" s="75"/>
      <c r="H666" s="74">
        <f>IFERROR(IF(B666,VLOOKUP((AEO!$B$13&amp;AEO!$C$13&amp;B666&amp;E666),MSRV5!A:E,5,0),""),0)</f>
        <v>1490.7</v>
      </c>
      <c r="I666" s="33">
        <f t="shared" si="3440"/>
        <v>0</v>
      </c>
      <c r="J666" s="172"/>
      <c r="K666" s="33">
        <f t="shared" si="3441"/>
        <v>0</v>
      </c>
      <c r="L666" s="172"/>
      <c r="M666" s="33">
        <f t="shared" si="3441"/>
        <v>0</v>
      </c>
      <c r="N666" s="172"/>
      <c r="O666" s="33">
        <f t="shared" si="4137"/>
        <v>0</v>
      </c>
      <c r="P666" s="172"/>
      <c r="Q666" s="33">
        <f t="shared" si="4138"/>
        <v>0</v>
      </c>
      <c r="R666" s="172"/>
      <c r="S666" s="33">
        <f t="shared" si="4139"/>
        <v>0</v>
      </c>
      <c r="T666" s="172"/>
      <c r="U666" s="33">
        <f t="shared" si="4140"/>
        <v>0</v>
      </c>
      <c r="V666" s="172"/>
      <c r="W666" s="33">
        <f t="shared" si="4141"/>
        <v>0</v>
      </c>
      <c r="X666" s="172"/>
      <c r="Y666" s="33">
        <f t="shared" si="4142"/>
        <v>0</v>
      </c>
      <c r="Z666" s="172"/>
      <c r="AA666" s="33">
        <f t="shared" si="4143"/>
        <v>0</v>
      </c>
      <c r="AB666" s="172"/>
      <c r="AC666" s="33">
        <f t="shared" si="4144"/>
        <v>0</v>
      </c>
      <c r="AD666" s="172"/>
      <c r="AE666" s="33">
        <f t="shared" si="4145"/>
        <v>0</v>
      </c>
      <c r="AF666" s="172"/>
      <c r="AG666" s="33">
        <f t="shared" si="4146"/>
        <v>0</v>
      </c>
      <c r="AH666" s="172"/>
      <c r="AI666" s="33">
        <f t="shared" si="4147"/>
        <v>0</v>
      </c>
      <c r="AJ666" s="172"/>
      <c r="AK666" s="33">
        <f t="shared" si="4148"/>
        <v>0</v>
      </c>
      <c r="AL666" s="172"/>
      <c r="AM666" s="33">
        <f t="shared" si="4149"/>
        <v>0</v>
      </c>
      <c r="AN666" s="172"/>
      <c r="AO666" s="33">
        <f t="shared" si="4150"/>
        <v>0</v>
      </c>
      <c r="AP666" s="172"/>
      <c r="AQ666" s="33">
        <f t="shared" si="4151"/>
        <v>0</v>
      </c>
      <c r="AR666" s="172"/>
      <c r="AS666" s="33">
        <f t="shared" si="4152"/>
        <v>0</v>
      </c>
      <c r="AT666" s="172"/>
      <c r="AU666" s="33">
        <f t="shared" si="4153"/>
        <v>0</v>
      </c>
      <c r="AV666" s="172"/>
      <c r="AW666" s="33">
        <f t="shared" si="4154"/>
        <v>0</v>
      </c>
      <c r="AX666" s="34">
        <f t="shared" si="4155"/>
        <v>0</v>
      </c>
      <c r="AY666" s="41">
        <f t="shared" si="4156"/>
        <v>0</v>
      </c>
      <c r="AZ666" s="5">
        <f t="shared" si="4157"/>
        <v>0</v>
      </c>
      <c r="BA666" s="155">
        <f t="shared" si="4158"/>
        <v>0</v>
      </c>
    </row>
    <row r="667" spans="1:53" s="2" customFormat="1" ht="13.2" hidden="1" thickTop="1" thickBot="1" x14ac:dyDescent="0.3">
      <c r="A667" s="32"/>
      <c r="B667" s="154">
        <v>5054200008</v>
      </c>
      <c r="C667" s="133" t="str">
        <f>IFERROR(IF(B667,VLOOKUP((AEO!$B$13&amp;AEO!$C$13&amp;B667&amp;E667),MSRV5!A:F,6,0),""),"N/A")</f>
        <v>6250</v>
      </c>
      <c r="D667" s="138" t="s">
        <v>5580</v>
      </c>
      <c r="E667" s="143" t="str">
        <f>IF(B667,VLOOKUP(B667,MSRV5!B:D,3,0),"")</f>
        <v>UN</v>
      </c>
      <c r="F667" s="143"/>
      <c r="G667" s="75"/>
      <c r="H667" s="74">
        <f>IFERROR(IF(B667,VLOOKUP((AEO!$B$13&amp;AEO!$C$13&amp;B667&amp;E667),MSRV5!A:E,5,0),""),0)</f>
        <v>1548.61</v>
      </c>
      <c r="I667" s="33">
        <f t="shared" si="3440"/>
        <v>0</v>
      </c>
      <c r="J667" s="172"/>
      <c r="K667" s="33">
        <f t="shared" si="3441"/>
        <v>0</v>
      </c>
      <c r="L667" s="172"/>
      <c r="M667" s="33">
        <f t="shared" si="3441"/>
        <v>0</v>
      </c>
      <c r="N667" s="172"/>
      <c r="O667" s="33">
        <f t="shared" si="4137"/>
        <v>0</v>
      </c>
      <c r="P667" s="172"/>
      <c r="Q667" s="33">
        <f t="shared" si="4138"/>
        <v>0</v>
      </c>
      <c r="R667" s="172"/>
      <c r="S667" s="33">
        <f t="shared" si="4139"/>
        <v>0</v>
      </c>
      <c r="T667" s="172"/>
      <c r="U667" s="33">
        <f t="shared" si="4140"/>
        <v>0</v>
      </c>
      <c r="V667" s="172"/>
      <c r="W667" s="33">
        <f t="shared" si="4141"/>
        <v>0</v>
      </c>
      <c r="X667" s="172"/>
      <c r="Y667" s="33">
        <f t="shared" si="4142"/>
        <v>0</v>
      </c>
      <c r="Z667" s="172"/>
      <c r="AA667" s="33">
        <f t="shared" si="4143"/>
        <v>0</v>
      </c>
      <c r="AB667" s="172"/>
      <c r="AC667" s="33">
        <f t="shared" si="4144"/>
        <v>0</v>
      </c>
      <c r="AD667" s="172"/>
      <c r="AE667" s="33">
        <f t="shared" si="4145"/>
        <v>0</v>
      </c>
      <c r="AF667" s="172"/>
      <c r="AG667" s="33">
        <f t="shared" si="4146"/>
        <v>0</v>
      </c>
      <c r="AH667" s="172"/>
      <c r="AI667" s="33">
        <f t="shared" si="4147"/>
        <v>0</v>
      </c>
      <c r="AJ667" s="172"/>
      <c r="AK667" s="33">
        <f t="shared" si="4148"/>
        <v>0</v>
      </c>
      <c r="AL667" s="172"/>
      <c r="AM667" s="33">
        <f t="shared" si="4149"/>
        <v>0</v>
      </c>
      <c r="AN667" s="172"/>
      <c r="AO667" s="33">
        <f t="shared" si="4150"/>
        <v>0</v>
      </c>
      <c r="AP667" s="172"/>
      <c r="AQ667" s="33">
        <f t="shared" si="4151"/>
        <v>0</v>
      </c>
      <c r="AR667" s="172"/>
      <c r="AS667" s="33">
        <f t="shared" si="4152"/>
        <v>0</v>
      </c>
      <c r="AT667" s="172"/>
      <c r="AU667" s="33">
        <f t="shared" si="4153"/>
        <v>0</v>
      </c>
      <c r="AV667" s="172"/>
      <c r="AW667" s="33">
        <f t="shared" si="4154"/>
        <v>0</v>
      </c>
      <c r="AX667" s="34">
        <f t="shared" si="4155"/>
        <v>0</v>
      </c>
      <c r="AY667" s="41">
        <f t="shared" si="4156"/>
        <v>0</v>
      </c>
      <c r="AZ667" s="5">
        <f t="shared" si="4157"/>
        <v>0</v>
      </c>
      <c r="BA667" s="155">
        <f t="shared" si="4158"/>
        <v>0</v>
      </c>
    </row>
    <row r="668" spans="1:53" s="2" customFormat="1" ht="13.2" hidden="1" thickTop="1" thickBot="1" x14ac:dyDescent="0.3">
      <c r="A668" s="32"/>
      <c r="B668" s="154">
        <v>5054200006</v>
      </c>
      <c r="C668" s="133" t="str">
        <f>IFERROR(IF(B668,VLOOKUP((AEO!$B$13&amp;AEO!$C$13&amp;B668&amp;E668),MSRV5!A:F,6,0),""),"N/A")</f>
        <v>6260</v>
      </c>
      <c r="D668" s="138" t="s">
        <v>5581</v>
      </c>
      <c r="E668" s="143" t="str">
        <f>IF(B668,VLOOKUP(B668,MSRV5!B:D,3,0),"")</f>
        <v>UN</v>
      </c>
      <c r="F668" s="143"/>
      <c r="G668" s="75"/>
      <c r="H668" s="74">
        <f>IFERROR(IF(B668,VLOOKUP((AEO!$B$13&amp;AEO!$C$13&amp;B668&amp;E668),MSRV5!A:E,5,0),""),0)</f>
        <v>4801.66</v>
      </c>
      <c r="I668" s="33">
        <f t="shared" si="3440"/>
        <v>0</v>
      </c>
      <c r="J668" s="172"/>
      <c r="K668" s="33">
        <f t="shared" si="3441"/>
        <v>0</v>
      </c>
      <c r="L668" s="172"/>
      <c r="M668" s="33">
        <f t="shared" si="3441"/>
        <v>0</v>
      </c>
      <c r="N668" s="172"/>
      <c r="O668" s="33">
        <f t="shared" si="4137"/>
        <v>0</v>
      </c>
      <c r="P668" s="172"/>
      <c r="Q668" s="33">
        <f t="shared" si="4138"/>
        <v>0</v>
      </c>
      <c r="R668" s="172"/>
      <c r="S668" s="33">
        <f t="shared" si="4139"/>
        <v>0</v>
      </c>
      <c r="T668" s="172"/>
      <c r="U668" s="33">
        <f t="shared" si="4140"/>
        <v>0</v>
      </c>
      <c r="V668" s="172"/>
      <c r="W668" s="33">
        <f t="shared" si="4141"/>
        <v>0</v>
      </c>
      <c r="X668" s="172"/>
      <c r="Y668" s="33">
        <f t="shared" si="4142"/>
        <v>0</v>
      </c>
      <c r="Z668" s="172"/>
      <c r="AA668" s="33">
        <f t="shared" si="4143"/>
        <v>0</v>
      </c>
      <c r="AB668" s="172"/>
      <c r="AC668" s="33">
        <f t="shared" si="4144"/>
        <v>0</v>
      </c>
      <c r="AD668" s="172"/>
      <c r="AE668" s="33">
        <f t="shared" si="4145"/>
        <v>0</v>
      </c>
      <c r="AF668" s="172"/>
      <c r="AG668" s="33">
        <f t="shared" si="4146"/>
        <v>0</v>
      </c>
      <c r="AH668" s="172"/>
      <c r="AI668" s="33">
        <f t="shared" si="4147"/>
        <v>0</v>
      </c>
      <c r="AJ668" s="172"/>
      <c r="AK668" s="33">
        <f t="shared" si="4148"/>
        <v>0</v>
      </c>
      <c r="AL668" s="172"/>
      <c r="AM668" s="33">
        <f t="shared" si="4149"/>
        <v>0</v>
      </c>
      <c r="AN668" s="172"/>
      <c r="AO668" s="33">
        <f t="shared" si="4150"/>
        <v>0</v>
      </c>
      <c r="AP668" s="172"/>
      <c r="AQ668" s="33">
        <f t="shared" si="4151"/>
        <v>0</v>
      </c>
      <c r="AR668" s="172"/>
      <c r="AS668" s="33">
        <f t="shared" si="4152"/>
        <v>0</v>
      </c>
      <c r="AT668" s="172"/>
      <c r="AU668" s="33">
        <f t="shared" si="4153"/>
        <v>0</v>
      </c>
      <c r="AV668" s="172"/>
      <c r="AW668" s="33">
        <f t="shared" si="4154"/>
        <v>0</v>
      </c>
      <c r="AX668" s="34">
        <f t="shared" si="4155"/>
        <v>0</v>
      </c>
      <c r="AY668" s="41">
        <f t="shared" si="4156"/>
        <v>0</v>
      </c>
      <c r="AZ668" s="5">
        <f t="shared" si="4157"/>
        <v>0</v>
      </c>
      <c r="BA668" s="155">
        <f t="shared" si="4158"/>
        <v>0</v>
      </c>
    </row>
    <row r="669" spans="1:53" s="2" customFormat="1" ht="13.2" hidden="1" thickTop="1" thickBot="1" x14ac:dyDescent="0.3">
      <c r="A669" s="32"/>
      <c r="B669" s="154">
        <v>5055100007</v>
      </c>
      <c r="C669" s="133" t="str">
        <f>IFERROR(IF(B669,VLOOKUP((AEO!$B$13&amp;AEO!$C$13&amp;B669&amp;E669),MSRV5!A:F,6,0),""),"N/A")</f>
        <v>6270</v>
      </c>
      <c r="D669" s="138" t="s">
        <v>5582</v>
      </c>
      <c r="E669" s="143" t="str">
        <f>IF(B669,VLOOKUP(B669,MSRV5!B:D,3,0),"")</f>
        <v>UN</v>
      </c>
      <c r="F669" s="143"/>
      <c r="G669" s="75"/>
      <c r="H669" s="74">
        <f>IFERROR(IF(B669,VLOOKUP((AEO!$B$13&amp;AEO!$C$13&amp;B669&amp;E669),MSRV5!A:E,5,0),""),0)</f>
        <v>3107.69</v>
      </c>
      <c r="I669" s="33">
        <f t="shared" si="3440"/>
        <v>0</v>
      </c>
      <c r="J669" s="172"/>
      <c r="K669" s="33">
        <f t="shared" si="3441"/>
        <v>0</v>
      </c>
      <c r="L669" s="172"/>
      <c r="M669" s="33">
        <f t="shared" si="3441"/>
        <v>0</v>
      </c>
      <c r="N669" s="172"/>
      <c r="O669" s="33">
        <f t="shared" si="4137"/>
        <v>0</v>
      </c>
      <c r="P669" s="172"/>
      <c r="Q669" s="33">
        <f t="shared" si="4138"/>
        <v>0</v>
      </c>
      <c r="R669" s="172"/>
      <c r="S669" s="33">
        <f t="shared" si="4139"/>
        <v>0</v>
      </c>
      <c r="T669" s="172"/>
      <c r="U669" s="33">
        <f t="shared" si="4140"/>
        <v>0</v>
      </c>
      <c r="V669" s="172"/>
      <c r="W669" s="33">
        <f t="shared" si="4141"/>
        <v>0</v>
      </c>
      <c r="X669" s="172"/>
      <c r="Y669" s="33">
        <f t="shared" si="4142"/>
        <v>0</v>
      </c>
      <c r="Z669" s="172"/>
      <c r="AA669" s="33">
        <f t="shared" si="4143"/>
        <v>0</v>
      </c>
      <c r="AB669" s="172"/>
      <c r="AC669" s="33">
        <f t="shared" si="4144"/>
        <v>0</v>
      </c>
      <c r="AD669" s="172"/>
      <c r="AE669" s="33">
        <f t="shared" si="4145"/>
        <v>0</v>
      </c>
      <c r="AF669" s="172"/>
      <c r="AG669" s="33">
        <f t="shared" si="4146"/>
        <v>0</v>
      </c>
      <c r="AH669" s="172"/>
      <c r="AI669" s="33">
        <f t="shared" si="4147"/>
        <v>0</v>
      </c>
      <c r="AJ669" s="172"/>
      <c r="AK669" s="33">
        <f t="shared" si="4148"/>
        <v>0</v>
      </c>
      <c r="AL669" s="172"/>
      <c r="AM669" s="33">
        <f t="shared" si="4149"/>
        <v>0</v>
      </c>
      <c r="AN669" s="172"/>
      <c r="AO669" s="33">
        <f t="shared" si="4150"/>
        <v>0</v>
      </c>
      <c r="AP669" s="172"/>
      <c r="AQ669" s="33">
        <f t="shared" si="4151"/>
        <v>0</v>
      </c>
      <c r="AR669" s="172"/>
      <c r="AS669" s="33">
        <f t="shared" si="4152"/>
        <v>0</v>
      </c>
      <c r="AT669" s="172"/>
      <c r="AU669" s="33">
        <f t="shared" si="4153"/>
        <v>0</v>
      </c>
      <c r="AV669" s="172"/>
      <c r="AW669" s="33">
        <f t="shared" si="4154"/>
        <v>0</v>
      </c>
      <c r="AX669" s="34">
        <f t="shared" si="4155"/>
        <v>0</v>
      </c>
      <c r="AY669" s="41">
        <f t="shared" si="4156"/>
        <v>0</v>
      </c>
      <c r="AZ669" s="5">
        <f t="shared" si="4157"/>
        <v>0</v>
      </c>
      <c r="BA669" s="155">
        <f t="shared" si="4158"/>
        <v>0</v>
      </c>
    </row>
    <row r="670" spans="1:53" s="2" customFormat="1" ht="13.2" hidden="1" thickTop="1" thickBot="1" x14ac:dyDescent="0.3">
      <c r="A670" s="32"/>
      <c r="B670" s="152">
        <v>5054200010</v>
      </c>
      <c r="C670" s="132" t="str">
        <f>IFERROR(IF(B670,VLOOKUP((AEO!$B$13&amp;AEO!$C$13&amp;B670&amp;E670),MSRV5!A:F,6,0),""),"N/A")</f>
        <v>6280</v>
      </c>
      <c r="D670" s="137" t="s">
        <v>5583</v>
      </c>
      <c r="E670" s="142" t="str">
        <f>IF(B670,VLOOKUP(B670,MSRV5!B:D,3,0),"")</f>
        <v>UN</v>
      </c>
      <c r="F670" s="142"/>
      <c r="G670" s="86"/>
      <c r="H670" s="74">
        <f>IFERROR(IF(B670,VLOOKUP((AEO!$B$13&amp;AEO!$C$13&amp;B670&amp;E670),MSRV5!A:E,5,0),""),0)</f>
        <v>8631.91</v>
      </c>
      <c r="I670" s="33">
        <f t="shared" si="3440"/>
        <v>0</v>
      </c>
      <c r="J670" s="172"/>
      <c r="K670" s="33">
        <f t="shared" si="3441"/>
        <v>0</v>
      </c>
      <c r="L670" s="172"/>
      <c r="M670" s="33">
        <f t="shared" si="3441"/>
        <v>0</v>
      </c>
      <c r="N670" s="172"/>
      <c r="O670" s="33">
        <f t="shared" si="4137"/>
        <v>0</v>
      </c>
      <c r="P670" s="172"/>
      <c r="Q670" s="33">
        <f t="shared" si="4138"/>
        <v>0</v>
      </c>
      <c r="R670" s="172"/>
      <c r="S670" s="33">
        <f t="shared" si="4139"/>
        <v>0</v>
      </c>
      <c r="T670" s="172"/>
      <c r="U670" s="33">
        <f t="shared" si="4140"/>
        <v>0</v>
      </c>
      <c r="V670" s="172"/>
      <c r="W670" s="33">
        <f t="shared" si="4141"/>
        <v>0</v>
      </c>
      <c r="X670" s="172"/>
      <c r="Y670" s="33">
        <f t="shared" si="4142"/>
        <v>0</v>
      </c>
      <c r="Z670" s="172"/>
      <c r="AA670" s="33">
        <f t="shared" si="4143"/>
        <v>0</v>
      </c>
      <c r="AB670" s="172"/>
      <c r="AC670" s="33">
        <f t="shared" si="4144"/>
        <v>0</v>
      </c>
      <c r="AD670" s="172"/>
      <c r="AE670" s="33">
        <f t="shared" si="4145"/>
        <v>0</v>
      </c>
      <c r="AF670" s="172"/>
      <c r="AG670" s="33">
        <f t="shared" si="4146"/>
        <v>0</v>
      </c>
      <c r="AH670" s="172"/>
      <c r="AI670" s="33">
        <f t="shared" si="4147"/>
        <v>0</v>
      </c>
      <c r="AJ670" s="172"/>
      <c r="AK670" s="33">
        <f t="shared" si="4148"/>
        <v>0</v>
      </c>
      <c r="AL670" s="172"/>
      <c r="AM670" s="33">
        <f t="shared" si="4149"/>
        <v>0</v>
      </c>
      <c r="AN670" s="172"/>
      <c r="AO670" s="33">
        <f t="shared" si="4150"/>
        <v>0</v>
      </c>
      <c r="AP670" s="172"/>
      <c r="AQ670" s="33">
        <f t="shared" si="4151"/>
        <v>0</v>
      </c>
      <c r="AR670" s="172"/>
      <c r="AS670" s="33">
        <f t="shared" si="4152"/>
        <v>0</v>
      </c>
      <c r="AT670" s="172"/>
      <c r="AU670" s="33">
        <f t="shared" si="4153"/>
        <v>0</v>
      </c>
      <c r="AV670" s="172"/>
      <c r="AW670" s="33">
        <f t="shared" si="4154"/>
        <v>0</v>
      </c>
      <c r="AX670" s="34">
        <f t="shared" si="4155"/>
        <v>0</v>
      </c>
      <c r="AY670" s="41">
        <f t="shared" si="4156"/>
        <v>0</v>
      </c>
      <c r="AZ670" s="5">
        <f t="shared" si="4157"/>
        <v>0</v>
      </c>
      <c r="BA670" s="155">
        <f t="shared" si="4158"/>
        <v>0</v>
      </c>
    </row>
    <row r="671" spans="1:53" s="2" customFormat="1" ht="13.2" hidden="1" thickTop="1" thickBot="1" x14ac:dyDescent="0.3">
      <c r="A671" s="32"/>
      <c r="B671" s="154">
        <v>5054000002</v>
      </c>
      <c r="C671" s="133" t="str">
        <f>IFERROR(IF(B671,VLOOKUP((AEO!$B$13&amp;AEO!$C$13&amp;B671&amp;E671),MSRV5!A:F,6,0),""),"N/A")</f>
        <v>6290</v>
      </c>
      <c r="D671" s="138" t="s">
        <v>5584</v>
      </c>
      <c r="E671" s="143" t="str">
        <f>IF(B671,VLOOKUP(B671,MSRV5!B:D,3,0),"")</f>
        <v>UN</v>
      </c>
      <c r="F671" s="143"/>
      <c r="G671" s="75"/>
      <c r="H671" s="74">
        <f>IFERROR(IF(B671,VLOOKUP((AEO!$B$13&amp;AEO!$C$13&amp;B671&amp;E671),MSRV5!A:E,5,0),""),0)</f>
        <v>2010.88</v>
      </c>
      <c r="I671" s="33">
        <f t="shared" si="3440"/>
        <v>0</v>
      </c>
      <c r="J671" s="172"/>
      <c r="K671" s="33">
        <f t="shared" si="3441"/>
        <v>0</v>
      </c>
      <c r="L671" s="172"/>
      <c r="M671" s="33">
        <f t="shared" si="3441"/>
        <v>0</v>
      </c>
      <c r="N671" s="172"/>
      <c r="O671" s="33">
        <f t="shared" si="4137"/>
        <v>0</v>
      </c>
      <c r="P671" s="172"/>
      <c r="Q671" s="33">
        <f t="shared" si="4138"/>
        <v>0</v>
      </c>
      <c r="R671" s="172"/>
      <c r="S671" s="33">
        <f t="shared" si="4139"/>
        <v>0</v>
      </c>
      <c r="T671" s="172"/>
      <c r="U671" s="33">
        <f t="shared" si="4140"/>
        <v>0</v>
      </c>
      <c r="V671" s="172"/>
      <c r="W671" s="33">
        <f t="shared" si="4141"/>
        <v>0</v>
      </c>
      <c r="X671" s="172"/>
      <c r="Y671" s="33">
        <f t="shared" si="4142"/>
        <v>0</v>
      </c>
      <c r="Z671" s="172"/>
      <c r="AA671" s="33">
        <f t="shared" si="4143"/>
        <v>0</v>
      </c>
      <c r="AB671" s="172"/>
      <c r="AC671" s="33">
        <f t="shared" si="4144"/>
        <v>0</v>
      </c>
      <c r="AD671" s="172"/>
      <c r="AE671" s="33">
        <f t="shared" si="4145"/>
        <v>0</v>
      </c>
      <c r="AF671" s="172"/>
      <c r="AG671" s="33">
        <f t="shared" si="4146"/>
        <v>0</v>
      </c>
      <c r="AH671" s="172"/>
      <c r="AI671" s="33">
        <f t="shared" si="4147"/>
        <v>0</v>
      </c>
      <c r="AJ671" s="172"/>
      <c r="AK671" s="33">
        <f t="shared" si="4148"/>
        <v>0</v>
      </c>
      <c r="AL671" s="172"/>
      <c r="AM671" s="33">
        <f t="shared" si="4149"/>
        <v>0</v>
      </c>
      <c r="AN671" s="172"/>
      <c r="AO671" s="33">
        <f t="shared" si="4150"/>
        <v>0</v>
      </c>
      <c r="AP671" s="172"/>
      <c r="AQ671" s="33">
        <f t="shared" si="4151"/>
        <v>0</v>
      </c>
      <c r="AR671" s="172"/>
      <c r="AS671" s="33">
        <f t="shared" si="4152"/>
        <v>0</v>
      </c>
      <c r="AT671" s="172"/>
      <c r="AU671" s="33">
        <f t="shared" si="4153"/>
        <v>0</v>
      </c>
      <c r="AV671" s="172"/>
      <c r="AW671" s="33">
        <f t="shared" si="4154"/>
        <v>0</v>
      </c>
      <c r="AX671" s="34">
        <f t="shared" si="4155"/>
        <v>0</v>
      </c>
      <c r="AY671" s="41">
        <f t="shared" si="4156"/>
        <v>0</v>
      </c>
      <c r="AZ671" s="5">
        <f t="shared" si="4157"/>
        <v>0</v>
      </c>
      <c r="BA671" s="155">
        <f t="shared" si="4158"/>
        <v>0</v>
      </c>
    </row>
    <row r="672" spans="1:53" s="2" customFormat="1" ht="13.2" hidden="1" thickTop="1" thickBot="1" x14ac:dyDescent="0.3">
      <c r="A672" s="32"/>
      <c r="B672" s="154">
        <v>5054000036</v>
      </c>
      <c r="C672" s="133" t="str">
        <f>IFERROR(IF(B672,VLOOKUP((AEO!$B$13&amp;AEO!$C$13&amp;B672&amp;E672),MSRV5!A:F,6,0),""),"N/A")</f>
        <v>6300</v>
      </c>
      <c r="D672" s="138" t="s">
        <v>5585</v>
      </c>
      <c r="E672" s="143" t="str">
        <f>IF(B672,VLOOKUP(B672,MSRV5!B:D,3,0),"")</f>
        <v>UN</v>
      </c>
      <c r="F672" s="143"/>
      <c r="G672" s="75"/>
      <c r="H672" s="74">
        <f>IFERROR(IF(B672,VLOOKUP((AEO!$B$13&amp;AEO!$C$13&amp;B672&amp;E672),MSRV5!A:E,5,0),""),0)</f>
        <v>709.9</v>
      </c>
      <c r="I672" s="33">
        <f t="shared" si="3440"/>
        <v>0</v>
      </c>
      <c r="J672" s="172"/>
      <c r="K672" s="33">
        <f t="shared" si="3441"/>
        <v>0</v>
      </c>
      <c r="L672" s="172"/>
      <c r="M672" s="33">
        <f t="shared" si="3441"/>
        <v>0</v>
      </c>
      <c r="N672" s="172"/>
      <c r="O672" s="33">
        <f t="shared" si="4137"/>
        <v>0</v>
      </c>
      <c r="P672" s="172"/>
      <c r="Q672" s="33">
        <f t="shared" si="4138"/>
        <v>0</v>
      </c>
      <c r="R672" s="172"/>
      <c r="S672" s="33">
        <f t="shared" si="4139"/>
        <v>0</v>
      </c>
      <c r="T672" s="172"/>
      <c r="U672" s="33">
        <f t="shared" si="4140"/>
        <v>0</v>
      </c>
      <c r="V672" s="172"/>
      <c r="W672" s="33">
        <f t="shared" si="4141"/>
        <v>0</v>
      </c>
      <c r="X672" s="172"/>
      <c r="Y672" s="33">
        <f t="shared" si="4142"/>
        <v>0</v>
      </c>
      <c r="Z672" s="172"/>
      <c r="AA672" s="33">
        <f t="shared" si="4143"/>
        <v>0</v>
      </c>
      <c r="AB672" s="172"/>
      <c r="AC672" s="33">
        <f t="shared" si="4144"/>
        <v>0</v>
      </c>
      <c r="AD672" s="172"/>
      <c r="AE672" s="33">
        <f t="shared" si="4145"/>
        <v>0</v>
      </c>
      <c r="AF672" s="172"/>
      <c r="AG672" s="33">
        <f t="shared" si="4146"/>
        <v>0</v>
      </c>
      <c r="AH672" s="172"/>
      <c r="AI672" s="33">
        <f t="shared" si="4147"/>
        <v>0</v>
      </c>
      <c r="AJ672" s="172"/>
      <c r="AK672" s="33">
        <f t="shared" si="4148"/>
        <v>0</v>
      </c>
      <c r="AL672" s="172"/>
      <c r="AM672" s="33">
        <f t="shared" si="4149"/>
        <v>0</v>
      </c>
      <c r="AN672" s="172"/>
      <c r="AO672" s="33">
        <f t="shared" si="4150"/>
        <v>0</v>
      </c>
      <c r="AP672" s="172"/>
      <c r="AQ672" s="33">
        <f t="shared" si="4151"/>
        <v>0</v>
      </c>
      <c r="AR672" s="172"/>
      <c r="AS672" s="33">
        <f t="shared" si="4152"/>
        <v>0</v>
      </c>
      <c r="AT672" s="172"/>
      <c r="AU672" s="33">
        <f t="shared" si="4153"/>
        <v>0</v>
      </c>
      <c r="AV672" s="172"/>
      <c r="AW672" s="33">
        <f t="shared" si="4154"/>
        <v>0</v>
      </c>
      <c r="AX672" s="34">
        <f t="shared" si="4155"/>
        <v>0</v>
      </c>
      <c r="AY672" s="41">
        <f t="shared" si="4156"/>
        <v>0</v>
      </c>
      <c r="AZ672" s="5">
        <f t="shared" si="4157"/>
        <v>0</v>
      </c>
      <c r="BA672" s="155">
        <f t="shared" si="4158"/>
        <v>0</v>
      </c>
    </row>
    <row r="673" spans="1:53" s="2" customFormat="1" ht="13.2" hidden="1" thickTop="1" thickBot="1" x14ac:dyDescent="0.3">
      <c r="A673" s="89"/>
      <c r="B673" s="156">
        <v>5054000049</v>
      </c>
      <c r="C673" s="134" t="str">
        <f>IFERROR(IF(B673,VLOOKUP((AEO!$B$13&amp;AEO!$C$13&amp;B673&amp;E673),MSRV5!A:F,6,0),""),"N/A")</f>
        <v>6310</v>
      </c>
      <c r="D673" s="139" t="s">
        <v>291</v>
      </c>
      <c r="E673" s="144" t="str">
        <f>IF(B673,VLOOKUP(B673,MSRV5!B:D,3,0),"")</f>
        <v>UN</v>
      </c>
      <c r="F673" s="144"/>
      <c r="G673" s="95"/>
      <c r="H673" s="88">
        <f>IFERROR(IF(B673,VLOOKUP((AEO!$B$13&amp;AEO!$C$13&amp;B673&amp;E673),MSRV5!A:E,5,0),""),0)</f>
        <v>598.21</v>
      </c>
      <c r="I673" s="90">
        <f t="shared" si="3440"/>
        <v>0</v>
      </c>
      <c r="J673" s="172"/>
      <c r="K673" s="90">
        <f t="shared" si="3441"/>
        <v>0</v>
      </c>
      <c r="L673" s="172"/>
      <c r="M673" s="90">
        <f t="shared" si="3441"/>
        <v>0</v>
      </c>
      <c r="N673" s="172"/>
      <c r="O673" s="90">
        <f t="shared" si="4137"/>
        <v>0</v>
      </c>
      <c r="P673" s="172"/>
      <c r="Q673" s="90">
        <f t="shared" si="4138"/>
        <v>0</v>
      </c>
      <c r="R673" s="172"/>
      <c r="S673" s="90">
        <f t="shared" si="4139"/>
        <v>0</v>
      </c>
      <c r="T673" s="172"/>
      <c r="U673" s="90">
        <f t="shared" si="4140"/>
        <v>0</v>
      </c>
      <c r="V673" s="172"/>
      <c r="W673" s="90">
        <f t="shared" si="4141"/>
        <v>0</v>
      </c>
      <c r="X673" s="172"/>
      <c r="Y673" s="90">
        <f t="shared" si="4142"/>
        <v>0</v>
      </c>
      <c r="Z673" s="172"/>
      <c r="AA673" s="90">
        <f t="shared" si="4143"/>
        <v>0</v>
      </c>
      <c r="AB673" s="172"/>
      <c r="AC673" s="90">
        <f t="shared" si="4144"/>
        <v>0</v>
      </c>
      <c r="AD673" s="172"/>
      <c r="AE673" s="90">
        <f t="shared" si="4145"/>
        <v>0</v>
      </c>
      <c r="AF673" s="172"/>
      <c r="AG673" s="90">
        <f t="shared" si="4146"/>
        <v>0</v>
      </c>
      <c r="AH673" s="172"/>
      <c r="AI673" s="90">
        <f t="shared" si="4147"/>
        <v>0</v>
      </c>
      <c r="AJ673" s="172"/>
      <c r="AK673" s="90">
        <f t="shared" si="4148"/>
        <v>0</v>
      </c>
      <c r="AL673" s="172"/>
      <c r="AM673" s="90">
        <f t="shared" si="4149"/>
        <v>0</v>
      </c>
      <c r="AN673" s="172"/>
      <c r="AO673" s="90">
        <f t="shared" si="4150"/>
        <v>0</v>
      </c>
      <c r="AP673" s="172"/>
      <c r="AQ673" s="90">
        <f t="shared" si="4151"/>
        <v>0</v>
      </c>
      <c r="AR673" s="172"/>
      <c r="AS673" s="90">
        <f t="shared" si="4152"/>
        <v>0</v>
      </c>
      <c r="AT673" s="172"/>
      <c r="AU673" s="90">
        <f t="shared" si="4153"/>
        <v>0</v>
      </c>
      <c r="AV673" s="172"/>
      <c r="AW673" s="90">
        <f t="shared" si="4154"/>
        <v>0</v>
      </c>
      <c r="AX673" s="91">
        <f t="shared" si="4155"/>
        <v>0</v>
      </c>
      <c r="AY673" s="92">
        <f t="shared" si="4156"/>
        <v>0</v>
      </c>
      <c r="AZ673" s="87">
        <f t="shared" si="4157"/>
        <v>0</v>
      </c>
      <c r="BA673" s="153">
        <f t="shared" si="4158"/>
        <v>0</v>
      </c>
    </row>
    <row r="674" spans="1:53" s="2" customFormat="1" ht="13.2" hidden="1" thickTop="1" thickBot="1" x14ac:dyDescent="0.3">
      <c r="A674" s="32"/>
      <c r="B674" s="154">
        <v>5054100001</v>
      </c>
      <c r="C674" s="133" t="str">
        <f>IFERROR(IF(B674,VLOOKUP((AEO!$B$13&amp;AEO!$C$13&amp;B674&amp;E674),MSRV5!A:F,6,0),""),"N/A")</f>
        <v>6320</v>
      </c>
      <c r="D674" s="138" t="s">
        <v>5586</v>
      </c>
      <c r="E674" s="143" t="str">
        <f>IF(B674,VLOOKUP(B674,MSRV5!B:D,3,0),"")</f>
        <v>UN</v>
      </c>
      <c r="F674" s="143"/>
      <c r="G674" s="75"/>
      <c r="H674" s="74">
        <f>IFERROR(IF(B674,VLOOKUP((AEO!$B$13&amp;AEO!$C$13&amp;B674&amp;E674),MSRV5!A:E,5,0),""),0)</f>
        <v>1062.6300000000001</v>
      </c>
      <c r="I674" s="33">
        <f t="shared" si="3440"/>
        <v>0</v>
      </c>
      <c r="J674" s="172"/>
      <c r="K674" s="33">
        <f t="shared" si="3441"/>
        <v>0</v>
      </c>
      <c r="L674" s="172"/>
      <c r="M674" s="33">
        <f t="shared" si="3441"/>
        <v>0</v>
      </c>
      <c r="N674" s="172"/>
      <c r="O674" s="33">
        <f t="shared" si="4137"/>
        <v>0</v>
      </c>
      <c r="P674" s="172"/>
      <c r="Q674" s="33">
        <f t="shared" si="4138"/>
        <v>0</v>
      </c>
      <c r="R674" s="172"/>
      <c r="S674" s="33">
        <f t="shared" si="4139"/>
        <v>0</v>
      </c>
      <c r="T674" s="172"/>
      <c r="U674" s="33">
        <f t="shared" si="4140"/>
        <v>0</v>
      </c>
      <c r="V674" s="172"/>
      <c r="W674" s="33">
        <f t="shared" si="4141"/>
        <v>0</v>
      </c>
      <c r="X674" s="172"/>
      <c r="Y674" s="33">
        <f t="shared" si="4142"/>
        <v>0</v>
      </c>
      <c r="Z674" s="172"/>
      <c r="AA674" s="33">
        <f t="shared" si="4143"/>
        <v>0</v>
      </c>
      <c r="AB674" s="172"/>
      <c r="AC674" s="33">
        <f t="shared" si="4144"/>
        <v>0</v>
      </c>
      <c r="AD674" s="172"/>
      <c r="AE674" s="33">
        <f t="shared" si="4145"/>
        <v>0</v>
      </c>
      <c r="AF674" s="172"/>
      <c r="AG674" s="33">
        <f t="shared" si="4146"/>
        <v>0</v>
      </c>
      <c r="AH674" s="172"/>
      <c r="AI674" s="33">
        <f t="shared" si="4147"/>
        <v>0</v>
      </c>
      <c r="AJ674" s="172"/>
      <c r="AK674" s="33">
        <f t="shared" si="4148"/>
        <v>0</v>
      </c>
      <c r="AL674" s="172"/>
      <c r="AM674" s="33">
        <f t="shared" si="4149"/>
        <v>0</v>
      </c>
      <c r="AN674" s="172"/>
      <c r="AO674" s="33">
        <f t="shared" si="4150"/>
        <v>0</v>
      </c>
      <c r="AP674" s="172"/>
      <c r="AQ674" s="33">
        <f t="shared" si="4151"/>
        <v>0</v>
      </c>
      <c r="AR674" s="172"/>
      <c r="AS674" s="33">
        <f t="shared" si="4152"/>
        <v>0</v>
      </c>
      <c r="AT674" s="172"/>
      <c r="AU674" s="33">
        <f t="shared" si="4153"/>
        <v>0</v>
      </c>
      <c r="AV674" s="172"/>
      <c r="AW674" s="33">
        <f t="shared" si="4154"/>
        <v>0</v>
      </c>
      <c r="AX674" s="34">
        <f t="shared" si="4155"/>
        <v>0</v>
      </c>
      <c r="AY674" s="41">
        <f t="shared" si="4156"/>
        <v>0</v>
      </c>
      <c r="AZ674" s="5">
        <f t="shared" si="4157"/>
        <v>0</v>
      </c>
      <c r="BA674" s="155">
        <f t="shared" si="4158"/>
        <v>0</v>
      </c>
    </row>
    <row r="675" spans="1:53" s="2" customFormat="1" ht="13.2" hidden="1" thickTop="1" thickBot="1" x14ac:dyDescent="0.3">
      <c r="A675" s="32"/>
      <c r="B675" s="154">
        <v>5054000050</v>
      </c>
      <c r="C675" s="133" t="str">
        <f>IFERROR(IF(B675,VLOOKUP((AEO!$B$13&amp;AEO!$C$13&amp;B675&amp;E675),MSRV5!A:F,6,0),""),"N/A")</f>
        <v>6330</v>
      </c>
      <c r="D675" s="138" t="s">
        <v>5587</v>
      </c>
      <c r="E675" s="143" t="str">
        <f>IF(B675,VLOOKUP(B675,MSRV5!B:D,3,0),"")</f>
        <v>UN</v>
      </c>
      <c r="F675" s="143">
        <v>0</v>
      </c>
      <c r="G675" s="75"/>
      <c r="H675" s="185">
        <f>IFERROR(IF(B675,VLOOKUP((AEO!$B$13&amp;AEO!$C$13&amp;B675&amp;E675),MSRV5!A:E,5,0),""),0)</f>
        <v>913.44</v>
      </c>
      <c r="I675" s="186">
        <f t="shared" si="3440"/>
        <v>0</v>
      </c>
      <c r="J675" s="172"/>
      <c r="K675" s="33">
        <f t="shared" si="3441"/>
        <v>0</v>
      </c>
      <c r="L675" s="172"/>
      <c r="M675" s="33">
        <f t="shared" si="3441"/>
        <v>0</v>
      </c>
      <c r="N675" s="172"/>
      <c r="O675" s="33">
        <f t="shared" si="4137"/>
        <v>0</v>
      </c>
      <c r="P675" s="172"/>
      <c r="Q675" s="33">
        <f t="shared" si="4138"/>
        <v>0</v>
      </c>
      <c r="R675" s="172"/>
      <c r="S675" s="33">
        <f t="shared" si="4139"/>
        <v>0</v>
      </c>
      <c r="T675" s="172"/>
      <c r="U675" s="33">
        <f t="shared" si="4140"/>
        <v>0</v>
      </c>
      <c r="V675" s="172"/>
      <c r="W675" s="33">
        <f t="shared" si="4141"/>
        <v>0</v>
      </c>
      <c r="X675" s="172"/>
      <c r="Y675" s="33">
        <f t="shared" si="4142"/>
        <v>0</v>
      </c>
      <c r="Z675" s="172"/>
      <c r="AA675" s="33">
        <f t="shared" si="4143"/>
        <v>0</v>
      </c>
      <c r="AB675" s="172"/>
      <c r="AC675" s="33">
        <f t="shared" si="4144"/>
        <v>0</v>
      </c>
      <c r="AD675" s="172"/>
      <c r="AE675" s="33">
        <f t="shared" si="4145"/>
        <v>0</v>
      </c>
      <c r="AF675" s="172"/>
      <c r="AG675" s="33">
        <f t="shared" si="4146"/>
        <v>0</v>
      </c>
      <c r="AH675" s="172"/>
      <c r="AI675" s="33">
        <f t="shared" si="4147"/>
        <v>0</v>
      </c>
      <c r="AJ675" s="172"/>
      <c r="AK675" s="33">
        <f t="shared" si="4148"/>
        <v>0</v>
      </c>
      <c r="AL675" s="172"/>
      <c r="AM675" s="33">
        <f t="shared" si="4149"/>
        <v>0</v>
      </c>
      <c r="AN675" s="172"/>
      <c r="AO675" s="33">
        <f t="shared" si="4150"/>
        <v>0</v>
      </c>
      <c r="AP675" s="172"/>
      <c r="AQ675" s="33">
        <f t="shared" si="4151"/>
        <v>0</v>
      </c>
      <c r="AR675" s="172"/>
      <c r="AS675" s="33">
        <f t="shared" si="4152"/>
        <v>0</v>
      </c>
      <c r="AT675" s="172"/>
      <c r="AU675" s="33">
        <f t="shared" si="4153"/>
        <v>0</v>
      </c>
      <c r="AV675" s="172"/>
      <c r="AW675" s="33">
        <f t="shared" si="4154"/>
        <v>0</v>
      </c>
      <c r="AX675" s="34">
        <f t="shared" si="4155"/>
        <v>0</v>
      </c>
      <c r="AY675" s="41">
        <f t="shared" si="4156"/>
        <v>0</v>
      </c>
      <c r="AZ675" s="5">
        <f t="shared" si="4157"/>
        <v>0</v>
      </c>
      <c r="BA675" s="155">
        <f t="shared" si="4158"/>
        <v>0</v>
      </c>
    </row>
    <row r="676" spans="1:53" s="2" customFormat="1" ht="13.2" hidden="1" thickTop="1" thickBot="1" x14ac:dyDescent="0.3">
      <c r="A676" s="89"/>
      <c r="B676" s="152">
        <v>5054000021</v>
      </c>
      <c r="C676" s="132" t="str">
        <f>IFERROR(IF(B676,VLOOKUP((AEO!$B$13&amp;AEO!$C$13&amp;B676&amp;E676),MSRV5!A:F,6,0),""),"N/A")</f>
        <v>6340</v>
      </c>
      <c r="D676" s="137" t="s">
        <v>5588</v>
      </c>
      <c r="E676" s="142" t="str">
        <f>IF(B676,VLOOKUP(B676,MSRV5!B:D,3,0),"")</f>
        <v>UN</v>
      </c>
      <c r="F676" s="142"/>
      <c r="G676" s="86"/>
      <c r="H676" s="88">
        <f>IFERROR(IF(B676,VLOOKUP((AEO!$B$13&amp;AEO!$C$13&amp;B676&amp;E676),MSRV5!A:E,5,0),""),0)</f>
        <v>3722.02</v>
      </c>
      <c r="I676" s="90">
        <f t="shared" si="3440"/>
        <v>0</v>
      </c>
      <c r="J676" s="172"/>
      <c r="K676" s="90">
        <f t="shared" si="3441"/>
        <v>0</v>
      </c>
      <c r="L676" s="172"/>
      <c r="M676" s="90">
        <f t="shared" si="3441"/>
        <v>0</v>
      </c>
      <c r="N676" s="172"/>
      <c r="O676" s="90">
        <f t="shared" si="4137"/>
        <v>0</v>
      </c>
      <c r="P676" s="172"/>
      <c r="Q676" s="90">
        <f t="shared" si="4138"/>
        <v>0</v>
      </c>
      <c r="R676" s="172"/>
      <c r="S676" s="90">
        <f t="shared" si="4139"/>
        <v>0</v>
      </c>
      <c r="T676" s="172"/>
      <c r="U676" s="90">
        <f t="shared" si="4140"/>
        <v>0</v>
      </c>
      <c r="V676" s="172"/>
      <c r="W676" s="90">
        <f t="shared" si="4141"/>
        <v>0</v>
      </c>
      <c r="X676" s="172"/>
      <c r="Y676" s="90">
        <f t="shared" si="4142"/>
        <v>0</v>
      </c>
      <c r="Z676" s="172"/>
      <c r="AA676" s="90">
        <f t="shared" si="4143"/>
        <v>0</v>
      </c>
      <c r="AB676" s="172"/>
      <c r="AC676" s="90">
        <f t="shared" si="4144"/>
        <v>0</v>
      </c>
      <c r="AD676" s="172"/>
      <c r="AE676" s="90">
        <f t="shared" si="4145"/>
        <v>0</v>
      </c>
      <c r="AF676" s="172"/>
      <c r="AG676" s="90">
        <f t="shared" si="4146"/>
        <v>0</v>
      </c>
      <c r="AH676" s="172"/>
      <c r="AI676" s="90">
        <f t="shared" si="4147"/>
        <v>0</v>
      </c>
      <c r="AJ676" s="172"/>
      <c r="AK676" s="90">
        <f t="shared" si="4148"/>
        <v>0</v>
      </c>
      <c r="AL676" s="172"/>
      <c r="AM676" s="90">
        <f t="shared" si="4149"/>
        <v>0</v>
      </c>
      <c r="AN676" s="172"/>
      <c r="AO676" s="90">
        <f t="shared" si="4150"/>
        <v>0</v>
      </c>
      <c r="AP676" s="172"/>
      <c r="AQ676" s="90">
        <f t="shared" si="4151"/>
        <v>0</v>
      </c>
      <c r="AR676" s="172"/>
      <c r="AS676" s="90">
        <f t="shared" si="4152"/>
        <v>0</v>
      </c>
      <c r="AT676" s="172"/>
      <c r="AU676" s="90">
        <f t="shared" si="4153"/>
        <v>0</v>
      </c>
      <c r="AV676" s="172"/>
      <c r="AW676" s="90">
        <f t="shared" si="4154"/>
        <v>0</v>
      </c>
      <c r="AX676" s="91">
        <f t="shared" si="4155"/>
        <v>0</v>
      </c>
      <c r="AY676" s="92">
        <f t="shared" si="4156"/>
        <v>0</v>
      </c>
      <c r="AZ676" s="87">
        <f t="shared" si="4157"/>
        <v>0</v>
      </c>
      <c r="BA676" s="153">
        <f t="shared" si="4158"/>
        <v>0</v>
      </c>
    </row>
    <row r="677" spans="1:53" s="2" customFormat="1" ht="13.2" hidden="1" thickTop="1" thickBot="1" x14ac:dyDescent="0.3">
      <c r="A677" s="32"/>
      <c r="B677" s="154">
        <v>5054000022</v>
      </c>
      <c r="C677" s="133" t="str">
        <f>IFERROR(IF(B677,VLOOKUP((AEO!$B$13&amp;AEO!$C$13&amp;B677&amp;E677),MSRV5!A:F,6,0),""),"N/A")</f>
        <v>6350</v>
      </c>
      <c r="D677" s="138" t="s">
        <v>5589</v>
      </c>
      <c r="E677" s="143" t="str">
        <f>IF(B677,VLOOKUP(B677,MSRV5!B:D,3,0),"")</f>
        <v>UN</v>
      </c>
      <c r="F677" s="143"/>
      <c r="G677" s="75"/>
      <c r="H677" s="74">
        <f>IFERROR(IF(B677,VLOOKUP((AEO!$B$13&amp;AEO!$C$13&amp;B677&amp;E677),MSRV5!A:E,5,0),""),0)</f>
        <v>4021.76</v>
      </c>
      <c r="I677" s="33">
        <f t="shared" si="3440"/>
        <v>0</v>
      </c>
      <c r="J677" s="172"/>
      <c r="K677" s="33">
        <f t="shared" si="3441"/>
        <v>0</v>
      </c>
      <c r="L677" s="172"/>
      <c r="M677" s="33">
        <f t="shared" si="3441"/>
        <v>0</v>
      </c>
      <c r="N677" s="172"/>
      <c r="O677" s="33">
        <f t="shared" si="4137"/>
        <v>0</v>
      </c>
      <c r="P677" s="172"/>
      <c r="Q677" s="33">
        <f t="shared" si="4138"/>
        <v>0</v>
      </c>
      <c r="R677" s="172"/>
      <c r="S677" s="33">
        <f t="shared" si="4139"/>
        <v>0</v>
      </c>
      <c r="T677" s="172"/>
      <c r="U677" s="33">
        <f t="shared" si="4140"/>
        <v>0</v>
      </c>
      <c r="V677" s="172"/>
      <c r="W677" s="33">
        <f t="shared" si="4141"/>
        <v>0</v>
      </c>
      <c r="X677" s="172"/>
      <c r="Y677" s="33">
        <f t="shared" si="4142"/>
        <v>0</v>
      </c>
      <c r="Z677" s="172"/>
      <c r="AA677" s="33">
        <f t="shared" si="4143"/>
        <v>0</v>
      </c>
      <c r="AB677" s="172"/>
      <c r="AC677" s="33">
        <f t="shared" si="4144"/>
        <v>0</v>
      </c>
      <c r="AD677" s="172"/>
      <c r="AE677" s="33">
        <f t="shared" si="4145"/>
        <v>0</v>
      </c>
      <c r="AF677" s="172"/>
      <c r="AG677" s="33">
        <f t="shared" si="4146"/>
        <v>0</v>
      </c>
      <c r="AH677" s="172"/>
      <c r="AI677" s="33">
        <f t="shared" si="4147"/>
        <v>0</v>
      </c>
      <c r="AJ677" s="172"/>
      <c r="AK677" s="33">
        <f t="shared" si="4148"/>
        <v>0</v>
      </c>
      <c r="AL677" s="172"/>
      <c r="AM677" s="33">
        <f t="shared" si="4149"/>
        <v>0</v>
      </c>
      <c r="AN677" s="172"/>
      <c r="AO677" s="33">
        <f t="shared" si="4150"/>
        <v>0</v>
      </c>
      <c r="AP677" s="172"/>
      <c r="AQ677" s="33">
        <f t="shared" si="4151"/>
        <v>0</v>
      </c>
      <c r="AR677" s="172"/>
      <c r="AS677" s="33">
        <f t="shared" si="4152"/>
        <v>0</v>
      </c>
      <c r="AT677" s="172"/>
      <c r="AU677" s="33">
        <f t="shared" si="4153"/>
        <v>0</v>
      </c>
      <c r="AV677" s="172"/>
      <c r="AW677" s="33">
        <f t="shared" si="4154"/>
        <v>0</v>
      </c>
      <c r="AX677" s="34">
        <f t="shared" si="4155"/>
        <v>0</v>
      </c>
      <c r="AY677" s="41">
        <f t="shared" si="4156"/>
        <v>0</v>
      </c>
      <c r="AZ677" s="5">
        <f t="shared" si="4157"/>
        <v>0</v>
      </c>
      <c r="BA677" s="155">
        <f t="shared" si="4158"/>
        <v>0</v>
      </c>
    </row>
    <row r="678" spans="1:53" s="2" customFormat="1" ht="13.2" hidden="1" thickTop="1" thickBot="1" x14ac:dyDescent="0.3">
      <c r="A678" s="32"/>
      <c r="B678" s="154">
        <v>5054200003</v>
      </c>
      <c r="C678" s="133" t="str">
        <f>IFERROR(IF(B678,VLOOKUP((AEO!$B$13&amp;AEO!$C$13&amp;B678&amp;E678),MSRV5!A:F,6,0),""),"N/A")</f>
        <v>6360</v>
      </c>
      <c r="D678" s="138" t="s">
        <v>5590</v>
      </c>
      <c r="E678" s="143" t="str">
        <f>IF(B678,VLOOKUP(B678,MSRV5!B:D,3,0),"")</f>
        <v>UN</v>
      </c>
      <c r="F678" s="143"/>
      <c r="G678" s="75"/>
      <c r="H678" s="185">
        <f>IFERROR(IF(B678,VLOOKUP((AEO!$B$13&amp;AEO!$C$13&amp;B678&amp;E678),MSRV5!A:E,5,0),""),0)</f>
        <v>695.87</v>
      </c>
      <c r="I678" s="186">
        <f t="shared" si="3440"/>
        <v>0</v>
      </c>
      <c r="J678" s="172"/>
      <c r="K678" s="33">
        <f t="shared" si="3441"/>
        <v>0</v>
      </c>
      <c r="L678" s="172"/>
      <c r="M678" s="33">
        <f t="shared" si="3441"/>
        <v>0</v>
      </c>
      <c r="N678" s="172"/>
      <c r="O678" s="33">
        <f t="shared" si="4137"/>
        <v>0</v>
      </c>
      <c r="P678" s="172"/>
      <c r="Q678" s="33">
        <f t="shared" si="4138"/>
        <v>0</v>
      </c>
      <c r="R678" s="172"/>
      <c r="S678" s="33">
        <f t="shared" si="4139"/>
        <v>0</v>
      </c>
      <c r="T678" s="172"/>
      <c r="U678" s="33">
        <f t="shared" si="4140"/>
        <v>0</v>
      </c>
      <c r="V678" s="172"/>
      <c r="W678" s="33">
        <f t="shared" si="4141"/>
        <v>0</v>
      </c>
      <c r="X678" s="172"/>
      <c r="Y678" s="33">
        <f t="shared" si="4142"/>
        <v>0</v>
      </c>
      <c r="Z678" s="172"/>
      <c r="AA678" s="33">
        <f t="shared" si="4143"/>
        <v>0</v>
      </c>
      <c r="AB678" s="172"/>
      <c r="AC678" s="33">
        <f t="shared" si="4144"/>
        <v>0</v>
      </c>
      <c r="AD678" s="172"/>
      <c r="AE678" s="33">
        <f t="shared" si="4145"/>
        <v>0</v>
      </c>
      <c r="AF678" s="172"/>
      <c r="AG678" s="33">
        <f t="shared" si="4146"/>
        <v>0</v>
      </c>
      <c r="AH678" s="172"/>
      <c r="AI678" s="33">
        <f t="shared" si="4147"/>
        <v>0</v>
      </c>
      <c r="AJ678" s="172"/>
      <c r="AK678" s="33">
        <f t="shared" si="4148"/>
        <v>0</v>
      </c>
      <c r="AL678" s="172"/>
      <c r="AM678" s="33">
        <f t="shared" si="4149"/>
        <v>0</v>
      </c>
      <c r="AN678" s="172"/>
      <c r="AO678" s="33">
        <f t="shared" si="4150"/>
        <v>0</v>
      </c>
      <c r="AP678" s="172"/>
      <c r="AQ678" s="33">
        <f t="shared" si="4151"/>
        <v>0</v>
      </c>
      <c r="AR678" s="172"/>
      <c r="AS678" s="33">
        <f t="shared" si="4152"/>
        <v>0</v>
      </c>
      <c r="AT678" s="172"/>
      <c r="AU678" s="33">
        <f t="shared" si="4153"/>
        <v>0</v>
      </c>
      <c r="AV678" s="172"/>
      <c r="AW678" s="33">
        <f t="shared" si="4154"/>
        <v>0</v>
      </c>
      <c r="AX678" s="34">
        <f t="shared" si="4155"/>
        <v>0</v>
      </c>
      <c r="AY678" s="41">
        <f t="shared" si="4156"/>
        <v>0</v>
      </c>
      <c r="AZ678" s="5">
        <f t="shared" si="4157"/>
        <v>0</v>
      </c>
      <c r="BA678" s="155">
        <f t="shared" si="4158"/>
        <v>0</v>
      </c>
    </row>
    <row r="679" spans="1:53" s="2" customFormat="1" ht="13.2" hidden="1" thickTop="1" thickBot="1" x14ac:dyDescent="0.3">
      <c r="A679" s="32"/>
      <c r="B679" s="154">
        <v>5054000029</v>
      </c>
      <c r="C679" s="133" t="str">
        <f>IFERROR(IF(B679,VLOOKUP((AEO!$B$13&amp;AEO!$C$13&amp;B679&amp;E679),MSRV5!A:F,6,0),""),"N/A")</f>
        <v>6370</v>
      </c>
      <c r="D679" s="138" t="s">
        <v>5591</v>
      </c>
      <c r="E679" s="143" t="str">
        <f>IF(B679,VLOOKUP(B679,MSRV5!B:D,3,0),"")</f>
        <v>UN</v>
      </c>
      <c r="F679" s="143"/>
      <c r="G679" s="75"/>
      <c r="H679" s="185">
        <f>IFERROR(IF(B679,VLOOKUP((AEO!$B$13&amp;AEO!$C$13&amp;B679&amp;E679),MSRV5!A:E,5,0),""),0)</f>
        <v>1778.35</v>
      </c>
      <c r="I679" s="186">
        <f t="shared" si="3440"/>
        <v>0</v>
      </c>
      <c r="J679" s="172"/>
      <c r="K679" s="33">
        <f t="shared" si="3441"/>
        <v>0</v>
      </c>
      <c r="L679" s="172"/>
      <c r="M679" s="33">
        <f t="shared" si="3441"/>
        <v>0</v>
      </c>
      <c r="N679" s="172"/>
      <c r="O679" s="33">
        <f t="shared" si="4137"/>
        <v>0</v>
      </c>
      <c r="P679" s="172"/>
      <c r="Q679" s="33">
        <f t="shared" si="4138"/>
        <v>0</v>
      </c>
      <c r="R679" s="172"/>
      <c r="S679" s="33">
        <f t="shared" si="4139"/>
        <v>0</v>
      </c>
      <c r="T679" s="172"/>
      <c r="U679" s="33">
        <f t="shared" si="4140"/>
        <v>0</v>
      </c>
      <c r="V679" s="172"/>
      <c r="W679" s="33">
        <f t="shared" si="4141"/>
        <v>0</v>
      </c>
      <c r="X679" s="172"/>
      <c r="Y679" s="33">
        <f t="shared" si="4142"/>
        <v>0</v>
      </c>
      <c r="Z679" s="172"/>
      <c r="AA679" s="33">
        <f t="shared" si="4143"/>
        <v>0</v>
      </c>
      <c r="AB679" s="172"/>
      <c r="AC679" s="33">
        <f t="shared" si="4144"/>
        <v>0</v>
      </c>
      <c r="AD679" s="172"/>
      <c r="AE679" s="33">
        <f t="shared" si="4145"/>
        <v>0</v>
      </c>
      <c r="AF679" s="172"/>
      <c r="AG679" s="33">
        <f t="shared" si="4146"/>
        <v>0</v>
      </c>
      <c r="AH679" s="172"/>
      <c r="AI679" s="33">
        <f t="shared" si="4147"/>
        <v>0</v>
      </c>
      <c r="AJ679" s="172"/>
      <c r="AK679" s="33">
        <f t="shared" si="4148"/>
        <v>0</v>
      </c>
      <c r="AL679" s="172"/>
      <c r="AM679" s="33">
        <f t="shared" si="4149"/>
        <v>0</v>
      </c>
      <c r="AN679" s="172"/>
      <c r="AO679" s="33">
        <f t="shared" si="4150"/>
        <v>0</v>
      </c>
      <c r="AP679" s="172"/>
      <c r="AQ679" s="33">
        <f t="shared" si="4151"/>
        <v>0</v>
      </c>
      <c r="AR679" s="172"/>
      <c r="AS679" s="33">
        <f t="shared" si="4152"/>
        <v>0</v>
      </c>
      <c r="AT679" s="172"/>
      <c r="AU679" s="33">
        <f t="shared" si="4153"/>
        <v>0</v>
      </c>
      <c r="AV679" s="172"/>
      <c r="AW679" s="33">
        <f t="shared" si="4154"/>
        <v>0</v>
      </c>
      <c r="AX679" s="34">
        <f t="shared" si="4155"/>
        <v>0</v>
      </c>
      <c r="AY679" s="41">
        <f t="shared" si="4156"/>
        <v>0</v>
      </c>
      <c r="AZ679" s="5">
        <f t="shared" si="4157"/>
        <v>0</v>
      </c>
      <c r="BA679" s="155">
        <f t="shared" si="4158"/>
        <v>0</v>
      </c>
    </row>
    <row r="680" spans="1:53" s="2" customFormat="1" ht="13.2" hidden="1" thickTop="1" thickBot="1" x14ac:dyDescent="0.3">
      <c r="A680" s="32"/>
      <c r="B680" s="154">
        <v>5054000034</v>
      </c>
      <c r="C680" s="133" t="str">
        <f>IFERROR(IF(B680,VLOOKUP((AEO!$B$13&amp;AEO!$C$13&amp;B680&amp;E680),MSRV5!A:F,6,0),""),"N/A")</f>
        <v>6380</v>
      </c>
      <c r="D680" s="138" t="s">
        <v>5592</v>
      </c>
      <c r="E680" s="143" t="str">
        <f>IF(B680,VLOOKUP(B680,MSRV5!B:D,3,0),"")</f>
        <v>UN</v>
      </c>
      <c r="F680" s="143"/>
      <c r="G680" s="75"/>
      <c r="H680" s="74">
        <f>IFERROR(IF(B680,VLOOKUP((AEO!$B$13&amp;AEO!$C$13&amp;B680&amp;E680),MSRV5!A:E,5,0),""),0)</f>
        <v>5609.79</v>
      </c>
      <c r="I680" s="33">
        <f t="shared" si="3440"/>
        <v>0</v>
      </c>
      <c r="J680" s="172"/>
      <c r="K680" s="33">
        <f t="shared" si="3441"/>
        <v>0</v>
      </c>
      <c r="L680" s="172"/>
      <c r="M680" s="33">
        <f t="shared" si="3441"/>
        <v>0</v>
      </c>
      <c r="N680" s="172"/>
      <c r="O680" s="33">
        <f t="shared" si="4137"/>
        <v>0</v>
      </c>
      <c r="P680" s="172"/>
      <c r="Q680" s="33">
        <f t="shared" si="4138"/>
        <v>0</v>
      </c>
      <c r="R680" s="172"/>
      <c r="S680" s="33">
        <f t="shared" si="4139"/>
        <v>0</v>
      </c>
      <c r="T680" s="172"/>
      <c r="U680" s="33">
        <f t="shared" si="4140"/>
        <v>0</v>
      </c>
      <c r="V680" s="172"/>
      <c r="W680" s="33">
        <f t="shared" si="4141"/>
        <v>0</v>
      </c>
      <c r="X680" s="172"/>
      <c r="Y680" s="33">
        <f t="shared" si="4142"/>
        <v>0</v>
      </c>
      <c r="Z680" s="172"/>
      <c r="AA680" s="33">
        <f t="shared" si="4143"/>
        <v>0</v>
      </c>
      <c r="AB680" s="172"/>
      <c r="AC680" s="33">
        <f t="shared" si="4144"/>
        <v>0</v>
      </c>
      <c r="AD680" s="172"/>
      <c r="AE680" s="33">
        <f t="shared" si="4145"/>
        <v>0</v>
      </c>
      <c r="AF680" s="172"/>
      <c r="AG680" s="33">
        <f t="shared" si="4146"/>
        <v>0</v>
      </c>
      <c r="AH680" s="172"/>
      <c r="AI680" s="33">
        <f t="shared" si="4147"/>
        <v>0</v>
      </c>
      <c r="AJ680" s="172"/>
      <c r="AK680" s="33">
        <f t="shared" si="4148"/>
        <v>0</v>
      </c>
      <c r="AL680" s="172"/>
      <c r="AM680" s="33">
        <f t="shared" si="4149"/>
        <v>0</v>
      </c>
      <c r="AN680" s="172"/>
      <c r="AO680" s="33">
        <f t="shared" si="4150"/>
        <v>0</v>
      </c>
      <c r="AP680" s="172"/>
      <c r="AQ680" s="33">
        <f t="shared" si="4151"/>
        <v>0</v>
      </c>
      <c r="AR680" s="172"/>
      <c r="AS680" s="33">
        <f t="shared" si="4152"/>
        <v>0</v>
      </c>
      <c r="AT680" s="172"/>
      <c r="AU680" s="33">
        <f t="shared" si="4153"/>
        <v>0</v>
      </c>
      <c r="AV680" s="172"/>
      <c r="AW680" s="33">
        <f t="shared" si="4154"/>
        <v>0</v>
      </c>
      <c r="AX680" s="34">
        <f t="shared" si="4155"/>
        <v>0</v>
      </c>
      <c r="AY680" s="41">
        <f t="shared" si="4156"/>
        <v>0</v>
      </c>
      <c r="AZ680" s="5">
        <f t="shared" si="4157"/>
        <v>0</v>
      </c>
      <c r="BA680" s="155">
        <f t="shared" si="4158"/>
        <v>0</v>
      </c>
    </row>
    <row r="681" spans="1:53" s="2" customFormat="1" ht="24" hidden="1" thickTop="1" thickBot="1" x14ac:dyDescent="0.3">
      <c r="A681" s="32"/>
      <c r="B681" s="154">
        <v>5054000024</v>
      </c>
      <c r="C681" s="133" t="str">
        <f>IFERROR(IF(B681,VLOOKUP((AEO!$B$13&amp;AEO!$C$13&amp;B681&amp;E681),MSRV5!A:F,6,0),""),"N/A")</f>
        <v>6390</v>
      </c>
      <c r="D681" s="138" t="s">
        <v>5593</v>
      </c>
      <c r="E681" s="143" t="str">
        <f>IF(B681,VLOOKUP(B681,MSRV5!B:D,3,0),"")</f>
        <v>UN</v>
      </c>
      <c r="F681" s="143"/>
      <c r="G681" s="75"/>
      <c r="H681" s="74">
        <f>IFERROR(IF(B681,VLOOKUP((AEO!$B$13&amp;AEO!$C$13&amp;B681&amp;E681),MSRV5!A:E,5,0),""),0)</f>
        <v>1417.01</v>
      </c>
      <c r="I681" s="33">
        <f t="shared" si="3440"/>
        <v>0</v>
      </c>
      <c r="J681" s="172"/>
      <c r="K681" s="33">
        <f t="shared" si="3441"/>
        <v>0</v>
      </c>
      <c r="L681" s="172"/>
      <c r="M681" s="33">
        <f t="shared" si="3441"/>
        <v>0</v>
      </c>
      <c r="N681" s="172"/>
      <c r="O681" s="33">
        <f t="shared" si="4137"/>
        <v>0</v>
      </c>
      <c r="P681" s="172"/>
      <c r="Q681" s="33">
        <f t="shared" si="4138"/>
        <v>0</v>
      </c>
      <c r="R681" s="172"/>
      <c r="S681" s="33">
        <f t="shared" si="4139"/>
        <v>0</v>
      </c>
      <c r="T681" s="172"/>
      <c r="U681" s="33">
        <f t="shared" si="4140"/>
        <v>0</v>
      </c>
      <c r="V681" s="172"/>
      <c r="W681" s="33">
        <f t="shared" si="4141"/>
        <v>0</v>
      </c>
      <c r="X681" s="172"/>
      <c r="Y681" s="33">
        <f t="shared" si="4142"/>
        <v>0</v>
      </c>
      <c r="Z681" s="172"/>
      <c r="AA681" s="33">
        <f t="shared" si="4143"/>
        <v>0</v>
      </c>
      <c r="AB681" s="172"/>
      <c r="AC681" s="33">
        <f t="shared" si="4144"/>
        <v>0</v>
      </c>
      <c r="AD681" s="172"/>
      <c r="AE681" s="33">
        <f t="shared" si="4145"/>
        <v>0</v>
      </c>
      <c r="AF681" s="172"/>
      <c r="AG681" s="33">
        <f t="shared" si="4146"/>
        <v>0</v>
      </c>
      <c r="AH681" s="172"/>
      <c r="AI681" s="33">
        <f t="shared" si="4147"/>
        <v>0</v>
      </c>
      <c r="AJ681" s="172"/>
      <c r="AK681" s="33">
        <f t="shared" si="4148"/>
        <v>0</v>
      </c>
      <c r="AL681" s="172"/>
      <c r="AM681" s="33">
        <f t="shared" si="4149"/>
        <v>0</v>
      </c>
      <c r="AN681" s="172"/>
      <c r="AO681" s="33">
        <f t="shared" si="4150"/>
        <v>0</v>
      </c>
      <c r="AP681" s="172"/>
      <c r="AQ681" s="33">
        <f t="shared" si="4151"/>
        <v>0</v>
      </c>
      <c r="AR681" s="172"/>
      <c r="AS681" s="33">
        <f t="shared" si="4152"/>
        <v>0</v>
      </c>
      <c r="AT681" s="172"/>
      <c r="AU681" s="33">
        <f t="shared" si="4153"/>
        <v>0</v>
      </c>
      <c r="AV681" s="172"/>
      <c r="AW681" s="33">
        <f t="shared" si="4154"/>
        <v>0</v>
      </c>
      <c r="AX681" s="34">
        <f t="shared" si="4155"/>
        <v>0</v>
      </c>
      <c r="AY681" s="41">
        <f t="shared" si="4156"/>
        <v>0</v>
      </c>
      <c r="AZ681" s="5">
        <f t="shared" si="4157"/>
        <v>0</v>
      </c>
      <c r="BA681" s="155">
        <f t="shared" si="4158"/>
        <v>0</v>
      </c>
    </row>
    <row r="682" spans="1:53" s="2" customFormat="1" ht="13.2" hidden="1" thickTop="1" thickBot="1" x14ac:dyDescent="0.3">
      <c r="A682" s="32"/>
      <c r="B682" s="154">
        <v>5054000025</v>
      </c>
      <c r="C682" s="133" t="str">
        <f>IFERROR(IF(B682,VLOOKUP((AEO!$B$13&amp;AEO!$C$13&amp;B682&amp;E682),MSRV5!A:F,6,0),""),"N/A")</f>
        <v>6400</v>
      </c>
      <c r="D682" s="138" t="s">
        <v>5594</v>
      </c>
      <c r="E682" s="143" t="str">
        <f>IF(B682,VLOOKUP(B682,MSRV5!B:D,3,0),"")</f>
        <v>UN</v>
      </c>
      <c r="F682" s="143"/>
      <c r="G682" s="75"/>
      <c r="H682" s="74">
        <f>IFERROR(IF(B682,VLOOKUP((AEO!$B$13&amp;AEO!$C$13&amp;B682&amp;E682),MSRV5!A:E,5,0),""),0)</f>
        <v>1043.82</v>
      </c>
      <c r="I682" s="33">
        <f t="shared" si="3440"/>
        <v>0</v>
      </c>
      <c r="J682" s="172"/>
      <c r="K682" s="33">
        <f t="shared" si="3441"/>
        <v>0</v>
      </c>
      <c r="L682" s="172"/>
      <c r="M682" s="33">
        <f t="shared" si="3441"/>
        <v>0</v>
      </c>
      <c r="N682" s="172"/>
      <c r="O682" s="33">
        <f t="shared" si="4137"/>
        <v>0</v>
      </c>
      <c r="P682" s="172"/>
      <c r="Q682" s="33">
        <f t="shared" si="4138"/>
        <v>0</v>
      </c>
      <c r="R682" s="172"/>
      <c r="S682" s="33">
        <f t="shared" si="4139"/>
        <v>0</v>
      </c>
      <c r="T682" s="172"/>
      <c r="U682" s="33">
        <f t="shared" si="4140"/>
        <v>0</v>
      </c>
      <c r="V682" s="172"/>
      <c r="W682" s="33">
        <f t="shared" si="4141"/>
        <v>0</v>
      </c>
      <c r="X682" s="172"/>
      <c r="Y682" s="33">
        <f t="shared" si="4142"/>
        <v>0</v>
      </c>
      <c r="Z682" s="172"/>
      <c r="AA682" s="33">
        <f t="shared" si="4143"/>
        <v>0</v>
      </c>
      <c r="AB682" s="172"/>
      <c r="AC682" s="33">
        <f t="shared" si="4144"/>
        <v>0</v>
      </c>
      <c r="AD682" s="172"/>
      <c r="AE682" s="33">
        <f t="shared" si="4145"/>
        <v>0</v>
      </c>
      <c r="AF682" s="172"/>
      <c r="AG682" s="33">
        <f t="shared" si="4146"/>
        <v>0</v>
      </c>
      <c r="AH682" s="172"/>
      <c r="AI682" s="33">
        <f t="shared" si="4147"/>
        <v>0</v>
      </c>
      <c r="AJ682" s="172"/>
      <c r="AK682" s="33">
        <f t="shared" si="4148"/>
        <v>0</v>
      </c>
      <c r="AL682" s="172"/>
      <c r="AM682" s="33">
        <f t="shared" si="4149"/>
        <v>0</v>
      </c>
      <c r="AN682" s="172"/>
      <c r="AO682" s="33">
        <f t="shared" si="4150"/>
        <v>0</v>
      </c>
      <c r="AP682" s="172"/>
      <c r="AQ682" s="33">
        <f t="shared" si="4151"/>
        <v>0</v>
      </c>
      <c r="AR682" s="172"/>
      <c r="AS682" s="33">
        <f t="shared" si="4152"/>
        <v>0</v>
      </c>
      <c r="AT682" s="172"/>
      <c r="AU682" s="33">
        <f t="shared" si="4153"/>
        <v>0</v>
      </c>
      <c r="AV682" s="172"/>
      <c r="AW682" s="33">
        <f t="shared" si="4154"/>
        <v>0</v>
      </c>
      <c r="AX682" s="34">
        <f t="shared" si="4155"/>
        <v>0</v>
      </c>
      <c r="AY682" s="41">
        <f t="shared" si="4156"/>
        <v>0</v>
      </c>
      <c r="AZ682" s="5">
        <f t="shared" si="4157"/>
        <v>0</v>
      </c>
      <c r="BA682" s="155">
        <f t="shared" si="4158"/>
        <v>0</v>
      </c>
    </row>
    <row r="683" spans="1:53" s="2" customFormat="1" ht="13.2" hidden="1" thickTop="1" thickBot="1" x14ac:dyDescent="0.3">
      <c r="A683" s="32"/>
      <c r="B683" s="187">
        <v>5054000023</v>
      </c>
      <c r="C683" s="188" t="str">
        <f>IFERROR(IF(B683,VLOOKUP((AEO!$B$13&amp;AEO!$C$13&amp;B683&amp;E683),MSRV5!A:F,6,0),""),"N/A")</f>
        <v>6410</v>
      </c>
      <c r="D683" s="189" t="s">
        <v>5595</v>
      </c>
      <c r="E683" s="190" t="str">
        <f>IF(B683,VLOOKUP(B683,MSRV5!B:D,3,0),"")</f>
        <v>M</v>
      </c>
      <c r="F683" s="190"/>
      <c r="G683" s="191"/>
      <c r="H683" s="185">
        <f>IFERROR(IF(B683,VLOOKUP((AEO!$B$13&amp;AEO!$C$13&amp;B683&amp;E683),MSRV5!A:E,5,0),""),0)</f>
        <v>15.07</v>
      </c>
      <c r="I683" s="186">
        <f t="shared" si="3440"/>
        <v>0</v>
      </c>
      <c r="J683" s="172"/>
      <c r="K683" s="186">
        <f t="shared" si="3441"/>
        <v>0</v>
      </c>
      <c r="L683" s="172"/>
      <c r="M683" s="33">
        <f t="shared" si="3441"/>
        <v>0</v>
      </c>
      <c r="N683" s="172"/>
      <c r="O683" s="33">
        <f t="shared" si="4137"/>
        <v>0</v>
      </c>
      <c r="P683" s="172"/>
      <c r="Q683" s="33">
        <f t="shared" si="4138"/>
        <v>0</v>
      </c>
      <c r="R683" s="172"/>
      <c r="S683" s="33">
        <f t="shared" si="4139"/>
        <v>0</v>
      </c>
      <c r="T683" s="172"/>
      <c r="U683" s="33">
        <f t="shared" si="4140"/>
        <v>0</v>
      </c>
      <c r="V683" s="172"/>
      <c r="W683" s="33">
        <f t="shared" si="4141"/>
        <v>0</v>
      </c>
      <c r="X683" s="172"/>
      <c r="Y683" s="33">
        <f t="shared" si="4142"/>
        <v>0</v>
      </c>
      <c r="Z683" s="172"/>
      <c r="AA683" s="33">
        <f t="shared" si="4143"/>
        <v>0</v>
      </c>
      <c r="AB683" s="172"/>
      <c r="AC683" s="33">
        <f t="shared" si="4144"/>
        <v>0</v>
      </c>
      <c r="AD683" s="172"/>
      <c r="AE683" s="33">
        <f t="shared" si="4145"/>
        <v>0</v>
      </c>
      <c r="AF683" s="172"/>
      <c r="AG683" s="33">
        <f t="shared" si="4146"/>
        <v>0</v>
      </c>
      <c r="AH683" s="172"/>
      <c r="AI683" s="33">
        <f t="shared" si="4147"/>
        <v>0</v>
      </c>
      <c r="AJ683" s="172"/>
      <c r="AK683" s="33">
        <f t="shared" si="4148"/>
        <v>0</v>
      </c>
      <c r="AL683" s="172"/>
      <c r="AM683" s="33">
        <f t="shared" si="4149"/>
        <v>0</v>
      </c>
      <c r="AN683" s="172"/>
      <c r="AO683" s="33">
        <f t="shared" si="4150"/>
        <v>0</v>
      </c>
      <c r="AP683" s="172"/>
      <c r="AQ683" s="33">
        <f t="shared" si="4151"/>
        <v>0</v>
      </c>
      <c r="AR683" s="172"/>
      <c r="AS683" s="33">
        <f t="shared" si="4152"/>
        <v>0</v>
      </c>
      <c r="AT683" s="172"/>
      <c r="AU683" s="33">
        <f t="shared" si="4153"/>
        <v>0</v>
      </c>
      <c r="AV683" s="172"/>
      <c r="AW683" s="33">
        <f t="shared" si="4154"/>
        <v>0</v>
      </c>
      <c r="AX683" s="34">
        <f t="shared" si="4155"/>
        <v>0</v>
      </c>
      <c r="AY683" s="41">
        <f t="shared" si="4156"/>
        <v>0</v>
      </c>
      <c r="AZ683" s="5">
        <f t="shared" si="4157"/>
        <v>0</v>
      </c>
      <c r="BA683" s="155">
        <f t="shared" si="4158"/>
        <v>0</v>
      </c>
    </row>
    <row r="684" spans="1:53" s="2" customFormat="1" ht="13.2" hidden="1" thickTop="1" thickBot="1" x14ac:dyDescent="0.3">
      <c r="A684" s="32"/>
      <c r="B684" s="187">
        <v>5054100005</v>
      </c>
      <c r="C684" s="188" t="str">
        <f>IFERROR(IF(B684,VLOOKUP((AEO!$B$13&amp;AEO!$C$13&amp;B684&amp;E684),MSRV5!A:F,6,0),""),"N/A")</f>
        <v>6420</v>
      </c>
      <c r="D684" s="189" t="s">
        <v>5596</v>
      </c>
      <c r="E684" s="190" t="str">
        <f>IF(B684,VLOOKUP(B684,MSRV5!B:D,3,0),"")</f>
        <v>M</v>
      </c>
      <c r="F684" s="190"/>
      <c r="G684" s="191"/>
      <c r="H684" s="185">
        <f>IFERROR(IF(B684,VLOOKUP((AEO!$B$13&amp;AEO!$C$13&amp;B684&amp;E684),MSRV5!A:E,5,0),""),0)</f>
        <v>15.07</v>
      </c>
      <c r="I684" s="186">
        <f t="shared" si="3440"/>
        <v>0</v>
      </c>
      <c r="J684" s="172"/>
      <c r="K684" s="186">
        <f t="shared" si="3441"/>
        <v>0</v>
      </c>
      <c r="L684" s="172"/>
      <c r="M684" s="33">
        <f t="shared" si="3441"/>
        <v>0</v>
      </c>
      <c r="N684" s="172"/>
      <c r="O684" s="33">
        <f t="shared" si="4137"/>
        <v>0</v>
      </c>
      <c r="P684" s="172"/>
      <c r="Q684" s="33">
        <f t="shared" si="4138"/>
        <v>0</v>
      </c>
      <c r="R684" s="172"/>
      <c r="S684" s="33">
        <f t="shared" si="4139"/>
        <v>0</v>
      </c>
      <c r="T684" s="172"/>
      <c r="U684" s="33">
        <f t="shared" si="4140"/>
        <v>0</v>
      </c>
      <c r="V684" s="172"/>
      <c r="W684" s="33">
        <f t="shared" si="4141"/>
        <v>0</v>
      </c>
      <c r="X684" s="172"/>
      <c r="Y684" s="33">
        <f t="shared" si="4142"/>
        <v>0</v>
      </c>
      <c r="Z684" s="172"/>
      <c r="AA684" s="33">
        <f t="shared" si="4143"/>
        <v>0</v>
      </c>
      <c r="AB684" s="172"/>
      <c r="AC684" s="33">
        <f t="shared" si="4144"/>
        <v>0</v>
      </c>
      <c r="AD684" s="172"/>
      <c r="AE684" s="33">
        <f t="shared" si="4145"/>
        <v>0</v>
      </c>
      <c r="AF684" s="172"/>
      <c r="AG684" s="33">
        <f t="shared" si="4146"/>
        <v>0</v>
      </c>
      <c r="AH684" s="172"/>
      <c r="AI684" s="33">
        <f t="shared" si="4147"/>
        <v>0</v>
      </c>
      <c r="AJ684" s="172"/>
      <c r="AK684" s="33">
        <f t="shared" si="4148"/>
        <v>0</v>
      </c>
      <c r="AL684" s="172"/>
      <c r="AM684" s="33">
        <f t="shared" si="4149"/>
        <v>0</v>
      </c>
      <c r="AN684" s="172"/>
      <c r="AO684" s="33">
        <f t="shared" si="4150"/>
        <v>0</v>
      </c>
      <c r="AP684" s="172"/>
      <c r="AQ684" s="33">
        <f t="shared" si="4151"/>
        <v>0</v>
      </c>
      <c r="AR684" s="172"/>
      <c r="AS684" s="33">
        <f t="shared" si="4152"/>
        <v>0</v>
      </c>
      <c r="AT684" s="172"/>
      <c r="AU684" s="33">
        <f t="shared" si="4153"/>
        <v>0</v>
      </c>
      <c r="AV684" s="172"/>
      <c r="AW684" s="33">
        <f t="shared" si="4154"/>
        <v>0</v>
      </c>
      <c r="AX684" s="34">
        <f t="shared" si="4155"/>
        <v>0</v>
      </c>
      <c r="AY684" s="41">
        <f t="shared" si="4156"/>
        <v>0</v>
      </c>
      <c r="AZ684" s="5">
        <f t="shared" si="4157"/>
        <v>0</v>
      </c>
      <c r="BA684" s="155">
        <f t="shared" si="4158"/>
        <v>0</v>
      </c>
    </row>
    <row r="685" spans="1:53" s="2" customFormat="1" ht="13.2" hidden="1" thickTop="1" thickBot="1" x14ac:dyDescent="0.3">
      <c r="A685" s="32"/>
      <c r="B685" s="187">
        <v>5054100006</v>
      </c>
      <c r="C685" s="188" t="str">
        <f>IFERROR(IF(B685,VLOOKUP((AEO!$B$13&amp;AEO!$C$13&amp;B685&amp;E685),MSRV5!A:F,6,0),""),"N/A")</f>
        <v>6430</v>
      </c>
      <c r="D685" s="189" t="s">
        <v>5597</v>
      </c>
      <c r="E685" s="190" t="str">
        <f>IF(B685,VLOOKUP(B685,MSRV5!B:D,3,0),"")</f>
        <v>UN</v>
      </c>
      <c r="F685" s="190"/>
      <c r="G685" s="191"/>
      <c r="H685" s="185">
        <f>IFERROR(IF(B685,VLOOKUP((AEO!$B$13&amp;AEO!$C$13&amp;B685&amp;E685),MSRV5!A:E,5,0),""),0)</f>
        <v>162.87</v>
      </c>
      <c r="I685" s="186">
        <f t="shared" si="3440"/>
        <v>0</v>
      </c>
      <c r="J685" s="172"/>
      <c r="K685" s="186">
        <f t="shared" si="3441"/>
        <v>0</v>
      </c>
      <c r="L685" s="172"/>
      <c r="M685" s="33">
        <f t="shared" si="3441"/>
        <v>0</v>
      </c>
      <c r="N685" s="172"/>
      <c r="O685" s="33">
        <f t="shared" si="4137"/>
        <v>0</v>
      </c>
      <c r="P685" s="172"/>
      <c r="Q685" s="33">
        <f t="shared" si="4138"/>
        <v>0</v>
      </c>
      <c r="R685" s="172"/>
      <c r="S685" s="33">
        <f t="shared" si="4139"/>
        <v>0</v>
      </c>
      <c r="T685" s="172"/>
      <c r="U685" s="33">
        <f t="shared" si="4140"/>
        <v>0</v>
      </c>
      <c r="V685" s="172"/>
      <c r="W685" s="33">
        <f t="shared" si="4141"/>
        <v>0</v>
      </c>
      <c r="X685" s="172"/>
      <c r="Y685" s="33">
        <f t="shared" si="4142"/>
        <v>0</v>
      </c>
      <c r="Z685" s="172"/>
      <c r="AA685" s="33">
        <f t="shared" si="4143"/>
        <v>0</v>
      </c>
      <c r="AB685" s="172"/>
      <c r="AC685" s="33">
        <f t="shared" si="4144"/>
        <v>0</v>
      </c>
      <c r="AD685" s="172"/>
      <c r="AE685" s="33">
        <f t="shared" si="4145"/>
        <v>0</v>
      </c>
      <c r="AF685" s="172"/>
      <c r="AG685" s="33">
        <f t="shared" si="4146"/>
        <v>0</v>
      </c>
      <c r="AH685" s="172"/>
      <c r="AI685" s="33">
        <f t="shared" si="4147"/>
        <v>0</v>
      </c>
      <c r="AJ685" s="172"/>
      <c r="AK685" s="33">
        <f t="shared" si="4148"/>
        <v>0</v>
      </c>
      <c r="AL685" s="172"/>
      <c r="AM685" s="33">
        <f t="shared" si="4149"/>
        <v>0</v>
      </c>
      <c r="AN685" s="172"/>
      <c r="AO685" s="33">
        <f t="shared" si="4150"/>
        <v>0</v>
      </c>
      <c r="AP685" s="172"/>
      <c r="AQ685" s="33">
        <f t="shared" si="4151"/>
        <v>0</v>
      </c>
      <c r="AR685" s="172"/>
      <c r="AS685" s="33">
        <f t="shared" si="4152"/>
        <v>0</v>
      </c>
      <c r="AT685" s="172"/>
      <c r="AU685" s="33">
        <f t="shared" si="4153"/>
        <v>0</v>
      </c>
      <c r="AV685" s="172"/>
      <c r="AW685" s="33">
        <f t="shared" si="4154"/>
        <v>0</v>
      </c>
      <c r="AX685" s="34">
        <f t="shared" si="4155"/>
        <v>0</v>
      </c>
      <c r="AY685" s="41">
        <f t="shared" si="4156"/>
        <v>0</v>
      </c>
      <c r="AZ685" s="5">
        <f t="shared" si="4157"/>
        <v>0</v>
      </c>
      <c r="BA685" s="155">
        <f t="shared" si="4158"/>
        <v>0</v>
      </c>
    </row>
    <row r="686" spans="1:53" s="2" customFormat="1" ht="13.2" hidden="1" thickTop="1" thickBot="1" x14ac:dyDescent="0.3">
      <c r="A686" s="32"/>
      <c r="B686" s="187">
        <v>5054100004</v>
      </c>
      <c r="C686" s="188" t="str">
        <f>IFERROR(IF(B686,VLOOKUP((AEO!$B$13&amp;AEO!$C$13&amp;B686&amp;E686),MSRV5!A:F,6,0),""),"N/A")</f>
        <v>6440</v>
      </c>
      <c r="D686" s="189" t="s">
        <v>5598</v>
      </c>
      <c r="E686" s="190" t="str">
        <f>IF(B686,VLOOKUP(B686,MSRV5!B:D,3,0),"")</f>
        <v>UN</v>
      </c>
      <c r="F686" s="190"/>
      <c r="G686" s="191"/>
      <c r="H686" s="185">
        <f>IFERROR(IF(B686,VLOOKUP((AEO!$B$13&amp;AEO!$C$13&amp;B686&amp;E686),MSRV5!A:E,5,0),""),0)</f>
        <v>2403.48</v>
      </c>
      <c r="I686" s="186">
        <f t="shared" si="3440"/>
        <v>0</v>
      </c>
      <c r="J686" s="172"/>
      <c r="K686" s="186">
        <f t="shared" si="3441"/>
        <v>0</v>
      </c>
      <c r="L686" s="172"/>
      <c r="M686" s="33">
        <f t="shared" si="3441"/>
        <v>0</v>
      </c>
      <c r="N686" s="172"/>
      <c r="O686" s="33">
        <f t="shared" si="4137"/>
        <v>0</v>
      </c>
      <c r="P686" s="172"/>
      <c r="Q686" s="33">
        <f t="shared" si="4138"/>
        <v>0</v>
      </c>
      <c r="R686" s="172"/>
      <c r="S686" s="33">
        <f t="shared" si="4139"/>
        <v>0</v>
      </c>
      <c r="T686" s="172"/>
      <c r="U686" s="33">
        <f t="shared" si="4140"/>
        <v>0</v>
      </c>
      <c r="V686" s="172"/>
      <c r="W686" s="33">
        <f t="shared" si="4141"/>
        <v>0</v>
      </c>
      <c r="X686" s="172"/>
      <c r="Y686" s="33">
        <f t="shared" si="4142"/>
        <v>0</v>
      </c>
      <c r="Z686" s="172"/>
      <c r="AA686" s="33">
        <f t="shared" si="4143"/>
        <v>0</v>
      </c>
      <c r="AB686" s="172"/>
      <c r="AC686" s="33">
        <f t="shared" si="4144"/>
        <v>0</v>
      </c>
      <c r="AD686" s="172"/>
      <c r="AE686" s="33">
        <f t="shared" si="4145"/>
        <v>0</v>
      </c>
      <c r="AF686" s="172"/>
      <c r="AG686" s="33">
        <f t="shared" si="4146"/>
        <v>0</v>
      </c>
      <c r="AH686" s="172"/>
      <c r="AI686" s="33">
        <f t="shared" si="4147"/>
        <v>0</v>
      </c>
      <c r="AJ686" s="172"/>
      <c r="AK686" s="33">
        <f t="shared" si="4148"/>
        <v>0</v>
      </c>
      <c r="AL686" s="172"/>
      <c r="AM686" s="33">
        <f t="shared" si="4149"/>
        <v>0</v>
      </c>
      <c r="AN686" s="172"/>
      <c r="AO686" s="33">
        <f t="shared" si="4150"/>
        <v>0</v>
      </c>
      <c r="AP686" s="172"/>
      <c r="AQ686" s="33">
        <f t="shared" si="4151"/>
        <v>0</v>
      </c>
      <c r="AR686" s="172"/>
      <c r="AS686" s="33">
        <f t="shared" si="4152"/>
        <v>0</v>
      </c>
      <c r="AT686" s="172"/>
      <c r="AU686" s="33">
        <f t="shared" si="4153"/>
        <v>0</v>
      </c>
      <c r="AV686" s="172"/>
      <c r="AW686" s="33">
        <f t="shared" si="4154"/>
        <v>0</v>
      </c>
      <c r="AX686" s="34">
        <f t="shared" si="4155"/>
        <v>0</v>
      </c>
      <c r="AY686" s="41">
        <f t="shared" si="4156"/>
        <v>0</v>
      </c>
      <c r="AZ686" s="5">
        <f t="shared" si="4157"/>
        <v>0</v>
      </c>
      <c r="BA686" s="155">
        <f t="shared" si="4158"/>
        <v>0</v>
      </c>
    </row>
    <row r="687" spans="1:53" s="2" customFormat="1" ht="13.2" hidden="1" thickTop="1" thickBot="1" x14ac:dyDescent="0.3">
      <c r="A687" s="89"/>
      <c r="B687" s="152">
        <v>5057000003</v>
      </c>
      <c r="C687" s="132" t="str">
        <f>IFERROR(IF(B687,VLOOKUP((AEO!$B$13&amp;AEO!$C$13&amp;B687&amp;E687),MSRV5!A:F,6,0),""),"N/A")</f>
        <v>6450</v>
      </c>
      <c r="D687" s="137" t="s">
        <v>5599</v>
      </c>
      <c r="E687" s="142" t="str">
        <f>IF(B687,VLOOKUP(B687,MSRV5!B:D,3,0),"")</f>
        <v>UN</v>
      </c>
      <c r="F687" s="142"/>
      <c r="G687" s="86"/>
      <c r="H687" s="88">
        <f>IFERROR(IF(B687,VLOOKUP((AEO!$B$13&amp;AEO!$C$13&amp;B687&amp;E687),MSRV5!A:E,5,0),""),0)</f>
        <v>187.61</v>
      </c>
      <c r="I687" s="90">
        <f t="shared" si="3440"/>
        <v>0</v>
      </c>
      <c r="J687" s="172"/>
      <c r="K687" s="90">
        <f t="shared" si="3441"/>
        <v>0</v>
      </c>
      <c r="L687" s="172"/>
      <c r="M687" s="90">
        <f t="shared" si="3441"/>
        <v>0</v>
      </c>
      <c r="N687" s="172"/>
      <c r="O687" s="90">
        <f t="shared" si="4137"/>
        <v>0</v>
      </c>
      <c r="P687" s="172"/>
      <c r="Q687" s="90">
        <f t="shared" si="4138"/>
        <v>0</v>
      </c>
      <c r="R687" s="172"/>
      <c r="S687" s="90">
        <f t="shared" si="4139"/>
        <v>0</v>
      </c>
      <c r="T687" s="172"/>
      <c r="U687" s="90">
        <f t="shared" si="4140"/>
        <v>0</v>
      </c>
      <c r="V687" s="172"/>
      <c r="W687" s="90">
        <f t="shared" si="4141"/>
        <v>0</v>
      </c>
      <c r="X687" s="172"/>
      <c r="Y687" s="90">
        <f t="shared" si="4142"/>
        <v>0</v>
      </c>
      <c r="Z687" s="172"/>
      <c r="AA687" s="90">
        <f t="shared" si="4143"/>
        <v>0</v>
      </c>
      <c r="AB687" s="172"/>
      <c r="AC687" s="90">
        <f t="shared" si="4144"/>
        <v>0</v>
      </c>
      <c r="AD687" s="172"/>
      <c r="AE687" s="90">
        <f t="shared" si="4145"/>
        <v>0</v>
      </c>
      <c r="AF687" s="172"/>
      <c r="AG687" s="90">
        <f t="shared" si="4146"/>
        <v>0</v>
      </c>
      <c r="AH687" s="172"/>
      <c r="AI687" s="90">
        <f t="shared" si="4147"/>
        <v>0</v>
      </c>
      <c r="AJ687" s="172"/>
      <c r="AK687" s="90">
        <f t="shared" si="4148"/>
        <v>0</v>
      </c>
      <c r="AL687" s="172"/>
      <c r="AM687" s="90">
        <f t="shared" si="4149"/>
        <v>0</v>
      </c>
      <c r="AN687" s="172"/>
      <c r="AO687" s="90">
        <f t="shared" si="4150"/>
        <v>0</v>
      </c>
      <c r="AP687" s="172"/>
      <c r="AQ687" s="90">
        <f t="shared" si="4151"/>
        <v>0</v>
      </c>
      <c r="AR687" s="172"/>
      <c r="AS687" s="90">
        <f t="shared" si="4152"/>
        <v>0</v>
      </c>
      <c r="AT687" s="172"/>
      <c r="AU687" s="90">
        <f t="shared" si="4153"/>
        <v>0</v>
      </c>
      <c r="AV687" s="172"/>
      <c r="AW687" s="90">
        <f t="shared" si="4154"/>
        <v>0</v>
      </c>
      <c r="AX687" s="91">
        <f t="shared" si="4155"/>
        <v>0</v>
      </c>
      <c r="AY687" s="92">
        <f t="shared" si="4156"/>
        <v>0</v>
      </c>
      <c r="AZ687" s="87">
        <f t="shared" si="4157"/>
        <v>0</v>
      </c>
      <c r="BA687" s="153">
        <f t="shared" si="4158"/>
        <v>0</v>
      </c>
    </row>
    <row r="688" spans="1:53" s="2" customFormat="1" ht="13.2" hidden="1" thickTop="1" thickBot="1" x14ac:dyDescent="0.3">
      <c r="A688" s="32"/>
      <c r="B688" s="154">
        <v>5056400003</v>
      </c>
      <c r="C688" s="133" t="str">
        <f>IFERROR(IF(B688,VLOOKUP((AEO!$B$13&amp;AEO!$C$13&amp;B688&amp;E688),MSRV5!A:F,6,0),""),"N/A")</f>
        <v>6460</v>
      </c>
      <c r="D688" s="138" t="s">
        <v>5600</v>
      </c>
      <c r="E688" s="143" t="str">
        <f>IF(B688,VLOOKUP(B688,MSRV5!B:D,3,0),"")</f>
        <v>UN</v>
      </c>
      <c r="F688" s="143"/>
      <c r="G688" s="75"/>
      <c r="H688" s="74">
        <f>IFERROR(IF(B688,VLOOKUP((AEO!$B$13&amp;AEO!$C$13&amp;B688&amp;E688),MSRV5!A:E,5,0),""),0)</f>
        <v>1100.8699999999999</v>
      </c>
      <c r="I688" s="33">
        <f t="shared" si="3440"/>
        <v>0</v>
      </c>
      <c r="J688" s="172"/>
      <c r="K688" s="33">
        <f t="shared" si="3441"/>
        <v>0</v>
      </c>
      <c r="L688" s="172"/>
      <c r="M688" s="33">
        <f t="shared" si="3441"/>
        <v>0</v>
      </c>
      <c r="N688" s="172"/>
      <c r="O688" s="33">
        <f t="shared" si="4137"/>
        <v>0</v>
      </c>
      <c r="P688" s="172"/>
      <c r="Q688" s="33">
        <f t="shared" si="4138"/>
        <v>0</v>
      </c>
      <c r="R688" s="172"/>
      <c r="S688" s="33">
        <f t="shared" si="4139"/>
        <v>0</v>
      </c>
      <c r="T688" s="172"/>
      <c r="U688" s="33">
        <f t="shared" si="4140"/>
        <v>0</v>
      </c>
      <c r="V688" s="172"/>
      <c r="W688" s="33">
        <f t="shared" si="4141"/>
        <v>0</v>
      </c>
      <c r="X688" s="172"/>
      <c r="Y688" s="33">
        <f t="shared" si="4142"/>
        <v>0</v>
      </c>
      <c r="Z688" s="172"/>
      <c r="AA688" s="33">
        <f t="shared" si="4143"/>
        <v>0</v>
      </c>
      <c r="AB688" s="172"/>
      <c r="AC688" s="33">
        <f t="shared" si="4144"/>
        <v>0</v>
      </c>
      <c r="AD688" s="172"/>
      <c r="AE688" s="33">
        <f t="shared" si="4145"/>
        <v>0</v>
      </c>
      <c r="AF688" s="172"/>
      <c r="AG688" s="33">
        <f t="shared" si="4146"/>
        <v>0</v>
      </c>
      <c r="AH688" s="172"/>
      <c r="AI688" s="33">
        <f t="shared" si="4147"/>
        <v>0</v>
      </c>
      <c r="AJ688" s="172"/>
      <c r="AK688" s="33">
        <f t="shared" si="4148"/>
        <v>0</v>
      </c>
      <c r="AL688" s="172"/>
      <c r="AM688" s="33">
        <f t="shared" si="4149"/>
        <v>0</v>
      </c>
      <c r="AN688" s="172"/>
      <c r="AO688" s="33">
        <f t="shared" si="4150"/>
        <v>0</v>
      </c>
      <c r="AP688" s="172"/>
      <c r="AQ688" s="33">
        <f t="shared" si="4151"/>
        <v>0</v>
      </c>
      <c r="AR688" s="172"/>
      <c r="AS688" s="33">
        <f t="shared" si="4152"/>
        <v>0</v>
      </c>
      <c r="AT688" s="172"/>
      <c r="AU688" s="33">
        <f t="shared" si="4153"/>
        <v>0</v>
      </c>
      <c r="AV688" s="172"/>
      <c r="AW688" s="33">
        <f t="shared" si="4154"/>
        <v>0</v>
      </c>
      <c r="AX688" s="34">
        <f t="shared" si="4155"/>
        <v>0</v>
      </c>
      <c r="AY688" s="41">
        <f t="shared" si="4156"/>
        <v>0</v>
      </c>
      <c r="AZ688" s="5">
        <f t="shared" si="4157"/>
        <v>0</v>
      </c>
      <c r="BA688" s="155">
        <f t="shared" si="4158"/>
        <v>0</v>
      </c>
    </row>
    <row r="689" spans="1:53" s="2" customFormat="1" ht="13.2" hidden="1" thickTop="1" thickBot="1" x14ac:dyDescent="0.3">
      <c r="A689" s="89"/>
      <c r="B689" s="152">
        <v>5054000030</v>
      </c>
      <c r="C689" s="132" t="str">
        <f>IFERROR(IF(B689,VLOOKUP((AEO!$B$13&amp;AEO!$C$13&amp;B689&amp;E689),MSRV5!A:F,6,0),""),"N/A")</f>
        <v>6470</v>
      </c>
      <c r="D689" s="137" t="s">
        <v>402</v>
      </c>
      <c r="E689" s="142" t="str">
        <f>IF(B689,VLOOKUP(B689,MSRV5!B:D,3,0),"")</f>
        <v>UN</v>
      </c>
      <c r="F689" s="142"/>
      <c r="G689" s="86"/>
      <c r="H689" s="88">
        <f>IFERROR(IF(B689,VLOOKUP((AEO!$B$13&amp;AEO!$C$13&amp;B689&amp;E689),MSRV5!A:E,5,0),""),0)</f>
        <v>523.29</v>
      </c>
      <c r="I689" s="90">
        <f t="shared" si="3440"/>
        <v>0</v>
      </c>
      <c r="J689" s="172"/>
      <c r="K689" s="90">
        <f t="shared" si="3441"/>
        <v>0</v>
      </c>
      <c r="L689" s="172"/>
      <c r="M689" s="90">
        <f t="shared" si="3441"/>
        <v>0</v>
      </c>
      <c r="N689" s="172"/>
      <c r="O689" s="90">
        <f t="shared" si="4137"/>
        <v>0</v>
      </c>
      <c r="P689" s="172"/>
      <c r="Q689" s="90">
        <f t="shared" si="4138"/>
        <v>0</v>
      </c>
      <c r="R689" s="172"/>
      <c r="S689" s="90">
        <f t="shared" si="4139"/>
        <v>0</v>
      </c>
      <c r="T689" s="172"/>
      <c r="U689" s="90">
        <f t="shared" si="4140"/>
        <v>0</v>
      </c>
      <c r="V689" s="172"/>
      <c r="W689" s="90">
        <f t="shared" si="4141"/>
        <v>0</v>
      </c>
      <c r="X689" s="172"/>
      <c r="Y689" s="90">
        <f t="shared" si="4142"/>
        <v>0</v>
      </c>
      <c r="Z689" s="172"/>
      <c r="AA689" s="90">
        <f t="shared" si="4143"/>
        <v>0</v>
      </c>
      <c r="AB689" s="172"/>
      <c r="AC689" s="90">
        <f t="shared" si="4144"/>
        <v>0</v>
      </c>
      <c r="AD689" s="172"/>
      <c r="AE689" s="90">
        <f t="shared" si="4145"/>
        <v>0</v>
      </c>
      <c r="AF689" s="172"/>
      <c r="AG689" s="90">
        <f t="shared" si="4146"/>
        <v>0</v>
      </c>
      <c r="AH689" s="172"/>
      <c r="AI689" s="90">
        <f t="shared" si="4147"/>
        <v>0</v>
      </c>
      <c r="AJ689" s="172"/>
      <c r="AK689" s="90">
        <f t="shared" si="4148"/>
        <v>0</v>
      </c>
      <c r="AL689" s="172"/>
      <c r="AM689" s="90">
        <f t="shared" si="4149"/>
        <v>0</v>
      </c>
      <c r="AN689" s="172"/>
      <c r="AO689" s="90">
        <f t="shared" si="4150"/>
        <v>0</v>
      </c>
      <c r="AP689" s="172"/>
      <c r="AQ689" s="90">
        <f t="shared" si="4151"/>
        <v>0</v>
      </c>
      <c r="AR689" s="172"/>
      <c r="AS689" s="90">
        <f t="shared" si="4152"/>
        <v>0</v>
      </c>
      <c r="AT689" s="172"/>
      <c r="AU689" s="90">
        <f t="shared" si="4153"/>
        <v>0</v>
      </c>
      <c r="AV689" s="172"/>
      <c r="AW689" s="90">
        <f t="shared" si="4154"/>
        <v>0</v>
      </c>
      <c r="AX689" s="91">
        <f t="shared" si="4155"/>
        <v>0</v>
      </c>
      <c r="AY689" s="92">
        <f t="shared" si="4156"/>
        <v>0</v>
      </c>
      <c r="AZ689" s="87">
        <f t="shared" si="4157"/>
        <v>0</v>
      </c>
      <c r="BA689" s="153">
        <f t="shared" si="4158"/>
        <v>0</v>
      </c>
    </row>
    <row r="690" spans="1:53" s="2" customFormat="1" ht="13.2" hidden="1" thickTop="1" thickBot="1" x14ac:dyDescent="0.3">
      <c r="A690" s="32"/>
      <c r="B690" s="154">
        <v>5056400007</v>
      </c>
      <c r="C690" s="133" t="str">
        <f>IFERROR(IF(B690,VLOOKUP((AEO!$B$13&amp;AEO!$C$13&amp;B690&amp;E690),MSRV5!A:F,6,0),""),"N/A")</f>
        <v>6480</v>
      </c>
      <c r="D690" s="138" t="s">
        <v>5601</v>
      </c>
      <c r="E690" s="143" t="str">
        <f>IF(B690,VLOOKUP(B690,MSRV5!B:D,3,0),"")</f>
        <v>UN</v>
      </c>
      <c r="F690" s="143"/>
      <c r="G690" s="75"/>
      <c r="H690" s="74">
        <f>IFERROR(IF(B690,VLOOKUP((AEO!$B$13&amp;AEO!$C$13&amp;B690&amp;E690),MSRV5!A:E,5,0),""),0)</f>
        <v>4952.8999999999996</v>
      </c>
      <c r="I690" s="33">
        <f t="shared" si="3440"/>
        <v>0</v>
      </c>
      <c r="J690" s="172"/>
      <c r="K690" s="33">
        <f t="shared" si="3441"/>
        <v>0</v>
      </c>
      <c r="L690" s="172"/>
      <c r="M690" s="33">
        <f t="shared" si="3441"/>
        <v>0</v>
      </c>
      <c r="N690" s="172"/>
      <c r="O690" s="33">
        <f t="shared" si="4137"/>
        <v>0</v>
      </c>
      <c r="P690" s="172"/>
      <c r="Q690" s="33">
        <f t="shared" si="4138"/>
        <v>0</v>
      </c>
      <c r="R690" s="172"/>
      <c r="S690" s="33">
        <f t="shared" si="4139"/>
        <v>0</v>
      </c>
      <c r="T690" s="172"/>
      <c r="U690" s="33">
        <f t="shared" si="4140"/>
        <v>0</v>
      </c>
      <c r="V690" s="172"/>
      <c r="W690" s="33">
        <f t="shared" si="4141"/>
        <v>0</v>
      </c>
      <c r="X690" s="172"/>
      <c r="Y690" s="33">
        <f t="shared" si="4142"/>
        <v>0</v>
      </c>
      <c r="Z690" s="172"/>
      <c r="AA690" s="33">
        <f t="shared" si="4143"/>
        <v>0</v>
      </c>
      <c r="AB690" s="172"/>
      <c r="AC690" s="33">
        <f t="shared" si="4144"/>
        <v>0</v>
      </c>
      <c r="AD690" s="172"/>
      <c r="AE690" s="33">
        <f t="shared" si="4145"/>
        <v>0</v>
      </c>
      <c r="AF690" s="172"/>
      <c r="AG690" s="33">
        <f t="shared" si="4146"/>
        <v>0</v>
      </c>
      <c r="AH690" s="172"/>
      <c r="AI690" s="33">
        <f t="shared" si="4147"/>
        <v>0</v>
      </c>
      <c r="AJ690" s="172"/>
      <c r="AK690" s="33">
        <f t="shared" si="4148"/>
        <v>0</v>
      </c>
      <c r="AL690" s="172"/>
      <c r="AM690" s="33">
        <f t="shared" si="4149"/>
        <v>0</v>
      </c>
      <c r="AN690" s="172"/>
      <c r="AO690" s="33">
        <f t="shared" si="4150"/>
        <v>0</v>
      </c>
      <c r="AP690" s="172"/>
      <c r="AQ690" s="33">
        <f t="shared" si="4151"/>
        <v>0</v>
      </c>
      <c r="AR690" s="172"/>
      <c r="AS690" s="33">
        <f t="shared" si="4152"/>
        <v>0</v>
      </c>
      <c r="AT690" s="172"/>
      <c r="AU690" s="33">
        <f t="shared" si="4153"/>
        <v>0</v>
      </c>
      <c r="AV690" s="172"/>
      <c r="AW690" s="33">
        <f t="shared" si="4154"/>
        <v>0</v>
      </c>
      <c r="AX690" s="34">
        <f t="shared" si="4155"/>
        <v>0</v>
      </c>
      <c r="AY690" s="41">
        <f t="shared" si="4156"/>
        <v>0</v>
      </c>
      <c r="AZ690" s="5">
        <f t="shared" si="4157"/>
        <v>0</v>
      </c>
      <c r="BA690" s="155">
        <f t="shared" si="4158"/>
        <v>0</v>
      </c>
    </row>
    <row r="691" spans="1:53" s="2" customFormat="1" ht="13.2" hidden="1" thickTop="1" thickBot="1" x14ac:dyDescent="0.3">
      <c r="A691" s="32"/>
      <c r="B691" s="154">
        <v>5056400091</v>
      </c>
      <c r="C691" s="133" t="str">
        <f>IFERROR(IF(B691,VLOOKUP((AEO!$B$13&amp;AEO!$C$13&amp;B691&amp;E691),MSRV5!A:F,6,0),""),"N/A")</f>
        <v>6490</v>
      </c>
      <c r="D691" s="138" t="s">
        <v>5602</v>
      </c>
      <c r="E691" s="143" t="str">
        <f>IF(B691,VLOOKUP(B691,MSRV5!B:D,3,0),"")</f>
        <v>UN</v>
      </c>
      <c r="F691" s="143"/>
      <c r="G691" s="75"/>
      <c r="H691" s="74">
        <f>IFERROR(IF(B691,VLOOKUP((AEO!$B$13&amp;AEO!$C$13&amp;B691&amp;E691),MSRV5!A:E,5,0),""),0)</f>
        <v>4519.6099999999997</v>
      </c>
      <c r="I691" s="33">
        <f t="shared" si="3440"/>
        <v>0</v>
      </c>
      <c r="J691" s="172"/>
      <c r="K691" s="33">
        <f t="shared" si="3441"/>
        <v>0</v>
      </c>
      <c r="L691" s="172"/>
      <c r="M691" s="33">
        <f t="shared" si="3441"/>
        <v>0</v>
      </c>
      <c r="N691" s="172"/>
      <c r="O691" s="33">
        <f t="shared" si="4137"/>
        <v>0</v>
      </c>
      <c r="P691" s="172"/>
      <c r="Q691" s="33">
        <f t="shared" si="4138"/>
        <v>0</v>
      </c>
      <c r="R691" s="172"/>
      <c r="S691" s="33">
        <f t="shared" si="4139"/>
        <v>0</v>
      </c>
      <c r="T691" s="172"/>
      <c r="U691" s="33">
        <f t="shared" si="4140"/>
        <v>0</v>
      </c>
      <c r="V691" s="172"/>
      <c r="W691" s="33">
        <f t="shared" si="4141"/>
        <v>0</v>
      </c>
      <c r="X691" s="172"/>
      <c r="Y691" s="33">
        <f t="shared" si="4142"/>
        <v>0</v>
      </c>
      <c r="Z691" s="172"/>
      <c r="AA691" s="33">
        <f t="shared" si="4143"/>
        <v>0</v>
      </c>
      <c r="AB691" s="172"/>
      <c r="AC691" s="33">
        <f t="shared" si="4144"/>
        <v>0</v>
      </c>
      <c r="AD691" s="172"/>
      <c r="AE691" s="33">
        <f t="shared" si="4145"/>
        <v>0</v>
      </c>
      <c r="AF691" s="172"/>
      <c r="AG691" s="33">
        <f t="shared" si="4146"/>
        <v>0</v>
      </c>
      <c r="AH691" s="172"/>
      <c r="AI691" s="33">
        <f t="shared" si="4147"/>
        <v>0</v>
      </c>
      <c r="AJ691" s="172"/>
      <c r="AK691" s="33">
        <f t="shared" si="4148"/>
        <v>0</v>
      </c>
      <c r="AL691" s="172"/>
      <c r="AM691" s="33">
        <f t="shared" si="4149"/>
        <v>0</v>
      </c>
      <c r="AN691" s="172"/>
      <c r="AO691" s="33">
        <f t="shared" si="4150"/>
        <v>0</v>
      </c>
      <c r="AP691" s="172"/>
      <c r="AQ691" s="33">
        <f t="shared" si="4151"/>
        <v>0</v>
      </c>
      <c r="AR691" s="172"/>
      <c r="AS691" s="33">
        <f t="shared" si="4152"/>
        <v>0</v>
      </c>
      <c r="AT691" s="172"/>
      <c r="AU691" s="33">
        <f t="shared" si="4153"/>
        <v>0</v>
      </c>
      <c r="AV691" s="172"/>
      <c r="AW691" s="33">
        <f t="shared" si="4154"/>
        <v>0</v>
      </c>
      <c r="AX691" s="34">
        <f t="shared" si="4155"/>
        <v>0</v>
      </c>
      <c r="AY691" s="41">
        <f t="shared" si="4156"/>
        <v>0</v>
      </c>
      <c r="AZ691" s="5">
        <f t="shared" si="4157"/>
        <v>0</v>
      </c>
      <c r="BA691" s="155">
        <f t="shared" si="4158"/>
        <v>0</v>
      </c>
    </row>
    <row r="692" spans="1:53" s="2" customFormat="1" ht="13.2" hidden="1" thickTop="1" thickBot="1" x14ac:dyDescent="0.3">
      <c r="A692" s="32"/>
      <c r="B692" s="154">
        <v>5056400090</v>
      </c>
      <c r="C692" s="133" t="str">
        <f>IFERROR(IF(B692,VLOOKUP((AEO!$B$13&amp;AEO!$C$13&amp;B692&amp;E692),MSRV5!A:F,6,0),""),"N/A")</f>
        <v>6500</v>
      </c>
      <c r="D692" s="138" t="s">
        <v>5603</v>
      </c>
      <c r="E692" s="143" t="str">
        <f>IF(B692,VLOOKUP(B692,MSRV5!B:D,3,0),"")</f>
        <v>UN</v>
      </c>
      <c r="F692" s="143"/>
      <c r="G692" s="75"/>
      <c r="H692" s="74">
        <f>IFERROR(IF(B692,VLOOKUP((AEO!$B$13&amp;AEO!$C$13&amp;B692&amp;E692),MSRV5!A:E,5,0),""),0)</f>
        <v>5468.38</v>
      </c>
      <c r="I692" s="33">
        <f t="shared" si="3440"/>
        <v>0</v>
      </c>
      <c r="J692" s="172"/>
      <c r="K692" s="33">
        <f t="shared" si="3441"/>
        <v>0</v>
      </c>
      <c r="L692" s="172"/>
      <c r="M692" s="33">
        <f t="shared" si="3441"/>
        <v>0</v>
      </c>
      <c r="N692" s="172"/>
      <c r="O692" s="33">
        <f t="shared" si="4137"/>
        <v>0</v>
      </c>
      <c r="P692" s="172"/>
      <c r="Q692" s="33">
        <f t="shared" si="4138"/>
        <v>0</v>
      </c>
      <c r="R692" s="172"/>
      <c r="S692" s="33">
        <f t="shared" si="4139"/>
        <v>0</v>
      </c>
      <c r="T692" s="172"/>
      <c r="U692" s="33">
        <f t="shared" si="4140"/>
        <v>0</v>
      </c>
      <c r="V692" s="172"/>
      <c r="W692" s="33">
        <f t="shared" si="4141"/>
        <v>0</v>
      </c>
      <c r="X692" s="172"/>
      <c r="Y692" s="33">
        <f t="shared" si="4142"/>
        <v>0</v>
      </c>
      <c r="Z692" s="172"/>
      <c r="AA692" s="33">
        <f t="shared" si="4143"/>
        <v>0</v>
      </c>
      <c r="AB692" s="172"/>
      <c r="AC692" s="33">
        <f t="shared" si="4144"/>
        <v>0</v>
      </c>
      <c r="AD692" s="172"/>
      <c r="AE692" s="33">
        <f t="shared" si="4145"/>
        <v>0</v>
      </c>
      <c r="AF692" s="172"/>
      <c r="AG692" s="33">
        <f t="shared" si="4146"/>
        <v>0</v>
      </c>
      <c r="AH692" s="172"/>
      <c r="AI692" s="33">
        <f t="shared" si="4147"/>
        <v>0</v>
      </c>
      <c r="AJ692" s="172"/>
      <c r="AK692" s="33">
        <f t="shared" si="4148"/>
        <v>0</v>
      </c>
      <c r="AL692" s="172"/>
      <c r="AM692" s="33">
        <f t="shared" si="4149"/>
        <v>0</v>
      </c>
      <c r="AN692" s="172"/>
      <c r="AO692" s="33">
        <f t="shared" si="4150"/>
        <v>0</v>
      </c>
      <c r="AP692" s="172"/>
      <c r="AQ692" s="33">
        <f t="shared" si="4151"/>
        <v>0</v>
      </c>
      <c r="AR692" s="172"/>
      <c r="AS692" s="33">
        <f t="shared" si="4152"/>
        <v>0</v>
      </c>
      <c r="AT692" s="172"/>
      <c r="AU692" s="33">
        <f t="shared" si="4153"/>
        <v>0</v>
      </c>
      <c r="AV692" s="172"/>
      <c r="AW692" s="33">
        <f t="shared" si="4154"/>
        <v>0</v>
      </c>
      <c r="AX692" s="34">
        <f t="shared" si="4155"/>
        <v>0</v>
      </c>
      <c r="AY692" s="41">
        <f t="shared" si="4156"/>
        <v>0</v>
      </c>
      <c r="AZ692" s="5">
        <f t="shared" si="4157"/>
        <v>0</v>
      </c>
      <c r="BA692" s="155">
        <f t="shared" si="4158"/>
        <v>0</v>
      </c>
    </row>
    <row r="693" spans="1:53" s="2" customFormat="1" ht="13.2" hidden="1" thickTop="1" thickBot="1" x14ac:dyDescent="0.3">
      <c r="A693" s="32"/>
      <c r="B693" s="154">
        <v>5056400008</v>
      </c>
      <c r="C693" s="133" t="str">
        <f>IFERROR(IF(B693,VLOOKUP((AEO!$B$13&amp;AEO!$C$13&amp;B693&amp;E693),MSRV5!A:F,6,0),""),"N/A")</f>
        <v>6510</v>
      </c>
      <c r="D693" s="138" t="s">
        <v>5604</v>
      </c>
      <c r="E693" s="143" t="str">
        <f>IF(B693,VLOOKUP(B693,MSRV5!B:D,3,0),"")</f>
        <v>UN</v>
      </c>
      <c r="F693" s="143"/>
      <c r="G693" s="75"/>
      <c r="H693" s="74">
        <f>IFERROR(IF(B693,VLOOKUP((AEO!$B$13&amp;AEO!$C$13&amp;B693&amp;E693),MSRV5!A:E,5,0),""),0)</f>
        <v>7441.82</v>
      </c>
      <c r="I693" s="33">
        <f t="shared" si="3440"/>
        <v>0</v>
      </c>
      <c r="J693" s="172"/>
      <c r="K693" s="33">
        <f t="shared" si="3441"/>
        <v>0</v>
      </c>
      <c r="L693" s="172"/>
      <c r="M693" s="33">
        <f t="shared" si="3441"/>
        <v>0</v>
      </c>
      <c r="N693" s="172"/>
      <c r="O693" s="33">
        <f t="shared" si="4137"/>
        <v>0</v>
      </c>
      <c r="P693" s="172"/>
      <c r="Q693" s="33">
        <f t="shared" si="4138"/>
        <v>0</v>
      </c>
      <c r="R693" s="172"/>
      <c r="S693" s="33">
        <f t="shared" si="4139"/>
        <v>0</v>
      </c>
      <c r="T693" s="172"/>
      <c r="U693" s="33">
        <f t="shared" si="4140"/>
        <v>0</v>
      </c>
      <c r="V693" s="172"/>
      <c r="W693" s="33">
        <f t="shared" si="4141"/>
        <v>0</v>
      </c>
      <c r="X693" s="172"/>
      <c r="Y693" s="33">
        <f t="shared" si="4142"/>
        <v>0</v>
      </c>
      <c r="Z693" s="172"/>
      <c r="AA693" s="33">
        <f t="shared" si="4143"/>
        <v>0</v>
      </c>
      <c r="AB693" s="172"/>
      <c r="AC693" s="33">
        <f t="shared" si="4144"/>
        <v>0</v>
      </c>
      <c r="AD693" s="172"/>
      <c r="AE693" s="33">
        <f t="shared" si="4145"/>
        <v>0</v>
      </c>
      <c r="AF693" s="172"/>
      <c r="AG693" s="33">
        <f t="shared" si="4146"/>
        <v>0</v>
      </c>
      <c r="AH693" s="172"/>
      <c r="AI693" s="33">
        <f t="shared" si="4147"/>
        <v>0</v>
      </c>
      <c r="AJ693" s="172"/>
      <c r="AK693" s="33">
        <f t="shared" si="4148"/>
        <v>0</v>
      </c>
      <c r="AL693" s="172"/>
      <c r="AM693" s="33">
        <f t="shared" si="4149"/>
        <v>0</v>
      </c>
      <c r="AN693" s="172"/>
      <c r="AO693" s="33">
        <f t="shared" si="4150"/>
        <v>0</v>
      </c>
      <c r="AP693" s="172"/>
      <c r="AQ693" s="33">
        <f t="shared" si="4151"/>
        <v>0</v>
      </c>
      <c r="AR693" s="172"/>
      <c r="AS693" s="33">
        <f t="shared" si="4152"/>
        <v>0</v>
      </c>
      <c r="AT693" s="172"/>
      <c r="AU693" s="33">
        <f t="shared" si="4153"/>
        <v>0</v>
      </c>
      <c r="AV693" s="172"/>
      <c r="AW693" s="33">
        <f t="shared" si="4154"/>
        <v>0</v>
      </c>
      <c r="AX693" s="34">
        <f t="shared" ref="AX693:AX700" si="4159">SUM(AV693,AT693,AR693,AP693,AN693,AL693,AJ693,AH693,AF693,AD693,AB693,Z693,X693,V693,T693,R693,P693,N693,L693,J693)</f>
        <v>0</v>
      </c>
      <c r="AY693" s="41">
        <f t="shared" ref="AY693:AY700" si="4160">SUM(AW693,AU693,AS693,AQ693,AO693,AM693,AK693,AI693,AG693,AE693,AC693,AA693,Y693,W693,U693,S693,Q693,O693,M693,K693)</f>
        <v>0</v>
      </c>
      <c r="AZ693" s="5">
        <f t="shared" ref="AZ693:AZ700" si="4161">(F693+G693)-AX693</f>
        <v>0</v>
      </c>
      <c r="BA693" s="155">
        <f t="shared" ref="BA693:BA700" si="4162">I693-AY693</f>
        <v>0</v>
      </c>
    </row>
    <row r="694" spans="1:53" s="2" customFormat="1" ht="13.2" hidden="1" thickTop="1" thickBot="1" x14ac:dyDescent="0.3">
      <c r="A694" s="32"/>
      <c r="B694" s="154">
        <v>5056400020</v>
      </c>
      <c r="C694" s="133" t="str">
        <f>IFERROR(IF(B694,VLOOKUP((AEO!$B$13&amp;AEO!$C$13&amp;B694&amp;E694),MSRV5!A:F,6,0),""),"N/A")</f>
        <v>6520</v>
      </c>
      <c r="D694" s="138" t="s">
        <v>5605</v>
      </c>
      <c r="E694" s="143" t="str">
        <f>IF(B694,VLOOKUP(B694,MSRV5!B:D,3,0),"")</f>
        <v>UN</v>
      </c>
      <c r="F694" s="143"/>
      <c r="G694" s="75"/>
      <c r="H694" s="74">
        <f>IFERROR(IF(B694,VLOOKUP((AEO!$B$13&amp;AEO!$C$13&amp;B694&amp;E694),MSRV5!A:E,5,0),""),0)</f>
        <v>1937.33</v>
      </c>
      <c r="I694" s="33">
        <f t="shared" si="3440"/>
        <v>0</v>
      </c>
      <c r="J694" s="172"/>
      <c r="K694" s="33">
        <f t="shared" si="3441"/>
        <v>0</v>
      </c>
      <c r="L694" s="172"/>
      <c r="M694" s="33">
        <f t="shared" si="3441"/>
        <v>0</v>
      </c>
      <c r="N694" s="172"/>
      <c r="O694" s="33">
        <f t="shared" si="4137"/>
        <v>0</v>
      </c>
      <c r="P694" s="172"/>
      <c r="Q694" s="33">
        <f t="shared" si="4138"/>
        <v>0</v>
      </c>
      <c r="R694" s="172"/>
      <c r="S694" s="33">
        <f t="shared" si="4139"/>
        <v>0</v>
      </c>
      <c r="T694" s="172"/>
      <c r="U694" s="33">
        <f t="shared" si="4140"/>
        <v>0</v>
      </c>
      <c r="V694" s="172"/>
      <c r="W694" s="33">
        <f t="shared" si="4141"/>
        <v>0</v>
      </c>
      <c r="X694" s="172"/>
      <c r="Y694" s="33">
        <f t="shared" si="4142"/>
        <v>0</v>
      </c>
      <c r="Z694" s="172"/>
      <c r="AA694" s="33">
        <f t="shared" si="4143"/>
        <v>0</v>
      </c>
      <c r="AB694" s="172"/>
      <c r="AC694" s="33">
        <f t="shared" si="4144"/>
        <v>0</v>
      </c>
      <c r="AD694" s="172"/>
      <c r="AE694" s="33">
        <f t="shared" si="4145"/>
        <v>0</v>
      </c>
      <c r="AF694" s="172"/>
      <c r="AG694" s="33">
        <f t="shared" si="4146"/>
        <v>0</v>
      </c>
      <c r="AH694" s="172"/>
      <c r="AI694" s="33">
        <f t="shared" si="4147"/>
        <v>0</v>
      </c>
      <c r="AJ694" s="172"/>
      <c r="AK694" s="33">
        <f t="shared" si="4148"/>
        <v>0</v>
      </c>
      <c r="AL694" s="172"/>
      <c r="AM694" s="33">
        <f t="shared" si="4149"/>
        <v>0</v>
      </c>
      <c r="AN694" s="172"/>
      <c r="AO694" s="33">
        <f t="shared" si="4150"/>
        <v>0</v>
      </c>
      <c r="AP694" s="172"/>
      <c r="AQ694" s="33">
        <f t="shared" si="4151"/>
        <v>0</v>
      </c>
      <c r="AR694" s="172"/>
      <c r="AS694" s="33">
        <f t="shared" si="4152"/>
        <v>0</v>
      </c>
      <c r="AT694" s="172"/>
      <c r="AU694" s="33">
        <f t="shared" si="4153"/>
        <v>0</v>
      </c>
      <c r="AV694" s="172"/>
      <c r="AW694" s="33">
        <f t="shared" si="4154"/>
        <v>0</v>
      </c>
      <c r="AX694" s="34">
        <f t="shared" si="4159"/>
        <v>0</v>
      </c>
      <c r="AY694" s="41">
        <f t="shared" si="4160"/>
        <v>0</v>
      </c>
      <c r="AZ694" s="5">
        <f t="shared" si="4161"/>
        <v>0</v>
      </c>
      <c r="BA694" s="155">
        <f t="shared" si="4162"/>
        <v>0</v>
      </c>
    </row>
    <row r="695" spans="1:53" s="2" customFormat="1" ht="13.2" hidden="1" thickTop="1" thickBot="1" x14ac:dyDescent="0.3">
      <c r="A695" s="32"/>
      <c r="B695" s="154">
        <v>5056400081</v>
      </c>
      <c r="C695" s="133" t="str">
        <f>IFERROR(IF(B695,VLOOKUP((AEO!$B$13&amp;AEO!$C$13&amp;B695&amp;E695),MSRV5!A:F,6,0),""),"N/A")</f>
        <v>6530</v>
      </c>
      <c r="D695" s="138" t="s">
        <v>5606</v>
      </c>
      <c r="E695" s="143" t="str">
        <f>IF(B695,VLOOKUP(B695,MSRV5!B:D,3,0),"")</f>
        <v>UN</v>
      </c>
      <c r="F695" s="143"/>
      <c r="G695" s="75"/>
      <c r="H695" s="74">
        <f>IFERROR(IF(B695,VLOOKUP((AEO!$B$13&amp;AEO!$C$13&amp;B695&amp;E695),MSRV5!A:E,5,0),""),0)</f>
        <v>885.12</v>
      </c>
      <c r="I695" s="33">
        <f t="shared" si="3440"/>
        <v>0</v>
      </c>
      <c r="J695" s="172"/>
      <c r="K695" s="33">
        <f t="shared" si="3441"/>
        <v>0</v>
      </c>
      <c r="L695" s="172"/>
      <c r="M695" s="33">
        <f t="shared" si="3441"/>
        <v>0</v>
      </c>
      <c r="N695" s="172"/>
      <c r="O695" s="33">
        <f t="shared" si="4137"/>
        <v>0</v>
      </c>
      <c r="P695" s="172"/>
      <c r="Q695" s="33">
        <f t="shared" si="4138"/>
        <v>0</v>
      </c>
      <c r="R695" s="172"/>
      <c r="S695" s="33">
        <f t="shared" si="4139"/>
        <v>0</v>
      </c>
      <c r="T695" s="172"/>
      <c r="U695" s="33">
        <f t="shared" si="4140"/>
        <v>0</v>
      </c>
      <c r="V695" s="172"/>
      <c r="W695" s="33">
        <f t="shared" si="4141"/>
        <v>0</v>
      </c>
      <c r="X695" s="172"/>
      <c r="Y695" s="33">
        <f t="shared" si="4142"/>
        <v>0</v>
      </c>
      <c r="Z695" s="172"/>
      <c r="AA695" s="33">
        <f t="shared" si="4143"/>
        <v>0</v>
      </c>
      <c r="AB695" s="172"/>
      <c r="AC695" s="33">
        <f t="shared" si="4144"/>
        <v>0</v>
      </c>
      <c r="AD695" s="172"/>
      <c r="AE695" s="33">
        <f t="shared" si="4145"/>
        <v>0</v>
      </c>
      <c r="AF695" s="172"/>
      <c r="AG695" s="33">
        <f t="shared" si="4146"/>
        <v>0</v>
      </c>
      <c r="AH695" s="172"/>
      <c r="AI695" s="33">
        <f t="shared" si="4147"/>
        <v>0</v>
      </c>
      <c r="AJ695" s="172"/>
      <c r="AK695" s="33">
        <f t="shared" si="4148"/>
        <v>0</v>
      </c>
      <c r="AL695" s="172"/>
      <c r="AM695" s="33">
        <f t="shared" si="4149"/>
        <v>0</v>
      </c>
      <c r="AN695" s="172"/>
      <c r="AO695" s="33">
        <f t="shared" si="4150"/>
        <v>0</v>
      </c>
      <c r="AP695" s="172"/>
      <c r="AQ695" s="33">
        <f t="shared" si="4151"/>
        <v>0</v>
      </c>
      <c r="AR695" s="172"/>
      <c r="AS695" s="33">
        <f t="shared" si="4152"/>
        <v>0</v>
      </c>
      <c r="AT695" s="172"/>
      <c r="AU695" s="33">
        <f t="shared" si="4153"/>
        <v>0</v>
      </c>
      <c r="AV695" s="172"/>
      <c r="AW695" s="33">
        <f t="shared" si="4154"/>
        <v>0</v>
      </c>
      <c r="AX695" s="34">
        <f t="shared" si="4159"/>
        <v>0</v>
      </c>
      <c r="AY695" s="41">
        <f t="shared" si="4160"/>
        <v>0</v>
      </c>
      <c r="AZ695" s="5">
        <f t="shared" si="4161"/>
        <v>0</v>
      </c>
      <c r="BA695" s="155">
        <f t="shared" si="4162"/>
        <v>0</v>
      </c>
    </row>
    <row r="696" spans="1:53" s="2" customFormat="1" ht="13.2" hidden="1" thickTop="1" thickBot="1" x14ac:dyDescent="0.3">
      <c r="A696" s="32"/>
      <c r="B696" s="154">
        <v>5056400010</v>
      </c>
      <c r="C696" s="133" t="str">
        <f>IFERROR(IF(B696,VLOOKUP((AEO!$B$13&amp;AEO!$C$13&amp;B696&amp;E696),MSRV5!A:F,6,0),""),"N/A")</f>
        <v>6540</v>
      </c>
      <c r="D696" s="138" t="s">
        <v>5607</v>
      </c>
      <c r="E696" s="143" t="str">
        <f>IF(B696,VLOOKUP(B696,MSRV5!B:D,3,0),"")</f>
        <v>UN</v>
      </c>
      <c r="F696" s="143"/>
      <c r="G696" s="75"/>
      <c r="H696" s="74">
        <f>IFERROR(IF(B696,VLOOKUP((AEO!$B$13&amp;AEO!$C$13&amp;B696&amp;E696),MSRV5!A:E,5,0),""),0)</f>
        <v>1100.8699999999999</v>
      </c>
      <c r="I696" s="33">
        <f t="shared" si="3440"/>
        <v>0</v>
      </c>
      <c r="J696" s="172"/>
      <c r="K696" s="33">
        <f t="shared" si="3441"/>
        <v>0</v>
      </c>
      <c r="L696" s="172"/>
      <c r="M696" s="33">
        <f t="shared" si="3441"/>
        <v>0</v>
      </c>
      <c r="N696" s="172"/>
      <c r="O696" s="33">
        <f t="shared" si="4137"/>
        <v>0</v>
      </c>
      <c r="P696" s="172"/>
      <c r="Q696" s="33">
        <f t="shared" si="4138"/>
        <v>0</v>
      </c>
      <c r="R696" s="172"/>
      <c r="S696" s="33">
        <f t="shared" si="4139"/>
        <v>0</v>
      </c>
      <c r="T696" s="172"/>
      <c r="U696" s="33">
        <f t="shared" si="4140"/>
        <v>0</v>
      </c>
      <c r="V696" s="172"/>
      <c r="W696" s="33">
        <f t="shared" si="4141"/>
        <v>0</v>
      </c>
      <c r="X696" s="172"/>
      <c r="Y696" s="33">
        <f t="shared" si="4142"/>
        <v>0</v>
      </c>
      <c r="Z696" s="172"/>
      <c r="AA696" s="33">
        <f t="shared" si="4143"/>
        <v>0</v>
      </c>
      <c r="AB696" s="172"/>
      <c r="AC696" s="33">
        <f t="shared" si="4144"/>
        <v>0</v>
      </c>
      <c r="AD696" s="172"/>
      <c r="AE696" s="33">
        <f t="shared" si="4145"/>
        <v>0</v>
      </c>
      <c r="AF696" s="172"/>
      <c r="AG696" s="33">
        <f t="shared" si="4146"/>
        <v>0</v>
      </c>
      <c r="AH696" s="172"/>
      <c r="AI696" s="33">
        <f t="shared" si="4147"/>
        <v>0</v>
      </c>
      <c r="AJ696" s="172"/>
      <c r="AK696" s="33">
        <f t="shared" si="4148"/>
        <v>0</v>
      </c>
      <c r="AL696" s="172"/>
      <c r="AM696" s="33">
        <f t="shared" si="4149"/>
        <v>0</v>
      </c>
      <c r="AN696" s="172"/>
      <c r="AO696" s="33">
        <f t="shared" si="4150"/>
        <v>0</v>
      </c>
      <c r="AP696" s="172"/>
      <c r="AQ696" s="33">
        <f t="shared" si="4151"/>
        <v>0</v>
      </c>
      <c r="AR696" s="172"/>
      <c r="AS696" s="33">
        <f t="shared" si="4152"/>
        <v>0</v>
      </c>
      <c r="AT696" s="172"/>
      <c r="AU696" s="33">
        <f t="shared" si="4153"/>
        <v>0</v>
      </c>
      <c r="AV696" s="172"/>
      <c r="AW696" s="33">
        <f t="shared" si="4154"/>
        <v>0</v>
      </c>
      <c r="AX696" s="34">
        <f t="shared" si="4159"/>
        <v>0</v>
      </c>
      <c r="AY696" s="41">
        <f t="shared" si="4160"/>
        <v>0</v>
      </c>
      <c r="AZ696" s="5">
        <f t="shared" si="4161"/>
        <v>0</v>
      </c>
      <c r="BA696" s="155">
        <f t="shared" si="4162"/>
        <v>0</v>
      </c>
    </row>
    <row r="697" spans="1:53" s="2" customFormat="1" ht="13.2" hidden="1" thickTop="1" thickBot="1" x14ac:dyDescent="0.3">
      <c r="A697" s="32"/>
      <c r="B697" s="187">
        <v>5056400002</v>
      </c>
      <c r="C697" s="188" t="str">
        <f>IFERROR(IF(B697,VLOOKUP((AEO!$B$13&amp;AEO!$C$13&amp;B697&amp;E697),MSRV5!A:F,6,0),""),"N/A")</f>
        <v>6550</v>
      </c>
      <c r="D697" s="189" t="s">
        <v>5608</v>
      </c>
      <c r="E697" s="190" t="str">
        <f>IF(B697,VLOOKUP(B697,MSRV5!B:D,3,0),"")</f>
        <v>M</v>
      </c>
      <c r="F697" s="190"/>
      <c r="G697" s="191"/>
      <c r="H697" s="185">
        <f>IFERROR(IF(B697,VLOOKUP((AEO!$B$13&amp;AEO!$C$13&amp;B697&amp;E697),MSRV5!A:E,5,0),""),0)</f>
        <v>8.86</v>
      </c>
      <c r="I697" s="186">
        <f t="shared" si="3440"/>
        <v>0</v>
      </c>
      <c r="J697" s="172"/>
      <c r="K697" s="186">
        <f t="shared" si="3441"/>
        <v>0</v>
      </c>
      <c r="L697" s="172"/>
      <c r="M697" s="33">
        <f t="shared" si="3441"/>
        <v>0</v>
      </c>
      <c r="N697" s="172"/>
      <c r="O697" s="33">
        <f t="shared" si="4137"/>
        <v>0</v>
      </c>
      <c r="P697" s="172"/>
      <c r="Q697" s="33">
        <f t="shared" si="4138"/>
        <v>0</v>
      </c>
      <c r="R697" s="172"/>
      <c r="S697" s="33">
        <f t="shared" si="4139"/>
        <v>0</v>
      </c>
      <c r="T697" s="172"/>
      <c r="U697" s="33">
        <f t="shared" si="4140"/>
        <v>0</v>
      </c>
      <c r="V697" s="172"/>
      <c r="W697" s="33">
        <f t="shared" si="4141"/>
        <v>0</v>
      </c>
      <c r="X697" s="172"/>
      <c r="Y697" s="33">
        <f t="shared" si="4142"/>
        <v>0</v>
      </c>
      <c r="Z697" s="172"/>
      <c r="AA697" s="33">
        <f t="shared" si="4143"/>
        <v>0</v>
      </c>
      <c r="AB697" s="172"/>
      <c r="AC697" s="33">
        <f t="shared" si="4144"/>
        <v>0</v>
      </c>
      <c r="AD697" s="172"/>
      <c r="AE697" s="33">
        <f t="shared" si="4145"/>
        <v>0</v>
      </c>
      <c r="AF697" s="172"/>
      <c r="AG697" s="33">
        <f t="shared" si="4146"/>
        <v>0</v>
      </c>
      <c r="AH697" s="172"/>
      <c r="AI697" s="33">
        <f t="shared" si="4147"/>
        <v>0</v>
      </c>
      <c r="AJ697" s="172"/>
      <c r="AK697" s="33">
        <f t="shared" si="4148"/>
        <v>0</v>
      </c>
      <c r="AL697" s="172"/>
      <c r="AM697" s="33">
        <f t="shared" si="4149"/>
        <v>0</v>
      </c>
      <c r="AN697" s="172"/>
      <c r="AO697" s="33">
        <f t="shared" si="4150"/>
        <v>0</v>
      </c>
      <c r="AP697" s="172"/>
      <c r="AQ697" s="33">
        <f t="shared" si="4151"/>
        <v>0</v>
      </c>
      <c r="AR697" s="172"/>
      <c r="AS697" s="33">
        <f t="shared" si="4152"/>
        <v>0</v>
      </c>
      <c r="AT697" s="172"/>
      <c r="AU697" s="33">
        <f t="shared" si="4153"/>
        <v>0</v>
      </c>
      <c r="AV697" s="172"/>
      <c r="AW697" s="33">
        <f t="shared" si="4154"/>
        <v>0</v>
      </c>
      <c r="AX697" s="34">
        <f t="shared" si="4159"/>
        <v>0</v>
      </c>
      <c r="AY697" s="41">
        <f t="shared" si="4160"/>
        <v>0</v>
      </c>
      <c r="AZ697" s="5">
        <f t="shared" si="4161"/>
        <v>0</v>
      </c>
      <c r="BA697" s="155">
        <f t="shared" si="4162"/>
        <v>0</v>
      </c>
    </row>
    <row r="698" spans="1:53" s="2" customFormat="1" ht="13.2" hidden="1" thickTop="1" thickBot="1" x14ac:dyDescent="0.3">
      <c r="A698" s="32"/>
      <c r="B698" s="187">
        <v>5056400001</v>
      </c>
      <c r="C698" s="188" t="str">
        <f>IFERROR(IF(B698,VLOOKUP((AEO!$B$13&amp;AEO!$C$13&amp;B698&amp;E698),MSRV5!A:F,6,0),""),"N/A")</f>
        <v>6560</v>
      </c>
      <c r="D698" s="189" t="s">
        <v>5609</v>
      </c>
      <c r="E698" s="190" t="str">
        <f>IF(B698,VLOOKUP(B698,MSRV5!B:D,3,0),"")</f>
        <v>M</v>
      </c>
      <c r="F698" s="190"/>
      <c r="G698" s="191"/>
      <c r="H698" s="185">
        <f>IFERROR(IF(B698,VLOOKUP((AEO!$B$13&amp;AEO!$C$13&amp;B698&amp;E698),MSRV5!A:E,5,0),""),0)</f>
        <v>7.48</v>
      </c>
      <c r="I698" s="186">
        <f t="shared" si="3440"/>
        <v>0</v>
      </c>
      <c r="J698" s="172"/>
      <c r="K698" s="186">
        <f t="shared" si="3441"/>
        <v>0</v>
      </c>
      <c r="L698" s="172"/>
      <c r="M698" s="33">
        <f t="shared" si="3441"/>
        <v>0</v>
      </c>
      <c r="N698" s="172"/>
      <c r="O698" s="33">
        <f t="shared" si="4137"/>
        <v>0</v>
      </c>
      <c r="P698" s="172"/>
      <c r="Q698" s="33">
        <f t="shared" si="4138"/>
        <v>0</v>
      </c>
      <c r="R698" s="172"/>
      <c r="S698" s="33">
        <f t="shared" si="4139"/>
        <v>0</v>
      </c>
      <c r="T698" s="172"/>
      <c r="U698" s="33">
        <f t="shared" si="4140"/>
        <v>0</v>
      </c>
      <c r="V698" s="172"/>
      <c r="W698" s="33">
        <f t="shared" si="4141"/>
        <v>0</v>
      </c>
      <c r="X698" s="172"/>
      <c r="Y698" s="33">
        <f t="shared" si="4142"/>
        <v>0</v>
      </c>
      <c r="Z698" s="172"/>
      <c r="AA698" s="33">
        <f t="shared" si="4143"/>
        <v>0</v>
      </c>
      <c r="AB698" s="172"/>
      <c r="AC698" s="33">
        <f t="shared" si="4144"/>
        <v>0</v>
      </c>
      <c r="AD698" s="172"/>
      <c r="AE698" s="33">
        <f t="shared" si="4145"/>
        <v>0</v>
      </c>
      <c r="AF698" s="172"/>
      <c r="AG698" s="33">
        <f t="shared" si="4146"/>
        <v>0</v>
      </c>
      <c r="AH698" s="172"/>
      <c r="AI698" s="33">
        <f t="shared" si="4147"/>
        <v>0</v>
      </c>
      <c r="AJ698" s="172"/>
      <c r="AK698" s="33">
        <f t="shared" si="4148"/>
        <v>0</v>
      </c>
      <c r="AL698" s="172"/>
      <c r="AM698" s="33">
        <f t="shared" si="4149"/>
        <v>0</v>
      </c>
      <c r="AN698" s="172"/>
      <c r="AO698" s="33">
        <f t="shared" si="4150"/>
        <v>0</v>
      </c>
      <c r="AP698" s="172"/>
      <c r="AQ698" s="33">
        <f t="shared" si="4151"/>
        <v>0</v>
      </c>
      <c r="AR698" s="172"/>
      <c r="AS698" s="33">
        <f t="shared" si="4152"/>
        <v>0</v>
      </c>
      <c r="AT698" s="172"/>
      <c r="AU698" s="33">
        <f t="shared" si="4153"/>
        <v>0</v>
      </c>
      <c r="AV698" s="172"/>
      <c r="AW698" s="33">
        <f t="shared" si="4154"/>
        <v>0</v>
      </c>
      <c r="AX698" s="34">
        <f t="shared" si="4159"/>
        <v>0</v>
      </c>
      <c r="AY698" s="41">
        <f t="shared" si="4160"/>
        <v>0</v>
      </c>
      <c r="AZ698" s="5">
        <f t="shared" si="4161"/>
        <v>0</v>
      </c>
      <c r="BA698" s="155">
        <f t="shared" si="4162"/>
        <v>0</v>
      </c>
    </row>
    <row r="699" spans="1:53" s="2" customFormat="1" ht="13.2" hidden="1" thickTop="1" thickBot="1" x14ac:dyDescent="0.3">
      <c r="A699" s="32"/>
      <c r="B699" s="154">
        <v>5056000076</v>
      </c>
      <c r="C699" s="133" t="str">
        <f>IFERROR(IF(B699,VLOOKUP((AEO!$B$13&amp;AEO!$C$13&amp;B699&amp;E699),MSRV5!A:F,6,0),""),"N/A")</f>
        <v>6570</v>
      </c>
      <c r="D699" s="138" t="s">
        <v>5610</v>
      </c>
      <c r="E699" s="143" t="str">
        <f>IF(B699,VLOOKUP(B699,MSRV5!B:D,3,0),"")</f>
        <v>UN</v>
      </c>
      <c r="F699" s="143"/>
      <c r="G699" s="75"/>
      <c r="H699" s="74">
        <f>IFERROR(IF(B699,VLOOKUP((AEO!$B$13&amp;AEO!$C$13&amp;B699&amp;E699),MSRV5!A:E,5,0),""),0)</f>
        <v>5762.6</v>
      </c>
      <c r="I699" s="33">
        <f t="shared" si="3440"/>
        <v>0</v>
      </c>
      <c r="J699" s="172"/>
      <c r="K699" s="33">
        <f t="shared" si="3441"/>
        <v>0</v>
      </c>
      <c r="L699" s="172"/>
      <c r="M699" s="33">
        <f t="shared" si="3441"/>
        <v>0</v>
      </c>
      <c r="N699" s="172"/>
      <c r="O699" s="33">
        <f t="shared" si="4137"/>
        <v>0</v>
      </c>
      <c r="P699" s="172"/>
      <c r="Q699" s="33">
        <f t="shared" si="4138"/>
        <v>0</v>
      </c>
      <c r="R699" s="172"/>
      <c r="S699" s="33">
        <f t="shared" si="4139"/>
        <v>0</v>
      </c>
      <c r="T699" s="172"/>
      <c r="U699" s="33">
        <f t="shared" si="4140"/>
        <v>0</v>
      </c>
      <c r="V699" s="172"/>
      <c r="W699" s="33">
        <f t="shared" si="4141"/>
        <v>0</v>
      </c>
      <c r="X699" s="172"/>
      <c r="Y699" s="33">
        <f t="shared" si="4142"/>
        <v>0</v>
      </c>
      <c r="Z699" s="172"/>
      <c r="AA699" s="33">
        <f t="shared" si="4143"/>
        <v>0</v>
      </c>
      <c r="AB699" s="172"/>
      <c r="AC699" s="33">
        <f t="shared" si="4144"/>
        <v>0</v>
      </c>
      <c r="AD699" s="172"/>
      <c r="AE699" s="33">
        <f t="shared" si="4145"/>
        <v>0</v>
      </c>
      <c r="AF699" s="172"/>
      <c r="AG699" s="33">
        <f t="shared" si="4146"/>
        <v>0</v>
      </c>
      <c r="AH699" s="172"/>
      <c r="AI699" s="33">
        <f t="shared" si="4147"/>
        <v>0</v>
      </c>
      <c r="AJ699" s="172"/>
      <c r="AK699" s="33">
        <f t="shared" si="4148"/>
        <v>0</v>
      </c>
      <c r="AL699" s="172"/>
      <c r="AM699" s="33">
        <f t="shared" si="4149"/>
        <v>0</v>
      </c>
      <c r="AN699" s="172"/>
      <c r="AO699" s="33">
        <f t="shared" si="4150"/>
        <v>0</v>
      </c>
      <c r="AP699" s="172"/>
      <c r="AQ699" s="33">
        <f t="shared" si="4151"/>
        <v>0</v>
      </c>
      <c r="AR699" s="172"/>
      <c r="AS699" s="33">
        <f t="shared" si="4152"/>
        <v>0</v>
      </c>
      <c r="AT699" s="172"/>
      <c r="AU699" s="33">
        <f t="shared" si="4153"/>
        <v>0</v>
      </c>
      <c r="AV699" s="172"/>
      <c r="AW699" s="33">
        <f t="shared" si="4154"/>
        <v>0</v>
      </c>
      <c r="AX699" s="34">
        <f t="shared" si="4159"/>
        <v>0</v>
      </c>
      <c r="AY699" s="41">
        <f t="shared" si="4160"/>
        <v>0</v>
      </c>
      <c r="AZ699" s="5">
        <f t="shared" si="4161"/>
        <v>0</v>
      </c>
      <c r="BA699" s="155">
        <f t="shared" si="4162"/>
        <v>0</v>
      </c>
    </row>
    <row r="700" spans="1:53" s="2" customFormat="1" ht="13.2" hidden="1" thickTop="1" thickBot="1" x14ac:dyDescent="0.3">
      <c r="A700" s="89"/>
      <c r="B700" s="152">
        <v>5500000462</v>
      </c>
      <c r="C700" s="132" t="str">
        <f>IFERROR(IF(B700,VLOOKUP((AEO!$B$13&amp;AEO!$C$13&amp;B700&amp;E700),MSRV5!A:F,6,0),""),"N/A")</f>
        <v>6580</v>
      </c>
      <c r="D700" s="137" t="s">
        <v>5611</v>
      </c>
      <c r="E700" s="142" t="str">
        <f>IF(B700,VLOOKUP(B700,MSRV5!B:D,3,0),"")</f>
        <v>UN</v>
      </c>
      <c r="F700" s="142">
        <v>0</v>
      </c>
      <c r="G700" s="86"/>
      <c r="H700" s="88">
        <f>IFERROR(IF(B700,VLOOKUP((AEO!$B$13&amp;AEO!$C$13&amp;B700&amp;E700),MSRV5!A:E,5,0),""),0)</f>
        <v>392.91</v>
      </c>
      <c r="I700" s="90">
        <f t="shared" si="3440"/>
        <v>0</v>
      </c>
      <c r="J700" s="172"/>
      <c r="K700" s="90">
        <f t="shared" si="3441"/>
        <v>0</v>
      </c>
      <c r="L700" s="172"/>
      <c r="M700" s="90">
        <f t="shared" si="3441"/>
        <v>0</v>
      </c>
      <c r="N700" s="172"/>
      <c r="O700" s="90">
        <f t="shared" si="4137"/>
        <v>0</v>
      </c>
      <c r="P700" s="172"/>
      <c r="Q700" s="90">
        <f t="shared" si="4138"/>
        <v>0</v>
      </c>
      <c r="R700" s="172"/>
      <c r="S700" s="90">
        <f t="shared" si="4139"/>
        <v>0</v>
      </c>
      <c r="T700" s="172"/>
      <c r="U700" s="90">
        <f t="shared" si="4140"/>
        <v>0</v>
      </c>
      <c r="V700" s="172"/>
      <c r="W700" s="90">
        <f t="shared" si="4141"/>
        <v>0</v>
      </c>
      <c r="X700" s="172"/>
      <c r="Y700" s="90">
        <f t="shared" si="4142"/>
        <v>0</v>
      </c>
      <c r="Z700" s="172"/>
      <c r="AA700" s="90">
        <f t="shared" si="4143"/>
        <v>0</v>
      </c>
      <c r="AB700" s="172"/>
      <c r="AC700" s="90">
        <f t="shared" si="4144"/>
        <v>0</v>
      </c>
      <c r="AD700" s="172"/>
      <c r="AE700" s="90">
        <f t="shared" si="4145"/>
        <v>0</v>
      </c>
      <c r="AF700" s="172"/>
      <c r="AG700" s="90">
        <f t="shared" si="4146"/>
        <v>0</v>
      </c>
      <c r="AH700" s="172"/>
      <c r="AI700" s="90">
        <f t="shared" si="4147"/>
        <v>0</v>
      </c>
      <c r="AJ700" s="172"/>
      <c r="AK700" s="90">
        <f t="shared" si="4148"/>
        <v>0</v>
      </c>
      <c r="AL700" s="172"/>
      <c r="AM700" s="90">
        <f t="shared" si="4149"/>
        <v>0</v>
      </c>
      <c r="AN700" s="172"/>
      <c r="AO700" s="90">
        <f t="shared" si="4150"/>
        <v>0</v>
      </c>
      <c r="AP700" s="172"/>
      <c r="AQ700" s="90">
        <f t="shared" si="4151"/>
        <v>0</v>
      </c>
      <c r="AR700" s="172"/>
      <c r="AS700" s="90">
        <f t="shared" si="4152"/>
        <v>0</v>
      </c>
      <c r="AT700" s="172"/>
      <c r="AU700" s="90">
        <f t="shared" si="4153"/>
        <v>0</v>
      </c>
      <c r="AV700" s="172"/>
      <c r="AW700" s="90">
        <f t="shared" si="4154"/>
        <v>0</v>
      </c>
      <c r="AX700" s="91">
        <f t="shared" si="4159"/>
        <v>0</v>
      </c>
      <c r="AY700" s="92">
        <f t="shared" si="4160"/>
        <v>0</v>
      </c>
      <c r="AZ700" s="87">
        <f t="shared" si="4161"/>
        <v>0</v>
      </c>
      <c r="BA700" s="153">
        <f t="shared" si="4162"/>
        <v>0</v>
      </c>
    </row>
    <row r="701" spans="1:53" s="2" customFormat="1" ht="13.2" hidden="1" thickTop="1" thickBot="1" x14ac:dyDescent="0.3">
      <c r="A701" s="32"/>
      <c r="B701" s="150"/>
      <c r="C701" s="131" t="str">
        <f>IFERROR(IF(B701,VLOOKUP((AEO!$B$13&amp;AEO!$C$13&amp;B701&amp;E701),MSRV5!A:F,6,0),""),"N/A")</f>
        <v/>
      </c>
      <c r="D701" s="145" t="s">
        <v>5612</v>
      </c>
      <c r="E701" s="141" t="str">
        <f>IF(B701,VLOOKUP(B701,MSRV5!B:D,3,0),"")</f>
        <v/>
      </c>
      <c r="F701" s="141"/>
      <c r="G701" s="94"/>
      <c r="H701" s="35" t="str">
        <f>IFERROR(IF(B701,VLOOKUP((AEO!$B$13&amp;AEO!$C$13&amp;B701&amp;E701),MSRV5!A:E,5,0),""),0)</f>
        <v/>
      </c>
      <c r="I701" s="36">
        <f>SUBTOTAL(9,I702:I772)</f>
        <v>0</v>
      </c>
      <c r="J701" s="171"/>
      <c r="K701" s="36">
        <f>SUBTOTAL(9,K702:K772)</f>
        <v>0</v>
      </c>
      <c r="L701" s="171"/>
      <c r="M701" s="36">
        <f>SUBTOTAL(9,M702:M772)</f>
        <v>0</v>
      </c>
      <c r="N701" s="171"/>
      <c r="O701" s="36">
        <f>SUBTOTAL(9,O702:O772)</f>
        <v>0</v>
      </c>
      <c r="P701" s="171"/>
      <c r="Q701" s="36">
        <f>SUBTOTAL(9,Q702:Q772)</f>
        <v>0</v>
      </c>
      <c r="R701" s="171"/>
      <c r="S701" s="36">
        <f>SUBTOTAL(9,S702:S772)</f>
        <v>0</v>
      </c>
      <c r="T701" s="171"/>
      <c r="U701" s="36">
        <f>SUBTOTAL(9,U702:U772)</f>
        <v>0</v>
      </c>
      <c r="V701" s="171"/>
      <c r="W701" s="36">
        <f>SUBTOTAL(9,W702:W772)</f>
        <v>0</v>
      </c>
      <c r="X701" s="171"/>
      <c r="Y701" s="36">
        <f>SUBTOTAL(9,Y702:Y772)</f>
        <v>0</v>
      </c>
      <c r="Z701" s="171"/>
      <c r="AA701" s="36">
        <f>SUBTOTAL(9,AA702:AA772)</f>
        <v>0</v>
      </c>
      <c r="AB701" s="171"/>
      <c r="AC701" s="36">
        <f>SUBTOTAL(9,AC702:AC772)</f>
        <v>0</v>
      </c>
      <c r="AD701" s="171"/>
      <c r="AE701" s="36">
        <f>SUBTOTAL(9,AE702:AE772)</f>
        <v>0</v>
      </c>
      <c r="AF701" s="171"/>
      <c r="AG701" s="36">
        <f>SUBTOTAL(9,AG702:AG772)</f>
        <v>0</v>
      </c>
      <c r="AH701" s="171"/>
      <c r="AI701" s="36">
        <f>SUBTOTAL(9,AI702:AI772)</f>
        <v>0</v>
      </c>
      <c r="AJ701" s="171"/>
      <c r="AK701" s="36">
        <f>SUBTOTAL(9,AK702:AK772)</f>
        <v>0</v>
      </c>
      <c r="AL701" s="171"/>
      <c r="AM701" s="36">
        <f>SUBTOTAL(9,AM702:AM772)</f>
        <v>0</v>
      </c>
      <c r="AN701" s="171"/>
      <c r="AO701" s="36">
        <f>SUBTOTAL(9,AO702:AO772)</f>
        <v>0</v>
      </c>
      <c r="AP701" s="171"/>
      <c r="AQ701" s="36">
        <f>SUBTOTAL(9,AQ702:AQ772)</f>
        <v>0</v>
      </c>
      <c r="AR701" s="171"/>
      <c r="AS701" s="36">
        <f>SUBTOTAL(9,AS702:AS772)</f>
        <v>0</v>
      </c>
      <c r="AT701" s="171"/>
      <c r="AU701" s="36">
        <f>SUBTOTAL(9,AU702:AU772)</f>
        <v>0</v>
      </c>
      <c r="AV701" s="171"/>
      <c r="AW701" s="36">
        <f>SUBTOTAL(9,AW702:AW772)</f>
        <v>0</v>
      </c>
      <c r="AX701" s="37"/>
      <c r="AY701" s="36">
        <f>SUBTOTAL(9,AY702:AY772)</f>
        <v>0</v>
      </c>
      <c r="AZ701" s="37"/>
      <c r="BA701" s="36">
        <f>SUBTOTAL(9,BA702:BA772)</f>
        <v>0</v>
      </c>
    </row>
    <row r="702" spans="1:53" s="2" customFormat="1" ht="13.2" hidden="1" thickTop="1" thickBot="1" x14ac:dyDescent="0.3">
      <c r="A702" s="32"/>
      <c r="B702" s="154">
        <v>5500200417</v>
      </c>
      <c r="C702" s="133" t="str">
        <f>IFERROR(IF(B702,VLOOKUP((AEO!$B$13&amp;AEO!$C$13&amp;B702&amp;E702),MSRV5!A:F,6,0),""),"N/A")</f>
        <v>6590</v>
      </c>
      <c r="D702" s="138" t="s">
        <v>5613</v>
      </c>
      <c r="E702" s="143" t="str">
        <f>IF(B702,VLOOKUP(B702,MSRV5!B:D,3,0),"")</f>
        <v>M3</v>
      </c>
      <c r="F702" s="143"/>
      <c r="G702" s="75"/>
      <c r="H702" s="74">
        <f>IFERROR(IF(B702,VLOOKUP((AEO!$B$13&amp;AEO!$C$13&amp;B702&amp;E702),MSRV5!A:E,5,0),""),0)</f>
        <v>1353.71</v>
      </c>
      <c r="I702" s="33">
        <f t="shared" si="3440"/>
        <v>0</v>
      </c>
      <c r="J702" s="172"/>
      <c r="K702" s="33">
        <f t="shared" si="3441"/>
        <v>0</v>
      </c>
      <c r="L702" s="172"/>
      <c r="M702" s="33">
        <f t="shared" si="3441"/>
        <v>0</v>
      </c>
      <c r="N702" s="172"/>
      <c r="O702" s="33">
        <f t="shared" ref="O702" si="4163">N702*$H702</f>
        <v>0</v>
      </c>
      <c r="P702" s="172"/>
      <c r="Q702" s="33">
        <f t="shared" ref="Q702" si="4164">P702*$H702</f>
        <v>0</v>
      </c>
      <c r="R702" s="172"/>
      <c r="S702" s="33">
        <f t="shared" ref="S702" si="4165">R702*$H702</f>
        <v>0</v>
      </c>
      <c r="T702" s="172"/>
      <c r="U702" s="33">
        <f t="shared" ref="U702" si="4166">T702*$H702</f>
        <v>0</v>
      </c>
      <c r="V702" s="172"/>
      <c r="W702" s="33">
        <f t="shared" ref="W702" si="4167">V702*$H702</f>
        <v>0</v>
      </c>
      <c r="X702" s="172"/>
      <c r="Y702" s="33">
        <f t="shared" ref="Y702" si="4168">X702*$H702</f>
        <v>0</v>
      </c>
      <c r="Z702" s="172"/>
      <c r="AA702" s="33">
        <f t="shared" ref="AA702" si="4169">Z702*$H702</f>
        <v>0</v>
      </c>
      <c r="AB702" s="172"/>
      <c r="AC702" s="33">
        <f t="shared" ref="AC702" si="4170">AB702*$H702</f>
        <v>0</v>
      </c>
      <c r="AD702" s="172"/>
      <c r="AE702" s="33">
        <f t="shared" ref="AE702" si="4171">AD702*$H702</f>
        <v>0</v>
      </c>
      <c r="AF702" s="172"/>
      <c r="AG702" s="33">
        <f t="shared" ref="AG702" si="4172">AF702*$H702</f>
        <v>0</v>
      </c>
      <c r="AH702" s="172"/>
      <c r="AI702" s="33">
        <f t="shared" ref="AI702" si="4173">AH702*$H702</f>
        <v>0</v>
      </c>
      <c r="AJ702" s="172"/>
      <c r="AK702" s="33">
        <f t="shared" ref="AK702" si="4174">AJ702*$H702</f>
        <v>0</v>
      </c>
      <c r="AL702" s="172"/>
      <c r="AM702" s="33">
        <f t="shared" ref="AM702" si="4175">AL702*$H702</f>
        <v>0</v>
      </c>
      <c r="AN702" s="172"/>
      <c r="AO702" s="33">
        <f t="shared" ref="AO702" si="4176">AN702*$H702</f>
        <v>0</v>
      </c>
      <c r="AP702" s="172"/>
      <c r="AQ702" s="33">
        <f t="shared" ref="AQ702" si="4177">AP702*$H702</f>
        <v>0</v>
      </c>
      <c r="AR702" s="172"/>
      <c r="AS702" s="33">
        <f t="shared" ref="AS702" si="4178">AR702*$H702</f>
        <v>0</v>
      </c>
      <c r="AT702" s="172"/>
      <c r="AU702" s="33">
        <f t="shared" ref="AU702" si="4179">AT702*$H702</f>
        <v>0</v>
      </c>
      <c r="AV702" s="172"/>
      <c r="AW702" s="33">
        <f t="shared" ref="AW702" si="4180">AV702*$H702</f>
        <v>0</v>
      </c>
      <c r="AX702" s="34">
        <f t="shared" ref="AX702:AX733" si="4181">SUM(AV702,AT702,AR702,AP702,AN702,AL702,AJ702,AH702,AF702,AD702,AB702,Z702,X702,V702,T702,R702,P702,N702,L702,J702)</f>
        <v>0</v>
      </c>
      <c r="AY702" s="41">
        <f t="shared" ref="AY702:AY733" si="4182">SUM(AW702,AU702,AS702,AQ702,AO702,AM702,AK702,AI702,AG702,AE702,AC702,AA702,Y702,W702,U702,S702,Q702,O702,M702,K702)</f>
        <v>0</v>
      </c>
      <c r="AZ702" s="5">
        <f t="shared" ref="AZ702:AZ733" si="4183">(F702+G702)-AX702</f>
        <v>0</v>
      </c>
      <c r="BA702" s="155">
        <f t="shared" ref="BA702:BA733" si="4184">I702-AY702</f>
        <v>0</v>
      </c>
    </row>
    <row r="703" spans="1:53" s="2" customFormat="1" ht="13.2" hidden="1" thickTop="1" thickBot="1" x14ac:dyDescent="0.3">
      <c r="A703" s="32"/>
      <c r="B703" s="154">
        <v>5500200405</v>
      </c>
      <c r="C703" s="133" t="str">
        <f>IFERROR(IF(B703,VLOOKUP((AEO!$B$13&amp;AEO!$C$13&amp;B703&amp;E703),MSRV5!A:F,6,0),""),"N/A")</f>
        <v>6600</v>
      </c>
      <c r="D703" s="138" t="s">
        <v>5614</v>
      </c>
      <c r="E703" s="143" t="str">
        <f>IF(B703,VLOOKUP(B703,MSRV5!B:D,3,0),"")</f>
        <v>M3</v>
      </c>
      <c r="F703" s="143"/>
      <c r="G703" s="75"/>
      <c r="H703" s="74">
        <f>IFERROR(IF(B703,VLOOKUP((AEO!$B$13&amp;AEO!$C$13&amp;B703&amp;E703),MSRV5!A:E,5,0),""),0)</f>
        <v>1646.49</v>
      </c>
      <c r="I703" s="33">
        <f t="shared" si="3440"/>
        <v>0</v>
      </c>
      <c r="J703" s="172"/>
      <c r="K703" s="33">
        <f t="shared" si="3441"/>
        <v>0</v>
      </c>
      <c r="L703" s="172"/>
      <c r="M703" s="33">
        <f t="shared" si="3441"/>
        <v>0</v>
      </c>
      <c r="N703" s="172"/>
      <c r="O703" s="33">
        <f t="shared" ref="O703" si="4185">N703*$H703</f>
        <v>0</v>
      </c>
      <c r="P703" s="172"/>
      <c r="Q703" s="33">
        <f t="shared" ref="Q703" si="4186">P703*$H703</f>
        <v>0</v>
      </c>
      <c r="R703" s="172"/>
      <c r="S703" s="33">
        <f t="shared" ref="S703" si="4187">R703*$H703</f>
        <v>0</v>
      </c>
      <c r="T703" s="172"/>
      <c r="U703" s="33">
        <f t="shared" ref="U703" si="4188">T703*$H703</f>
        <v>0</v>
      </c>
      <c r="V703" s="172"/>
      <c r="W703" s="33">
        <f t="shared" ref="W703" si="4189">V703*$H703</f>
        <v>0</v>
      </c>
      <c r="X703" s="172"/>
      <c r="Y703" s="33">
        <f t="shared" ref="Y703" si="4190">X703*$H703</f>
        <v>0</v>
      </c>
      <c r="Z703" s="172"/>
      <c r="AA703" s="33">
        <f t="shared" ref="AA703" si="4191">Z703*$H703</f>
        <v>0</v>
      </c>
      <c r="AB703" s="172"/>
      <c r="AC703" s="33">
        <f t="shared" ref="AC703" si="4192">AB703*$H703</f>
        <v>0</v>
      </c>
      <c r="AD703" s="172"/>
      <c r="AE703" s="33">
        <f t="shared" ref="AE703" si="4193">AD703*$H703</f>
        <v>0</v>
      </c>
      <c r="AF703" s="172"/>
      <c r="AG703" s="33">
        <f t="shared" ref="AG703" si="4194">AF703*$H703</f>
        <v>0</v>
      </c>
      <c r="AH703" s="172"/>
      <c r="AI703" s="33">
        <f t="shared" ref="AI703" si="4195">AH703*$H703</f>
        <v>0</v>
      </c>
      <c r="AJ703" s="172"/>
      <c r="AK703" s="33">
        <f t="shared" ref="AK703" si="4196">AJ703*$H703</f>
        <v>0</v>
      </c>
      <c r="AL703" s="172"/>
      <c r="AM703" s="33">
        <f t="shared" ref="AM703" si="4197">AL703*$H703</f>
        <v>0</v>
      </c>
      <c r="AN703" s="172"/>
      <c r="AO703" s="33">
        <f t="shared" ref="AO703" si="4198">AN703*$H703</f>
        <v>0</v>
      </c>
      <c r="AP703" s="172"/>
      <c r="AQ703" s="33">
        <f t="shared" ref="AQ703" si="4199">AP703*$H703</f>
        <v>0</v>
      </c>
      <c r="AR703" s="172"/>
      <c r="AS703" s="33">
        <f t="shared" ref="AS703" si="4200">AR703*$H703</f>
        <v>0</v>
      </c>
      <c r="AT703" s="172"/>
      <c r="AU703" s="33">
        <f t="shared" ref="AU703" si="4201">AT703*$H703</f>
        <v>0</v>
      </c>
      <c r="AV703" s="172"/>
      <c r="AW703" s="33">
        <f t="shared" ref="AW703" si="4202">AV703*$H703</f>
        <v>0</v>
      </c>
      <c r="AX703" s="34">
        <f t="shared" si="4181"/>
        <v>0</v>
      </c>
      <c r="AY703" s="41">
        <f t="shared" si="4182"/>
        <v>0</v>
      </c>
      <c r="AZ703" s="5">
        <f t="shared" si="4183"/>
        <v>0</v>
      </c>
      <c r="BA703" s="155">
        <f t="shared" si="4184"/>
        <v>0</v>
      </c>
    </row>
    <row r="704" spans="1:53" s="2" customFormat="1" ht="13.2" hidden="1" thickTop="1" thickBot="1" x14ac:dyDescent="0.3">
      <c r="A704" s="32"/>
      <c r="B704" s="154">
        <v>5500200416</v>
      </c>
      <c r="C704" s="133" t="str">
        <f>IFERROR(IF(B704,VLOOKUP((AEO!$B$13&amp;AEO!$C$13&amp;B704&amp;E704),MSRV5!A:F,6,0),""),"N/A")</f>
        <v>6610</v>
      </c>
      <c r="D704" s="138" t="s">
        <v>5615</v>
      </c>
      <c r="E704" s="143" t="str">
        <f>IF(B704,VLOOKUP(B704,MSRV5!B:D,3,0),"")</f>
        <v>M3</v>
      </c>
      <c r="F704" s="143"/>
      <c r="G704" s="75"/>
      <c r="H704" s="74">
        <f>IFERROR(IF(B704,VLOOKUP((AEO!$B$13&amp;AEO!$C$13&amp;B704&amp;E704),MSRV5!A:E,5,0),""),0)</f>
        <v>954.04</v>
      </c>
      <c r="I704" s="33">
        <f t="shared" si="3440"/>
        <v>0</v>
      </c>
      <c r="J704" s="172"/>
      <c r="K704" s="33">
        <f t="shared" si="3441"/>
        <v>0</v>
      </c>
      <c r="L704" s="172"/>
      <c r="M704" s="33">
        <f t="shared" si="3441"/>
        <v>0</v>
      </c>
      <c r="N704" s="172"/>
      <c r="O704" s="33">
        <f t="shared" ref="O704" si="4203">N704*$H704</f>
        <v>0</v>
      </c>
      <c r="P704" s="172"/>
      <c r="Q704" s="33">
        <f t="shared" ref="Q704" si="4204">P704*$H704</f>
        <v>0</v>
      </c>
      <c r="R704" s="172"/>
      <c r="S704" s="33">
        <f t="shared" ref="S704" si="4205">R704*$H704</f>
        <v>0</v>
      </c>
      <c r="T704" s="172"/>
      <c r="U704" s="33">
        <f t="shared" ref="U704" si="4206">T704*$H704</f>
        <v>0</v>
      </c>
      <c r="V704" s="172"/>
      <c r="W704" s="33">
        <f t="shared" ref="W704" si="4207">V704*$H704</f>
        <v>0</v>
      </c>
      <c r="X704" s="172"/>
      <c r="Y704" s="33">
        <f t="shared" ref="Y704" si="4208">X704*$H704</f>
        <v>0</v>
      </c>
      <c r="Z704" s="172"/>
      <c r="AA704" s="33">
        <f t="shared" ref="AA704" si="4209">Z704*$H704</f>
        <v>0</v>
      </c>
      <c r="AB704" s="172"/>
      <c r="AC704" s="33">
        <f t="shared" ref="AC704" si="4210">AB704*$H704</f>
        <v>0</v>
      </c>
      <c r="AD704" s="172"/>
      <c r="AE704" s="33">
        <f t="shared" ref="AE704" si="4211">AD704*$H704</f>
        <v>0</v>
      </c>
      <c r="AF704" s="172"/>
      <c r="AG704" s="33">
        <f t="shared" ref="AG704" si="4212">AF704*$H704</f>
        <v>0</v>
      </c>
      <c r="AH704" s="172"/>
      <c r="AI704" s="33">
        <f t="shared" ref="AI704" si="4213">AH704*$H704</f>
        <v>0</v>
      </c>
      <c r="AJ704" s="172"/>
      <c r="AK704" s="33">
        <f t="shared" ref="AK704" si="4214">AJ704*$H704</f>
        <v>0</v>
      </c>
      <c r="AL704" s="172"/>
      <c r="AM704" s="33">
        <f t="shared" ref="AM704" si="4215">AL704*$H704</f>
        <v>0</v>
      </c>
      <c r="AN704" s="172"/>
      <c r="AO704" s="33">
        <f t="shared" ref="AO704" si="4216">AN704*$H704</f>
        <v>0</v>
      </c>
      <c r="AP704" s="172"/>
      <c r="AQ704" s="33">
        <f t="shared" ref="AQ704" si="4217">AP704*$H704</f>
        <v>0</v>
      </c>
      <c r="AR704" s="172"/>
      <c r="AS704" s="33">
        <f t="shared" ref="AS704" si="4218">AR704*$H704</f>
        <v>0</v>
      </c>
      <c r="AT704" s="172"/>
      <c r="AU704" s="33">
        <f t="shared" ref="AU704" si="4219">AT704*$H704</f>
        <v>0</v>
      </c>
      <c r="AV704" s="172"/>
      <c r="AW704" s="33">
        <f t="shared" ref="AW704" si="4220">AV704*$H704</f>
        <v>0</v>
      </c>
      <c r="AX704" s="34">
        <f t="shared" si="4181"/>
        <v>0</v>
      </c>
      <c r="AY704" s="41">
        <f t="shared" si="4182"/>
        <v>0</v>
      </c>
      <c r="AZ704" s="5">
        <f t="shared" si="4183"/>
        <v>0</v>
      </c>
      <c r="BA704" s="155">
        <f t="shared" si="4184"/>
        <v>0</v>
      </c>
    </row>
    <row r="705" spans="1:53" s="2" customFormat="1" ht="13.2" hidden="1" thickTop="1" thickBot="1" x14ac:dyDescent="0.3">
      <c r="A705" s="32"/>
      <c r="B705" s="154">
        <v>5500200418</v>
      </c>
      <c r="C705" s="133" t="str">
        <f>IFERROR(IF(B705,VLOOKUP((AEO!$B$13&amp;AEO!$C$13&amp;B705&amp;E705),MSRV5!A:F,6,0),""),"N/A")</f>
        <v>6620</v>
      </c>
      <c r="D705" s="138" t="s">
        <v>5616</v>
      </c>
      <c r="E705" s="143" t="str">
        <f>IF(B705,VLOOKUP(B705,MSRV5!B:D,3,0),"")</f>
        <v>M2</v>
      </c>
      <c r="F705" s="143"/>
      <c r="G705" s="75"/>
      <c r="H705" s="74">
        <f>IFERROR(IF(B705,VLOOKUP((AEO!$B$13&amp;AEO!$C$13&amp;B705&amp;E705),MSRV5!A:E,5,0),""),0)</f>
        <v>133.33000000000001</v>
      </c>
      <c r="I705" s="33">
        <f t="shared" si="3440"/>
        <v>0</v>
      </c>
      <c r="J705" s="172"/>
      <c r="K705" s="33">
        <f t="shared" si="3441"/>
        <v>0</v>
      </c>
      <c r="L705" s="172"/>
      <c r="M705" s="33">
        <f t="shared" si="3441"/>
        <v>0</v>
      </c>
      <c r="N705" s="172"/>
      <c r="O705" s="33">
        <f t="shared" ref="O705" si="4221">N705*$H705</f>
        <v>0</v>
      </c>
      <c r="P705" s="172"/>
      <c r="Q705" s="33">
        <f t="shared" ref="Q705" si="4222">P705*$H705</f>
        <v>0</v>
      </c>
      <c r="R705" s="172"/>
      <c r="S705" s="33">
        <f t="shared" ref="S705" si="4223">R705*$H705</f>
        <v>0</v>
      </c>
      <c r="T705" s="172"/>
      <c r="U705" s="33">
        <f t="shared" ref="U705" si="4224">T705*$H705</f>
        <v>0</v>
      </c>
      <c r="V705" s="172"/>
      <c r="W705" s="33">
        <f t="shared" ref="W705" si="4225">V705*$H705</f>
        <v>0</v>
      </c>
      <c r="X705" s="172"/>
      <c r="Y705" s="33">
        <f t="shared" ref="Y705" si="4226">X705*$H705</f>
        <v>0</v>
      </c>
      <c r="Z705" s="172"/>
      <c r="AA705" s="33">
        <f t="shared" ref="AA705" si="4227">Z705*$H705</f>
        <v>0</v>
      </c>
      <c r="AB705" s="172"/>
      <c r="AC705" s="33">
        <f t="shared" ref="AC705" si="4228">AB705*$H705</f>
        <v>0</v>
      </c>
      <c r="AD705" s="172"/>
      <c r="AE705" s="33">
        <f t="shared" ref="AE705" si="4229">AD705*$H705</f>
        <v>0</v>
      </c>
      <c r="AF705" s="172"/>
      <c r="AG705" s="33">
        <f t="shared" ref="AG705" si="4230">AF705*$H705</f>
        <v>0</v>
      </c>
      <c r="AH705" s="172"/>
      <c r="AI705" s="33">
        <f t="shared" ref="AI705" si="4231">AH705*$H705</f>
        <v>0</v>
      </c>
      <c r="AJ705" s="172"/>
      <c r="AK705" s="33">
        <f t="shared" ref="AK705" si="4232">AJ705*$H705</f>
        <v>0</v>
      </c>
      <c r="AL705" s="172"/>
      <c r="AM705" s="33">
        <f t="shared" ref="AM705" si="4233">AL705*$H705</f>
        <v>0</v>
      </c>
      <c r="AN705" s="172"/>
      <c r="AO705" s="33">
        <f t="shared" ref="AO705" si="4234">AN705*$H705</f>
        <v>0</v>
      </c>
      <c r="AP705" s="172"/>
      <c r="AQ705" s="33">
        <f t="shared" ref="AQ705" si="4235">AP705*$H705</f>
        <v>0</v>
      </c>
      <c r="AR705" s="172"/>
      <c r="AS705" s="33">
        <f t="shared" ref="AS705" si="4236">AR705*$H705</f>
        <v>0</v>
      </c>
      <c r="AT705" s="172"/>
      <c r="AU705" s="33">
        <f t="shared" ref="AU705" si="4237">AT705*$H705</f>
        <v>0</v>
      </c>
      <c r="AV705" s="172"/>
      <c r="AW705" s="33">
        <f t="shared" ref="AW705" si="4238">AV705*$H705</f>
        <v>0</v>
      </c>
      <c r="AX705" s="34">
        <f t="shared" si="4181"/>
        <v>0</v>
      </c>
      <c r="AY705" s="41">
        <f t="shared" si="4182"/>
        <v>0</v>
      </c>
      <c r="AZ705" s="5">
        <f t="shared" si="4183"/>
        <v>0</v>
      </c>
      <c r="BA705" s="155">
        <f t="shared" si="4184"/>
        <v>0</v>
      </c>
    </row>
    <row r="706" spans="1:53" s="2" customFormat="1" ht="13.2" hidden="1" thickTop="1" thickBot="1" x14ac:dyDescent="0.3">
      <c r="A706" s="89"/>
      <c r="B706" s="152">
        <v>5500000904</v>
      </c>
      <c r="C706" s="132" t="str">
        <f>IFERROR(IF(B706,VLOOKUP((AEO!$B$13&amp;AEO!$C$13&amp;B706&amp;E706),MSRV5!A:F,6,0),""),"N/A")</f>
        <v>6630</v>
      </c>
      <c r="D706" s="137" t="s">
        <v>5617</v>
      </c>
      <c r="E706" s="142" t="str">
        <f>IF(B706,VLOOKUP(B706,MSRV5!B:D,3,0),"")</f>
        <v>M3</v>
      </c>
      <c r="F706" s="142"/>
      <c r="G706" s="86"/>
      <c r="H706" s="88">
        <f>IFERROR(IF(B706,VLOOKUP((AEO!$B$13&amp;AEO!$C$13&amp;B706&amp;E706),MSRV5!A:E,5,0),""),0)</f>
        <v>146.22999999999999</v>
      </c>
      <c r="I706" s="90">
        <f t="shared" si="3440"/>
        <v>0</v>
      </c>
      <c r="J706" s="172"/>
      <c r="K706" s="90">
        <f t="shared" si="3441"/>
        <v>0</v>
      </c>
      <c r="L706" s="172"/>
      <c r="M706" s="90">
        <f t="shared" si="3441"/>
        <v>0</v>
      </c>
      <c r="N706" s="172"/>
      <c r="O706" s="90">
        <f t="shared" ref="O706" si="4239">N706*$H706</f>
        <v>0</v>
      </c>
      <c r="P706" s="172"/>
      <c r="Q706" s="90">
        <f t="shared" ref="Q706" si="4240">P706*$H706</f>
        <v>0</v>
      </c>
      <c r="R706" s="172"/>
      <c r="S706" s="90">
        <f t="shared" ref="S706" si="4241">R706*$H706</f>
        <v>0</v>
      </c>
      <c r="T706" s="172"/>
      <c r="U706" s="90">
        <f t="shared" ref="U706" si="4242">T706*$H706</f>
        <v>0</v>
      </c>
      <c r="V706" s="172"/>
      <c r="W706" s="90">
        <f t="shared" ref="W706" si="4243">V706*$H706</f>
        <v>0</v>
      </c>
      <c r="X706" s="172"/>
      <c r="Y706" s="90">
        <f t="shared" ref="Y706" si="4244">X706*$H706</f>
        <v>0</v>
      </c>
      <c r="Z706" s="172"/>
      <c r="AA706" s="90">
        <f t="shared" ref="AA706" si="4245">Z706*$H706</f>
        <v>0</v>
      </c>
      <c r="AB706" s="172"/>
      <c r="AC706" s="90">
        <f t="shared" ref="AC706" si="4246">AB706*$H706</f>
        <v>0</v>
      </c>
      <c r="AD706" s="172"/>
      <c r="AE706" s="90">
        <f t="shared" ref="AE706" si="4247">AD706*$H706</f>
        <v>0</v>
      </c>
      <c r="AF706" s="172"/>
      <c r="AG706" s="90">
        <f t="shared" ref="AG706" si="4248">AF706*$H706</f>
        <v>0</v>
      </c>
      <c r="AH706" s="172"/>
      <c r="AI706" s="90">
        <f t="shared" ref="AI706" si="4249">AH706*$H706</f>
        <v>0</v>
      </c>
      <c r="AJ706" s="172"/>
      <c r="AK706" s="90">
        <f t="shared" ref="AK706" si="4250">AJ706*$H706</f>
        <v>0</v>
      </c>
      <c r="AL706" s="172"/>
      <c r="AM706" s="90">
        <f t="shared" ref="AM706" si="4251">AL706*$H706</f>
        <v>0</v>
      </c>
      <c r="AN706" s="172"/>
      <c r="AO706" s="90">
        <f t="shared" ref="AO706" si="4252">AN706*$H706</f>
        <v>0</v>
      </c>
      <c r="AP706" s="172"/>
      <c r="AQ706" s="90">
        <f t="shared" ref="AQ706" si="4253">AP706*$H706</f>
        <v>0</v>
      </c>
      <c r="AR706" s="172"/>
      <c r="AS706" s="90">
        <f t="shared" ref="AS706" si="4254">AR706*$H706</f>
        <v>0</v>
      </c>
      <c r="AT706" s="172"/>
      <c r="AU706" s="90">
        <f t="shared" ref="AU706" si="4255">AT706*$H706</f>
        <v>0</v>
      </c>
      <c r="AV706" s="172"/>
      <c r="AW706" s="90">
        <f t="shared" ref="AW706" si="4256">AV706*$H706</f>
        <v>0</v>
      </c>
      <c r="AX706" s="91">
        <f t="shared" si="4181"/>
        <v>0</v>
      </c>
      <c r="AY706" s="92">
        <f t="shared" si="4182"/>
        <v>0</v>
      </c>
      <c r="AZ706" s="87">
        <f t="shared" si="4183"/>
        <v>0</v>
      </c>
      <c r="BA706" s="153">
        <f t="shared" si="4184"/>
        <v>0</v>
      </c>
    </row>
    <row r="707" spans="1:53" s="2" customFormat="1" ht="13.2" hidden="1" thickTop="1" thickBot="1" x14ac:dyDescent="0.3">
      <c r="A707" s="32"/>
      <c r="B707" s="152">
        <v>5500200415</v>
      </c>
      <c r="C707" s="132" t="str">
        <f>IFERROR(IF(B707,VLOOKUP((AEO!$B$13&amp;AEO!$C$13&amp;B707&amp;E707),MSRV5!A:F,6,0),""),"N/A")</f>
        <v>6640</v>
      </c>
      <c r="D707" s="137" t="s">
        <v>5618</v>
      </c>
      <c r="E707" s="142" t="str">
        <f>IF(B707,VLOOKUP(B707,MSRV5!B:D,3,0),"")</f>
        <v>M3</v>
      </c>
      <c r="F707" s="142"/>
      <c r="G707" s="86"/>
      <c r="H707" s="74">
        <f>IFERROR(IF(B707,VLOOKUP((AEO!$B$13&amp;AEO!$C$13&amp;B707&amp;E707),MSRV5!A:E,5,0),""),0)</f>
        <v>716.37</v>
      </c>
      <c r="I707" s="33">
        <f t="shared" si="3440"/>
        <v>0</v>
      </c>
      <c r="J707" s="172"/>
      <c r="K707" s="33">
        <f t="shared" si="3441"/>
        <v>0</v>
      </c>
      <c r="L707" s="172"/>
      <c r="M707" s="33">
        <f t="shared" si="3441"/>
        <v>0</v>
      </c>
      <c r="N707" s="172"/>
      <c r="O707" s="33">
        <f t="shared" ref="O707" si="4257">N707*$H707</f>
        <v>0</v>
      </c>
      <c r="P707" s="172"/>
      <c r="Q707" s="33">
        <f t="shared" ref="Q707" si="4258">P707*$H707</f>
        <v>0</v>
      </c>
      <c r="R707" s="172"/>
      <c r="S707" s="33">
        <f t="shared" ref="S707" si="4259">R707*$H707</f>
        <v>0</v>
      </c>
      <c r="T707" s="172"/>
      <c r="U707" s="33">
        <f t="shared" ref="U707" si="4260">T707*$H707</f>
        <v>0</v>
      </c>
      <c r="V707" s="172"/>
      <c r="W707" s="33">
        <f t="shared" ref="W707" si="4261">V707*$H707</f>
        <v>0</v>
      </c>
      <c r="X707" s="172"/>
      <c r="Y707" s="33">
        <f t="shared" ref="Y707" si="4262">X707*$H707</f>
        <v>0</v>
      </c>
      <c r="Z707" s="172"/>
      <c r="AA707" s="33">
        <f t="shared" ref="AA707" si="4263">Z707*$H707</f>
        <v>0</v>
      </c>
      <c r="AB707" s="172"/>
      <c r="AC707" s="33">
        <f t="shared" ref="AC707" si="4264">AB707*$H707</f>
        <v>0</v>
      </c>
      <c r="AD707" s="172"/>
      <c r="AE707" s="33">
        <f t="shared" ref="AE707" si="4265">AD707*$H707</f>
        <v>0</v>
      </c>
      <c r="AF707" s="172"/>
      <c r="AG707" s="33">
        <f t="shared" ref="AG707" si="4266">AF707*$H707</f>
        <v>0</v>
      </c>
      <c r="AH707" s="172"/>
      <c r="AI707" s="33">
        <f t="shared" ref="AI707" si="4267">AH707*$H707</f>
        <v>0</v>
      </c>
      <c r="AJ707" s="172"/>
      <c r="AK707" s="33">
        <f t="shared" ref="AK707" si="4268">AJ707*$H707</f>
        <v>0</v>
      </c>
      <c r="AL707" s="172"/>
      <c r="AM707" s="33">
        <f t="shared" ref="AM707" si="4269">AL707*$H707</f>
        <v>0</v>
      </c>
      <c r="AN707" s="172"/>
      <c r="AO707" s="33">
        <f t="shared" ref="AO707" si="4270">AN707*$H707</f>
        <v>0</v>
      </c>
      <c r="AP707" s="172"/>
      <c r="AQ707" s="33">
        <f t="shared" ref="AQ707" si="4271">AP707*$H707</f>
        <v>0</v>
      </c>
      <c r="AR707" s="172"/>
      <c r="AS707" s="33">
        <f t="shared" ref="AS707" si="4272">AR707*$H707</f>
        <v>0</v>
      </c>
      <c r="AT707" s="172"/>
      <c r="AU707" s="33">
        <f t="shared" ref="AU707" si="4273">AT707*$H707</f>
        <v>0</v>
      </c>
      <c r="AV707" s="172"/>
      <c r="AW707" s="33">
        <f t="shared" ref="AW707" si="4274">AV707*$H707</f>
        <v>0</v>
      </c>
      <c r="AX707" s="34">
        <f t="shared" si="4181"/>
        <v>0</v>
      </c>
      <c r="AY707" s="41">
        <f t="shared" si="4182"/>
        <v>0</v>
      </c>
      <c r="AZ707" s="5">
        <f t="shared" si="4183"/>
        <v>0</v>
      </c>
      <c r="BA707" s="155">
        <f t="shared" si="4184"/>
        <v>0</v>
      </c>
    </row>
    <row r="708" spans="1:53" s="2" customFormat="1" ht="13.2" hidden="1" thickTop="1" thickBot="1" x14ac:dyDescent="0.3">
      <c r="A708" s="32"/>
      <c r="B708" s="154">
        <v>5500200411</v>
      </c>
      <c r="C708" s="133" t="str">
        <f>IFERROR(IF(B708,VLOOKUP((AEO!$B$13&amp;AEO!$C$13&amp;B708&amp;E708),MSRV5!A:F,6,0),""),"N/A")</f>
        <v>6650</v>
      </c>
      <c r="D708" s="138" t="s">
        <v>5619</v>
      </c>
      <c r="E708" s="143" t="str">
        <f>IF(B708,VLOOKUP(B708,MSRV5!B:D,3,0),"")</f>
        <v>M3</v>
      </c>
      <c r="F708" s="143"/>
      <c r="G708" s="75"/>
      <c r="H708" s="74">
        <f>IFERROR(IF(B708,VLOOKUP((AEO!$B$13&amp;AEO!$C$13&amp;B708&amp;E708),MSRV5!A:E,5,0),""),0)</f>
        <v>639.99</v>
      </c>
      <c r="I708" s="33">
        <f t="shared" si="3440"/>
        <v>0</v>
      </c>
      <c r="J708" s="172"/>
      <c r="K708" s="33">
        <f t="shared" si="3441"/>
        <v>0</v>
      </c>
      <c r="L708" s="172"/>
      <c r="M708" s="33">
        <f t="shared" si="3441"/>
        <v>0</v>
      </c>
      <c r="N708" s="172"/>
      <c r="O708" s="33">
        <f t="shared" ref="O708" si="4275">N708*$H708</f>
        <v>0</v>
      </c>
      <c r="P708" s="172"/>
      <c r="Q708" s="33">
        <f t="shared" ref="Q708" si="4276">P708*$H708</f>
        <v>0</v>
      </c>
      <c r="R708" s="172"/>
      <c r="S708" s="33">
        <f t="shared" ref="S708" si="4277">R708*$H708</f>
        <v>0</v>
      </c>
      <c r="T708" s="172"/>
      <c r="U708" s="33">
        <f t="shared" ref="U708" si="4278">T708*$H708</f>
        <v>0</v>
      </c>
      <c r="V708" s="172"/>
      <c r="W708" s="33">
        <f t="shared" ref="W708" si="4279">V708*$H708</f>
        <v>0</v>
      </c>
      <c r="X708" s="172"/>
      <c r="Y708" s="33">
        <f t="shared" ref="Y708" si="4280">X708*$H708</f>
        <v>0</v>
      </c>
      <c r="Z708" s="172"/>
      <c r="AA708" s="33">
        <f t="shared" ref="AA708" si="4281">Z708*$H708</f>
        <v>0</v>
      </c>
      <c r="AB708" s="172"/>
      <c r="AC708" s="33">
        <f t="shared" ref="AC708" si="4282">AB708*$H708</f>
        <v>0</v>
      </c>
      <c r="AD708" s="172"/>
      <c r="AE708" s="33">
        <f t="shared" ref="AE708" si="4283">AD708*$H708</f>
        <v>0</v>
      </c>
      <c r="AF708" s="172"/>
      <c r="AG708" s="33">
        <f t="shared" ref="AG708" si="4284">AF708*$H708</f>
        <v>0</v>
      </c>
      <c r="AH708" s="172"/>
      <c r="AI708" s="33">
        <f t="shared" ref="AI708" si="4285">AH708*$H708</f>
        <v>0</v>
      </c>
      <c r="AJ708" s="172"/>
      <c r="AK708" s="33">
        <f t="shared" ref="AK708" si="4286">AJ708*$H708</f>
        <v>0</v>
      </c>
      <c r="AL708" s="172"/>
      <c r="AM708" s="33">
        <f t="shared" ref="AM708" si="4287">AL708*$H708</f>
        <v>0</v>
      </c>
      <c r="AN708" s="172"/>
      <c r="AO708" s="33">
        <f t="shared" ref="AO708" si="4288">AN708*$H708</f>
        <v>0</v>
      </c>
      <c r="AP708" s="172"/>
      <c r="AQ708" s="33">
        <f t="shared" ref="AQ708" si="4289">AP708*$H708</f>
        <v>0</v>
      </c>
      <c r="AR708" s="172"/>
      <c r="AS708" s="33">
        <f t="shared" ref="AS708" si="4290">AR708*$H708</f>
        <v>0</v>
      </c>
      <c r="AT708" s="172"/>
      <c r="AU708" s="33">
        <f t="shared" ref="AU708" si="4291">AT708*$H708</f>
        <v>0</v>
      </c>
      <c r="AV708" s="172"/>
      <c r="AW708" s="33">
        <f t="shared" ref="AW708" si="4292">AV708*$H708</f>
        <v>0</v>
      </c>
      <c r="AX708" s="34">
        <f t="shared" si="4181"/>
        <v>0</v>
      </c>
      <c r="AY708" s="41">
        <f t="shared" si="4182"/>
        <v>0</v>
      </c>
      <c r="AZ708" s="5">
        <f t="shared" si="4183"/>
        <v>0</v>
      </c>
      <c r="BA708" s="155">
        <f t="shared" si="4184"/>
        <v>0</v>
      </c>
    </row>
    <row r="709" spans="1:53" s="2" customFormat="1" ht="13.2" hidden="1" thickTop="1" thickBot="1" x14ac:dyDescent="0.3">
      <c r="A709" s="32"/>
      <c r="B709" s="154">
        <v>5500200414</v>
      </c>
      <c r="C709" s="133" t="str">
        <f>IFERROR(IF(B709,VLOOKUP((AEO!$B$13&amp;AEO!$C$13&amp;B709&amp;E709),MSRV5!A:F,6,0),""),"N/A")</f>
        <v>6660</v>
      </c>
      <c r="D709" s="138" t="s">
        <v>5620</v>
      </c>
      <c r="E709" s="143" t="str">
        <f>IF(B709,VLOOKUP(B709,MSRV5!B:D,3,0),"")</f>
        <v>M3</v>
      </c>
      <c r="F709" s="143"/>
      <c r="G709" s="75"/>
      <c r="H709" s="74">
        <f>IFERROR(IF(B709,VLOOKUP((AEO!$B$13&amp;AEO!$C$13&amp;B709&amp;E709),MSRV5!A:E,5,0),""),0)</f>
        <v>194.96</v>
      </c>
      <c r="I709" s="33">
        <f t="shared" si="3440"/>
        <v>0</v>
      </c>
      <c r="J709" s="172"/>
      <c r="K709" s="33">
        <f t="shared" si="3441"/>
        <v>0</v>
      </c>
      <c r="L709" s="172"/>
      <c r="M709" s="33">
        <f t="shared" si="3441"/>
        <v>0</v>
      </c>
      <c r="N709" s="172"/>
      <c r="O709" s="33">
        <f t="shared" ref="O709" si="4293">N709*$H709</f>
        <v>0</v>
      </c>
      <c r="P709" s="172"/>
      <c r="Q709" s="33">
        <f t="shared" ref="Q709" si="4294">P709*$H709</f>
        <v>0</v>
      </c>
      <c r="R709" s="172"/>
      <c r="S709" s="33">
        <f t="shared" ref="S709" si="4295">R709*$H709</f>
        <v>0</v>
      </c>
      <c r="T709" s="172"/>
      <c r="U709" s="33">
        <f t="shared" ref="U709" si="4296">T709*$H709</f>
        <v>0</v>
      </c>
      <c r="V709" s="172"/>
      <c r="W709" s="33">
        <f t="shared" ref="W709" si="4297">V709*$H709</f>
        <v>0</v>
      </c>
      <c r="X709" s="172"/>
      <c r="Y709" s="33">
        <f t="shared" ref="Y709" si="4298">X709*$H709</f>
        <v>0</v>
      </c>
      <c r="Z709" s="172"/>
      <c r="AA709" s="33">
        <f t="shared" ref="AA709" si="4299">Z709*$H709</f>
        <v>0</v>
      </c>
      <c r="AB709" s="172"/>
      <c r="AC709" s="33">
        <f t="shared" ref="AC709" si="4300">AB709*$H709</f>
        <v>0</v>
      </c>
      <c r="AD709" s="172"/>
      <c r="AE709" s="33">
        <f t="shared" ref="AE709" si="4301">AD709*$H709</f>
        <v>0</v>
      </c>
      <c r="AF709" s="172"/>
      <c r="AG709" s="33">
        <f t="shared" ref="AG709" si="4302">AF709*$H709</f>
        <v>0</v>
      </c>
      <c r="AH709" s="172"/>
      <c r="AI709" s="33">
        <f t="shared" ref="AI709" si="4303">AH709*$H709</f>
        <v>0</v>
      </c>
      <c r="AJ709" s="172"/>
      <c r="AK709" s="33">
        <f t="shared" ref="AK709" si="4304">AJ709*$H709</f>
        <v>0</v>
      </c>
      <c r="AL709" s="172"/>
      <c r="AM709" s="33">
        <f t="shared" ref="AM709" si="4305">AL709*$H709</f>
        <v>0</v>
      </c>
      <c r="AN709" s="172"/>
      <c r="AO709" s="33">
        <f t="shared" ref="AO709" si="4306">AN709*$H709</f>
        <v>0</v>
      </c>
      <c r="AP709" s="172"/>
      <c r="AQ709" s="33">
        <f t="shared" ref="AQ709" si="4307">AP709*$H709</f>
        <v>0</v>
      </c>
      <c r="AR709" s="172"/>
      <c r="AS709" s="33">
        <f t="shared" ref="AS709" si="4308">AR709*$H709</f>
        <v>0</v>
      </c>
      <c r="AT709" s="172"/>
      <c r="AU709" s="33">
        <f t="shared" ref="AU709" si="4309">AT709*$H709</f>
        <v>0</v>
      </c>
      <c r="AV709" s="172"/>
      <c r="AW709" s="33">
        <f t="shared" ref="AW709" si="4310">AV709*$H709</f>
        <v>0</v>
      </c>
      <c r="AX709" s="34">
        <f t="shared" si="4181"/>
        <v>0</v>
      </c>
      <c r="AY709" s="41">
        <f t="shared" si="4182"/>
        <v>0</v>
      </c>
      <c r="AZ709" s="5">
        <f t="shared" si="4183"/>
        <v>0</v>
      </c>
      <c r="BA709" s="155">
        <f t="shared" si="4184"/>
        <v>0</v>
      </c>
    </row>
    <row r="710" spans="1:53" s="2" customFormat="1" ht="13.2" hidden="1" thickTop="1" thickBot="1" x14ac:dyDescent="0.3">
      <c r="A710" s="32"/>
      <c r="B710" s="154">
        <v>5500200410</v>
      </c>
      <c r="C710" s="133" t="str">
        <f>IFERROR(IF(B710,VLOOKUP((AEO!$B$13&amp;AEO!$C$13&amp;B710&amp;E710),MSRV5!A:F,6,0),""),"N/A")</f>
        <v>6670</v>
      </c>
      <c r="D710" s="138" t="s">
        <v>5621</v>
      </c>
      <c r="E710" s="143" t="str">
        <f>IF(B710,VLOOKUP(B710,MSRV5!B:D,3,0),"")</f>
        <v>M3</v>
      </c>
      <c r="F710" s="143"/>
      <c r="G710" s="75"/>
      <c r="H710" s="74">
        <f>IFERROR(IF(B710,VLOOKUP((AEO!$B$13&amp;AEO!$C$13&amp;B710&amp;E710),MSRV5!A:E,5,0),""),0)</f>
        <v>204.96</v>
      </c>
      <c r="I710" s="33">
        <f t="shared" si="3440"/>
        <v>0</v>
      </c>
      <c r="J710" s="172"/>
      <c r="K710" s="33">
        <f t="shared" si="3441"/>
        <v>0</v>
      </c>
      <c r="L710" s="172"/>
      <c r="M710" s="33">
        <f t="shared" si="3441"/>
        <v>0</v>
      </c>
      <c r="N710" s="172"/>
      <c r="O710" s="33">
        <f t="shared" ref="O710" si="4311">N710*$H710</f>
        <v>0</v>
      </c>
      <c r="P710" s="172"/>
      <c r="Q710" s="33">
        <f t="shared" ref="Q710" si="4312">P710*$H710</f>
        <v>0</v>
      </c>
      <c r="R710" s="172"/>
      <c r="S710" s="33">
        <f t="shared" ref="S710" si="4313">R710*$H710</f>
        <v>0</v>
      </c>
      <c r="T710" s="172"/>
      <c r="U710" s="33">
        <f t="shared" ref="U710" si="4314">T710*$H710</f>
        <v>0</v>
      </c>
      <c r="V710" s="172"/>
      <c r="W710" s="33">
        <f t="shared" ref="W710" si="4315">V710*$H710</f>
        <v>0</v>
      </c>
      <c r="X710" s="172"/>
      <c r="Y710" s="33">
        <f t="shared" ref="Y710" si="4316">X710*$H710</f>
        <v>0</v>
      </c>
      <c r="Z710" s="172"/>
      <c r="AA710" s="33">
        <f t="shared" ref="AA710" si="4317">Z710*$H710</f>
        <v>0</v>
      </c>
      <c r="AB710" s="172"/>
      <c r="AC710" s="33">
        <f t="shared" ref="AC710" si="4318">AB710*$H710</f>
        <v>0</v>
      </c>
      <c r="AD710" s="172"/>
      <c r="AE710" s="33">
        <f t="shared" ref="AE710" si="4319">AD710*$H710</f>
        <v>0</v>
      </c>
      <c r="AF710" s="172"/>
      <c r="AG710" s="33">
        <f t="shared" ref="AG710" si="4320">AF710*$H710</f>
        <v>0</v>
      </c>
      <c r="AH710" s="172"/>
      <c r="AI710" s="33">
        <f t="shared" ref="AI710" si="4321">AH710*$H710</f>
        <v>0</v>
      </c>
      <c r="AJ710" s="172"/>
      <c r="AK710" s="33">
        <f t="shared" ref="AK710" si="4322">AJ710*$H710</f>
        <v>0</v>
      </c>
      <c r="AL710" s="172"/>
      <c r="AM710" s="33">
        <f t="shared" ref="AM710" si="4323">AL710*$H710</f>
        <v>0</v>
      </c>
      <c r="AN710" s="172"/>
      <c r="AO710" s="33">
        <f t="shared" ref="AO710" si="4324">AN710*$H710</f>
        <v>0</v>
      </c>
      <c r="AP710" s="172"/>
      <c r="AQ710" s="33">
        <f t="shared" ref="AQ710" si="4325">AP710*$H710</f>
        <v>0</v>
      </c>
      <c r="AR710" s="172"/>
      <c r="AS710" s="33">
        <f t="shared" ref="AS710" si="4326">AR710*$H710</f>
        <v>0</v>
      </c>
      <c r="AT710" s="172"/>
      <c r="AU710" s="33">
        <f t="shared" ref="AU710" si="4327">AT710*$H710</f>
        <v>0</v>
      </c>
      <c r="AV710" s="172"/>
      <c r="AW710" s="33">
        <f t="shared" ref="AW710" si="4328">AV710*$H710</f>
        <v>0</v>
      </c>
      <c r="AX710" s="34">
        <f t="shared" si="4181"/>
        <v>0</v>
      </c>
      <c r="AY710" s="41">
        <f t="shared" si="4182"/>
        <v>0</v>
      </c>
      <c r="AZ710" s="5">
        <f t="shared" si="4183"/>
        <v>0</v>
      </c>
      <c r="BA710" s="155">
        <f t="shared" si="4184"/>
        <v>0</v>
      </c>
    </row>
    <row r="711" spans="1:53" s="2" customFormat="1" ht="13.2" hidden="1" thickTop="1" thickBot="1" x14ac:dyDescent="0.3">
      <c r="A711" s="32"/>
      <c r="B711" s="154">
        <v>5500200406</v>
      </c>
      <c r="C711" s="133" t="str">
        <f>IFERROR(IF(B711,VLOOKUP((AEO!$B$13&amp;AEO!$C$13&amp;B711&amp;E711),MSRV5!A:F,6,0),""),"N/A")</f>
        <v>6680</v>
      </c>
      <c r="D711" s="138" t="s">
        <v>5622</v>
      </c>
      <c r="E711" s="143" t="str">
        <f>IF(B711,VLOOKUP(B711,MSRV5!B:D,3,0),"")</f>
        <v>M3</v>
      </c>
      <c r="F711" s="143"/>
      <c r="G711" s="75"/>
      <c r="H711" s="74">
        <f>IFERROR(IF(B711,VLOOKUP((AEO!$B$13&amp;AEO!$C$13&amp;B711&amp;E711),MSRV5!A:E,5,0),""),0)</f>
        <v>716.37</v>
      </c>
      <c r="I711" s="33">
        <f t="shared" si="3440"/>
        <v>0</v>
      </c>
      <c r="J711" s="172"/>
      <c r="K711" s="33">
        <f t="shared" si="3441"/>
        <v>0</v>
      </c>
      <c r="L711" s="172"/>
      <c r="M711" s="33">
        <f t="shared" si="3441"/>
        <v>0</v>
      </c>
      <c r="N711" s="172"/>
      <c r="O711" s="33">
        <f t="shared" ref="O711" si="4329">N711*$H711</f>
        <v>0</v>
      </c>
      <c r="P711" s="172"/>
      <c r="Q711" s="33">
        <f t="shared" ref="Q711" si="4330">P711*$H711</f>
        <v>0</v>
      </c>
      <c r="R711" s="172"/>
      <c r="S711" s="33">
        <f t="shared" ref="S711" si="4331">R711*$H711</f>
        <v>0</v>
      </c>
      <c r="T711" s="172"/>
      <c r="U711" s="33">
        <f t="shared" ref="U711" si="4332">T711*$H711</f>
        <v>0</v>
      </c>
      <c r="V711" s="172"/>
      <c r="W711" s="33">
        <f t="shared" ref="W711" si="4333">V711*$H711</f>
        <v>0</v>
      </c>
      <c r="X711" s="172"/>
      <c r="Y711" s="33">
        <f t="shared" ref="Y711" si="4334">X711*$H711</f>
        <v>0</v>
      </c>
      <c r="Z711" s="172"/>
      <c r="AA711" s="33">
        <f t="shared" ref="AA711" si="4335">Z711*$H711</f>
        <v>0</v>
      </c>
      <c r="AB711" s="172"/>
      <c r="AC711" s="33">
        <f t="shared" ref="AC711" si="4336">AB711*$H711</f>
        <v>0</v>
      </c>
      <c r="AD711" s="172"/>
      <c r="AE711" s="33">
        <f t="shared" ref="AE711" si="4337">AD711*$H711</f>
        <v>0</v>
      </c>
      <c r="AF711" s="172"/>
      <c r="AG711" s="33">
        <f t="shared" ref="AG711" si="4338">AF711*$H711</f>
        <v>0</v>
      </c>
      <c r="AH711" s="172"/>
      <c r="AI711" s="33">
        <f t="shared" ref="AI711" si="4339">AH711*$H711</f>
        <v>0</v>
      </c>
      <c r="AJ711" s="172"/>
      <c r="AK711" s="33">
        <f t="shared" ref="AK711" si="4340">AJ711*$H711</f>
        <v>0</v>
      </c>
      <c r="AL711" s="172"/>
      <c r="AM711" s="33">
        <f t="shared" ref="AM711" si="4341">AL711*$H711</f>
        <v>0</v>
      </c>
      <c r="AN711" s="172"/>
      <c r="AO711" s="33">
        <f t="shared" ref="AO711" si="4342">AN711*$H711</f>
        <v>0</v>
      </c>
      <c r="AP711" s="172"/>
      <c r="AQ711" s="33">
        <f t="shared" ref="AQ711" si="4343">AP711*$H711</f>
        <v>0</v>
      </c>
      <c r="AR711" s="172"/>
      <c r="AS711" s="33">
        <f t="shared" ref="AS711" si="4344">AR711*$H711</f>
        <v>0</v>
      </c>
      <c r="AT711" s="172"/>
      <c r="AU711" s="33">
        <f t="shared" ref="AU711" si="4345">AT711*$H711</f>
        <v>0</v>
      </c>
      <c r="AV711" s="172"/>
      <c r="AW711" s="33">
        <f t="shared" ref="AW711" si="4346">AV711*$H711</f>
        <v>0</v>
      </c>
      <c r="AX711" s="34">
        <f t="shared" si="4181"/>
        <v>0</v>
      </c>
      <c r="AY711" s="41">
        <f t="shared" si="4182"/>
        <v>0</v>
      </c>
      <c r="AZ711" s="5">
        <f t="shared" si="4183"/>
        <v>0</v>
      </c>
      <c r="BA711" s="155">
        <f t="shared" si="4184"/>
        <v>0</v>
      </c>
    </row>
    <row r="712" spans="1:53" s="2" customFormat="1" ht="13.2" hidden="1" thickTop="1" thickBot="1" x14ac:dyDescent="0.3">
      <c r="A712" s="32"/>
      <c r="B712" s="154">
        <v>5500000906</v>
      </c>
      <c r="C712" s="133" t="str">
        <f>IFERROR(IF(B712,VLOOKUP((AEO!$B$13&amp;AEO!$C$13&amp;B712&amp;E712),MSRV5!A:F,6,0),""),"N/A")</f>
        <v>6690</v>
      </c>
      <c r="D712" s="138" t="s">
        <v>5623</v>
      </c>
      <c r="E712" s="143" t="str">
        <f>IF(B712,VLOOKUP(B712,MSRV5!B:D,3,0),"")</f>
        <v>M3</v>
      </c>
      <c r="F712" s="143"/>
      <c r="G712" s="75"/>
      <c r="H712" s="74">
        <f>IFERROR(IF(B712,VLOOKUP((AEO!$B$13&amp;AEO!$C$13&amp;B712&amp;E712),MSRV5!A:E,5,0),""),0)</f>
        <v>633.05999999999995</v>
      </c>
      <c r="I712" s="33">
        <f t="shared" si="3440"/>
        <v>0</v>
      </c>
      <c r="J712" s="172"/>
      <c r="K712" s="33">
        <f t="shared" si="3441"/>
        <v>0</v>
      </c>
      <c r="L712" s="172"/>
      <c r="M712" s="33">
        <f t="shared" si="3441"/>
        <v>0</v>
      </c>
      <c r="N712" s="172"/>
      <c r="O712" s="33">
        <f t="shared" ref="O712:O772" si="4347">N712*$H712</f>
        <v>0</v>
      </c>
      <c r="P712" s="172"/>
      <c r="Q712" s="33">
        <f t="shared" ref="Q712:Q772" si="4348">P712*$H712</f>
        <v>0</v>
      </c>
      <c r="R712" s="172"/>
      <c r="S712" s="33">
        <f t="shared" ref="S712:S772" si="4349">R712*$H712</f>
        <v>0</v>
      </c>
      <c r="T712" s="172"/>
      <c r="U712" s="33">
        <f t="shared" ref="U712:U772" si="4350">T712*$H712</f>
        <v>0</v>
      </c>
      <c r="V712" s="172"/>
      <c r="W712" s="33">
        <f t="shared" ref="W712:W772" si="4351">V712*$H712</f>
        <v>0</v>
      </c>
      <c r="X712" s="172"/>
      <c r="Y712" s="33">
        <f t="shared" ref="Y712:Y772" si="4352">X712*$H712</f>
        <v>0</v>
      </c>
      <c r="Z712" s="172"/>
      <c r="AA712" s="33">
        <f t="shared" ref="AA712:AA772" si="4353">Z712*$H712</f>
        <v>0</v>
      </c>
      <c r="AB712" s="172"/>
      <c r="AC712" s="33">
        <f t="shared" ref="AC712:AC772" si="4354">AB712*$H712</f>
        <v>0</v>
      </c>
      <c r="AD712" s="172"/>
      <c r="AE712" s="33">
        <f t="shared" ref="AE712:AE772" si="4355">AD712*$H712</f>
        <v>0</v>
      </c>
      <c r="AF712" s="172"/>
      <c r="AG712" s="33">
        <f t="shared" ref="AG712:AG772" si="4356">AF712*$H712</f>
        <v>0</v>
      </c>
      <c r="AH712" s="172"/>
      <c r="AI712" s="33">
        <f t="shared" ref="AI712:AI772" si="4357">AH712*$H712</f>
        <v>0</v>
      </c>
      <c r="AJ712" s="172"/>
      <c r="AK712" s="33">
        <f t="shared" ref="AK712:AK772" si="4358">AJ712*$H712</f>
        <v>0</v>
      </c>
      <c r="AL712" s="172"/>
      <c r="AM712" s="33">
        <f t="shared" ref="AM712:AM772" si="4359">AL712*$H712</f>
        <v>0</v>
      </c>
      <c r="AN712" s="172"/>
      <c r="AO712" s="33">
        <f t="shared" ref="AO712:AO772" si="4360">AN712*$H712</f>
        <v>0</v>
      </c>
      <c r="AP712" s="172"/>
      <c r="AQ712" s="33">
        <f t="shared" ref="AQ712:AQ772" si="4361">AP712*$H712</f>
        <v>0</v>
      </c>
      <c r="AR712" s="172"/>
      <c r="AS712" s="33">
        <f t="shared" ref="AS712:AS772" si="4362">AR712*$H712</f>
        <v>0</v>
      </c>
      <c r="AT712" s="172"/>
      <c r="AU712" s="33">
        <f t="shared" ref="AU712:AU772" si="4363">AT712*$H712</f>
        <v>0</v>
      </c>
      <c r="AV712" s="172"/>
      <c r="AW712" s="33">
        <f t="shared" ref="AW712:AW772" si="4364">AV712*$H712</f>
        <v>0</v>
      </c>
      <c r="AX712" s="34">
        <f t="shared" si="4181"/>
        <v>0</v>
      </c>
      <c r="AY712" s="41">
        <f t="shared" si="4182"/>
        <v>0</v>
      </c>
      <c r="AZ712" s="5">
        <f t="shared" si="4183"/>
        <v>0</v>
      </c>
      <c r="BA712" s="155">
        <f t="shared" si="4184"/>
        <v>0</v>
      </c>
    </row>
    <row r="713" spans="1:53" s="2" customFormat="1" ht="13.2" hidden="1" thickTop="1" thickBot="1" x14ac:dyDescent="0.3">
      <c r="A713" s="32"/>
      <c r="B713" s="154">
        <v>5500300440</v>
      </c>
      <c r="C713" s="133" t="str">
        <f>IFERROR(IF(B713,VLOOKUP((AEO!$B$13&amp;AEO!$C$13&amp;B713&amp;E713),MSRV5!A:F,6,0),""),"N/A")</f>
        <v>6700</v>
      </c>
      <c r="D713" s="138" t="s">
        <v>5624</v>
      </c>
      <c r="E713" s="143" t="str">
        <f>IF(B713,VLOOKUP(B713,MSRV5!B:D,3,0),"")</f>
        <v>M3</v>
      </c>
      <c r="F713" s="143"/>
      <c r="G713" s="75"/>
      <c r="H713" s="74">
        <f>IFERROR(IF(B713,VLOOKUP((AEO!$B$13&amp;AEO!$C$13&amp;B713&amp;E713),MSRV5!A:E,5,0),""),0)</f>
        <v>1018.75</v>
      </c>
      <c r="I713" s="33">
        <f t="shared" ref="I713:I772" si="4365">(F713+G713)*H713</f>
        <v>0</v>
      </c>
      <c r="J713" s="172"/>
      <c r="K713" s="33">
        <f t="shared" ref="K713:K772" si="4366">J713*$H713</f>
        <v>0</v>
      </c>
      <c r="L713" s="172"/>
      <c r="M713" s="33">
        <f t="shared" ref="M713:M772" si="4367">L713*$H713</f>
        <v>0</v>
      </c>
      <c r="N713" s="172"/>
      <c r="O713" s="33">
        <f t="shared" si="4347"/>
        <v>0</v>
      </c>
      <c r="P713" s="172"/>
      <c r="Q713" s="33">
        <f t="shared" si="4348"/>
        <v>0</v>
      </c>
      <c r="R713" s="172"/>
      <c r="S713" s="33">
        <f t="shared" si="4349"/>
        <v>0</v>
      </c>
      <c r="T713" s="172"/>
      <c r="U713" s="33">
        <f t="shared" si="4350"/>
        <v>0</v>
      </c>
      <c r="V713" s="172"/>
      <c r="W713" s="33">
        <f t="shared" si="4351"/>
        <v>0</v>
      </c>
      <c r="X713" s="172"/>
      <c r="Y713" s="33">
        <f t="shared" si="4352"/>
        <v>0</v>
      </c>
      <c r="Z713" s="172"/>
      <c r="AA713" s="33">
        <f t="shared" si="4353"/>
        <v>0</v>
      </c>
      <c r="AB713" s="172"/>
      <c r="AC713" s="33">
        <f t="shared" si="4354"/>
        <v>0</v>
      </c>
      <c r="AD713" s="172"/>
      <c r="AE713" s="33">
        <f t="shared" si="4355"/>
        <v>0</v>
      </c>
      <c r="AF713" s="172"/>
      <c r="AG713" s="33">
        <f t="shared" si="4356"/>
        <v>0</v>
      </c>
      <c r="AH713" s="172"/>
      <c r="AI713" s="33">
        <f t="shared" si="4357"/>
        <v>0</v>
      </c>
      <c r="AJ713" s="172"/>
      <c r="AK713" s="33">
        <f t="shared" si="4358"/>
        <v>0</v>
      </c>
      <c r="AL713" s="172"/>
      <c r="AM713" s="33">
        <f t="shared" si="4359"/>
        <v>0</v>
      </c>
      <c r="AN713" s="172"/>
      <c r="AO713" s="33">
        <f t="shared" si="4360"/>
        <v>0</v>
      </c>
      <c r="AP713" s="172"/>
      <c r="AQ713" s="33">
        <f t="shared" si="4361"/>
        <v>0</v>
      </c>
      <c r="AR713" s="172"/>
      <c r="AS713" s="33">
        <f t="shared" si="4362"/>
        <v>0</v>
      </c>
      <c r="AT713" s="172"/>
      <c r="AU713" s="33">
        <f t="shared" si="4363"/>
        <v>0</v>
      </c>
      <c r="AV713" s="172"/>
      <c r="AW713" s="33">
        <f t="shared" si="4364"/>
        <v>0</v>
      </c>
      <c r="AX713" s="34">
        <f t="shared" si="4181"/>
        <v>0</v>
      </c>
      <c r="AY713" s="41">
        <f t="shared" si="4182"/>
        <v>0</v>
      </c>
      <c r="AZ713" s="5">
        <f t="shared" si="4183"/>
        <v>0</v>
      </c>
      <c r="BA713" s="155">
        <f t="shared" si="4184"/>
        <v>0</v>
      </c>
    </row>
    <row r="714" spans="1:53" s="2" customFormat="1" ht="13.2" hidden="1" thickTop="1" thickBot="1" x14ac:dyDescent="0.3">
      <c r="A714" s="32"/>
      <c r="B714" s="154">
        <v>5500000894</v>
      </c>
      <c r="C714" s="133" t="str">
        <f>IFERROR(IF(B714,VLOOKUP((AEO!$B$13&amp;AEO!$C$13&amp;B714&amp;E714),MSRV5!A:F,6,0),""),"N/A")</f>
        <v>6710</v>
      </c>
      <c r="D714" s="138" t="s">
        <v>5625</v>
      </c>
      <c r="E714" s="143" t="str">
        <f>IF(B714,VLOOKUP(B714,MSRV5!B:D,3,0),"")</f>
        <v>UN</v>
      </c>
      <c r="F714" s="143"/>
      <c r="G714" s="75"/>
      <c r="H714" s="74">
        <f>IFERROR(IF(B714,VLOOKUP((AEO!$B$13&amp;AEO!$C$13&amp;B714&amp;E714),MSRV5!A:E,5,0),""),0)</f>
        <v>221.34</v>
      </c>
      <c r="I714" s="33">
        <f t="shared" si="4365"/>
        <v>0</v>
      </c>
      <c r="J714" s="172"/>
      <c r="K714" s="33">
        <f t="shared" si="4366"/>
        <v>0</v>
      </c>
      <c r="L714" s="172"/>
      <c r="M714" s="33">
        <f t="shared" si="4367"/>
        <v>0</v>
      </c>
      <c r="N714" s="172"/>
      <c r="O714" s="33">
        <f t="shared" si="4347"/>
        <v>0</v>
      </c>
      <c r="P714" s="172"/>
      <c r="Q714" s="33">
        <f t="shared" si="4348"/>
        <v>0</v>
      </c>
      <c r="R714" s="172"/>
      <c r="S714" s="33">
        <f t="shared" si="4349"/>
        <v>0</v>
      </c>
      <c r="T714" s="172"/>
      <c r="U714" s="33">
        <f t="shared" si="4350"/>
        <v>0</v>
      </c>
      <c r="V714" s="172"/>
      <c r="W714" s="33">
        <f t="shared" si="4351"/>
        <v>0</v>
      </c>
      <c r="X714" s="172"/>
      <c r="Y714" s="33">
        <f t="shared" si="4352"/>
        <v>0</v>
      </c>
      <c r="Z714" s="172"/>
      <c r="AA714" s="33">
        <f t="shared" si="4353"/>
        <v>0</v>
      </c>
      <c r="AB714" s="172"/>
      <c r="AC714" s="33">
        <f t="shared" si="4354"/>
        <v>0</v>
      </c>
      <c r="AD714" s="172"/>
      <c r="AE714" s="33">
        <f t="shared" si="4355"/>
        <v>0</v>
      </c>
      <c r="AF714" s="172"/>
      <c r="AG714" s="33">
        <f t="shared" si="4356"/>
        <v>0</v>
      </c>
      <c r="AH714" s="172"/>
      <c r="AI714" s="33">
        <f t="shared" si="4357"/>
        <v>0</v>
      </c>
      <c r="AJ714" s="172"/>
      <c r="AK714" s="33">
        <f t="shared" si="4358"/>
        <v>0</v>
      </c>
      <c r="AL714" s="172"/>
      <c r="AM714" s="33">
        <f t="shared" si="4359"/>
        <v>0</v>
      </c>
      <c r="AN714" s="172"/>
      <c r="AO714" s="33">
        <f t="shared" si="4360"/>
        <v>0</v>
      </c>
      <c r="AP714" s="172"/>
      <c r="AQ714" s="33">
        <f t="shared" si="4361"/>
        <v>0</v>
      </c>
      <c r="AR714" s="172"/>
      <c r="AS714" s="33">
        <f t="shared" si="4362"/>
        <v>0</v>
      </c>
      <c r="AT714" s="172"/>
      <c r="AU714" s="33">
        <f t="shared" si="4363"/>
        <v>0</v>
      </c>
      <c r="AV714" s="172"/>
      <c r="AW714" s="33">
        <f t="shared" si="4364"/>
        <v>0</v>
      </c>
      <c r="AX714" s="34">
        <f t="shared" si="4181"/>
        <v>0</v>
      </c>
      <c r="AY714" s="41">
        <f t="shared" si="4182"/>
        <v>0</v>
      </c>
      <c r="AZ714" s="5">
        <f t="shared" si="4183"/>
        <v>0</v>
      </c>
      <c r="BA714" s="155">
        <f t="shared" si="4184"/>
        <v>0</v>
      </c>
    </row>
    <row r="715" spans="1:53" s="2" customFormat="1" ht="13.2" hidden="1" thickTop="1" thickBot="1" x14ac:dyDescent="0.3">
      <c r="A715" s="32"/>
      <c r="B715" s="154">
        <v>5500000895</v>
      </c>
      <c r="C715" s="133" t="str">
        <f>IFERROR(IF(B715,VLOOKUP((AEO!$B$13&amp;AEO!$C$13&amp;B715&amp;E715),MSRV5!A:F,6,0),""),"N/A")</f>
        <v>6720</v>
      </c>
      <c r="D715" s="138" t="s">
        <v>5626</v>
      </c>
      <c r="E715" s="143" t="str">
        <f>IF(B715,VLOOKUP(B715,MSRV5!B:D,3,0),"")</f>
        <v>UN</v>
      </c>
      <c r="F715" s="143"/>
      <c r="G715" s="75"/>
      <c r="H715" s="74">
        <f>IFERROR(IF(B715,VLOOKUP((AEO!$B$13&amp;AEO!$C$13&amp;B715&amp;E715),MSRV5!A:E,5,0),""),0)</f>
        <v>814.64</v>
      </c>
      <c r="I715" s="33">
        <f t="shared" si="4365"/>
        <v>0</v>
      </c>
      <c r="J715" s="172"/>
      <c r="K715" s="33">
        <f t="shared" si="4366"/>
        <v>0</v>
      </c>
      <c r="L715" s="172"/>
      <c r="M715" s="33">
        <f t="shared" si="4367"/>
        <v>0</v>
      </c>
      <c r="N715" s="172"/>
      <c r="O715" s="33">
        <f t="shared" si="4347"/>
        <v>0</v>
      </c>
      <c r="P715" s="172"/>
      <c r="Q715" s="33">
        <f t="shared" si="4348"/>
        <v>0</v>
      </c>
      <c r="R715" s="172"/>
      <c r="S715" s="33">
        <f t="shared" si="4349"/>
        <v>0</v>
      </c>
      <c r="T715" s="172"/>
      <c r="U715" s="33">
        <f t="shared" si="4350"/>
        <v>0</v>
      </c>
      <c r="V715" s="172"/>
      <c r="W715" s="33">
        <f t="shared" si="4351"/>
        <v>0</v>
      </c>
      <c r="X715" s="172"/>
      <c r="Y715" s="33">
        <f t="shared" si="4352"/>
        <v>0</v>
      </c>
      <c r="Z715" s="172"/>
      <c r="AA715" s="33">
        <f t="shared" si="4353"/>
        <v>0</v>
      </c>
      <c r="AB715" s="172"/>
      <c r="AC715" s="33">
        <f t="shared" si="4354"/>
        <v>0</v>
      </c>
      <c r="AD715" s="172"/>
      <c r="AE715" s="33">
        <f t="shared" si="4355"/>
        <v>0</v>
      </c>
      <c r="AF715" s="172"/>
      <c r="AG715" s="33">
        <f t="shared" si="4356"/>
        <v>0</v>
      </c>
      <c r="AH715" s="172"/>
      <c r="AI715" s="33">
        <f t="shared" si="4357"/>
        <v>0</v>
      </c>
      <c r="AJ715" s="172"/>
      <c r="AK715" s="33">
        <f t="shared" si="4358"/>
        <v>0</v>
      </c>
      <c r="AL715" s="172"/>
      <c r="AM715" s="33">
        <f t="shared" si="4359"/>
        <v>0</v>
      </c>
      <c r="AN715" s="172"/>
      <c r="AO715" s="33">
        <f t="shared" si="4360"/>
        <v>0</v>
      </c>
      <c r="AP715" s="172"/>
      <c r="AQ715" s="33">
        <f t="shared" si="4361"/>
        <v>0</v>
      </c>
      <c r="AR715" s="172"/>
      <c r="AS715" s="33">
        <f t="shared" si="4362"/>
        <v>0</v>
      </c>
      <c r="AT715" s="172"/>
      <c r="AU715" s="33">
        <f t="shared" si="4363"/>
        <v>0</v>
      </c>
      <c r="AV715" s="172"/>
      <c r="AW715" s="33">
        <f t="shared" si="4364"/>
        <v>0</v>
      </c>
      <c r="AX715" s="34">
        <f t="shared" si="4181"/>
        <v>0</v>
      </c>
      <c r="AY715" s="41">
        <f t="shared" si="4182"/>
        <v>0</v>
      </c>
      <c r="AZ715" s="5">
        <f t="shared" si="4183"/>
        <v>0</v>
      </c>
      <c r="BA715" s="155">
        <f t="shared" si="4184"/>
        <v>0</v>
      </c>
    </row>
    <row r="716" spans="1:53" s="2" customFormat="1" ht="13.2" hidden="1" thickTop="1" thickBot="1" x14ac:dyDescent="0.3">
      <c r="A716" s="32"/>
      <c r="B716" s="154">
        <v>5500000896</v>
      </c>
      <c r="C716" s="133" t="str">
        <f>IFERROR(IF(B716,VLOOKUP((AEO!$B$13&amp;AEO!$C$13&amp;B716&amp;E716),MSRV5!A:F,6,0),""),"N/A")</f>
        <v>6730</v>
      </c>
      <c r="D716" s="138" t="s">
        <v>5627</v>
      </c>
      <c r="E716" s="143" t="str">
        <f>IF(B716,VLOOKUP(B716,MSRV5!B:D,3,0),"")</f>
        <v>UN</v>
      </c>
      <c r="F716" s="143"/>
      <c r="G716" s="75"/>
      <c r="H716" s="74">
        <f>IFERROR(IF(B716,VLOOKUP((AEO!$B$13&amp;AEO!$C$13&amp;B716&amp;E716),MSRV5!A:E,5,0),""),0)</f>
        <v>1602.13</v>
      </c>
      <c r="I716" s="33">
        <f t="shared" si="4365"/>
        <v>0</v>
      </c>
      <c r="J716" s="172"/>
      <c r="K716" s="33">
        <f t="shared" si="4366"/>
        <v>0</v>
      </c>
      <c r="L716" s="172"/>
      <c r="M716" s="33">
        <f t="shared" si="4367"/>
        <v>0</v>
      </c>
      <c r="N716" s="172"/>
      <c r="O716" s="33">
        <f t="shared" si="4347"/>
        <v>0</v>
      </c>
      <c r="P716" s="172"/>
      <c r="Q716" s="33">
        <f t="shared" si="4348"/>
        <v>0</v>
      </c>
      <c r="R716" s="172"/>
      <c r="S716" s="33">
        <f t="shared" si="4349"/>
        <v>0</v>
      </c>
      <c r="T716" s="172"/>
      <c r="U716" s="33">
        <f t="shared" si="4350"/>
        <v>0</v>
      </c>
      <c r="V716" s="172"/>
      <c r="W716" s="33">
        <f t="shared" si="4351"/>
        <v>0</v>
      </c>
      <c r="X716" s="172"/>
      <c r="Y716" s="33">
        <f t="shared" si="4352"/>
        <v>0</v>
      </c>
      <c r="Z716" s="172"/>
      <c r="AA716" s="33">
        <f t="shared" si="4353"/>
        <v>0</v>
      </c>
      <c r="AB716" s="172"/>
      <c r="AC716" s="33">
        <f t="shared" si="4354"/>
        <v>0</v>
      </c>
      <c r="AD716" s="172"/>
      <c r="AE716" s="33">
        <f t="shared" si="4355"/>
        <v>0</v>
      </c>
      <c r="AF716" s="172"/>
      <c r="AG716" s="33">
        <f t="shared" si="4356"/>
        <v>0</v>
      </c>
      <c r="AH716" s="172"/>
      <c r="AI716" s="33">
        <f t="shared" si="4357"/>
        <v>0</v>
      </c>
      <c r="AJ716" s="172"/>
      <c r="AK716" s="33">
        <f t="shared" si="4358"/>
        <v>0</v>
      </c>
      <c r="AL716" s="172"/>
      <c r="AM716" s="33">
        <f t="shared" si="4359"/>
        <v>0</v>
      </c>
      <c r="AN716" s="172"/>
      <c r="AO716" s="33">
        <f t="shared" si="4360"/>
        <v>0</v>
      </c>
      <c r="AP716" s="172"/>
      <c r="AQ716" s="33">
        <f t="shared" si="4361"/>
        <v>0</v>
      </c>
      <c r="AR716" s="172"/>
      <c r="AS716" s="33">
        <f t="shared" si="4362"/>
        <v>0</v>
      </c>
      <c r="AT716" s="172"/>
      <c r="AU716" s="33">
        <f t="shared" si="4363"/>
        <v>0</v>
      </c>
      <c r="AV716" s="172"/>
      <c r="AW716" s="33">
        <f t="shared" si="4364"/>
        <v>0</v>
      </c>
      <c r="AX716" s="34">
        <f t="shared" si="4181"/>
        <v>0</v>
      </c>
      <c r="AY716" s="41">
        <f t="shared" si="4182"/>
        <v>0</v>
      </c>
      <c r="AZ716" s="5">
        <f t="shared" si="4183"/>
        <v>0</v>
      </c>
      <c r="BA716" s="155">
        <f t="shared" si="4184"/>
        <v>0</v>
      </c>
    </row>
    <row r="717" spans="1:53" s="2" customFormat="1" ht="13.2" hidden="1" thickTop="1" thickBot="1" x14ac:dyDescent="0.3">
      <c r="A717" s="32"/>
      <c r="B717" s="154">
        <v>5500200800</v>
      </c>
      <c r="C717" s="133" t="str">
        <f>IFERROR(IF(B717,VLOOKUP((AEO!$B$13&amp;AEO!$C$13&amp;B717&amp;E717),MSRV5!A:F,6,0),""),"N/A")</f>
        <v>6740</v>
      </c>
      <c r="D717" s="138" t="s">
        <v>5628</v>
      </c>
      <c r="E717" s="143" t="str">
        <f>IF(B717,VLOOKUP(B717,MSRV5!B:D,3,0),"")</f>
        <v>M2</v>
      </c>
      <c r="F717" s="143"/>
      <c r="G717" s="75"/>
      <c r="H717" s="74">
        <f>IFERROR(IF(B717,VLOOKUP((AEO!$B$13&amp;AEO!$C$13&amp;B717&amp;E717),MSRV5!A:E,5,0),""),0)</f>
        <v>421.35</v>
      </c>
      <c r="I717" s="33">
        <f t="shared" si="4365"/>
        <v>0</v>
      </c>
      <c r="J717" s="172"/>
      <c r="K717" s="33">
        <f t="shared" si="4366"/>
        <v>0</v>
      </c>
      <c r="L717" s="172"/>
      <c r="M717" s="33">
        <f t="shared" si="4367"/>
        <v>0</v>
      </c>
      <c r="N717" s="172"/>
      <c r="O717" s="33">
        <f t="shared" si="4347"/>
        <v>0</v>
      </c>
      <c r="P717" s="172"/>
      <c r="Q717" s="33">
        <f t="shared" si="4348"/>
        <v>0</v>
      </c>
      <c r="R717" s="172"/>
      <c r="S717" s="33">
        <f t="shared" si="4349"/>
        <v>0</v>
      </c>
      <c r="T717" s="172"/>
      <c r="U717" s="33">
        <f t="shared" si="4350"/>
        <v>0</v>
      </c>
      <c r="V717" s="172"/>
      <c r="W717" s="33">
        <f t="shared" si="4351"/>
        <v>0</v>
      </c>
      <c r="X717" s="172"/>
      <c r="Y717" s="33">
        <f t="shared" si="4352"/>
        <v>0</v>
      </c>
      <c r="Z717" s="172"/>
      <c r="AA717" s="33">
        <f t="shared" si="4353"/>
        <v>0</v>
      </c>
      <c r="AB717" s="172"/>
      <c r="AC717" s="33">
        <f t="shared" si="4354"/>
        <v>0</v>
      </c>
      <c r="AD717" s="172"/>
      <c r="AE717" s="33">
        <f t="shared" si="4355"/>
        <v>0</v>
      </c>
      <c r="AF717" s="172"/>
      <c r="AG717" s="33">
        <f t="shared" si="4356"/>
        <v>0</v>
      </c>
      <c r="AH717" s="172"/>
      <c r="AI717" s="33">
        <f t="shared" si="4357"/>
        <v>0</v>
      </c>
      <c r="AJ717" s="172"/>
      <c r="AK717" s="33">
        <f t="shared" si="4358"/>
        <v>0</v>
      </c>
      <c r="AL717" s="172"/>
      <c r="AM717" s="33">
        <f t="shared" si="4359"/>
        <v>0</v>
      </c>
      <c r="AN717" s="172"/>
      <c r="AO717" s="33">
        <f t="shared" si="4360"/>
        <v>0</v>
      </c>
      <c r="AP717" s="172"/>
      <c r="AQ717" s="33">
        <f t="shared" si="4361"/>
        <v>0</v>
      </c>
      <c r="AR717" s="172"/>
      <c r="AS717" s="33">
        <f t="shared" si="4362"/>
        <v>0</v>
      </c>
      <c r="AT717" s="172"/>
      <c r="AU717" s="33">
        <f t="shared" si="4363"/>
        <v>0</v>
      </c>
      <c r="AV717" s="172"/>
      <c r="AW717" s="33">
        <f t="shared" si="4364"/>
        <v>0</v>
      </c>
      <c r="AX717" s="34">
        <f t="shared" si="4181"/>
        <v>0</v>
      </c>
      <c r="AY717" s="41">
        <f t="shared" si="4182"/>
        <v>0</v>
      </c>
      <c r="AZ717" s="5">
        <f t="shared" si="4183"/>
        <v>0</v>
      </c>
      <c r="BA717" s="155">
        <f t="shared" si="4184"/>
        <v>0</v>
      </c>
    </row>
    <row r="718" spans="1:53" s="2" customFormat="1" ht="13.2" hidden="1" thickTop="1" thickBot="1" x14ac:dyDescent="0.3">
      <c r="A718" s="32"/>
      <c r="B718" s="154">
        <v>5500400244</v>
      </c>
      <c r="C718" s="133" t="str">
        <f>IFERROR(IF(B718,VLOOKUP((AEO!$B$13&amp;AEO!$C$13&amp;B718&amp;E718),MSRV5!A:F,6,0),""),"N/A")</f>
        <v>6750</v>
      </c>
      <c r="D718" s="138" t="s">
        <v>5629</v>
      </c>
      <c r="E718" s="143" t="str">
        <f>IF(B718,VLOOKUP(B718,MSRV5!B:D,3,0),"")</f>
        <v>M3</v>
      </c>
      <c r="F718" s="143"/>
      <c r="G718" s="75"/>
      <c r="H718" s="74">
        <f>IFERROR(IF(B718,VLOOKUP((AEO!$B$13&amp;AEO!$C$13&amp;B718&amp;E718),MSRV5!A:E,5,0),""),0)</f>
        <v>911.09</v>
      </c>
      <c r="I718" s="33">
        <f t="shared" si="4365"/>
        <v>0</v>
      </c>
      <c r="J718" s="172"/>
      <c r="K718" s="33">
        <f t="shared" si="4366"/>
        <v>0</v>
      </c>
      <c r="L718" s="172"/>
      <c r="M718" s="33">
        <f t="shared" si="4367"/>
        <v>0</v>
      </c>
      <c r="N718" s="172"/>
      <c r="O718" s="33">
        <f t="shared" si="4347"/>
        <v>0</v>
      </c>
      <c r="P718" s="172"/>
      <c r="Q718" s="33">
        <f t="shared" si="4348"/>
        <v>0</v>
      </c>
      <c r="R718" s="172"/>
      <c r="S718" s="33">
        <f t="shared" si="4349"/>
        <v>0</v>
      </c>
      <c r="T718" s="172"/>
      <c r="U718" s="33">
        <f t="shared" si="4350"/>
        <v>0</v>
      </c>
      <c r="V718" s="172"/>
      <c r="W718" s="33">
        <f t="shared" si="4351"/>
        <v>0</v>
      </c>
      <c r="X718" s="172"/>
      <c r="Y718" s="33">
        <f t="shared" si="4352"/>
        <v>0</v>
      </c>
      <c r="Z718" s="172"/>
      <c r="AA718" s="33">
        <f t="shared" si="4353"/>
        <v>0</v>
      </c>
      <c r="AB718" s="172"/>
      <c r="AC718" s="33">
        <f t="shared" si="4354"/>
        <v>0</v>
      </c>
      <c r="AD718" s="172"/>
      <c r="AE718" s="33">
        <f t="shared" si="4355"/>
        <v>0</v>
      </c>
      <c r="AF718" s="172"/>
      <c r="AG718" s="33">
        <f t="shared" si="4356"/>
        <v>0</v>
      </c>
      <c r="AH718" s="172"/>
      <c r="AI718" s="33">
        <f t="shared" si="4357"/>
        <v>0</v>
      </c>
      <c r="AJ718" s="172"/>
      <c r="AK718" s="33">
        <f t="shared" si="4358"/>
        <v>0</v>
      </c>
      <c r="AL718" s="172"/>
      <c r="AM718" s="33">
        <f t="shared" si="4359"/>
        <v>0</v>
      </c>
      <c r="AN718" s="172"/>
      <c r="AO718" s="33">
        <f t="shared" si="4360"/>
        <v>0</v>
      </c>
      <c r="AP718" s="172"/>
      <c r="AQ718" s="33">
        <f t="shared" si="4361"/>
        <v>0</v>
      </c>
      <c r="AR718" s="172"/>
      <c r="AS718" s="33">
        <f t="shared" si="4362"/>
        <v>0</v>
      </c>
      <c r="AT718" s="172"/>
      <c r="AU718" s="33">
        <f t="shared" si="4363"/>
        <v>0</v>
      </c>
      <c r="AV718" s="172"/>
      <c r="AW718" s="33">
        <f t="shared" si="4364"/>
        <v>0</v>
      </c>
      <c r="AX718" s="34">
        <f t="shared" si="4181"/>
        <v>0</v>
      </c>
      <c r="AY718" s="41">
        <f t="shared" si="4182"/>
        <v>0</v>
      </c>
      <c r="AZ718" s="5">
        <f t="shared" si="4183"/>
        <v>0</v>
      </c>
      <c r="BA718" s="155">
        <f t="shared" si="4184"/>
        <v>0</v>
      </c>
    </row>
    <row r="719" spans="1:53" s="2" customFormat="1" ht="13.2" hidden="1" thickTop="1" thickBot="1" x14ac:dyDescent="0.3">
      <c r="A719" s="32"/>
      <c r="B719" s="154">
        <v>5500100811</v>
      </c>
      <c r="C719" s="133" t="str">
        <f>IFERROR(IF(B719,VLOOKUP((AEO!$B$13&amp;AEO!$C$13&amp;B719&amp;E719),MSRV5!A:F,6,0),""),"N/A")</f>
        <v>6760</v>
      </c>
      <c r="D719" s="138" t="s">
        <v>5630</v>
      </c>
      <c r="E719" s="143" t="str">
        <f>IF(B719,VLOOKUP(B719,MSRV5!B:D,3,0),"")</f>
        <v>M3</v>
      </c>
      <c r="F719" s="143"/>
      <c r="G719" s="75"/>
      <c r="H719" s="74">
        <f>IFERROR(IF(B719,VLOOKUP((AEO!$B$13&amp;AEO!$C$13&amp;B719&amp;E719),MSRV5!A:E,5,0),""),0)</f>
        <v>1338.55</v>
      </c>
      <c r="I719" s="33">
        <f t="shared" si="4365"/>
        <v>0</v>
      </c>
      <c r="J719" s="172"/>
      <c r="K719" s="33">
        <f t="shared" si="4366"/>
        <v>0</v>
      </c>
      <c r="L719" s="172"/>
      <c r="M719" s="33">
        <f t="shared" si="4367"/>
        <v>0</v>
      </c>
      <c r="N719" s="172"/>
      <c r="O719" s="33">
        <f t="shared" si="4347"/>
        <v>0</v>
      </c>
      <c r="P719" s="172"/>
      <c r="Q719" s="33">
        <f t="shared" si="4348"/>
        <v>0</v>
      </c>
      <c r="R719" s="172"/>
      <c r="S719" s="33">
        <f t="shared" si="4349"/>
        <v>0</v>
      </c>
      <c r="T719" s="172"/>
      <c r="U719" s="33">
        <f t="shared" si="4350"/>
        <v>0</v>
      </c>
      <c r="V719" s="172"/>
      <c r="W719" s="33">
        <f t="shared" si="4351"/>
        <v>0</v>
      </c>
      <c r="X719" s="172"/>
      <c r="Y719" s="33">
        <f t="shared" si="4352"/>
        <v>0</v>
      </c>
      <c r="Z719" s="172"/>
      <c r="AA719" s="33">
        <f t="shared" si="4353"/>
        <v>0</v>
      </c>
      <c r="AB719" s="172"/>
      <c r="AC719" s="33">
        <f t="shared" si="4354"/>
        <v>0</v>
      </c>
      <c r="AD719" s="172"/>
      <c r="AE719" s="33">
        <f t="shared" si="4355"/>
        <v>0</v>
      </c>
      <c r="AF719" s="172"/>
      <c r="AG719" s="33">
        <f t="shared" si="4356"/>
        <v>0</v>
      </c>
      <c r="AH719" s="172"/>
      <c r="AI719" s="33">
        <f t="shared" si="4357"/>
        <v>0</v>
      </c>
      <c r="AJ719" s="172"/>
      <c r="AK719" s="33">
        <f t="shared" si="4358"/>
        <v>0</v>
      </c>
      <c r="AL719" s="172"/>
      <c r="AM719" s="33">
        <f t="shared" si="4359"/>
        <v>0</v>
      </c>
      <c r="AN719" s="172"/>
      <c r="AO719" s="33">
        <f t="shared" si="4360"/>
        <v>0</v>
      </c>
      <c r="AP719" s="172"/>
      <c r="AQ719" s="33">
        <f t="shared" si="4361"/>
        <v>0</v>
      </c>
      <c r="AR719" s="172"/>
      <c r="AS719" s="33">
        <f t="shared" si="4362"/>
        <v>0</v>
      </c>
      <c r="AT719" s="172"/>
      <c r="AU719" s="33">
        <f t="shared" si="4363"/>
        <v>0</v>
      </c>
      <c r="AV719" s="172"/>
      <c r="AW719" s="33">
        <f t="shared" si="4364"/>
        <v>0</v>
      </c>
      <c r="AX719" s="34">
        <f t="shared" si="4181"/>
        <v>0</v>
      </c>
      <c r="AY719" s="41">
        <f t="shared" si="4182"/>
        <v>0</v>
      </c>
      <c r="AZ719" s="5">
        <f t="shared" si="4183"/>
        <v>0</v>
      </c>
      <c r="BA719" s="155">
        <f t="shared" si="4184"/>
        <v>0</v>
      </c>
    </row>
    <row r="720" spans="1:53" s="2" customFormat="1" ht="13.2" hidden="1" thickTop="1" thickBot="1" x14ac:dyDescent="0.3">
      <c r="A720" s="32"/>
      <c r="B720" s="154">
        <v>5500200802</v>
      </c>
      <c r="C720" s="133" t="str">
        <f>IFERROR(IF(B720,VLOOKUP((AEO!$B$13&amp;AEO!$C$13&amp;B720&amp;E720),MSRV5!A:F,6,0),""),"N/A")</f>
        <v>6770</v>
      </c>
      <c r="D720" s="138" t="s">
        <v>5631</v>
      </c>
      <c r="E720" s="143" t="str">
        <f>IF(B720,VLOOKUP(B720,MSRV5!B:D,3,0),"")</f>
        <v>KG</v>
      </c>
      <c r="F720" s="143"/>
      <c r="G720" s="75"/>
      <c r="H720" s="74">
        <f>IFERROR(IF(B720,VLOOKUP((AEO!$B$13&amp;AEO!$C$13&amp;B720&amp;E720),MSRV5!A:E,5,0),""),0)</f>
        <v>16.170000000000002</v>
      </c>
      <c r="I720" s="33">
        <f t="shared" si="4365"/>
        <v>0</v>
      </c>
      <c r="J720" s="172"/>
      <c r="K720" s="33">
        <f t="shared" si="4366"/>
        <v>0</v>
      </c>
      <c r="L720" s="172"/>
      <c r="M720" s="33">
        <f t="shared" si="4367"/>
        <v>0</v>
      </c>
      <c r="N720" s="172"/>
      <c r="O720" s="33">
        <f t="shared" si="4347"/>
        <v>0</v>
      </c>
      <c r="P720" s="172"/>
      <c r="Q720" s="33">
        <f t="shared" si="4348"/>
        <v>0</v>
      </c>
      <c r="R720" s="172"/>
      <c r="S720" s="33">
        <f t="shared" si="4349"/>
        <v>0</v>
      </c>
      <c r="T720" s="172"/>
      <c r="U720" s="33">
        <f t="shared" si="4350"/>
        <v>0</v>
      </c>
      <c r="V720" s="172"/>
      <c r="W720" s="33">
        <f t="shared" si="4351"/>
        <v>0</v>
      </c>
      <c r="X720" s="172"/>
      <c r="Y720" s="33">
        <f t="shared" si="4352"/>
        <v>0</v>
      </c>
      <c r="Z720" s="172"/>
      <c r="AA720" s="33">
        <f t="shared" si="4353"/>
        <v>0</v>
      </c>
      <c r="AB720" s="172"/>
      <c r="AC720" s="33">
        <f t="shared" si="4354"/>
        <v>0</v>
      </c>
      <c r="AD720" s="172"/>
      <c r="AE720" s="33">
        <f t="shared" si="4355"/>
        <v>0</v>
      </c>
      <c r="AF720" s="172"/>
      <c r="AG720" s="33">
        <f t="shared" si="4356"/>
        <v>0</v>
      </c>
      <c r="AH720" s="172"/>
      <c r="AI720" s="33">
        <f t="shared" si="4357"/>
        <v>0</v>
      </c>
      <c r="AJ720" s="172"/>
      <c r="AK720" s="33">
        <f t="shared" si="4358"/>
        <v>0</v>
      </c>
      <c r="AL720" s="172"/>
      <c r="AM720" s="33">
        <f t="shared" si="4359"/>
        <v>0</v>
      </c>
      <c r="AN720" s="172"/>
      <c r="AO720" s="33">
        <f t="shared" si="4360"/>
        <v>0</v>
      </c>
      <c r="AP720" s="172"/>
      <c r="AQ720" s="33">
        <f t="shared" si="4361"/>
        <v>0</v>
      </c>
      <c r="AR720" s="172"/>
      <c r="AS720" s="33">
        <f t="shared" si="4362"/>
        <v>0</v>
      </c>
      <c r="AT720" s="172"/>
      <c r="AU720" s="33">
        <f t="shared" si="4363"/>
        <v>0</v>
      </c>
      <c r="AV720" s="172"/>
      <c r="AW720" s="33">
        <f t="shared" si="4364"/>
        <v>0</v>
      </c>
      <c r="AX720" s="34">
        <f t="shared" si="4181"/>
        <v>0</v>
      </c>
      <c r="AY720" s="41">
        <f t="shared" si="4182"/>
        <v>0</v>
      </c>
      <c r="AZ720" s="5">
        <f t="shared" si="4183"/>
        <v>0</v>
      </c>
      <c r="BA720" s="155">
        <f t="shared" si="4184"/>
        <v>0</v>
      </c>
    </row>
    <row r="721" spans="1:53" s="2" customFormat="1" ht="13.2" hidden="1" thickTop="1" thickBot="1" x14ac:dyDescent="0.3">
      <c r="A721" s="32"/>
      <c r="B721" s="154">
        <v>5500100850</v>
      </c>
      <c r="C721" s="133" t="str">
        <f>IFERROR(IF(B721,VLOOKUP((AEO!$B$13&amp;AEO!$C$13&amp;B721&amp;E721),MSRV5!A:F,6,0),""),"N/A")</f>
        <v>6780</v>
      </c>
      <c r="D721" s="138" t="s">
        <v>5632</v>
      </c>
      <c r="E721" s="143" t="str">
        <f>IF(B721,VLOOKUP(B721,MSRV5!B:D,3,0),"")</f>
        <v>KG</v>
      </c>
      <c r="F721" s="143"/>
      <c r="G721" s="75"/>
      <c r="H721" s="74">
        <f>IFERROR(IF(B721,VLOOKUP((AEO!$B$13&amp;AEO!$C$13&amp;B721&amp;E721),MSRV5!A:E,5,0),""),0)</f>
        <v>10.33</v>
      </c>
      <c r="I721" s="33">
        <f t="shared" si="4365"/>
        <v>0</v>
      </c>
      <c r="J721" s="172"/>
      <c r="K721" s="33">
        <f t="shared" si="4366"/>
        <v>0</v>
      </c>
      <c r="L721" s="172"/>
      <c r="M721" s="33">
        <f t="shared" si="4367"/>
        <v>0</v>
      </c>
      <c r="N721" s="172"/>
      <c r="O721" s="33">
        <f t="shared" si="4347"/>
        <v>0</v>
      </c>
      <c r="P721" s="172"/>
      <c r="Q721" s="33">
        <f t="shared" si="4348"/>
        <v>0</v>
      </c>
      <c r="R721" s="172"/>
      <c r="S721" s="33">
        <f t="shared" si="4349"/>
        <v>0</v>
      </c>
      <c r="T721" s="172"/>
      <c r="U721" s="33">
        <f t="shared" si="4350"/>
        <v>0</v>
      </c>
      <c r="V721" s="172"/>
      <c r="W721" s="33">
        <f t="shared" si="4351"/>
        <v>0</v>
      </c>
      <c r="X721" s="172"/>
      <c r="Y721" s="33">
        <f t="shared" si="4352"/>
        <v>0</v>
      </c>
      <c r="Z721" s="172"/>
      <c r="AA721" s="33">
        <f t="shared" si="4353"/>
        <v>0</v>
      </c>
      <c r="AB721" s="172"/>
      <c r="AC721" s="33">
        <f t="shared" si="4354"/>
        <v>0</v>
      </c>
      <c r="AD721" s="172"/>
      <c r="AE721" s="33">
        <f t="shared" si="4355"/>
        <v>0</v>
      </c>
      <c r="AF721" s="172"/>
      <c r="AG721" s="33">
        <f t="shared" si="4356"/>
        <v>0</v>
      </c>
      <c r="AH721" s="172"/>
      <c r="AI721" s="33">
        <f t="shared" si="4357"/>
        <v>0</v>
      </c>
      <c r="AJ721" s="172"/>
      <c r="AK721" s="33">
        <f t="shared" si="4358"/>
        <v>0</v>
      </c>
      <c r="AL721" s="172"/>
      <c r="AM721" s="33">
        <f t="shared" si="4359"/>
        <v>0</v>
      </c>
      <c r="AN721" s="172"/>
      <c r="AO721" s="33">
        <f t="shared" si="4360"/>
        <v>0</v>
      </c>
      <c r="AP721" s="172"/>
      <c r="AQ721" s="33">
        <f t="shared" si="4361"/>
        <v>0</v>
      </c>
      <c r="AR721" s="172"/>
      <c r="AS721" s="33">
        <f t="shared" si="4362"/>
        <v>0</v>
      </c>
      <c r="AT721" s="172"/>
      <c r="AU721" s="33">
        <f t="shared" si="4363"/>
        <v>0</v>
      </c>
      <c r="AV721" s="172"/>
      <c r="AW721" s="33">
        <f t="shared" si="4364"/>
        <v>0</v>
      </c>
      <c r="AX721" s="34">
        <f t="shared" si="4181"/>
        <v>0</v>
      </c>
      <c r="AY721" s="41">
        <f t="shared" si="4182"/>
        <v>0</v>
      </c>
      <c r="AZ721" s="5">
        <f t="shared" si="4183"/>
        <v>0</v>
      </c>
      <c r="BA721" s="155">
        <f t="shared" si="4184"/>
        <v>0</v>
      </c>
    </row>
    <row r="722" spans="1:53" s="2" customFormat="1" ht="13.2" hidden="1" thickTop="1" thickBot="1" x14ac:dyDescent="0.3">
      <c r="A722" s="32"/>
      <c r="B722" s="154">
        <v>5500100450</v>
      </c>
      <c r="C722" s="133" t="str">
        <f>IFERROR(IF(B722,VLOOKUP((AEO!$B$13&amp;AEO!$C$13&amp;B722&amp;E722),MSRV5!A:F,6,0),""),"N/A")</f>
        <v>6790</v>
      </c>
      <c r="D722" s="138" t="s">
        <v>5633</v>
      </c>
      <c r="E722" s="143" t="str">
        <f>IF(B722,VLOOKUP(B722,MSRV5!B:D,3,0),"")</f>
        <v>M2</v>
      </c>
      <c r="F722" s="143"/>
      <c r="G722" s="75"/>
      <c r="H722" s="74">
        <f>IFERROR(IF(B722,VLOOKUP((AEO!$B$13&amp;AEO!$C$13&amp;B722&amp;E722),MSRV5!A:E,5,0),""),0)</f>
        <v>16.07</v>
      </c>
      <c r="I722" s="33">
        <f t="shared" si="4365"/>
        <v>0</v>
      </c>
      <c r="J722" s="172"/>
      <c r="K722" s="33">
        <f t="shared" si="4366"/>
        <v>0</v>
      </c>
      <c r="L722" s="172"/>
      <c r="M722" s="33">
        <f t="shared" si="4367"/>
        <v>0</v>
      </c>
      <c r="N722" s="172"/>
      <c r="O722" s="33">
        <f t="shared" si="4347"/>
        <v>0</v>
      </c>
      <c r="P722" s="172"/>
      <c r="Q722" s="33">
        <f t="shared" si="4348"/>
        <v>0</v>
      </c>
      <c r="R722" s="172"/>
      <c r="S722" s="33">
        <f t="shared" si="4349"/>
        <v>0</v>
      </c>
      <c r="T722" s="172"/>
      <c r="U722" s="33">
        <f t="shared" si="4350"/>
        <v>0</v>
      </c>
      <c r="V722" s="172"/>
      <c r="W722" s="33">
        <f t="shared" si="4351"/>
        <v>0</v>
      </c>
      <c r="X722" s="172"/>
      <c r="Y722" s="33">
        <f t="shared" si="4352"/>
        <v>0</v>
      </c>
      <c r="Z722" s="172"/>
      <c r="AA722" s="33">
        <f t="shared" si="4353"/>
        <v>0</v>
      </c>
      <c r="AB722" s="172"/>
      <c r="AC722" s="33">
        <f t="shared" si="4354"/>
        <v>0</v>
      </c>
      <c r="AD722" s="172"/>
      <c r="AE722" s="33">
        <f t="shared" si="4355"/>
        <v>0</v>
      </c>
      <c r="AF722" s="172"/>
      <c r="AG722" s="33">
        <f t="shared" si="4356"/>
        <v>0</v>
      </c>
      <c r="AH722" s="172"/>
      <c r="AI722" s="33">
        <f t="shared" si="4357"/>
        <v>0</v>
      </c>
      <c r="AJ722" s="172"/>
      <c r="AK722" s="33">
        <f t="shared" si="4358"/>
        <v>0</v>
      </c>
      <c r="AL722" s="172"/>
      <c r="AM722" s="33">
        <f t="shared" si="4359"/>
        <v>0</v>
      </c>
      <c r="AN722" s="172"/>
      <c r="AO722" s="33">
        <f t="shared" si="4360"/>
        <v>0</v>
      </c>
      <c r="AP722" s="172"/>
      <c r="AQ722" s="33">
        <f t="shared" si="4361"/>
        <v>0</v>
      </c>
      <c r="AR722" s="172"/>
      <c r="AS722" s="33">
        <f t="shared" si="4362"/>
        <v>0</v>
      </c>
      <c r="AT722" s="172"/>
      <c r="AU722" s="33">
        <f t="shared" si="4363"/>
        <v>0</v>
      </c>
      <c r="AV722" s="172"/>
      <c r="AW722" s="33">
        <f t="shared" si="4364"/>
        <v>0</v>
      </c>
      <c r="AX722" s="34">
        <f t="shared" si="4181"/>
        <v>0</v>
      </c>
      <c r="AY722" s="41">
        <f t="shared" si="4182"/>
        <v>0</v>
      </c>
      <c r="AZ722" s="5">
        <f t="shared" si="4183"/>
        <v>0</v>
      </c>
      <c r="BA722" s="155">
        <f t="shared" si="4184"/>
        <v>0</v>
      </c>
    </row>
    <row r="723" spans="1:53" s="2" customFormat="1" ht="24" hidden="1" thickTop="1" thickBot="1" x14ac:dyDescent="0.3">
      <c r="A723" s="32"/>
      <c r="B723" s="154">
        <v>5500300505</v>
      </c>
      <c r="C723" s="133" t="str">
        <f>IFERROR(IF(B723,VLOOKUP((AEO!$B$13&amp;AEO!$C$13&amp;B723&amp;E723),MSRV5!A:F,6,0),""),"N/A")</f>
        <v>6800</v>
      </c>
      <c r="D723" s="138" t="s">
        <v>5634</v>
      </c>
      <c r="E723" s="143" t="str">
        <f>IF(B723,VLOOKUP(B723,MSRV5!B:D,3,0),"")</f>
        <v>M3</v>
      </c>
      <c r="F723" s="143"/>
      <c r="G723" s="75"/>
      <c r="H723" s="74">
        <f>IFERROR(IF(B723,VLOOKUP((AEO!$B$13&amp;AEO!$C$13&amp;B723&amp;E723),MSRV5!A:E,5,0),""),0)</f>
        <v>308.25</v>
      </c>
      <c r="I723" s="33">
        <f t="shared" si="4365"/>
        <v>0</v>
      </c>
      <c r="J723" s="172"/>
      <c r="K723" s="33">
        <f t="shared" si="4366"/>
        <v>0</v>
      </c>
      <c r="L723" s="172"/>
      <c r="M723" s="33">
        <f t="shared" si="4367"/>
        <v>0</v>
      </c>
      <c r="N723" s="172"/>
      <c r="O723" s="33">
        <f t="shared" si="4347"/>
        <v>0</v>
      </c>
      <c r="P723" s="172"/>
      <c r="Q723" s="33">
        <f t="shared" si="4348"/>
        <v>0</v>
      </c>
      <c r="R723" s="172"/>
      <c r="S723" s="33">
        <f t="shared" si="4349"/>
        <v>0</v>
      </c>
      <c r="T723" s="172"/>
      <c r="U723" s="33">
        <f t="shared" si="4350"/>
        <v>0</v>
      </c>
      <c r="V723" s="172"/>
      <c r="W723" s="33">
        <f t="shared" si="4351"/>
        <v>0</v>
      </c>
      <c r="X723" s="172"/>
      <c r="Y723" s="33">
        <f t="shared" si="4352"/>
        <v>0</v>
      </c>
      <c r="Z723" s="172"/>
      <c r="AA723" s="33">
        <f t="shared" si="4353"/>
        <v>0</v>
      </c>
      <c r="AB723" s="172"/>
      <c r="AC723" s="33">
        <f t="shared" si="4354"/>
        <v>0</v>
      </c>
      <c r="AD723" s="172"/>
      <c r="AE723" s="33">
        <f t="shared" si="4355"/>
        <v>0</v>
      </c>
      <c r="AF723" s="172"/>
      <c r="AG723" s="33">
        <f t="shared" si="4356"/>
        <v>0</v>
      </c>
      <c r="AH723" s="172"/>
      <c r="AI723" s="33">
        <f t="shared" si="4357"/>
        <v>0</v>
      </c>
      <c r="AJ723" s="172"/>
      <c r="AK723" s="33">
        <f t="shared" si="4358"/>
        <v>0</v>
      </c>
      <c r="AL723" s="172"/>
      <c r="AM723" s="33">
        <f t="shared" si="4359"/>
        <v>0</v>
      </c>
      <c r="AN723" s="172"/>
      <c r="AO723" s="33">
        <f t="shared" si="4360"/>
        <v>0</v>
      </c>
      <c r="AP723" s="172"/>
      <c r="AQ723" s="33">
        <f t="shared" si="4361"/>
        <v>0</v>
      </c>
      <c r="AR723" s="172"/>
      <c r="AS723" s="33">
        <f t="shared" si="4362"/>
        <v>0</v>
      </c>
      <c r="AT723" s="172"/>
      <c r="AU723" s="33">
        <f t="shared" si="4363"/>
        <v>0</v>
      </c>
      <c r="AV723" s="172"/>
      <c r="AW723" s="33">
        <f t="shared" si="4364"/>
        <v>0</v>
      </c>
      <c r="AX723" s="34">
        <f t="shared" si="4181"/>
        <v>0</v>
      </c>
      <c r="AY723" s="41">
        <f t="shared" si="4182"/>
        <v>0</v>
      </c>
      <c r="AZ723" s="5">
        <f t="shared" si="4183"/>
        <v>0</v>
      </c>
      <c r="BA723" s="155">
        <f t="shared" si="4184"/>
        <v>0</v>
      </c>
    </row>
    <row r="724" spans="1:53" s="2" customFormat="1" ht="13.2" hidden="1" thickTop="1" thickBot="1" x14ac:dyDescent="0.3">
      <c r="A724" s="32"/>
      <c r="B724" s="154">
        <v>5500100810</v>
      </c>
      <c r="C724" s="133" t="str">
        <f>IFERROR(IF(B724,VLOOKUP((AEO!$B$13&amp;AEO!$C$13&amp;B724&amp;E724),MSRV5!A:F,6,0),""),"N/A")</f>
        <v>6810</v>
      </c>
      <c r="D724" s="138" t="s">
        <v>5635</v>
      </c>
      <c r="E724" s="143" t="str">
        <f>IF(B724,VLOOKUP(B724,MSRV5!B:D,3,0),"")</f>
        <v>M3</v>
      </c>
      <c r="F724" s="143"/>
      <c r="G724" s="75"/>
      <c r="H724" s="74">
        <f>IFERROR(IF(B724,VLOOKUP((AEO!$B$13&amp;AEO!$C$13&amp;B724&amp;E724),MSRV5!A:E,5,0),""),0)</f>
        <v>1294.1099999999999</v>
      </c>
      <c r="I724" s="33">
        <f t="shared" si="4365"/>
        <v>0</v>
      </c>
      <c r="J724" s="172"/>
      <c r="K724" s="33">
        <f t="shared" si="4366"/>
        <v>0</v>
      </c>
      <c r="L724" s="172"/>
      <c r="M724" s="33">
        <f t="shared" si="4367"/>
        <v>0</v>
      </c>
      <c r="N724" s="172"/>
      <c r="O724" s="33">
        <f t="shared" si="4347"/>
        <v>0</v>
      </c>
      <c r="P724" s="172"/>
      <c r="Q724" s="33">
        <f t="shared" si="4348"/>
        <v>0</v>
      </c>
      <c r="R724" s="172"/>
      <c r="S724" s="33">
        <f t="shared" si="4349"/>
        <v>0</v>
      </c>
      <c r="T724" s="172"/>
      <c r="U724" s="33">
        <f t="shared" si="4350"/>
        <v>0</v>
      </c>
      <c r="V724" s="172"/>
      <c r="W724" s="33">
        <f t="shared" si="4351"/>
        <v>0</v>
      </c>
      <c r="X724" s="172"/>
      <c r="Y724" s="33">
        <f t="shared" si="4352"/>
        <v>0</v>
      </c>
      <c r="Z724" s="172"/>
      <c r="AA724" s="33">
        <f t="shared" si="4353"/>
        <v>0</v>
      </c>
      <c r="AB724" s="172"/>
      <c r="AC724" s="33">
        <f t="shared" si="4354"/>
        <v>0</v>
      </c>
      <c r="AD724" s="172"/>
      <c r="AE724" s="33">
        <f t="shared" si="4355"/>
        <v>0</v>
      </c>
      <c r="AF724" s="172"/>
      <c r="AG724" s="33">
        <f t="shared" si="4356"/>
        <v>0</v>
      </c>
      <c r="AH724" s="172"/>
      <c r="AI724" s="33">
        <f t="shared" si="4357"/>
        <v>0</v>
      </c>
      <c r="AJ724" s="172"/>
      <c r="AK724" s="33">
        <f t="shared" si="4358"/>
        <v>0</v>
      </c>
      <c r="AL724" s="172"/>
      <c r="AM724" s="33">
        <f t="shared" si="4359"/>
        <v>0</v>
      </c>
      <c r="AN724" s="172"/>
      <c r="AO724" s="33">
        <f t="shared" si="4360"/>
        <v>0</v>
      </c>
      <c r="AP724" s="172"/>
      <c r="AQ724" s="33">
        <f t="shared" si="4361"/>
        <v>0</v>
      </c>
      <c r="AR724" s="172"/>
      <c r="AS724" s="33">
        <f t="shared" si="4362"/>
        <v>0</v>
      </c>
      <c r="AT724" s="172"/>
      <c r="AU724" s="33">
        <f t="shared" si="4363"/>
        <v>0</v>
      </c>
      <c r="AV724" s="172"/>
      <c r="AW724" s="33">
        <f t="shared" si="4364"/>
        <v>0</v>
      </c>
      <c r="AX724" s="34">
        <f t="shared" si="4181"/>
        <v>0</v>
      </c>
      <c r="AY724" s="41">
        <f t="shared" si="4182"/>
        <v>0</v>
      </c>
      <c r="AZ724" s="5">
        <f t="shared" si="4183"/>
        <v>0</v>
      </c>
      <c r="BA724" s="155">
        <f t="shared" si="4184"/>
        <v>0</v>
      </c>
    </row>
    <row r="725" spans="1:53" s="2" customFormat="1" ht="13.2" hidden="1" thickTop="1" thickBot="1" x14ac:dyDescent="0.3">
      <c r="A725" s="32"/>
      <c r="B725" s="154">
        <v>5500100809</v>
      </c>
      <c r="C725" s="133" t="str">
        <f>IFERROR(IF(B725,VLOOKUP((AEO!$B$13&amp;AEO!$C$13&amp;B725&amp;E725),MSRV5!A:F,6,0),""),"N/A")</f>
        <v>6820</v>
      </c>
      <c r="D725" s="138" t="s">
        <v>5636</v>
      </c>
      <c r="E725" s="143" t="str">
        <f>IF(B725,VLOOKUP(B725,MSRV5!B:D,3,0),"")</f>
        <v>M3</v>
      </c>
      <c r="F725" s="143"/>
      <c r="G725" s="75"/>
      <c r="H725" s="74">
        <f>IFERROR(IF(B725,VLOOKUP((AEO!$B$13&amp;AEO!$C$13&amp;B725&amp;E725),MSRV5!A:E,5,0),""),0)</f>
        <v>753.54</v>
      </c>
      <c r="I725" s="33">
        <f t="shared" si="4365"/>
        <v>0</v>
      </c>
      <c r="J725" s="172"/>
      <c r="K725" s="33">
        <f t="shared" si="4366"/>
        <v>0</v>
      </c>
      <c r="L725" s="172"/>
      <c r="M725" s="33">
        <f t="shared" si="4367"/>
        <v>0</v>
      </c>
      <c r="N725" s="172"/>
      <c r="O725" s="33">
        <f t="shared" si="4347"/>
        <v>0</v>
      </c>
      <c r="P725" s="172"/>
      <c r="Q725" s="33">
        <f t="shared" si="4348"/>
        <v>0</v>
      </c>
      <c r="R725" s="172"/>
      <c r="S725" s="33">
        <f t="shared" si="4349"/>
        <v>0</v>
      </c>
      <c r="T725" s="172"/>
      <c r="U725" s="33">
        <f t="shared" si="4350"/>
        <v>0</v>
      </c>
      <c r="V725" s="172"/>
      <c r="W725" s="33">
        <f t="shared" si="4351"/>
        <v>0</v>
      </c>
      <c r="X725" s="172"/>
      <c r="Y725" s="33">
        <f t="shared" si="4352"/>
        <v>0</v>
      </c>
      <c r="Z725" s="172"/>
      <c r="AA725" s="33">
        <f t="shared" si="4353"/>
        <v>0</v>
      </c>
      <c r="AB725" s="172"/>
      <c r="AC725" s="33">
        <f t="shared" si="4354"/>
        <v>0</v>
      </c>
      <c r="AD725" s="172"/>
      <c r="AE725" s="33">
        <f t="shared" si="4355"/>
        <v>0</v>
      </c>
      <c r="AF725" s="172"/>
      <c r="AG725" s="33">
        <f t="shared" si="4356"/>
        <v>0</v>
      </c>
      <c r="AH725" s="172"/>
      <c r="AI725" s="33">
        <f t="shared" si="4357"/>
        <v>0</v>
      </c>
      <c r="AJ725" s="172"/>
      <c r="AK725" s="33">
        <f t="shared" si="4358"/>
        <v>0</v>
      </c>
      <c r="AL725" s="172"/>
      <c r="AM725" s="33">
        <f t="shared" si="4359"/>
        <v>0</v>
      </c>
      <c r="AN725" s="172"/>
      <c r="AO725" s="33">
        <f t="shared" si="4360"/>
        <v>0</v>
      </c>
      <c r="AP725" s="172"/>
      <c r="AQ725" s="33">
        <f t="shared" si="4361"/>
        <v>0</v>
      </c>
      <c r="AR725" s="172"/>
      <c r="AS725" s="33">
        <f t="shared" si="4362"/>
        <v>0</v>
      </c>
      <c r="AT725" s="172"/>
      <c r="AU725" s="33">
        <f t="shared" si="4363"/>
        <v>0</v>
      </c>
      <c r="AV725" s="172"/>
      <c r="AW725" s="33">
        <f t="shared" si="4364"/>
        <v>0</v>
      </c>
      <c r="AX725" s="34">
        <f t="shared" si="4181"/>
        <v>0</v>
      </c>
      <c r="AY725" s="41">
        <f t="shared" si="4182"/>
        <v>0</v>
      </c>
      <c r="AZ725" s="5">
        <f t="shared" si="4183"/>
        <v>0</v>
      </c>
      <c r="BA725" s="155">
        <f t="shared" si="4184"/>
        <v>0</v>
      </c>
    </row>
    <row r="726" spans="1:53" s="2" customFormat="1" ht="13.2" hidden="1" thickTop="1" thickBot="1" x14ac:dyDescent="0.3">
      <c r="A726" s="32"/>
      <c r="B726" s="154">
        <v>5500200806</v>
      </c>
      <c r="C726" s="133" t="str">
        <f>IFERROR(IF(B726,VLOOKUP((AEO!$B$13&amp;AEO!$C$13&amp;B726&amp;E726),MSRV5!A:F,6,0),""),"N/A")</f>
        <v>6830</v>
      </c>
      <c r="D726" s="138" t="s">
        <v>5637</v>
      </c>
      <c r="E726" s="143" t="str">
        <f>IF(B726,VLOOKUP(B726,MSRV5!B:D,3,0),"")</f>
        <v>M3</v>
      </c>
      <c r="F726" s="143"/>
      <c r="G726" s="75"/>
      <c r="H726" s="74">
        <f>IFERROR(IF(B726,VLOOKUP((AEO!$B$13&amp;AEO!$C$13&amp;B726&amp;E726),MSRV5!A:E,5,0),""),0)</f>
        <v>420.9</v>
      </c>
      <c r="I726" s="33">
        <f t="shared" si="4365"/>
        <v>0</v>
      </c>
      <c r="J726" s="172"/>
      <c r="K726" s="33">
        <f t="shared" si="4366"/>
        <v>0</v>
      </c>
      <c r="L726" s="172"/>
      <c r="M726" s="33">
        <f t="shared" si="4367"/>
        <v>0</v>
      </c>
      <c r="N726" s="172"/>
      <c r="O726" s="33">
        <f t="shared" si="4347"/>
        <v>0</v>
      </c>
      <c r="P726" s="172"/>
      <c r="Q726" s="33">
        <f t="shared" si="4348"/>
        <v>0</v>
      </c>
      <c r="R726" s="172"/>
      <c r="S726" s="33">
        <f t="shared" si="4349"/>
        <v>0</v>
      </c>
      <c r="T726" s="172"/>
      <c r="U726" s="33">
        <f t="shared" si="4350"/>
        <v>0</v>
      </c>
      <c r="V726" s="172"/>
      <c r="W726" s="33">
        <f t="shared" si="4351"/>
        <v>0</v>
      </c>
      <c r="X726" s="172"/>
      <c r="Y726" s="33">
        <f t="shared" si="4352"/>
        <v>0</v>
      </c>
      <c r="Z726" s="172"/>
      <c r="AA726" s="33">
        <f t="shared" si="4353"/>
        <v>0</v>
      </c>
      <c r="AB726" s="172"/>
      <c r="AC726" s="33">
        <f t="shared" si="4354"/>
        <v>0</v>
      </c>
      <c r="AD726" s="172"/>
      <c r="AE726" s="33">
        <f t="shared" si="4355"/>
        <v>0</v>
      </c>
      <c r="AF726" s="172"/>
      <c r="AG726" s="33">
        <f t="shared" si="4356"/>
        <v>0</v>
      </c>
      <c r="AH726" s="172"/>
      <c r="AI726" s="33">
        <f t="shared" si="4357"/>
        <v>0</v>
      </c>
      <c r="AJ726" s="172"/>
      <c r="AK726" s="33">
        <f t="shared" si="4358"/>
        <v>0</v>
      </c>
      <c r="AL726" s="172"/>
      <c r="AM726" s="33">
        <f t="shared" si="4359"/>
        <v>0</v>
      </c>
      <c r="AN726" s="172"/>
      <c r="AO726" s="33">
        <f t="shared" si="4360"/>
        <v>0</v>
      </c>
      <c r="AP726" s="172"/>
      <c r="AQ726" s="33">
        <f t="shared" si="4361"/>
        <v>0</v>
      </c>
      <c r="AR726" s="172"/>
      <c r="AS726" s="33">
        <f t="shared" si="4362"/>
        <v>0</v>
      </c>
      <c r="AT726" s="172"/>
      <c r="AU726" s="33">
        <f t="shared" si="4363"/>
        <v>0</v>
      </c>
      <c r="AV726" s="172"/>
      <c r="AW726" s="33">
        <f t="shared" si="4364"/>
        <v>0</v>
      </c>
      <c r="AX726" s="34">
        <f t="shared" si="4181"/>
        <v>0</v>
      </c>
      <c r="AY726" s="41">
        <f t="shared" si="4182"/>
        <v>0</v>
      </c>
      <c r="AZ726" s="5">
        <f t="shared" si="4183"/>
        <v>0</v>
      </c>
      <c r="BA726" s="155">
        <f t="shared" si="4184"/>
        <v>0</v>
      </c>
    </row>
    <row r="727" spans="1:53" s="2" customFormat="1" ht="13.2" hidden="1" thickTop="1" thickBot="1" x14ac:dyDescent="0.3">
      <c r="A727" s="32"/>
      <c r="B727" s="154">
        <v>5500300438</v>
      </c>
      <c r="C727" s="133" t="str">
        <f>IFERROR(IF(B727,VLOOKUP((AEO!$B$13&amp;AEO!$C$13&amp;B727&amp;E727),MSRV5!A:F,6,0),""),"N/A")</f>
        <v>6840</v>
      </c>
      <c r="D727" s="138" t="s">
        <v>5638</v>
      </c>
      <c r="E727" s="143" t="str">
        <f>IF(B727,VLOOKUP(B727,MSRV5!B:D,3,0),"")</f>
        <v>M3</v>
      </c>
      <c r="F727" s="143"/>
      <c r="G727" s="75"/>
      <c r="H727" s="74">
        <f>IFERROR(IF(B727,VLOOKUP((AEO!$B$13&amp;AEO!$C$13&amp;B727&amp;E727),MSRV5!A:E,5,0),""),0)</f>
        <v>1654.08</v>
      </c>
      <c r="I727" s="33">
        <f t="shared" si="4365"/>
        <v>0</v>
      </c>
      <c r="J727" s="172"/>
      <c r="K727" s="33">
        <f t="shared" si="4366"/>
        <v>0</v>
      </c>
      <c r="L727" s="172"/>
      <c r="M727" s="33">
        <f t="shared" si="4367"/>
        <v>0</v>
      </c>
      <c r="N727" s="172"/>
      <c r="O727" s="33">
        <f t="shared" si="4347"/>
        <v>0</v>
      </c>
      <c r="P727" s="172"/>
      <c r="Q727" s="33">
        <f t="shared" si="4348"/>
        <v>0</v>
      </c>
      <c r="R727" s="172"/>
      <c r="S727" s="33">
        <f t="shared" si="4349"/>
        <v>0</v>
      </c>
      <c r="T727" s="172"/>
      <c r="U727" s="33">
        <f t="shared" si="4350"/>
        <v>0</v>
      </c>
      <c r="V727" s="172"/>
      <c r="W727" s="33">
        <f t="shared" si="4351"/>
        <v>0</v>
      </c>
      <c r="X727" s="172"/>
      <c r="Y727" s="33">
        <f t="shared" si="4352"/>
        <v>0</v>
      </c>
      <c r="Z727" s="172"/>
      <c r="AA727" s="33">
        <f t="shared" si="4353"/>
        <v>0</v>
      </c>
      <c r="AB727" s="172"/>
      <c r="AC727" s="33">
        <f t="shared" si="4354"/>
        <v>0</v>
      </c>
      <c r="AD727" s="172"/>
      <c r="AE727" s="33">
        <f t="shared" si="4355"/>
        <v>0</v>
      </c>
      <c r="AF727" s="172"/>
      <c r="AG727" s="33">
        <f t="shared" si="4356"/>
        <v>0</v>
      </c>
      <c r="AH727" s="172"/>
      <c r="AI727" s="33">
        <f t="shared" si="4357"/>
        <v>0</v>
      </c>
      <c r="AJ727" s="172"/>
      <c r="AK727" s="33">
        <f t="shared" si="4358"/>
        <v>0</v>
      </c>
      <c r="AL727" s="172"/>
      <c r="AM727" s="33">
        <f t="shared" si="4359"/>
        <v>0</v>
      </c>
      <c r="AN727" s="172"/>
      <c r="AO727" s="33">
        <f t="shared" si="4360"/>
        <v>0</v>
      </c>
      <c r="AP727" s="172"/>
      <c r="AQ727" s="33">
        <f t="shared" si="4361"/>
        <v>0</v>
      </c>
      <c r="AR727" s="172"/>
      <c r="AS727" s="33">
        <f t="shared" si="4362"/>
        <v>0</v>
      </c>
      <c r="AT727" s="172"/>
      <c r="AU727" s="33">
        <f t="shared" si="4363"/>
        <v>0</v>
      </c>
      <c r="AV727" s="172"/>
      <c r="AW727" s="33">
        <f t="shared" si="4364"/>
        <v>0</v>
      </c>
      <c r="AX727" s="34">
        <f t="shared" si="4181"/>
        <v>0</v>
      </c>
      <c r="AY727" s="41">
        <f t="shared" si="4182"/>
        <v>0</v>
      </c>
      <c r="AZ727" s="5">
        <f t="shared" si="4183"/>
        <v>0</v>
      </c>
      <c r="BA727" s="155">
        <f t="shared" si="4184"/>
        <v>0</v>
      </c>
    </row>
    <row r="728" spans="1:53" s="2" customFormat="1" ht="13.2" hidden="1" thickTop="1" thickBot="1" x14ac:dyDescent="0.3">
      <c r="A728" s="32"/>
      <c r="B728" s="154">
        <v>5500300439</v>
      </c>
      <c r="C728" s="133" t="str">
        <f>IFERROR(IF(B728,VLOOKUP((AEO!$B$13&amp;AEO!$C$13&amp;B728&amp;E728),MSRV5!A:F,6,0),""),"N/A")</f>
        <v>6850</v>
      </c>
      <c r="D728" s="138" t="s">
        <v>5639</v>
      </c>
      <c r="E728" s="143" t="str">
        <f>IF(B728,VLOOKUP(B728,MSRV5!B:D,3,0),"")</f>
        <v>M3</v>
      </c>
      <c r="F728" s="143"/>
      <c r="G728" s="75"/>
      <c r="H728" s="74">
        <f>IFERROR(IF(B728,VLOOKUP((AEO!$B$13&amp;AEO!$C$13&amp;B728&amp;E728),MSRV5!A:E,5,0),""),0)</f>
        <v>4073.21</v>
      </c>
      <c r="I728" s="33">
        <f t="shared" si="4365"/>
        <v>0</v>
      </c>
      <c r="J728" s="172"/>
      <c r="K728" s="33">
        <f t="shared" si="4366"/>
        <v>0</v>
      </c>
      <c r="L728" s="172"/>
      <c r="M728" s="33">
        <f t="shared" si="4367"/>
        <v>0</v>
      </c>
      <c r="N728" s="172"/>
      <c r="O728" s="33">
        <f t="shared" si="4347"/>
        <v>0</v>
      </c>
      <c r="P728" s="172"/>
      <c r="Q728" s="33">
        <f t="shared" si="4348"/>
        <v>0</v>
      </c>
      <c r="R728" s="172"/>
      <c r="S728" s="33">
        <f t="shared" si="4349"/>
        <v>0</v>
      </c>
      <c r="T728" s="172"/>
      <c r="U728" s="33">
        <f t="shared" si="4350"/>
        <v>0</v>
      </c>
      <c r="V728" s="172"/>
      <c r="W728" s="33">
        <f t="shared" si="4351"/>
        <v>0</v>
      </c>
      <c r="X728" s="172"/>
      <c r="Y728" s="33">
        <f t="shared" si="4352"/>
        <v>0</v>
      </c>
      <c r="Z728" s="172"/>
      <c r="AA728" s="33">
        <f t="shared" si="4353"/>
        <v>0</v>
      </c>
      <c r="AB728" s="172"/>
      <c r="AC728" s="33">
        <f t="shared" si="4354"/>
        <v>0</v>
      </c>
      <c r="AD728" s="172"/>
      <c r="AE728" s="33">
        <f t="shared" si="4355"/>
        <v>0</v>
      </c>
      <c r="AF728" s="172"/>
      <c r="AG728" s="33">
        <f t="shared" si="4356"/>
        <v>0</v>
      </c>
      <c r="AH728" s="172"/>
      <c r="AI728" s="33">
        <f t="shared" si="4357"/>
        <v>0</v>
      </c>
      <c r="AJ728" s="172"/>
      <c r="AK728" s="33">
        <f t="shared" si="4358"/>
        <v>0</v>
      </c>
      <c r="AL728" s="172"/>
      <c r="AM728" s="33">
        <f t="shared" si="4359"/>
        <v>0</v>
      </c>
      <c r="AN728" s="172"/>
      <c r="AO728" s="33">
        <f t="shared" si="4360"/>
        <v>0</v>
      </c>
      <c r="AP728" s="172"/>
      <c r="AQ728" s="33">
        <f t="shared" si="4361"/>
        <v>0</v>
      </c>
      <c r="AR728" s="172"/>
      <c r="AS728" s="33">
        <f t="shared" si="4362"/>
        <v>0</v>
      </c>
      <c r="AT728" s="172"/>
      <c r="AU728" s="33">
        <f t="shared" si="4363"/>
        <v>0</v>
      </c>
      <c r="AV728" s="172"/>
      <c r="AW728" s="33">
        <f t="shared" si="4364"/>
        <v>0</v>
      </c>
      <c r="AX728" s="34">
        <f t="shared" si="4181"/>
        <v>0</v>
      </c>
      <c r="AY728" s="41">
        <f t="shared" si="4182"/>
        <v>0</v>
      </c>
      <c r="AZ728" s="5">
        <f t="shared" si="4183"/>
        <v>0</v>
      </c>
      <c r="BA728" s="155">
        <f t="shared" si="4184"/>
        <v>0</v>
      </c>
    </row>
    <row r="729" spans="1:53" s="2" customFormat="1" ht="13.2" hidden="1" thickTop="1" thickBot="1" x14ac:dyDescent="0.3">
      <c r="A729" s="32"/>
      <c r="B729" s="154">
        <v>5500100030</v>
      </c>
      <c r="C729" s="133" t="str">
        <f>IFERROR(IF(B729,VLOOKUP((AEO!$B$13&amp;AEO!$C$13&amp;B729&amp;E729),MSRV5!A:F,6,0),""),"N/A")</f>
        <v>6860</v>
      </c>
      <c r="D729" s="138" t="s">
        <v>5640</v>
      </c>
      <c r="E729" s="143" t="str">
        <f>IF(B729,VLOOKUP(B729,MSRV5!B:D,3,0),"")</f>
        <v>M2</v>
      </c>
      <c r="F729" s="143"/>
      <c r="G729" s="75"/>
      <c r="H729" s="74">
        <f>IFERROR(IF(B729,VLOOKUP((AEO!$B$13&amp;AEO!$C$13&amp;B729&amp;E729),MSRV5!A:E,5,0),""),0)</f>
        <v>236.1</v>
      </c>
      <c r="I729" s="33">
        <f t="shared" si="4365"/>
        <v>0</v>
      </c>
      <c r="J729" s="172"/>
      <c r="K729" s="33">
        <f t="shared" si="4366"/>
        <v>0</v>
      </c>
      <c r="L729" s="172"/>
      <c r="M729" s="33">
        <f t="shared" si="4367"/>
        <v>0</v>
      </c>
      <c r="N729" s="172"/>
      <c r="O729" s="33">
        <f t="shared" si="4347"/>
        <v>0</v>
      </c>
      <c r="P729" s="172"/>
      <c r="Q729" s="33">
        <f t="shared" si="4348"/>
        <v>0</v>
      </c>
      <c r="R729" s="172"/>
      <c r="S729" s="33">
        <f t="shared" si="4349"/>
        <v>0</v>
      </c>
      <c r="T729" s="172"/>
      <c r="U729" s="33">
        <f t="shared" si="4350"/>
        <v>0</v>
      </c>
      <c r="V729" s="172"/>
      <c r="W729" s="33">
        <f t="shared" si="4351"/>
        <v>0</v>
      </c>
      <c r="X729" s="172"/>
      <c r="Y729" s="33">
        <f t="shared" si="4352"/>
        <v>0</v>
      </c>
      <c r="Z729" s="172"/>
      <c r="AA729" s="33">
        <f t="shared" si="4353"/>
        <v>0</v>
      </c>
      <c r="AB729" s="172"/>
      <c r="AC729" s="33">
        <f t="shared" si="4354"/>
        <v>0</v>
      </c>
      <c r="AD729" s="172"/>
      <c r="AE729" s="33">
        <f t="shared" si="4355"/>
        <v>0</v>
      </c>
      <c r="AF729" s="172"/>
      <c r="AG729" s="33">
        <f t="shared" si="4356"/>
        <v>0</v>
      </c>
      <c r="AH729" s="172"/>
      <c r="AI729" s="33">
        <f t="shared" si="4357"/>
        <v>0</v>
      </c>
      <c r="AJ729" s="172"/>
      <c r="AK729" s="33">
        <f t="shared" si="4358"/>
        <v>0</v>
      </c>
      <c r="AL729" s="172"/>
      <c r="AM729" s="33">
        <f t="shared" si="4359"/>
        <v>0</v>
      </c>
      <c r="AN729" s="172"/>
      <c r="AO729" s="33">
        <f t="shared" si="4360"/>
        <v>0</v>
      </c>
      <c r="AP729" s="172"/>
      <c r="AQ729" s="33">
        <f t="shared" si="4361"/>
        <v>0</v>
      </c>
      <c r="AR729" s="172"/>
      <c r="AS729" s="33">
        <f t="shared" si="4362"/>
        <v>0</v>
      </c>
      <c r="AT729" s="172"/>
      <c r="AU729" s="33">
        <f t="shared" si="4363"/>
        <v>0</v>
      </c>
      <c r="AV729" s="172"/>
      <c r="AW729" s="33">
        <f t="shared" si="4364"/>
        <v>0</v>
      </c>
      <c r="AX729" s="34">
        <f t="shared" si="4181"/>
        <v>0</v>
      </c>
      <c r="AY729" s="41">
        <f t="shared" si="4182"/>
        <v>0</v>
      </c>
      <c r="AZ729" s="5">
        <f t="shared" si="4183"/>
        <v>0</v>
      </c>
      <c r="BA729" s="155">
        <f t="shared" si="4184"/>
        <v>0</v>
      </c>
    </row>
    <row r="730" spans="1:53" s="2" customFormat="1" ht="13.2" hidden="1" thickTop="1" thickBot="1" x14ac:dyDescent="0.3">
      <c r="A730" s="32"/>
      <c r="B730" s="154">
        <v>5500100029</v>
      </c>
      <c r="C730" s="133" t="str">
        <f>IFERROR(IF(B730,VLOOKUP((AEO!$B$13&amp;AEO!$C$13&amp;B730&amp;E730),MSRV5!A:F,6,0),""),"N/A")</f>
        <v>6870</v>
      </c>
      <c r="D730" s="138" t="s">
        <v>5641</v>
      </c>
      <c r="E730" s="143" t="str">
        <f>IF(B730,VLOOKUP(B730,MSRV5!B:D,3,0),"")</f>
        <v>M2</v>
      </c>
      <c r="F730" s="143"/>
      <c r="G730" s="75"/>
      <c r="H730" s="74">
        <f>IFERROR(IF(B730,VLOOKUP((AEO!$B$13&amp;AEO!$C$13&amp;B730&amp;E730),MSRV5!A:E,5,0),""),0)</f>
        <v>202.16</v>
      </c>
      <c r="I730" s="33">
        <f t="shared" si="4365"/>
        <v>0</v>
      </c>
      <c r="J730" s="172"/>
      <c r="K730" s="33">
        <f t="shared" si="4366"/>
        <v>0</v>
      </c>
      <c r="L730" s="172"/>
      <c r="M730" s="33">
        <f t="shared" si="4367"/>
        <v>0</v>
      </c>
      <c r="N730" s="172"/>
      <c r="O730" s="33">
        <f t="shared" si="4347"/>
        <v>0</v>
      </c>
      <c r="P730" s="172"/>
      <c r="Q730" s="33">
        <f t="shared" si="4348"/>
        <v>0</v>
      </c>
      <c r="R730" s="172"/>
      <c r="S730" s="33">
        <f t="shared" si="4349"/>
        <v>0</v>
      </c>
      <c r="T730" s="172"/>
      <c r="U730" s="33">
        <f t="shared" si="4350"/>
        <v>0</v>
      </c>
      <c r="V730" s="172"/>
      <c r="W730" s="33">
        <f t="shared" si="4351"/>
        <v>0</v>
      </c>
      <c r="X730" s="172"/>
      <c r="Y730" s="33">
        <f t="shared" si="4352"/>
        <v>0</v>
      </c>
      <c r="Z730" s="172"/>
      <c r="AA730" s="33">
        <f t="shared" si="4353"/>
        <v>0</v>
      </c>
      <c r="AB730" s="172"/>
      <c r="AC730" s="33">
        <f t="shared" si="4354"/>
        <v>0</v>
      </c>
      <c r="AD730" s="172"/>
      <c r="AE730" s="33">
        <f t="shared" si="4355"/>
        <v>0</v>
      </c>
      <c r="AF730" s="172"/>
      <c r="AG730" s="33">
        <f t="shared" si="4356"/>
        <v>0</v>
      </c>
      <c r="AH730" s="172"/>
      <c r="AI730" s="33">
        <f t="shared" si="4357"/>
        <v>0</v>
      </c>
      <c r="AJ730" s="172"/>
      <c r="AK730" s="33">
        <f t="shared" si="4358"/>
        <v>0</v>
      </c>
      <c r="AL730" s="172"/>
      <c r="AM730" s="33">
        <f t="shared" si="4359"/>
        <v>0</v>
      </c>
      <c r="AN730" s="172"/>
      <c r="AO730" s="33">
        <f t="shared" si="4360"/>
        <v>0</v>
      </c>
      <c r="AP730" s="172"/>
      <c r="AQ730" s="33">
        <f t="shared" si="4361"/>
        <v>0</v>
      </c>
      <c r="AR730" s="172"/>
      <c r="AS730" s="33">
        <f t="shared" si="4362"/>
        <v>0</v>
      </c>
      <c r="AT730" s="172"/>
      <c r="AU730" s="33">
        <f t="shared" si="4363"/>
        <v>0</v>
      </c>
      <c r="AV730" s="172"/>
      <c r="AW730" s="33">
        <f t="shared" si="4364"/>
        <v>0</v>
      </c>
      <c r="AX730" s="34">
        <f t="shared" si="4181"/>
        <v>0</v>
      </c>
      <c r="AY730" s="41">
        <f t="shared" si="4182"/>
        <v>0</v>
      </c>
      <c r="AZ730" s="5">
        <f t="shared" si="4183"/>
        <v>0</v>
      </c>
      <c r="BA730" s="155">
        <f t="shared" si="4184"/>
        <v>0</v>
      </c>
    </row>
    <row r="731" spans="1:53" s="2" customFormat="1" ht="13.2" hidden="1" thickTop="1" thickBot="1" x14ac:dyDescent="0.3">
      <c r="A731" s="32"/>
      <c r="B731" s="154">
        <v>5500300447</v>
      </c>
      <c r="C731" s="133" t="str">
        <f>IFERROR(IF(B731,VLOOKUP((AEO!$B$13&amp;AEO!$C$13&amp;B731&amp;E731),MSRV5!A:F,6,0),""),"N/A")</f>
        <v>6880</v>
      </c>
      <c r="D731" s="138" t="s">
        <v>5642</v>
      </c>
      <c r="E731" s="143" t="str">
        <f>IF(B731,VLOOKUP(B731,MSRV5!B:D,3,0),"")</f>
        <v>M2</v>
      </c>
      <c r="F731" s="143"/>
      <c r="G731" s="75"/>
      <c r="H731" s="74">
        <f>IFERROR(IF(B731,VLOOKUP((AEO!$B$13&amp;AEO!$C$13&amp;B731&amp;E731),MSRV5!A:E,5,0),""),0)</f>
        <v>46.48</v>
      </c>
      <c r="I731" s="33">
        <f t="shared" si="4365"/>
        <v>0</v>
      </c>
      <c r="J731" s="172"/>
      <c r="K731" s="33">
        <f t="shared" si="4366"/>
        <v>0</v>
      </c>
      <c r="L731" s="172"/>
      <c r="M731" s="33">
        <f t="shared" si="4367"/>
        <v>0</v>
      </c>
      <c r="N731" s="172"/>
      <c r="O731" s="33">
        <f t="shared" si="4347"/>
        <v>0</v>
      </c>
      <c r="P731" s="172"/>
      <c r="Q731" s="33">
        <f t="shared" si="4348"/>
        <v>0</v>
      </c>
      <c r="R731" s="172"/>
      <c r="S731" s="33">
        <f t="shared" si="4349"/>
        <v>0</v>
      </c>
      <c r="T731" s="172"/>
      <c r="U731" s="33">
        <f t="shared" si="4350"/>
        <v>0</v>
      </c>
      <c r="V731" s="172"/>
      <c r="W731" s="33">
        <f t="shared" si="4351"/>
        <v>0</v>
      </c>
      <c r="X731" s="172"/>
      <c r="Y731" s="33">
        <f t="shared" si="4352"/>
        <v>0</v>
      </c>
      <c r="Z731" s="172"/>
      <c r="AA731" s="33">
        <f t="shared" si="4353"/>
        <v>0</v>
      </c>
      <c r="AB731" s="172"/>
      <c r="AC731" s="33">
        <f t="shared" si="4354"/>
        <v>0</v>
      </c>
      <c r="AD731" s="172"/>
      <c r="AE731" s="33">
        <f t="shared" si="4355"/>
        <v>0</v>
      </c>
      <c r="AF731" s="172"/>
      <c r="AG731" s="33">
        <f t="shared" si="4356"/>
        <v>0</v>
      </c>
      <c r="AH731" s="172"/>
      <c r="AI731" s="33">
        <f t="shared" si="4357"/>
        <v>0</v>
      </c>
      <c r="AJ731" s="172"/>
      <c r="AK731" s="33">
        <f t="shared" si="4358"/>
        <v>0</v>
      </c>
      <c r="AL731" s="172"/>
      <c r="AM731" s="33">
        <f t="shared" si="4359"/>
        <v>0</v>
      </c>
      <c r="AN731" s="172"/>
      <c r="AO731" s="33">
        <f t="shared" si="4360"/>
        <v>0</v>
      </c>
      <c r="AP731" s="172"/>
      <c r="AQ731" s="33">
        <f t="shared" si="4361"/>
        <v>0</v>
      </c>
      <c r="AR731" s="172"/>
      <c r="AS731" s="33">
        <f t="shared" si="4362"/>
        <v>0</v>
      </c>
      <c r="AT731" s="172"/>
      <c r="AU731" s="33">
        <f t="shared" si="4363"/>
        <v>0</v>
      </c>
      <c r="AV731" s="172"/>
      <c r="AW731" s="33">
        <f t="shared" si="4364"/>
        <v>0</v>
      </c>
      <c r="AX731" s="34">
        <f t="shared" si="4181"/>
        <v>0</v>
      </c>
      <c r="AY731" s="41">
        <f t="shared" si="4182"/>
        <v>0</v>
      </c>
      <c r="AZ731" s="5">
        <f t="shared" si="4183"/>
        <v>0</v>
      </c>
      <c r="BA731" s="155">
        <f t="shared" si="4184"/>
        <v>0</v>
      </c>
    </row>
    <row r="732" spans="1:53" s="2" customFormat="1" ht="13.2" hidden="1" thickTop="1" thickBot="1" x14ac:dyDescent="0.3">
      <c r="A732" s="32"/>
      <c r="B732" s="154">
        <v>5500100015</v>
      </c>
      <c r="C732" s="133" t="str">
        <f>IFERROR(IF(B732,VLOOKUP((AEO!$B$13&amp;AEO!$C$13&amp;B732&amp;E732),MSRV5!A:F,6,0),""),"N/A")</f>
        <v>6890</v>
      </c>
      <c r="D732" s="138" t="s">
        <v>5643</v>
      </c>
      <c r="E732" s="143" t="str">
        <f>IF(B732,VLOOKUP(B732,MSRV5!B:D,3,0),"")</f>
        <v>UN</v>
      </c>
      <c r="F732" s="143"/>
      <c r="G732" s="75"/>
      <c r="H732" s="74">
        <f>IFERROR(IF(B732,VLOOKUP((AEO!$B$13&amp;AEO!$C$13&amp;B732&amp;E732),MSRV5!A:E,5,0),""),0)</f>
        <v>172.15</v>
      </c>
      <c r="I732" s="33">
        <f t="shared" si="4365"/>
        <v>0</v>
      </c>
      <c r="J732" s="172"/>
      <c r="K732" s="33">
        <f t="shared" si="4366"/>
        <v>0</v>
      </c>
      <c r="L732" s="172"/>
      <c r="M732" s="33">
        <f t="shared" si="4367"/>
        <v>0</v>
      </c>
      <c r="N732" s="172"/>
      <c r="O732" s="33">
        <f t="shared" si="4347"/>
        <v>0</v>
      </c>
      <c r="P732" s="172"/>
      <c r="Q732" s="33">
        <f t="shared" si="4348"/>
        <v>0</v>
      </c>
      <c r="R732" s="172"/>
      <c r="S732" s="33">
        <f t="shared" si="4349"/>
        <v>0</v>
      </c>
      <c r="T732" s="172"/>
      <c r="U732" s="33">
        <f t="shared" si="4350"/>
        <v>0</v>
      </c>
      <c r="V732" s="172"/>
      <c r="W732" s="33">
        <f t="shared" si="4351"/>
        <v>0</v>
      </c>
      <c r="X732" s="172"/>
      <c r="Y732" s="33">
        <f t="shared" si="4352"/>
        <v>0</v>
      </c>
      <c r="Z732" s="172"/>
      <c r="AA732" s="33">
        <f t="shared" si="4353"/>
        <v>0</v>
      </c>
      <c r="AB732" s="172"/>
      <c r="AC732" s="33">
        <f t="shared" si="4354"/>
        <v>0</v>
      </c>
      <c r="AD732" s="172"/>
      <c r="AE732" s="33">
        <f t="shared" si="4355"/>
        <v>0</v>
      </c>
      <c r="AF732" s="172"/>
      <c r="AG732" s="33">
        <f t="shared" si="4356"/>
        <v>0</v>
      </c>
      <c r="AH732" s="172"/>
      <c r="AI732" s="33">
        <f t="shared" si="4357"/>
        <v>0</v>
      </c>
      <c r="AJ732" s="172"/>
      <c r="AK732" s="33">
        <f t="shared" si="4358"/>
        <v>0</v>
      </c>
      <c r="AL732" s="172"/>
      <c r="AM732" s="33">
        <f t="shared" si="4359"/>
        <v>0</v>
      </c>
      <c r="AN732" s="172"/>
      <c r="AO732" s="33">
        <f t="shared" si="4360"/>
        <v>0</v>
      </c>
      <c r="AP732" s="172"/>
      <c r="AQ732" s="33">
        <f t="shared" si="4361"/>
        <v>0</v>
      </c>
      <c r="AR732" s="172"/>
      <c r="AS732" s="33">
        <f t="shared" si="4362"/>
        <v>0</v>
      </c>
      <c r="AT732" s="172"/>
      <c r="AU732" s="33">
        <f t="shared" si="4363"/>
        <v>0</v>
      </c>
      <c r="AV732" s="172"/>
      <c r="AW732" s="33">
        <f t="shared" si="4364"/>
        <v>0</v>
      </c>
      <c r="AX732" s="34">
        <f t="shared" si="4181"/>
        <v>0</v>
      </c>
      <c r="AY732" s="41">
        <f t="shared" si="4182"/>
        <v>0</v>
      </c>
      <c r="AZ732" s="5">
        <f t="shared" si="4183"/>
        <v>0</v>
      </c>
      <c r="BA732" s="155">
        <f t="shared" si="4184"/>
        <v>0</v>
      </c>
    </row>
    <row r="733" spans="1:53" s="2" customFormat="1" ht="13.2" hidden="1" thickTop="1" thickBot="1" x14ac:dyDescent="0.3">
      <c r="A733" s="32"/>
      <c r="B733" s="154">
        <v>5500000893</v>
      </c>
      <c r="C733" s="133" t="str">
        <f>IFERROR(IF(B733,VLOOKUP((AEO!$B$13&amp;AEO!$C$13&amp;B733&amp;E733),MSRV5!A:F,6,0),""),"N/A")</f>
        <v>6900</v>
      </c>
      <c r="D733" s="138" t="s">
        <v>5644</v>
      </c>
      <c r="E733" s="143" t="str">
        <f>IF(B733,VLOOKUP(B733,MSRV5!B:D,3,0),"")</f>
        <v>M2</v>
      </c>
      <c r="F733" s="143"/>
      <c r="G733" s="75"/>
      <c r="H733" s="74">
        <f>IFERROR(IF(B733,VLOOKUP((AEO!$B$13&amp;AEO!$C$13&amp;B733&amp;E733),MSRV5!A:E,5,0),""),0)</f>
        <v>146.63999999999999</v>
      </c>
      <c r="I733" s="33">
        <f t="shared" si="4365"/>
        <v>0</v>
      </c>
      <c r="J733" s="172"/>
      <c r="K733" s="33">
        <f t="shared" si="4366"/>
        <v>0</v>
      </c>
      <c r="L733" s="172"/>
      <c r="M733" s="33">
        <f t="shared" si="4367"/>
        <v>0</v>
      </c>
      <c r="N733" s="172"/>
      <c r="O733" s="33">
        <f t="shared" si="4347"/>
        <v>0</v>
      </c>
      <c r="P733" s="172"/>
      <c r="Q733" s="33">
        <f t="shared" si="4348"/>
        <v>0</v>
      </c>
      <c r="R733" s="172"/>
      <c r="S733" s="33">
        <f t="shared" si="4349"/>
        <v>0</v>
      </c>
      <c r="T733" s="172"/>
      <c r="U733" s="33">
        <f t="shared" si="4350"/>
        <v>0</v>
      </c>
      <c r="V733" s="172"/>
      <c r="W733" s="33">
        <f t="shared" si="4351"/>
        <v>0</v>
      </c>
      <c r="X733" s="172"/>
      <c r="Y733" s="33">
        <f t="shared" si="4352"/>
        <v>0</v>
      </c>
      <c r="Z733" s="172"/>
      <c r="AA733" s="33">
        <f t="shared" si="4353"/>
        <v>0</v>
      </c>
      <c r="AB733" s="172"/>
      <c r="AC733" s="33">
        <f t="shared" si="4354"/>
        <v>0</v>
      </c>
      <c r="AD733" s="172"/>
      <c r="AE733" s="33">
        <f t="shared" si="4355"/>
        <v>0</v>
      </c>
      <c r="AF733" s="172"/>
      <c r="AG733" s="33">
        <f t="shared" si="4356"/>
        <v>0</v>
      </c>
      <c r="AH733" s="172"/>
      <c r="AI733" s="33">
        <f t="shared" si="4357"/>
        <v>0</v>
      </c>
      <c r="AJ733" s="172"/>
      <c r="AK733" s="33">
        <f t="shared" si="4358"/>
        <v>0</v>
      </c>
      <c r="AL733" s="172"/>
      <c r="AM733" s="33">
        <f t="shared" si="4359"/>
        <v>0</v>
      </c>
      <c r="AN733" s="172"/>
      <c r="AO733" s="33">
        <f t="shared" si="4360"/>
        <v>0</v>
      </c>
      <c r="AP733" s="172"/>
      <c r="AQ733" s="33">
        <f t="shared" si="4361"/>
        <v>0</v>
      </c>
      <c r="AR733" s="172"/>
      <c r="AS733" s="33">
        <f t="shared" si="4362"/>
        <v>0</v>
      </c>
      <c r="AT733" s="172"/>
      <c r="AU733" s="33">
        <f t="shared" si="4363"/>
        <v>0</v>
      </c>
      <c r="AV733" s="172"/>
      <c r="AW733" s="33">
        <f t="shared" si="4364"/>
        <v>0</v>
      </c>
      <c r="AX733" s="34">
        <f t="shared" si="4181"/>
        <v>0</v>
      </c>
      <c r="AY733" s="41">
        <f t="shared" si="4182"/>
        <v>0</v>
      </c>
      <c r="AZ733" s="5">
        <f t="shared" si="4183"/>
        <v>0</v>
      </c>
      <c r="BA733" s="155">
        <f t="shared" si="4184"/>
        <v>0</v>
      </c>
    </row>
    <row r="734" spans="1:53" s="2" customFormat="1" ht="13.2" hidden="1" thickTop="1" thickBot="1" x14ac:dyDescent="0.3">
      <c r="A734" s="32"/>
      <c r="B734" s="154">
        <v>5500000957</v>
      </c>
      <c r="C734" s="133" t="str">
        <f>IFERROR(IF(B734,VLOOKUP((AEO!$B$13&amp;AEO!$C$13&amp;B734&amp;E734),MSRV5!A:F,6,0),""),"N/A")</f>
        <v>6910</v>
      </c>
      <c r="D734" s="138" t="s">
        <v>5645</v>
      </c>
      <c r="E734" s="143" t="str">
        <f>IF(B734,VLOOKUP(B734,MSRV5!B:D,3,0),"")</f>
        <v>UN</v>
      </c>
      <c r="F734" s="143"/>
      <c r="G734" s="75"/>
      <c r="H734" s="74">
        <f>IFERROR(IF(B734,VLOOKUP((AEO!$B$13&amp;AEO!$C$13&amp;B734&amp;E734),MSRV5!A:E,5,0),""),0)</f>
        <v>2117.83</v>
      </c>
      <c r="I734" s="33">
        <f t="shared" si="4365"/>
        <v>0</v>
      </c>
      <c r="J734" s="172"/>
      <c r="K734" s="33">
        <f t="shared" si="4366"/>
        <v>0</v>
      </c>
      <c r="L734" s="172"/>
      <c r="M734" s="33">
        <f t="shared" si="4367"/>
        <v>0</v>
      </c>
      <c r="N734" s="172"/>
      <c r="O734" s="33">
        <f t="shared" si="4347"/>
        <v>0</v>
      </c>
      <c r="P734" s="172"/>
      <c r="Q734" s="33">
        <f t="shared" si="4348"/>
        <v>0</v>
      </c>
      <c r="R734" s="172"/>
      <c r="S734" s="33">
        <f t="shared" si="4349"/>
        <v>0</v>
      </c>
      <c r="T734" s="172"/>
      <c r="U734" s="33">
        <f t="shared" si="4350"/>
        <v>0</v>
      </c>
      <c r="V734" s="172"/>
      <c r="W734" s="33">
        <f t="shared" si="4351"/>
        <v>0</v>
      </c>
      <c r="X734" s="172"/>
      <c r="Y734" s="33">
        <f t="shared" si="4352"/>
        <v>0</v>
      </c>
      <c r="Z734" s="172"/>
      <c r="AA734" s="33">
        <f t="shared" si="4353"/>
        <v>0</v>
      </c>
      <c r="AB734" s="172"/>
      <c r="AC734" s="33">
        <f t="shared" si="4354"/>
        <v>0</v>
      </c>
      <c r="AD734" s="172"/>
      <c r="AE734" s="33">
        <f t="shared" si="4355"/>
        <v>0</v>
      </c>
      <c r="AF734" s="172"/>
      <c r="AG734" s="33">
        <f t="shared" si="4356"/>
        <v>0</v>
      </c>
      <c r="AH734" s="172"/>
      <c r="AI734" s="33">
        <f t="shared" si="4357"/>
        <v>0</v>
      </c>
      <c r="AJ734" s="172"/>
      <c r="AK734" s="33">
        <f t="shared" si="4358"/>
        <v>0</v>
      </c>
      <c r="AL734" s="172"/>
      <c r="AM734" s="33">
        <f t="shared" si="4359"/>
        <v>0</v>
      </c>
      <c r="AN734" s="172"/>
      <c r="AO734" s="33">
        <f t="shared" si="4360"/>
        <v>0</v>
      </c>
      <c r="AP734" s="172"/>
      <c r="AQ734" s="33">
        <f t="shared" si="4361"/>
        <v>0</v>
      </c>
      <c r="AR734" s="172"/>
      <c r="AS734" s="33">
        <f t="shared" si="4362"/>
        <v>0</v>
      </c>
      <c r="AT734" s="172"/>
      <c r="AU734" s="33">
        <f t="shared" si="4363"/>
        <v>0</v>
      </c>
      <c r="AV734" s="172"/>
      <c r="AW734" s="33">
        <f t="shared" si="4364"/>
        <v>0</v>
      </c>
      <c r="AX734" s="34">
        <f t="shared" ref="AX734:AX765" si="4368">SUM(AV734,AT734,AR734,AP734,AN734,AL734,AJ734,AH734,AF734,AD734,AB734,Z734,X734,V734,T734,R734,P734,N734,L734,J734)</f>
        <v>0</v>
      </c>
      <c r="AY734" s="41">
        <f t="shared" ref="AY734:AY765" si="4369">SUM(AW734,AU734,AS734,AQ734,AO734,AM734,AK734,AI734,AG734,AE734,AC734,AA734,Y734,W734,U734,S734,Q734,O734,M734,K734)</f>
        <v>0</v>
      </c>
      <c r="AZ734" s="5">
        <f t="shared" ref="AZ734:AZ765" si="4370">(F734+G734)-AX734</f>
        <v>0</v>
      </c>
      <c r="BA734" s="155">
        <f t="shared" ref="BA734:BA765" si="4371">I734-AY734</f>
        <v>0</v>
      </c>
    </row>
    <row r="735" spans="1:53" s="2" customFormat="1" ht="13.2" hidden="1" thickTop="1" thickBot="1" x14ac:dyDescent="0.3">
      <c r="A735" s="32"/>
      <c r="B735" s="154">
        <v>5500000956</v>
      </c>
      <c r="C735" s="133" t="str">
        <f>IFERROR(IF(B735,VLOOKUP((AEO!$B$13&amp;AEO!$C$13&amp;B735&amp;E735),MSRV5!A:F,6,0),""),"N/A")</f>
        <v>6920</v>
      </c>
      <c r="D735" s="138" t="s">
        <v>5646</v>
      </c>
      <c r="E735" s="143" t="str">
        <f>IF(B735,VLOOKUP(B735,MSRV5!B:D,3,0),"")</f>
        <v>UN</v>
      </c>
      <c r="F735" s="143"/>
      <c r="G735" s="75"/>
      <c r="H735" s="74">
        <f>IFERROR(IF(B735,VLOOKUP((AEO!$B$13&amp;AEO!$C$13&amp;B735&amp;E735),MSRV5!A:E,5,0),""),0)</f>
        <v>586.89</v>
      </c>
      <c r="I735" s="33">
        <f t="shared" si="4365"/>
        <v>0</v>
      </c>
      <c r="J735" s="172"/>
      <c r="K735" s="33">
        <f t="shared" si="4366"/>
        <v>0</v>
      </c>
      <c r="L735" s="172"/>
      <c r="M735" s="33">
        <f t="shared" si="4367"/>
        <v>0</v>
      </c>
      <c r="N735" s="172"/>
      <c r="O735" s="33">
        <f t="shared" si="4347"/>
        <v>0</v>
      </c>
      <c r="P735" s="172"/>
      <c r="Q735" s="33">
        <f t="shared" si="4348"/>
        <v>0</v>
      </c>
      <c r="R735" s="172"/>
      <c r="S735" s="33">
        <f t="shared" si="4349"/>
        <v>0</v>
      </c>
      <c r="T735" s="172"/>
      <c r="U735" s="33">
        <f t="shared" si="4350"/>
        <v>0</v>
      </c>
      <c r="V735" s="172"/>
      <c r="W735" s="33">
        <f t="shared" si="4351"/>
        <v>0</v>
      </c>
      <c r="X735" s="172"/>
      <c r="Y735" s="33">
        <f t="shared" si="4352"/>
        <v>0</v>
      </c>
      <c r="Z735" s="172"/>
      <c r="AA735" s="33">
        <f t="shared" si="4353"/>
        <v>0</v>
      </c>
      <c r="AB735" s="172"/>
      <c r="AC735" s="33">
        <f t="shared" si="4354"/>
        <v>0</v>
      </c>
      <c r="AD735" s="172"/>
      <c r="AE735" s="33">
        <f t="shared" si="4355"/>
        <v>0</v>
      </c>
      <c r="AF735" s="172"/>
      <c r="AG735" s="33">
        <f t="shared" si="4356"/>
        <v>0</v>
      </c>
      <c r="AH735" s="172"/>
      <c r="AI735" s="33">
        <f t="shared" si="4357"/>
        <v>0</v>
      </c>
      <c r="AJ735" s="172"/>
      <c r="AK735" s="33">
        <f t="shared" si="4358"/>
        <v>0</v>
      </c>
      <c r="AL735" s="172"/>
      <c r="AM735" s="33">
        <f t="shared" si="4359"/>
        <v>0</v>
      </c>
      <c r="AN735" s="172"/>
      <c r="AO735" s="33">
        <f t="shared" si="4360"/>
        <v>0</v>
      </c>
      <c r="AP735" s="172"/>
      <c r="AQ735" s="33">
        <f t="shared" si="4361"/>
        <v>0</v>
      </c>
      <c r="AR735" s="172"/>
      <c r="AS735" s="33">
        <f t="shared" si="4362"/>
        <v>0</v>
      </c>
      <c r="AT735" s="172"/>
      <c r="AU735" s="33">
        <f t="shared" si="4363"/>
        <v>0</v>
      </c>
      <c r="AV735" s="172"/>
      <c r="AW735" s="33">
        <f t="shared" si="4364"/>
        <v>0</v>
      </c>
      <c r="AX735" s="34">
        <f t="shared" si="4368"/>
        <v>0</v>
      </c>
      <c r="AY735" s="41">
        <f t="shared" si="4369"/>
        <v>0</v>
      </c>
      <c r="AZ735" s="5">
        <f t="shared" si="4370"/>
        <v>0</v>
      </c>
      <c r="BA735" s="155">
        <f t="shared" si="4371"/>
        <v>0</v>
      </c>
    </row>
    <row r="736" spans="1:53" s="2" customFormat="1" ht="13.2" hidden="1" thickTop="1" thickBot="1" x14ac:dyDescent="0.3">
      <c r="A736" s="32"/>
      <c r="B736" s="154">
        <v>5500100862</v>
      </c>
      <c r="C736" s="133" t="str">
        <f>IFERROR(IF(B736,VLOOKUP((AEO!$B$13&amp;AEO!$C$13&amp;B736&amp;E736),MSRV5!A:F,6,0),""),"N/A")</f>
        <v>6930</v>
      </c>
      <c r="D736" s="138" t="s">
        <v>5647</v>
      </c>
      <c r="E736" s="143" t="str">
        <f>IF(B736,VLOOKUP(B736,MSRV5!B:D,3,0),"")</f>
        <v>CJ</v>
      </c>
      <c r="F736" s="143"/>
      <c r="G736" s="75"/>
      <c r="H736" s="74">
        <f>IFERROR(IF(B736,VLOOKUP((AEO!$B$13&amp;AEO!$C$13&amp;B736&amp;E736),MSRV5!A:E,5,0),""),0)</f>
        <v>1088.72</v>
      </c>
      <c r="I736" s="33">
        <f t="shared" si="4365"/>
        <v>0</v>
      </c>
      <c r="J736" s="172"/>
      <c r="K736" s="33">
        <f t="shared" si="4366"/>
        <v>0</v>
      </c>
      <c r="L736" s="172"/>
      <c r="M736" s="33">
        <f t="shared" si="4367"/>
        <v>0</v>
      </c>
      <c r="N736" s="172"/>
      <c r="O736" s="33">
        <f t="shared" si="4347"/>
        <v>0</v>
      </c>
      <c r="P736" s="172"/>
      <c r="Q736" s="33">
        <f t="shared" si="4348"/>
        <v>0</v>
      </c>
      <c r="R736" s="172"/>
      <c r="S736" s="33">
        <f t="shared" si="4349"/>
        <v>0</v>
      </c>
      <c r="T736" s="172"/>
      <c r="U736" s="33">
        <f t="shared" si="4350"/>
        <v>0</v>
      </c>
      <c r="V736" s="172"/>
      <c r="W736" s="33">
        <f t="shared" si="4351"/>
        <v>0</v>
      </c>
      <c r="X736" s="172"/>
      <c r="Y736" s="33">
        <f t="shared" si="4352"/>
        <v>0</v>
      </c>
      <c r="Z736" s="172"/>
      <c r="AA736" s="33">
        <f t="shared" si="4353"/>
        <v>0</v>
      </c>
      <c r="AB736" s="172"/>
      <c r="AC736" s="33">
        <f t="shared" si="4354"/>
        <v>0</v>
      </c>
      <c r="AD736" s="172"/>
      <c r="AE736" s="33">
        <f t="shared" si="4355"/>
        <v>0</v>
      </c>
      <c r="AF736" s="172"/>
      <c r="AG736" s="33">
        <f t="shared" si="4356"/>
        <v>0</v>
      </c>
      <c r="AH736" s="172"/>
      <c r="AI736" s="33">
        <f t="shared" si="4357"/>
        <v>0</v>
      </c>
      <c r="AJ736" s="172"/>
      <c r="AK736" s="33">
        <f t="shared" si="4358"/>
        <v>0</v>
      </c>
      <c r="AL736" s="172"/>
      <c r="AM736" s="33">
        <f t="shared" si="4359"/>
        <v>0</v>
      </c>
      <c r="AN736" s="172"/>
      <c r="AO736" s="33">
        <f t="shared" si="4360"/>
        <v>0</v>
      </c>
      <c r="AP736" s="172"/>
      <c r="AQ736" s="33">
        <f t="shared" si="4361"/>
        <v>0</v>
      </c>
      <c r="AR736" s="172"/>
      <c r="AS736" s="33">
        <f t="shared" si="4362"/>
        <v>0</v>
      </c>
      <c r="AT736" s="172"/>
      <c r="AU736" s="33">
        <f t="shared" si="4363"/>
        <v>0</v>
      </c>
      <c r="AV736" s="172"/>
      <c r="AW736" s="33">
        <f t="shared" si="4364"/>
        <v>0</v>
      </c>
      <c r="AX736" s="34">
        <f t="shared" si="4368"/>
        <v>0</v>
      </c>
      <c r="AY736" s="41">
        <f t="shared" si="4369"/>
        <v>0</v>
      </c>
      <c r="AZ736" s="5">
        <f t="shared" si="4370"/>
        <v>0</v>
      </c>
      <c r="BA736" s="155">
        <f t="shared" si="4371"/>
        <v>0</v>
      </c>
    </row>
    <row r="737" spans="1:53" s="2" customFormat="1" ht="13.2" hidden="1" thickTop="1" thickBot="1" x14ac:dyDescent="0.3">
      <c r="A737" s="32"/>
      <c r="B737" s="154">
        <v>5500300475</v>
      </c>
      <c r="C737" s="133" t="str">
        <f>IFERROR(IF(B737,VLOOKUP((AEO!$B$13&amp;AEO!$C$13&amp;B737&amp;E737),MSRV5!A:F,6,0),""),"N/A")</f>
        <v>6940</v>
      </c>
      <c r="D737" s="138" t="s">
        <v>5648</v>
      </c>
      <c r="E737" s="143" t="str">
        <f>IF(B737,VLOOKUP(B737,MSRV5!B:D,3,0),"")</f>
        <v>UN</v>
      </c>
      <c r="F737" s="143"/>
      <c r="G737" s="75"/>
      <c r="H737" s="74">
        <f>IFERROR(IF(B737,VLOOKUP((AEO!$B$13&amp;AEO!$C$13&amp;B737&amp;E737),MSRV5!A:E,5,0),""),0)</f>
        <v>1397.55</v>
      </c>
      <c r="I737" s="33">
        <f t="shared" si="4365"/>
        <v>0</v>
      </c>
      <c r="J737" s="172"/>
      <c r="K737" s="33">
        <f t="shared" si="4366"/>
        <v>0</v>
      </c>
      <c r="L737" s="172"/>
      <c r="M737" s="33">
        <f t="shared" si="4367"/>
        <v>0</v>
      </c>
      <c r="N737" s="172"/>
      <c r="O737" s="33">
        <f t="shared" si="4347"/>
        <v>0</v>
      </c>
      <c r="P737" s="172"/>
      <c r="Q737" s="33">
        <f t="shared" si="4348"/>
        <v>0</v>
      </c>
      <c r="R737" s="172"/>
      <c r="S737" s="33">
        <f t="shared" si="4349"/>
        <v>0</v>
      </c>
      <c r="T737" s="172"/>
      <c r="U737" s="33">
        <f t="shared" si="4350"/>
        <v>0</v>
      </c>
      <c r="V737" s="172"/>
      <c r="W737" s="33">
        <f t="shared" si="4351"/>
        <v>0</v>
      </c>
      <c r="X737" s="172"/>
      <c r="Y737" s="33">
        <f t="shared" si="4352"/>
        <v>0</v>
      </c>
      <c r="Z737" s="172"/>
      <c r="AA737" s="33">
        <f t="shared" si="4353"/>
        <v>0</v>
      </c>
      <c r="AB737" s="172"/>
      <c r="AC737" s="33">
        <f t="shared" si="4354"/>
        <v>0</v>
      </c>
      <c r="AD737" s="172"/>
      <c r="AE737" s="33">
        <f t="shared" si="4355"/>
        <v>0</v>
      </c>
      <c r="AF737" s="172"/>
      <c r="AG737" s="33">
        <f t="shared" si="4356"/>
        <v>0</v>
      </c>
      <c r="AH737" s="172"/>
      <c r="AI737" s="33">
        <f t="shared" si="4357"/>
        <v>0</v>
      </c>
      <c r="AJ737" s="172"/>
      <c r="AK737" s="33">
        <f t="shared" si="4358"/>
        <v>0</v>
      </c>
      <c r="AL737" s="172"/>
      <c r="AM737" s="33">
        <f t="shared" si="4359"/>
        <v>0</v>
      </c>
      <c r="AN737" s="172"/>
      <c r="AO737" s="33">
        <f t="shared" si="4360"/>
        <v>0</v>
      </c>
      <c r="AP737" s="172"/>
      <c r="AQ737" s="33">
        <f t="shared" si="4361"/>
        <v>0</v>
      </c>
      <c r="AR737" s="172"/>
      <c r="AS737" s="33">
        <f t="shared" si="4362"/>
        <v>0</v>
      </c>
      <c r="AT737" s="172"/>
      <c r="AU737" s="33">
        <f t="shared" si="4363"/>
        <v>0</v>
      </c>
      <c r="AV737" s="172"/>
      <c r="AW737" s="33">
        <f t="shared" si="4364"/>
        <v>0</v>
      </c>
      <c r="AX737" s="34">
        <f t="shared" si="4368"/>
        <v>0</v>
      </c>
      <c r="AY737" s="41">
        <f t="shared" si="4369"/>
        <v>0</v>
      </c>
      <c r="AZ737" s="5">
        <f t="shared" si="4370"/>
        <v>0</v>
      </c>
      <c r="BA737" s="155">
        <f t="shared" si="4371"/>
        <v>0</v>
      </c>
    </row>
    <row r="738" spans="1:53" s="2" customFormat="1" ht="13.2" hidden="1" thickTop="1" thickBot="1" x14ac:dyDescent="0.3">
      <c r="A738" s="32"/>
      <c r="B738" s="154">
        <v>5045900001</v>
      </c>
      <c r="C738" s="133" t="str">
        <f>IFERROR(IF(B738,VLOOKUP((AEO!$B$13&amp;AEO!$C$13&amp;B738&amp;E738),MSRV5!A:F,6,0),""),"N/A")</f>
        <v>6950</v>
      </c>
      <c r="D738" s="138" t="s">
        <v>5649</v>
      </c>
      <c r="E738" s="143" t="str">
        <f>IF(B738,VLOOKUP(B738,MSRV5!B:D,3,0),"")</f>
        <v>UN</v>
      </c>
      <c r="F738" s="143"/>
      <c r="G738" s="75"/>
      <c r="H738" s="74">
        <f>IFERROR(IF(B738,VLOOKUP((AEO!$B$13&amp;AEO!$C$13&amp;B738&amp;E738),MSRV5!A:E,5,0),""),0)</f>
        <v>6425.53</v>
      </c>
      <c r="I738" s="33">
        <f t="shared" si="4365"/>
        <v>0</v>
      </c>
      <c r="J738" s="172"/>
      <c r="K738" s="33">
        <f t="shared" si="4366"/>
        <v>0</v>
      </c>
      <c r="L738" s="172"/>
      <c r="M738" s="33">
        <f t="shared" si="4367"/>
        <v>0</v>
      </c>
      <c r="N738" s="172"/>
      <c r="O738" s="33">
        <f t="shared" si="4347"/>
        <v>0</v>
      </c>
      <c r="P738" s="172"/>
      <c r="Q738" s="33">
        <f t="shared" si="4348"/>
        <v>0</v>
      </c>
      <c r="R738" s="172"/>
      <c r="S738" s="33">
        <f t="shared" si="4349"/>
        <v>0</v>
      </c>
      <c r="T738" s="172"/>
      <c r="U738" s="33">
        <f t="shared" si="4350"/>
        <v>0</v>
      </c>
      <c r="V738" s="172"/>
      <c r="W738" s="33">
        <f t="shared" si="4351"/>
        <v>0</v>
      </c>
      <c r="X738" s="172"/>
      <c r="Y738" s="33">
        <f t="shared" si="4352"/>
        <v>0</v>
      </c>
      <c r="Z738" s="172"/>
      <c r="AA738" s="33">
        <f t="shared" si="4353"/>
        <v>0</v>
      </c>
      <c r="AB738" s="172"/>
      <c r="AC738" s="33">
        <f t="shared" si="4354"/>
        <v>0</v>
      </c>
      <c r="AD738" s="172"/>
      <c r="AE738" s="33">
        <f t="shared" si="4355"/>
        <v>0</v>
      </c>
      <c r="AF738" s="172"/>
      <c r="AG738" s="33">
        <f t="shared" si="4356"/>
        <v>0</v>
      </c>
      <c r="AH738" s="172"/>
      <c r="AI738" s="33">
        <f t="shared" si="4357"/>
        <v>0</v>
      </c>
      <c r="AJ738" s="172"/>
      <c r="AK738" s="33">
        <f t="shared" si="4358"/>
        <v>0</v>
      </c>
      <c r="AL738" s="172"/>
      <c r="AM738" s="33">
        <f t="shared" si="4359"/>
        <v>0</v>
      </c>
      <c r="AN738" s="172"/>
      <c r="AO738" s="33">
        <f t="shared" si="4360"/>
        <v>0</v>
      </c>
      <c r="AP738" s="172"/>
      <c r="AQ738" s="33">
        <f t="shared" si="4361"/>
        <v>0</v>
      </c>
      <c r="AR738" s="172"/>
      <c r="AS738" s="33">
        <f t="shared" si="4362"/>
        <v>0</v>
      </c>
      <c r="AT738" s="172"/>
      <c r="AU738" s="33">
        <f t="shared" si="4363"/>
        <v>0</v>
      </c>
      <c r="AV738" s="172"/>
      <c r="AW738" s="33">
        <f t="shared" si="4364"/>
        <v>0</v>
      </c>
      <c r="AX738" s="34">
        <f t="shared" si="4368"/>
        <v>0</v>
      </c>
      <c r="AY738" s="41">
        <f t="shared" si="4369"/>
        <v>0</v>
      </c>
      <c r="AZ738" s="5">
        <f t="shared" si="4370"/>
        <v>0</v>
      </c>
      <c r="BA738" s="155">
        <f t="shared" si="4371"/>
        <v>0</v>
      </c>
    </row>
    <row r="739" spans="1:53" s="2" customFormat="1" ht="13.2" hidden="1" thickTop="1" thickBot="1" x14ac:dyDescent="0.3">
      <c r="A739" s="32"/>
      <c r="B739" s="154">
        <v>5045900002</v>
      </c>
      <c r="C739" s="133" t="str">
        <f>IFERROR(IF(B739,VLOOKUP((AEO!$B$13&amp;AEO!$C$13&amp;B739&amp;E739),MSRV5!A:F,6,0),""),"N/A")</f>
        <v>6960</v>
      </c>
      <c r="D739" s="138" t="s">
        <v>5650</v>
      </c>
      <c r="E739" s="143" t="str">
        <f>IF(B739,VLOOKUP(B739,MSRV5!B:D,3,0),"")</f>
        <v>UN</v>
      </c>
      <c r="F739" s="143"/>
      <c r="G739" s="75"/>
      <c r="H739" s="74">
        <f>IFERROR(IF(B739,VLOOKUP((AEO!$B$13&amp;AEO!$C$13&amp;B739&amp;E739),MSRV5!A:E,5,0),""),0)</f>
        <v>6329.39</v>
      </c>
      <c r="I739" s="33">
        <f t="shared" si="4365"/>
        <v>0</v>
      </c>
      <c r="J739" s="172"/>
      <c r="K739" s="33">
        <f t="shared" si="4366"/>
        <v>0</v>
      </c>
      <c r="L739" s="172"/>
      <c r="M739" s="33">
        <f t="shared" si="4367"/>
        <v>0</v>
      </c>
      <c r="N739" s="172"/>
      <c r="O739" s="33">
        <f t="shared" si="4347"/>
        <v>0</v>
      </c>
      <c r="P739" s="172"/>
      <c r="Q739" s="33">
        <f t="shared" si="4348"/>
        <v>0</v>
      </c>
      <c r="R739" s="172"/>
      <c r="S739" s="33">
        <f t="shared" si="4349"/>
        <v>0</v>
      </c>
      <c r="T739" s="172"/>
      <c r="U739" s="33">
        <f t="shared" si="4350"/>
        <v>0</v>
      </c>
      <c r="V739" s="172"/>
      <c r="W739" s="33">
        <f t="shared" si="4351"/>
        <v>0</v>
      </c>
      <c r="X739" s="172"/>
      <c r="Y739" s="33">
        <f t="shared" si="4352"/>
        <v>0</v>
      </c>
      <c r="Z739" s="172"/>
      <c r="AA739" s="33">
        <f t="shared" si="4353"/>
        <v>0</v>
      </c>
      <c r="AB739" s="172"/>
      <c r="AC739" s="33">
        <f t="shared" si="4354"/>
        <v>0</v>
      </c>
      <c r="AD739" s="172"/>
      <c r="AE739" s="33">
        <f t="shared" si="4355"/>
        <v>0</v>
      </c>
      <c r="AF739" s="172"/>
      <c r="AG739" s="33">
        <f t="shared" si="4356"/>
        <v>0</v>
      </c>
      <c r="AH739" s="172"/>
      <c r="AI739" s="33">
        <f t="shared" si="4357"/>
        <v>0</v>
      </c>
      <c r="AJ739" s="172"/>
      <c r="AK739" s="33">
        <f t="shared" si="4358"/>
        <v>0</v>
      </c>
      <c r="AL739" s="172"/>
      <c r="AM739" s="33">
        <f t="shared" si="4359"/>
        <v>0</v>
      </c>
      <c r="AN739" s="172"/>
      <c r="AO739" s="33">
        <f t="shared" si="4360"/>
        <v>0</v>
      </c>
      <c r="AP739" s="172"/>
      <c r="AQ739" s="33">
        <f t="shared" si="4361"/>
        <v>0</v>
      </c>
      <c r="AR739" s="172"/>
      <c r="AS739" s="33">
        <f t="shared" si="4362"/>
        <v>0</v>
      </c>
      <c r="AT739" s="172"/>
      <c r="AU739" s="33">
        <f t="shared" si="4363"/>
        <v>0</v>
      </c>
      <c r="AV739" s="172"/>
      <c r="AW739" s="33">
        <f t="shared" si="4364"/>
        <v>0</v>
      </c>
      <c r="AX739" s="34">
        <f t="shared" si="4368"/>
        <v>0</v>
      </c>
      <c r="AY739" s="41">
        <f t="shared" si="4369"/>
        <v>0</v>
      </c>
      <c r="AZ739" s="5">
        <f t="shared" si="4370"/>
        <v>0</v>
      </c>
      <c r="BA739" s="155">
        <f t="shared" si="4371"/>
        <v>0</v>
      </c>
    </row>
    <row r="740" spans="1:53" s="2" customFormat="1" ht="13.2" hidden="1" thickTop="1" thickBot="1" x14ac:dyDescent="0.3">
      <c r="A740" s="32"/>
      <c r="B740" s="154">
        <v>5045900007</v>
      </c>
      <c r="C740" s="133" t="str">
        <f>IFERROR(IF(B740,VLOOKUP((AEO!$B$13&amp;AEO!$C$13&amp;B740&amp;E740),MSRV5!A:F,6,0),""),"N/A")</f>
        <v>6970</v>
      </c>
      <c r="D740" s="138" t="s">
        <v>5651</v>
      </c>
      <c r="E740" s="143" t="str">
        <f>IF(B740,VLOOKUP(B740,MSRV5!B:D,3,0),"")</f>
        <v>UN</v>
      </c>
      <c r="F740" s="143"/>
      <c r="G740" s="75"/>
      <c r="H740" s="74">
        <f>IFERROR(IF(B740,VLOOKUP((AEO!$B$13&amp;AEO!$C$13&amp;B740&amp;E740),MSRV5!A:E,5,0),""),0)</f>
        <v>662.47</v>
      </c>
      <c r="I740" s="33">
        <f t="shared" si="4365"/>
        <v>0</v>
      </c>
      <c r="J740" s="172"/>
      <c r="K740" s="33">
        <f t="shared" si="4366"/>
        <v>0</v>
      </c>
      <c r="L740" s="172"/>
      <c r="M740" s="33">
        <f t="shared" si="4367"/>
        <v>0</v>
      </c>
      <c r="N740" s="172"/>
      <c r="O740" s="33">
        <f t="shared" si="4347"/>
        <v>0</v>
      </c>
      <c r="P740" s="172"/>
      <c r="Q740" s="33">
        <f t="shared" si="4348"/>
        <v>0</v>
      </c>
      <c r="R740" s="172"/>
      <c r="S740" s="33">
        <f t="shared" si="4349"/>
        <v>0</v>
      </c>
      <c r="T740" s="172"/>
      <c r="U740" s="33">
        <f t="shared" si="4350"/>
        <v>0</v>
      </c>
      <c r="V740" s="172"/>
      <c r="W740" s="33">
        <f t="shared" si="4351"/>
        <v>0</v>
      </c>
      <c r="X740" s="172"/>
      <c r="Y740" s="33">
        <f t="shared" si="4352"/>
        <v>0</v>
      </c>
      <c r="Z740" s="172"/>
      <c r="AA740" s="33">
        <f t="shared" si="4353"/>
        <v>0</v>
      </c>
      <c r="AB740" s="172"/>
      <c r="AC740" s="33">
        <f t="shared" si="4354"/>
        <v>0</v>
      </c>
      <c r="AD740" s="172"/>
      <c r="AE740" s="33">
        <f t="shared" si="4355"/>
        <v>0</v>
      </c>
      <c r="AF740" s="172"/>
      <c r="AG740" s="33">
        <f t="shared" si="4356"/>
        <v>0</v>
      </c>
      <c r="AH740" s="172"/>
      <c r="AI740" s="33">
        <f t="shared" si="4357"/>
        <v>0</v>
      </c>
      <c r="AJ740" s="172"/>
      <c r="AK740" s="33">
        <f t="shared" si="4358"/>
        <v>0</v>
      </c>
      <c r="AL740" s="172"/>
      <c r="AM740" s="33">
        <f t="shared" si="4359"/>
        <v>0</v>
      </c>
      <c r="AN740" s="172"/>
      <c r="AO740" s="33">
        <f t="shared" si="4360"/>
        <v>0</v>
      </c>
      <c r="AP740" s="172"/>
      <c r="AQ740" s="33">
        <f t="shared" si="4361"/>
        <v>0</v>
      </c>
      <c r="AR740" s="172"/>
      <c r="AS740" s="33">
        <f t="shared" si="4362"/>
        <v>0</v>
      </c>
      <c r="AT740" s="172"/>
      <c r="AU740" s="33">
        <f t="shared" si="4363"/>
        <v>0</v>
      </c>
      <c r="AV740" s="172"/>
      <c r="AW740" s="33">
        <f t="shared" si="4364"/>
        <v>0</v>
      </c>
      <c r="AX740" s="34">
        <f t="shared" si="4368"/>
        <v>0</v>
      </c>
      <c r="AY740" s="41">
        <f t="shared" si="4369"/>
        <v>0</v>
      </c>
      <c r="AZ740" s="5">
        <f t="shared" si="4370"/>
        <v>0</v>
      </c>
      <c r="BA740" s="155">
        <f t="shared" si="4371"/>
        <v>0</v>
      </c>
    </row>
    <row r="741" spans="1:53" s="2" customFormat="1" ht="13.2" hidden="1" thickTop="1" thickBot="1" x14ac:dyDescent="0.3">
      <c r="A741" s="32"/>
      <c r="B741" s="154">
        <v>5500200992</v>
      </c>
      <c r="C741" s="133" t="str">
        <f>IFERROR(IF(B741,VLOOKUP((AEO!$B$13&amp;AEO!$C$13&amp;B741&amp;E741),MSRV5!A:F,6,0),""),"N/A")</f>
        <v>6980</v>
      </c>
      <c r="D741" s="138" t="s">
        <v>5652</v>
      </c>
      <c r="E741" s="143" t="str">
        <f>IF(B741,VLOOKUP(B741,MSRV5!B:D,3,0),"")</f>
        <v>M</v>
      </c>
      <c r="F741" s="143"/>
      <c r="G741" s="75"/>
      <c r="H741" s="74">
        <f>IFERROR(IF(B741,VLOOKUP((AEO!$B$13&amp;AEO!$C$13&amp;B741&amp;E741),MSRV5!A:E,5,0),""),0)</f>
        <v>122.06</v>
      </c>
      <c r="I741" s="33">
        <f t="shared" si="4365"/>
        <v>0</v>
      </c>
      <c r="J741" s="172"/>
      <c r="K741" s="33">
        <f t="shared" si="4366"/>
        <v>0</v>
      </c>
      <c r="L741" s="172"/>
      <c r="M741" s="33">
        <f t="shared" si="4367"/>
        <v>0</v>
      </c>
      <c r="N741" s="172"/>
      <c r="O741" s="33">
        <f t="shared" si="4347"/>
        <v>0</v>
      </c>
      <c r="P741" s="172"/>
      <c r="Q741" s="33">
        <f t="shared" si="4348"/>
        <v>0</v>
      </c>
      <c r="R741" s="172"/>
      <c r="S741" s="33">
        <f t="shared" si="4349"/>
        <v>0</v>
      </c>
      <c r="T741" s="172"/>
      <c r="U741" s="33">
        <f t="shared" si="4350"/>
        <v>0</v>
      </c>
      <c r="V741" s="172"/>
      <c r="W741" s="33">
        <f t="shared" si="4351"/>
        <v>0</v>
      </c>
      <c r="X741" s="172"/>
      <c r="Y741" s="33">
        <f t="shared" si="4352"/>
        <v>0</v>
      </c>
      <c r="Z741" s="172"/>
      <c r="AA741" s="33">
        <f t="shared" si="4353"/>
        <v>0</v>
      </c>
      <c r="AB741" s="172"/>
      <c r="AC741" s="33">
        <f t="shared" si="4354"/>
        <v>0</v>
      </c>
      <c r="AD741" s="172"/>
      <c r="AE741" s="33">
        <f t="shared" si="4355"/>
        <v>0</v>
      </c>
      <c r="AF741" s="172"/>
      <c r="AG741" s="33">
        <f t="shared" si="4356"/>
        <v>0</v>
      </c>
      <c r="AH741" s="172"/>
      <c r="AI741" s="33">
        <f t="shared" si="4357"/>
        <v>0</v>
      </c>
      <c r="AJ741" s="172"/>
      <c r="AK741" s="33">
        <f t="shared" si="4358"/>
        <v>0</v>
      </c>
      <c r="AL741" s="172"/>
      <c r="AM741" s="33">
        <f t="shared" si="4359"/>
        <v>0</v>
      </c>
      <c r="AN741" s="172"/>
      <c r="AO741" s="33">
        <f t="shared" si="4360"/>
        <v>0</v>
      </c>
      <c r="AP741" s="172"/>
      <c r="AQ741" s="33">
        <f t="shared" si="4361"/>
        <v>0</v>
      </c>
      <c r="AR741" s="172"/>
      <c r="AS741" s="33">
        <f t="shared" si="4362"/>
        <v>0</v>
      </c>
      <c r="AT741" s="172"/>
      <c r="AU741" s="33">
        <f t="shared" si="4363"/>
        <v>0</v>
      </c>
      <c r="AV741" s="172"/>
      <c r="AW741" s="33">
        <f t="shared" si="4364"/>
        <v>0</v>
      </c>
      <c r="AX741" s="34">
        <f t="shared" si="4368"/>
        <v>0</v>
      </c>
      <c r="AY741" s="41">
        <f t="shared" si="4369"/>
        <v>0</v>
      </c>
      <c r="AZ741" s="5">
        <f t="shared" si="4370"/>
        <v>0</v>
      </c>
      <c r="BA741" s="155">
        <f t="shared" si="4371"/>
        <v>0</v>
      </c>
    </row>
    <row r="742" spans="1:53" s="2" customFormat="1" ht="13.2" hidden="1" thickTop="1" thickBot="1" x14ac:dyDescent="0.3">
      <c r="A742" s="32"/>
      <c r="B742" s="152">
        <v>5500300469</v>
      </c>
      <c r="C742" s="132" t="str">
        <f>IFERROR(IF(B742,VLOOKUP((AEO!$B$13&amp;AEO!$C$13&amp;B742&amp;E742),MSRV5!A:F,6,0),""),"N/A")</f>
        <v>6990</v>
      </c>
      <c r="D742" s="137" t="s">
        <v>5653</v>
      </c>
      <c r="E742" s="142" t="str">
        <f>IF(B742,VLOOKUP(B742,MSRV5!B:D,3,0),"")</f>
        <v>M</v>
      </c>
      <c r="F742" s="142"/>
      <c r="G742" s="86"/>
      <c r="H742" s="74">
        <f>IFERROR(IF(B742,VLOOKUP((AEO!$B$13&amp;AEO!$C$13&amp;B742&amp;E742),MSRV5!A:E,5,0),""),0)</f>
        <v>3696.51</v>
      </c>
      <c r="I742" s="33">
        <f t="shared" si="4365"/>
        <v>0</v>
      </c>
      <c r="J742" s="172"/>
      <c r="K742" s="33">
        <f t="shared" si="4366"/>
        <v>0</v>
      </c>
      <c r="L742" s="172"/>
      <c r="M742" s="33">
        <f t="shared" si="4367"/>
        <v>0</v>
      </c>
      <c r="N742" s="172"/>
      <c r="O742" s="33">
        <f t="shared" si="4347"/>
        <v>0</v>
      </c>
      <c r="P742" s="172"/>
      <c r="Q742" s="33">
        <f t="shared" si="4348"/>
        <v>0</v>
      </c>
      <c r="R742" s="172"/>
      <c r="S742" s="33">
        <f t="shared" si="4349"/>
        <v>0</v>
      </c>
      <c r="T742" s="172"/>
      <c r="U742" s="33">
        <f t="shared" si="4350"/>
        <v>0</v>
      </c>
      <c r="V742" s="172"/>
      <c r="W742" s="33">
        <f t="shared" si="4351"/>
        <v>0</v>
      </c>
      <c r="X742" s="172"/>
      <c r="Y742" s="33">
        <f t="shared" si="4352"/>
        <v>0</v>
      </c>
      <c r="Z742" s="172"/>
      <c r="AA742" s="33">
        <f t="shared" si="4353"/>
        <v>0</v>
      </c>
      <c r="AB742" s="172"/>
      <c r="AC742" s="33">
        <f t="shared" si="4354"/>
        <v>0</v>
      </c>
      <c r="AD742" s="172"/>
      <c r="AE742" s="33">
        <f t="shared" si="4355"/>
        <v>0</v>
      </c>
      <c r="AF742" s="172"/>
      <c r="AG742" s="33">
        <f t="shared" si="4356"/>
        <v>0</v>
      </c>
      <c r="AH742" s="172"/>
      <c r="AI742" s="33">
        <f t="shared" si="4357"/>
        <v>0</v>
      </c>
      <c r="AJ742" s="172"/>
      <c r="AK742" s="33">
        <f t="shared" si="4358"/>
        <v>0</v>
      </c>
      <c r="AL742" s="172"/>
      <c r="AM742" s="33">
        <f t="shared" si="4359"/>
        <v>0</v>
      </c>
      <c r="AN742" s="172"/>
      <c r="AO742" s="33">
        <f t="shared" si="4360"/>
        <v>0</v>
      </c>
      <c r="AP742" s="172"/>
      <c r="AQ742" s="33">
        <f t="shared" si="4361"/>
        <v>0</v>
      </c>
      <c r="AR742" s="172"/>
      <c r="AS742" s="33">
        <f t="shared" si="4362"/>
        <v>0</v>
      </c>
      <c r="AT742" s="172"/>
      <c r="AU742" s="33">
        <f t="shared" si="4363"/>
        <v>0</v>
      </c>
      <c r="AV742" s="172"/>
      <c r="AW742" s="33">
        <f t="shared" si="4364"/>
        <v>0</v>
      </c>
      <c r="AX742" s="34">
        <f t="shared" si="4368"/>
        <v>0</v>
      </c>
      <c r="AY742" s="41">
        <f t="shared" si="4369"/>
        <v>0</v>
      </c>
      <c r="AZ742" s="5">
        <f t="shared" si="4370"/>
        <v>0</v>
      </c>
      <c r="BA742" s="155">
        <f t="shared" si="4371"/>
        <v>0</v>
      </c>
    </row>
    <row r="743" spans="1:53" s="2" customFormat="1" ht="13.2" hidden="1" thickTop="1" thickBot="1" x14ac:dyDescent="0.3">
      <c r="A743" s="32"/>
      <c r="B743" s="154">
        <v>5500200809</v>
      </c>
      <c r="C743" s="133" t="str">
        <f>IFERROR(IF(B743,VLOOKUP((AEO!$B$13&amp;AEO!$C$13&amp;B743&amp;E743),MSRV5!A:F,6,0),""),"N/A")</f>
        <v>7000</v>
      </c>
      <c r="D743" s="138" t="s">
        <v>5654</v>
      </c>
      <c r="E743" s="143" t="str">
        <f>IF(B743,VLOOKUP(B743,MSRV5!B:D,3,0),"")</f>
        <v>UN</v>
      </c>
      <c r="F743" s="143"/>
      <c r="G743" s="75"/>
      <c r="H743" s="74">
        <f>IFERROR(IF(B743,VLOOKUP((AEO!$B$13&amp;AEO!$C$13&amp;B743&amp;E743),MSRV5!A:E,5,0),""),0)</f>
        <v>7191.98</v>
      </c>
      <c r="I743" s="33">
        <f t="shared" si="4365"/>
        <v>0</v>
      </c>
      <c r="J743" s="172"/>
      <c r="K743" s="33">
        <f t="shared" si="4366"/>
        <v>0</v>
      </c>
      <c r="L743" s="172"/>
      <c r="M743" s="33">
        <f t="shared" si="4367"/>
        <v>0</v>
      </c>
      <c r="N743" s="172"/>
      <c r="O743" s="33">
        <f t="shared" si="4347"/>
        <v>0</v>
      </c>
      <c r="P743" s="172"/>
      <c r="Q743" s="33">
        <f t="shared" si="4348"/>
        <v>0</v>
      </c>
      <c r="R743" s="172"/>
      <c r="S743" s="33">
        <f t="shared" si="4349"/>
        <v>0</v>
      </c>
      <c r="T743" s="172"/>
      <c r="U743" s="33">
        <f t="shared" si="4350"/>
        <v>0</v>
      </c>
      <c r="V743" s="172"/>
      <c r="W743" s="33">
        <f t="shared" si="4351"/>
        <v>0</v>
      </c>
      <c r="X743" s="172"/>
      <c r="Y743" s="33">
        <f t="shared" si="4352"/>
        <v>0</v>
      </c>
      <c r="Z743" s="172"/>
      <c r="AA743" s="33">
        <f t="shared" si="4353"/>
        <v>0</v>
      </c>
      <c r="AB743" s="172"/>
      <c r="AC743" s="33">
        <f t="shared" si="4354"/>
        <v>0</v>
      </c>
      <c r="AD743" s="172"/>
      <c r="AE743" s="33">
        <f t="shared" si="4355"/>
        <v>0</v>
      </c>
      <c r="AF743" s="172"/>
      <c r="AG743" s="33">
        <f t="shared" si="4356"/>
        <v>0</v>
      </c>
      <c r="AH743" s="172"/>
      <c r="AI743" s="33">
        <f t="shared" si="4357"/>
        <v>0</v>
      </c>
      <c r="AJ743" s="172"/>
      <c r="AK743" s="33">
        <f t="shared" si="4358"/>
        <v>0</v>
      </c>
      <c r="AL743" s="172"/>
      <c r="AM743" s="33">
        <f t="shared" si="4359"/>
        <v>0</v>
      </c>
      <c r="AN743" s="172"/>
      <c r="AO743" s="33">
        <f t="shared" si="4360"/>
        <v>0</v>
      </c>
      <c r="AP743" s="172"/>
      <c r="AQ743" s="33">
        <f t="shared" si="4361"/>
        <v>0</v>
      </c>
      <c r="AR743" s="172"/>
      <c r="AS743" s="33">
        <f t="shared" si="4362"/>
        <v>0</v>
      </c>
      <c r="AT743" s="172"/>
      <c r="AU743" s="33">
        <f t="shared" si="4363"/>
        <v>0</v>
      </c>
      <c r="AV743" s="172"/>
      <c r="AW743" s="33">
        <f t="shared" si="4364"/>
        <v>0</v>
      </c>
      <c r="AX743" s="34">
        <f t="shared" si="4368"/>
        <v>0</v>
      </c>
      <c r="AY743" s="41">
        <f t="shared" si="4369"/>
        <v>0</v>
      </c>
      <c r="AZ743" s="5">
        <f t="shared" si="4370"/>
        <v>0</v>
      </c>
      <c r="BA743" s="155">
        <f t="shared" si="4371"/>
        <v>0</v>
      </c>
    </row>
    <row r="744" spans="1:53" s="2" customFormat="1" ht="13.2" hidden="1" thickTop="1" thickBot="1" x14ac:dyDescent="0.3">
      <c r="A744" s="32"/>
      <c r="B744" s="154">
        <v>5500200807</v>
      </c>
      <c r="C744" s="133" t="str">
        <f>IFERROR(IF(B744,VLOOKUP((AEO!$B$13&amp;AEO!$C$13&amp;B744&amp;E744),MSRV5!A:F,6,0),""),"N/A")</f>
        <v>7010</v>
      </c>
      <c r="D744" s="138" t="s">
        <v>5655</v>
      </c>
      <c r="E744" s="143" t="str">
        <f>IF(B744,VLOOKUP(B744,MSRV5!B:D,3,0),"")</f>
        <v>UN</v>
      </c>
      <c r="F744" s="143"/>
      <c r="G744" s="75"/>
      <c r="H744" s="74">
        <f>IFERROR(IF(B744,VLOOKUP((AEO!$B$13&amp;AEO!$C$13&amp;B744&amp;E744),MSRV5!A:E,5,0),""),0)</f>
        <v>297.27999999999997</v>
      </c>
      <c r="I744" s="33">
        <f t="shared" si="4365"/>
        <v>0</v>
      </c>
      <c r="J744" s="172"/>
      <c r="K744" s="33">
        <f t="shared" si="4366"/>
        <v>0</v>
      </c>
      <c r="L744" s="172"/>
      <c r="M744" s="33">
        <f t="shared" si="4367"/>
        <v>0</v>
      </c>
      <c r="N744" s="172"/>
      <c r="O744" s="33">
        <f t="shared" si="4347"/>
        <v>0</v>
      </c>
      <c r="P744" s="172"/>
      <c r="Q744" s="33">
        <f t="shared" si="4348"/>
        <v>0</v>
      </c>
      <c r="R744" s="172"/>
      <c r="S744" s="33">
        <f t="shared" si="4349"/>
        <v>0</v>
      </c>
      <c r="T744" s="172"/>
      <c r="U744" s="33">
        <f t="shared" si="4350"/>
        <v>0</v>
      </c>
      <c r="V744" s="172"/>
      <c r="W744" s="33">
        <f t="shared" si="4351"/>
        <v>0</v>
      </c>
      <c r="X744" s="172"/>
      <c r="Y744" s="33">
        <f t="shared" si="4352"/>
        <v>0</v>
      </c>
      <c r="Z744" s="172"/>
      <c r="AA744" s="33">
        <f t="shared" si="4353"/>
        <v>0</v>
      </c>
      <c r="AB744" s="172"/>
      <c r="AC744" s="33">
        <f t="shared" si="4354"/>
        <v>0</v>
      </c>
      <c r="AD744" s="172"/>
      <c r="AE744" s="33">
        <f t="shared" si="4355"/>
        <v>0</v>
      </c>
      <c r="AF744" s="172"/>
      <c r="AG744" s="33">
        <f t="shared" si="4356"/>
        <v>0</v>
      </c>
      <c r="AH744" s="172"/>
      <c r="AI744" s="33">
        <f t="shared" si="4357"/>
        <v>0</v>
      </c>
      <c r="AJ744" s="172"/>
      <c r="AK744" s="33">
        <f t="shared" si="4358"/>
        <v>0</v>
      </c>
      <c r="AL744" s="172"/>
      <c r="AM744" s="33">
        <f t="shared" si="4359"/>
        <v>0</v>
      </c>
      <c r="AN744" s="172"/>
      <c r="AO744" s="33">
        <f t="shared" si="4360"/>
        <v>0</v>
      </c>
      <c r="AP744" s="172"/>
      <c r="AQ744" s="33">
        <f t="shared" si="4361"/>
        <v>0</v>
      </c>
      <c r="AR744" s="172"/>
      <c r="AS744" s="33">
        <f t="shared" si="4362"/>
        <v>0</v>
      </c>
      <c r="AT744" s="172"/>
      <c r="AU744" s="33">
        <f t="shared" si="4363"/>
        <v>0</v>
      </c>
      <c r="AV744" s="172"/>
      <c r="AW744" s="33">
        <f t="shared" si="4364"/>
        <v>0</v>
      </c>
      <c r="AX744" s="34">
        <f t="shared" si="4368"/>
        <v>0</v>
      </c>
      <c r="AY744" s="41">
        <f t="shared" si="4369"/>
        <v>0</v>
      </c>
      <c r="AZ744" s="5">
        <f t="shared" si="4370"/>
        <v>0</v>
      </c>
      <c r="BA744" s="155">
        <f t="shared" si="4371"/>
        <v>0</v>
      </c>
    </row>
    <row r="745" spans="1:53" s="2" customFormat="1" ht="13.2" hidden="1" thickTop="1" thickBot="1" x14ac:dyDescent="0.3">
      <c r="A745" s="89"/>
      <c r="B745" s="156">
        <v>5500200994</v>
      </c>
      <c r="C745" s="134" t="str">
        <f>IFERROR(IF(B745,VLOOKUP((AEO!$B$13&amp;AEO!$C$13&amp;B745&amp;E745),MSRV5!A:F,6,0),""),"N/A")</f>
        <v>7020</v>
      </c>
      <c r="D745" s="139" t="s">
        <v>5656</v>
      </c>
      <c r="E745" s="144" t="str">
        <f>IF(B745,VLOOKUP(B745,MSRV5!B:D,3,0),"")</f>
        <v>UN</v>
      </c>
      <c r="F745" s="144"/>
      <c r="G745" s="95"/>
      <c r="H745" s="88">
        <f>IFERROR(IF(B745,VLOOKUP((AEO!$B$13&amp;AEO!$C$13&amp;B745&amp;E745),MSRV5!A:E,5,0),""),0)</f>
        <v>1596.25</v>
      </c>
      <c r="I745" s="90">
        <f t="shared" si="4365"/>
        <v>0</v>
      </c>
      <c r="J745" s="172"/>
      <c r="K745" s="90">
        <f t="shared" si="4366"/>
        <v>0</v>
      </c>
      <c r="L745" s="172"/>
      <c r="M745" s="90">
        <f t="shared" si="4367"/>
        <v>0</v>
      </c>
      <c r="N745" s="172"/>
      <c r="O745" s="90">
        <f t="shared" si="4347"/>
        <v>0</v>
      </c>
      <c r="P745" s="172"/>
      <c r="Q745" s="90">
        <f t="shared" si="4348"/>
        <v>0</v>
      </c>
      <c r="R745" s="172"/>
      <c r="S745" s="90">
        <f t="shared" si="4349"/>
        <v>0</v>
      </c>
      <c r="T745" s="172"/>
      <c r="U745" s="90">
        <f t="shared" si="4350"/>
        <v>0</v>
      </c>
      <c r="V745" s="172"/>
      <c r="W745" s="90">
        <f t="shared" si="4351"/>
        <v>0</v>
      </c>
      <c r="X745" s="172"/>
      <c r="Y745" s="90">
        <f t="shared" si="4352"/>
        <v>0</v>
      </c>
      <c r="Z745" s="172"/>
      <c r="AA745" s="90">
        <f t="shared" si="4353"/>
        <v>0</v>
      </c>
      <c r="AB745" s="172"/>
      <c r="AC745" s="90">
        <f t="shared" si="4354"/>
        <v>0</v>
      </c>
      <c r="AD745" s="172"/>
      <c r="AE745" s="90">
        <f t="shared" si="4355"/>
        <v>0</v>
      </c>
      <c r="AF745" s="172"/>
      <c r="AG745" s="90">
        <f t="shared" si="4356"/>
        <v>0</v>
      </c>
      <c r="AH745" s="172"/>
      <c r="AI745" s="90">
        <f t="shared" si="4357"/>
        <v>0</v>
      </c>
      <c r="AJ745" s="172"/>
      <c r="AK745" s="90">
        <f t="shared" si="4358"/>
        <v>0</v>
      </c>
      <c r="AL745" s="172"/>
      <c r="AM745" s="90">
        <f t="shared" si="4359"/>
        <v>0</v>
      </c>
      <c r="AN745" s="172"/>
      <c r="AO745" s="90">
        <f t="shared" si="4360"/>
        <v>0</v>
      </c>
      <c r="AP745" s="172"/>
      <c r="AQ745" s="90">
        <f t="shared" si="4361"/>
        <v>0</v>
      </c>
      <c r="AR745" s="172"/>
      <c r="AS745" s="90">
        <f t="shared" si="4362"/>
        <v>0</v>
      </c>
      <c r="AT745" s="172"/>
      <c r="AU745" s="90">
        <f t="shared" si="4363"/>
        <v>0</v>
      </c>
      <c r="AV745" s="172"/>
      <c r="AW745" s="90">
        <f t="shared" si="4364"/>
        <v>0</v>
      </c>
      <c r="AX745" s="91">
        <f t="shared" si="4368"/>
        <v>0</v>
      </c>
      <c r="AY745" s="92">
        <f t="shared" si="4369"/>
        <v>0</v>
      </c>
      <c r="AZ745" s="87">
        <f t="shared" si="4370"/>
        <v>0</v>
      </c>
      <c r="BA745" s="153">
        <f t="shared" si="4371"/>
        <v>0</v>
      </c>
    </row>
    <row r="746" spans="1:53" s="2" customFormat="1" ht="13.2" hidden="1" thickTop="1" thickBot="1" x14ac:dyDescent="0.3">
      <c r="A746" s="32"/>
      <c r="B746" s="154">
        <v>5026000013</v>
      </c>
      <c r="C746" s="133" t="str">
        <f>IFERROR(IF(B746,VLOOKUP((AEO!$B$13&amp;AEO!$C$13&amp;B746&amp;E746),MSRV5!A:F,6,0),""),"N/A")</f>
        <v>7030</v>
      </c>
      <c r="D746" s="138" t="s">
        <v>5657</v>
      </c>
      <c r="E746" s="143" t="str">
        <f>IF(B746,VLOOKUP(B746,MSRV5!B:D,3,0),"")</f>
        <v>HA</v>
      </c>
      <c r="F746" s="143"/>
      <c r="G746" s="75"/>
      <c r="H746" s="74">
        <f>IFERROR(IF(B746,VLOOKUP((AEO!$B$13&amp;AEO!$C$13&amp;B746&amp;E746),MSRV5!A:E,5,0),""),0)</f>
        <v>2851.25</v>
      </c>
      <c r="I746" s="33">
        <f t="shared" si="4365"/>
        <v>0</v>
      </c>
      <c r="J746" s="172"/>
      <c r="K746" s="33">
        <f t="shared" si="4366"/>
        <v>0</v>
      </c>
      <c r="L746" s="172"/>
      <c r="M746" s="33">
        <f t="shared" si="4367"/>
        <v>0</v>
      </c>
      <c r="N746" s="172"/>
      <c r="O746" s="33">
        <f t="shared" si="4347"/>
        <v>0</v>
      </c>
      <c r="P746" s="172"/>
      <c r="Q746" s="33">
        <f t="shared" si="4348"/>
        <v>0</v>
      </c>
      <c r="R746" s="172"/>
      <c r="S746" s="33">
        <f t="shared" si="4349"/>
        <v>0</v>
      </c>
      <c r="T746" s="172"/>
      <c r="U746" s="33">
        <f t="shared" si="4350"/>
        <v>0</v>
      </c>
      <c r="V746" s="172"/>
      <c r="W746" s="33">
        <f t="shared" si="4351"/>
        <v>0</v>
      </c>
      <c r="X746" s="172"/>
      <c r="Y746" s="33">
        <f t="shared" si="4352"/>
        <v>0</v>
      </c>
      <c r="Z746" s="172"/>
      <c r="AA746" s="33">
        <f t="shared" si="4353"/>
        <v>0</v>
      </c>
      <c r="AB746" s="172"/>
      <c r="AC746" s="33">
        <f t="shared" si="4354"/>
        <v>0</v>
      </c>
      <c r="AD746" s="172"/>
      <c r="AE746" s="33">
        <f t="shared" si="4355"/>
        <v>0</v>
      </c>
      <c r="AF746" s="172"/>
      <c r="AG746" s="33">
        <f t="shared" si="4356"/>
        <v>0</v>
      </c>
      <c r="AH746" s="172"/>
      <c r="AI746" s="33">
        <f t="shared" si="4357"/>
        <v>0</v>
      </c>
      <c r="AJ746" s="172"/>
      <c r="AK746" s="33">
        <f t="shared" si="4358"/>
        <v>0</v>
      </c>
      <c r="AL746" s="172"/>
      <c r="AM746" s="33">
        <f t="shared" si="4359"/>
        <v>0</v>
      </c>
      <c r="AN746" s="172"/>
      <c r="AO746" s="33">
        <f t="shared" si="4360"/>
        <v>0</v>
      </c>
      <c r="AP746" s="172"/>
      <c r="AQ746" s="33">
        <f t="shared" si="4361"/>
        <v>0</v>
      </c>
      <c r="AR746" s="172"/>
      <c r="AS746" s="33">
        <f t="shared" si="4362"/>
        <v>0</v>
      </c>
      <c r="AT746" s="172"/>
      <c r="AU746" s="33">
        <f t="shared" si="4363"/>
        <v>0</v>
      </c>
      <c r="AV746" s="172"/>
      <c r="AW746" s="33">
        <f t="shared" si="4364"/>
        <v>0</v>
      </c>
      <c r="AX746" s="34">
        <f t="shared" si="4368"/>
        <v>0</v>
      </c>
      <c r="AY746" s="41">
        <f t="shared" si="4369"/>
        <v>0</v>
      </c>
      <c r="AZ746" s="5">
        <f t="shared" si="4370"/>
        <v>0</v>
      </c>
      <c r="BA746" s="155">
        <f t="shared" si="4371"/>
        <v>0</v>
      </c>
    </row>
    <row r="747" spans="1:53" s="2" customFormat="1" ht="13.2" hidden="1" thickTop="1" thickBot="1" x14ac:dyDescent="0.3">
      <c r="A747" s="32"/>
      <c r="B747" s="154">
        <v>5500300112</v>
      </c>
      <c r="C747" s="133" t="str">
        <f>IFERROR(IF(B747,VLOOKUP((AEO!$B$13&amp;AEO!$C$13&amp;B747&amp;E747),MSRV5!A:F,6,0),""),"N/A")</f>
        <v>7040</v>
      </c>
      <c r="D747" s="138" t="s">
        <v>5658</v>
      </c>
      <c r="E747" s="143" t="str">
        <f>IF(B747,VLOOKUP(B747,MSRV5!B:D,3,0),"")</f>
        <v>M2</v>
      </c>
      <c r="F747" s="143"/>
      <c r="G747" s="75"/>
      <c r="H747" s="74">
        <f>IFERROR(IF(B747,VLOOKUP((AEO!$B$13&amp;AEO!$C$13&amp;B747&amp;E747),MSRV5!A:E,5,0),""),0)</f>
        <v>0.98</v>
      </c>
      <c r="I747" s="33">
        <f t="shared" si="4365"/>
        <v>0</v>
      </c>
      <c r="J747" s="172"/>
      <c r="K747" s="33">
        <f t="shared" si="4366"/>
        <v>0</v>
      </c>
      <c r="L747" s="172"/>
      <c r="M747" s="33">
        <f t="shared" si="4367"/>
        <v>0</v>
      </c>
      <c r="N747" s="172"/>
      <c r="O747" s="33">
        <f t="shared" si="4347"/>
        <v>0</v>
      </c>
      <c r="P747" s="172"/>
      <c r="Q747" s="33">
        <f t="shared" si="4348"/>
        <v>0</v>
      </c>
      <c r="R747" s="172"/>
      <c r="S747" s="33">
        <f t="shared" si="4349"/>
        <v>0</v>
      </c>
      <c r="T747" s="172"/>
      <c r="U747" s="33">
        <f t="shared" si="4350"/>
        <v>0</v>
      </c>
      <c r="V747" s="172"/>
      <c r="W747" s="33">
        <f t="shared" si="4351"/>
        <v>0</v>
      </c>
      <c r="X747" s="172"/>
      <c r="Y747" s="33">
        <f t="shared" si="4352"/>
        <v>0</v>
      </c>
      <c r="Z747" s="172"/>
      <c r="AA747" s="33">
        <f t="shared" si="4353"/>
        <v>0</v>
      </c>
      <c r="AB747" s="172"/>
      <c r="AC747" s="33">
        <f t="shared" si="4354"/>
        <v>0</v>
      </c>
      <c r="AD747" s="172"/>
      <c r="AE747" s="33">
        <f t="shared" si="4355"/>
        <v>0</v>
      </c>
      <c r="AF747" s="172"/>
      <c r="AG747" s="33">
        <f t="shared" si="4356"/>
        <v>0</v>
      </c>
      <c r="AH747" s="172"/>
      <c r="AI747" s="33">
        <f t="shared" si="4357"/>
        <v>0</v>
      </c>
      <c r="AJ747" s="172"/>
      <c r="AK747" s="33">
        <f t="shared" si="4358"/>
        <v>0</v>
      </c>
      <c r="AL747" s="172"/>
      <c r="AM747" s="33">
        <f t="shared" si="4359"/>
        <v>0</v>
      </c>
      <c r="AN747" s="172"/>
      <c r="AO747" s="33">
        <f t="shared" si="4360"/>
        <v>0</v>
      </c>
      <c r="AP747" s="172"/>
      <c r="AQ747" s="33">
        <f t="shared" si="4361"/>
        <v>0</v>
      </c>
      <c r="AR747" s="172"/>
      <c r="AS747" s="33">
        <f t="shared" si="4362"/>
        <v>0</v>
      </c>
      <c r="AT747" s="172"/>
      <c r="AU747" s="33">
        <f t="shared" si="4363"/>
        <v>0</v>
      </c>
      <c r="AV747" s="172"/>
      <c r="AW747" s="33">
        <f t="shared" si="4364"/>
        <v>0</v>
      </c>
      <c r="AX747" s="34">
        <f t="shared" si="4368"/>
        <v>0</v>
      </c>
      <c r="AY747" s="41">
        <f t="shared" si="4369"/>
        <v>0</v>
      </c>
      <c r="AZ747" s="5">
        <f t="shared" si="4370"/>
        <v>0</v>
      </c>
      <c r="BA747" s="155">
        <f t="shared" si="4371"/>
        <v>0</v>
      </c>
    </row>
    <row r="748" spans="1:53" s="2" customFormat="1" ht="13.2" hidden="1" thickTop="1" thickBot="1" x14ac:dyDescent="0.3">
      <c r="A748" s="89"/>
      <c r="B748" s="152">
        <v>5500300631</v>
      </c>
      <c r="C748" s="132" t="str">
        <f>IFERROR(IF(B748,VLOOKUP((AEO!$B$13&amp;AEO!$C$13&amp;B748&amp;E748),MSRV5!A:F,6,0),""),"N/A")</f>
        <v>7050</v>
      </c>
      <c r="D748" s="137" t="s">
        <v>5659</v>
      </c>
      <c r="E748" s="142" t="str">
        <f>IF(B748,VLOOKUP(B748,MSRV5!B:D,3,0),"")</f>
        <v>M2</v>
      </c>
      <c r="F748" s="142"/>
      <c r="G748" s="86"/>
      <c r="H748" s="88">
        <f>IFERROR(IF(B748,VLOOKUP((AEO!$B$13&amp;AEO!$C$13&amp;B748&amp;E748),MSRV5!A:E,5,0),""),0)</f>
        <v>0.26</v>
      </c>
      <c r="I748" s="90">
        <f t="shared" si="4365"/>
        <v>0</v>
      </c>
      <c r="J748" s="172"/>
      <c r="K748" s="90">
        <f t="shared" si="4366"/>
        <v>0</v>
      </c>
      <c r="L748" s="172"/>
      <c r="M748" s="90">
        <f t="shared" si="4367"/>
        <v>0</v>
      </c>
      <c r="N748" s="172"/>
      <c r="O748" s="90">
        <f t="shared" si="4347"/>
        <v>0</v>
      </c>
      <c r="P748" s="172"/>
      <c r="Q748" s="90">
        <f t="shared" si="4348"/>
        <v>0</v>
      </c>
      <c r="R748" s="172"/>
      <c r="S748" s="90">
        <f t="shared" si="4349"/>
        <v>0</v>
      </c>
      <c r="T748" s="172"/>
      <c r="U748" s="90">
        <f t="shared" si="4350"/>
        <v>0</v>
      </c>
      <c r="V748" s="172"/>
      <c r="W748" s="90">
        <f t="shared" si="4351"/>
        <v>0</v>
      </c>
      <c r="X748" s="172"/>
      <c r="Y748" s="90">
        <f t="shared" si="4352"/>
        <v>0</v>
      </c>
      <c r="Z748" s="172"/>
      <c r="AA748" s="90">
        <f t="shared" si="4353"/>
        <v>0</v>
      </c>
      <c r="AB748" s="172"/>
      <c r="AC748" s="90">
        <f t="shared" si="4354"/>
        <v>0</v>
      </c>
      <c r="AD748" s="172"/>
      <c r="AE748" s="90">
        <f t="shared" si="4355"/>
        <v>0</v>
      </c>
      <c r="AF748" s="172"/>
      <c r="AG748" s="90">
        <f t="shared" si="4356"/>
        <v>0</v>
      </c>
      <c r="AH748" s="172"/>
      <c r="AI748" s="90">
        <f t="shared" si="4357"/>
        <v>0</v>
      </c>
      <c r="AJ748" s="172"/>
      <c r="AK748" s="90">
        <f t="shared" si="4358"/>
        <v>0</v>
      </c>
      <c r="AL748" s="172"/>
      <c r="AM748" s="90">
        <f t="shared" si="4359"/>
        <v>0</v>
      </c>
      <c r="AN748" s="172"/>
      <c r="AO748" s="90">
        <f t="shared" si="4360"/>
        <v>0</v>
      </c>
      <c r="AP748" s="172"/>
      <c r="AQ748" s="90">
        <f t="shared" si="4361"/>
        <v>0</v>
      </c>
      <c r="AR748" s="172"/>
      <c r="AS748" s="90">
        <f t="shared" si="4362"/>
        <v>0</v>
      </c>
      <c r="AT748" s="172"/>
      <c r="AU748" s="90">
        <f t="shared" si="4363"/>
        <v>0</v>
      </c>
      <c r="AV748" s="172"/>
      <c r="AW748" s="90">
        <f t="shared" si="4364"/>
        <v>0</v>
      </c>
      <c r="AX748" s="91">
        <f t="shared" si="4368"/>
        <v>0</v>
      </c>
      <c r="AY748" s="92">
        <f t="shared" si="4369"/>
        <v>0</v>
      </c>
      <c r="AZ748" s="87">
        <f t="shared" si="4370"/>
        <v>0</v>
      </c>
      <c r="BA748" s="153">
        <f t="shared" si="4371"/>
        <v>0</v>
      </c>
    </row>
    <row r="749" spans="1:53" s="2" customFormat="1" ht="13.2" hidden="1" thickTop="1" thickBot="1" x14ac:dyDescent="0.3">
      <c r="A749" s="32"/>
      <c r="B749" s="154">
        <v>5500100831</v>
      </c>
      <c r="C749" s="133" t="str">
        <f>IFERROR(IF(B749,VLOOKUP((AEO!$B$13&amp;AEO!$C$13&amp;B749&amp;E749),MSRV5!A:F,6,0),""),"N/A")</f>
        <v>7060</v>
      </c>
      <c r="D749" s="138" t="s">
        <v>5660</v>
      </c>
      <c r="E749" s="143" t="str">
        <f>IF(B749,VLOOKUP(B749,MSRV5!B:D,3,0),"")</f>
        <v>M2</v>
      </c>
      <c r="F749" s="143"/>
      <c r="G749" s="75"/>
      <c r="H749" s="74">
        <f>IFERROR(IF(B749,VLOOKUP((AEO!$B$13&amp;AEO!$C$13&amp;B749&amp;E749),MSRV5!A:E,5,0),""),0)</f>
        <v>2.88</v>
      </c>
      <c r="I749" s="33">
        <f t="shared" si="4365"/>
        <v>0</v>
      </c>
      <c r="J749" s="172"/>
      <c r="K749" s="33">
        <f t="shared" si="4366"/>
        <v>0</v>
      </c>
      <c r="L749" s="172"/>
      <c r="M749" s="33">
        <f t="shared" si="4367"/>
        <v>0</v>
      </c>
      <c r="N749" s="172"/>
      <c r="O749" s="33">
        <f t="shared" si="4347"/>
        <v>0</v>
      </c>
      <c r="P749" s="172"/>
      <c r="Q749" s="33">
        <f t="shared" si="4348"/>
        <v>0</v>
      </c>
      <c r="R749" s="172"/>
      <c r="S749" s="33">
        <f t="shared" si="4349"/>
        <v>0</v>
      </c>
      <c r="T749" s="172"/>
      <c r="U749" s="33">
        <f t="shared" si="4350"/>
        <v>0</v>
      </c>
      <c r="V749" s="172"/>
      <c r="W749" s="33">
        <f t="shared" si="4351"/>
        <v>0</v>
      </c>
      <c r="X749" s="172"/>
      <c r="Y749" s="33">
        <f t="shared" si="4352"/>
        <v>0</v>
      </c>
      <c r="Z749" s="172"/>
      <c r="AA749" s="33">
        <f t="shared" si="4353"/>
        <v>0</v>
      </c>
      <c r="AB749" s="172"/>
      <c r="AC749" s="33">
        <f t="shared" si="4354"/>
        <v>0</v>
      </c>
      <c r="AD749" s="172"/>
      <c r="AE749" s="33">
        <f t="shared" si="4355"/>
        <v>0</v>
      </c>
      <c r="AF749" s="172"/>
      <c r="AG749" s="33">
        <f t="shared" si="4356"/>
        <v>0</v>
      </c>
      <c r="AH749" s="172"/>
      <c r="AI749" s="33">
        <f t="shared" si="4357"/>
        <v>0</v>
      </c>
      <c r="AJ749" s="172"/>
      <c r="AK749" s="33">
        <f t="shared" si="4358"/>
        <v>0</v>
      </c>
      <c r="AL749" s="172"/>
      <c r="AM749" s="33">
        <f t="shared" si="4359"/>
        <v>0</v>
      </c>
      <c r="AN749" s="172"/>
      <c r="AO749" s="33">
        <f t="shared" si="4360"/>
        <v>0</v>
      </c>
      <c r="AP749" s="172"/>
      <c r="AQ749" s="33">
        <f t="shared" si="4361"/>
        <v>0</v>
      </c>
      <c r="AR749" s="172"/>
      <c r="AS749" s="33">
        <f t="shared" si="4362"/>
        <v>0</v>
      </c>
      <c r="AT749" s="172"/>
      <c r="AU749" s="33">
        <f t="shared" si="4363"/>
        <v>0</v>
      </c>
      <c r="AV749" s="172"/>
      <c r="AW749" s="33">
        <f t="shared" si="4364"/>
        <v>0</v>
      </c>
      <c r="AX749" s="34">
        <f t="shared" si="4368"/>
        <v>0</v>
      </c>
      <c r="AY749" s="41">
        <f t="shared" si="4369"/>
        <v>0</v>
      </c>
      <c r="AZ749" s="5">
        <f t="shared" si="4370"/>
        <v>0</v>
      </c>
      <c r="BA749" s="155">
        <f t="shared" si="4371"/>
        <v>0</v>
      </c>
    </row>
    <row r="750" spans="1:53" s="2" customFormat="1" ht="13.2" hidden="1" thickTop="1" thickBot="1" x14ac:dyDescent="0.3">
      <c r="A750" s="32"/>
      <c r="B750" s="154">
        <v>5500300515</v>
      </c>
      <c r="C750" s="133" t="str">
        <f>IFERROR(IF(B750,VLOOKUP((AEO!$B$13&amp;AEO!$C$13&amp;B750&amp;E750),MSRV5!A:F,6,0),""),"N/A")</f>
        <v>7070</v>
      </c>
      <c r="D750" s="138" t="s">
        <v>5661</v>
      </c>
      <c r="E750" s="143" t="str">
        <f>IF(B750,VLOOKUP(B750,MSRV5!B:D,3,0),"")</f>
        <v>KM</v>
      </c>
      <c r="F750" s="143"/>
      <c r="G750" s="75"/>
      <c r="H750" s="74">
        <f>IFERROR(IF(B750,VLOOKUP((AEO!$B$13&amp;AEO!$C$13&amp;B750&amp;E750),MSRV5!A:E,5,0),""),0)</f>
        <v>2877.81</v>
      </c>
      <c r="I750" s="33">
        <f t="shared" si="4365"/>
        <v>0</v>
      </c>
      <c r="J750" s="172"/>
      <c r="K750" s="33">
        <f t="shared" si="4366"/>
        <v>0</v>
      </c>
      <c r="L750" s="172"/>
      <c r="M750" s="33">
        <f t="shared" si="4367"/>
        <v>0</v>
      </c>
      <c r="N750" s="172"/>
      <c r="O750" s="33">
        <f t="shared" si="4347"/>
        <v>0</v>
      </c>
      <c r="P750" s="172"/>
      <c r="Q750" s="33">
        <f t="shared" si="4348"/>
        <v>0</v>
      </c>
      <c r="R750" s="172"/>
      <c r="S750" s="33">
        <f t="shared" si="4349"/>
        <v>0</v>
      </c>
      <c r="T750" s="172"/>
      <c r="U750" s="33">
        <f t="shared" si="4350"/>
        <v>0</v>
      </c>
      <c r="V750" s="172"/>
      <c r="W750" s="33">
        <f t="shared" si="4351"/>
        <v>0</v>
      </c>
      <c r="X750" s="172"/>
      <c r="Y750" s="33">
        <f t="shared" si="4352"/>
        <v>0</v>
      </c>
      <c r="Z750" s="172"/>
      <c r="AA750" s="33">
        <f t="shared" si="4353"/>
        <v>0</v>
      </c>
      <c r="AB750" s="172"/>
      <c r="AC750" s="33">
        <f t="shared" si="4354"/>
        <v>0</v>
      </c>
      <c r="AD750" s="172"/>
      <c r="AE750" s="33">
        <f t="shared" si="4355"/>
        <v>0</v>
      </c>
      <c r="AF750" s="172"/>
      <c r="AG750" s="33">
        <f t="shared" si="4356"/>
        <v>0</v>
      </c>
      <c r="AH750" s="172"/>
      <c r="AI750" s="33">
        <f t="shared" si="4357"/>
        <v>0</v>
      </c>
      <c r="AJ750" s="172"/>
      <c r="AK750" s="33">
        <f t="shared" si="4358"/>
        <v>0</v>
      </c>
      <c r="AL750" s="172"/>
      <c r="AM750" s="33">
        <f t="shared" si="4359"/>
        <v>0</v>
      </c>
      <c r="AN750" s="172"/>
      <c r="AO750" s="33">
        <f t="shared" si="4360"/>
        <v>0</v>
      </c>
      <c r="AP750" s="172"/>
      <c r="AQ750" s="33">
        <f t="shared" si="4361"/>
        <v>0</v>
      </c>
      <c r="AR750" s="172"/>
      <c r="AS750" s="33">
        <f t="shared" si="4362"/>
        <v>0</v>
      </c>
      <c r="AT750" s="172"/>
      <c r="AU750" s="33">
        <f t="shared" si="4363"/>
        <v>0</v>
      </c>
      <c r="AV750" s="172"/>
      <c r="AW750" s="33">
        <f t="shared" si="4364"/>
        <v>0</v>
      </c>
      <c r="AX750" s="34">
        <f t="shared" si="4368"/>
        <v>0</v>
      </c>
      <c r="AY750" s="41">
        <f t="shared" si="4369"/>
        <v>0</v>
      </c>
      <c r="AZ750" s="5">
        <f t="shared" si="4370"/>
        <v>0</v>
      </c>
      <c r="BA750" s="155">
        <f t="shared" si="4371"/>
        <v>0</v>
      </c>
    </row>
    <row r="751" spans="1:53" s="2" customFormat="1" ht="13.2" hidden="1" thickTop="1" thickBot="1" x14ac:dyDescent="0.3">
      <c r="A751" s="32"/>
      <c r="B751" s="154">
        <v>5045100005</v>
      </c>
      <c r="C751" s="133" t="str">
        <f>IFERROR(IF(B751,VLOOKUP((AEO!$B$13&amp;AEO!$C$13&amp;B751&amp;E751),MSRV5!A:F,6,0),""),"N/A")</f>
        <v>7080</v>
      </c>
      <c r="D751" s="138" t="s">
        <v>5662</v>
      </c>
      <c r="E751" s="143" t="str">
        <f>IF(B751,VLOOKUP(B751,MSRV5!B:D,3,0),"")</f>
        <v>UN</v>
      </c>
      <c r="F751" s="143"/>
      <c r="G751" s="75"/>
      <c r="H751" s="74">
        <f>IFERROR(IF(B751,VLOOKUP((AEO!$B$13&amp;AEO!$C$13&amp;B751&amp;E751),MSRV5!A:E,5,0),""),0)</f>
        <v>0.98</v>
      </c>
      <c r="I751" s="33">
        <f t="shared" si="4365"/>
        <v>0</v>
      </c>
      <c r="J751" s="172"/>
      <c r="K751" s="33">
        <f t="shared" si="4366"/>
        <v>0</v>
      </c>
      <c r="L751" s="172"/>
      <c r="M751" s="33">
        <f t="shared" si="4367"/>
        <v>0</v>
      </c>
      <c r="N751" s="172"/>
      <c r="O751" s="33">
        <f t="shared" si="4347"/>
        <v>0</v>
      </c>
      <c r="P751" s="172"/>
      <c r="Q751" s="33">
        <f t="shared" si="4348"/>
        <v>0</v>
      </c>
      <c r="R751" s="172"/>
      <c r="S751" s="33">
        <f t="shared" si="4349"/>
        <v>0</v>
      </c>
      <c r="T751" s="172"/>
      <c r="U751" s="33">
        <f t="shared" si="4350"/>
        <v>0</v>
      </c>
      <c r="V751" s="172"/>
      <c r="W751" s="33">
        <f t="shared" si="4351"/>
        <v>0</v>
      </c>
      <c r="X751" s="172"/>
      <c r="Y751" s="33">
        <f t="shared" si="4352"/>
        <v>0</v>
      </c>
      <c r="Z751" s="172"/>
      <c r="AA751" s="33">
        <f t="shared" si="4353"/>
        <v>0</v>
      </c>
      <c r="AB751" s="172"/>
      <c r="AC751" s="33">
        <f t="shared" si="4354"/>
        <v>0</v>
      </c>
      <c r="AD751" s="172"/>
      <c r="AE751" s="33">
        <f t="shared" si="4355"/>
        <v>0</v>
      </c>
      <c r="AF751" s="172"/>
      <c r="AG751" s="33">
        <f t="shared" si="4356"/>
        <v>0</v>
      </c>
      <c r="AH751" s="172"/>
      <c r="AI751" s="33">
        <f t="shared" si="4357"/>
        <v>0</v>
      </c>
      <c r="AJ751" s="172"/>
      <c r="AK751" s="33">
        <f t="shared" si="4358"/>
        <v>0</v>
      </c>
      <c r="AL751" s="172"/>
      <c r="AM751" s="33">
        <f t="shared" si="4359"/>
        <v>0</v>
      </c>
      <c r="AN751" s="172"/>
      <c r="AO751" s="33">
        <f t="shared" si="4360"/>
        <v>0</v>
      </c>
      <c r="AP751" s="172"/>
      <c r="AQ751" s="33">
        <f t="shared" si="4361"/>
        <v>0</v>
      </c>
      <c r="AR751" s="172"/>
      <c r="AS751" s="33">
        <f t="shared" si="4362"/>
        <v>0</v>
      </c>
      <c r="AT751" s="172"/>
      <c r="AU751" s="33">
        <f t="shared" si="4363"/>
        <v>0</v>
      </c>
      <c r="AV751" s="172"/>
      <c r="AW751" s="33">
        <f t="shared" si="4364"/>
        <v>0</v>
      </c>
      <c r="AX751" s="34">
        <f t="shared" si="4368"/>
        <v>0</v>
      </c>
      <c r="AY751" s="41">
        <f t="shared" si="4369"/>
        <v>0</v>
      </c>
      <c r="AZ751" s="5">
        <f t="shared" si="4370"/>
        <v>0</v>
      </c>
      <c r="BA751" s="155">
        <f t="shared" si="4371"/>
        <v>0</v>
      </c>
    </row>
    <row r="752" spans="1:53" s="2" customFormat="1" ht="13.2" hidden="1" thickTop="1" thickBot="1" x14ac:dyDescent="0.3">
      <c r="A752" s="32"/>
      <c r="B752" s="154">
        <v>5500100847</v>
      </c>
      <c r="C752" s="133" t="str">
        <f>IFERROR(IF(B752,VLOOKUP((AEO!$B$13&amp;AEO!$C$13&amp;B752&amp;E752),MSRV5!A:F,6,0),""),"N/A")</f>
        <v>7090</v>
      </c>
      <c r="D752" s="138" t="s">
        <v>5663</v>
      </c>
      <c r="E752" s="143" t="str">
        <f>IF(B752,VLOOKUP(B752,MSRV5!B:D,3,0),"")</f>
        <v>UN</v>
      </c>
      <c r="F752" s="143"/>
      <c r="G752" s="75"/>
      <c r="H752" s="74">
        <f>IFERROR(IF(B752,VLOOKUP((AEO!$B$13&amp;AEO!$C$13&amp;B752&amp;E752),MSRV5!A:E,5,0),""),0)</f>
        <v>60.15</v>
      </c>
      <c r="I752" s="33">
        <f t="shared" si="4365"/>
        <v>0</v>
      </c>
      <c r="J752" s="172"/>
      <c r="K752" s="33">
        <f t="shared" si="4366"/>
        <v>0</v>
      </c>
      <c r="L752" s="172"/>
      <c r="M752" s="33">
        <f t="shared" si="4367"/>
        <v>0</v>
      </c>
      <c r="N752" s="172"/>
      <c r="O752" s="33">
        <f t="shared" si="4347"/>
        <v>0</v>
      </c>
      <c r="P752" s="172"/>
      <c r="Q752" s="33">
        <f t="shared" si="4348"/>
        <v>0</v>
      </c>
      <c r="R752" s="172"/>
      <c r="S752" s="33">
        <f t="shared" si="4349"/>
        <v>0</v>
      </c>
      <c r="T752" s="172"/>
      <c r="U752" s="33">
        <f t="shared" si="4350"/>
        <v>0</v>
      </c>
      <c r="V752" s="172"/>
      <c r="W752" s="33">
        <f t="shared" si="4351"/>
        <v>0</v>
      </c>
      <c r="X752" s="172"/>
      <c r="Y752" s="33">
        <f t="shared" si="4352"/>
        <v>0</v>
      </c>
      <c r="Z752" s="172"/>
      <c r="AA752" s="33">
        <f t="shared" si="4353"/>
        <v>0</v>
      </c>
      <c r="AB752" s="172"/>
      <c r="AC752" s="33">
        <f t="shared" si="4354"/>
        <v>0</v>
      </c>
      <c r="AD752" s="172"/>
      <c r="AE752" s="33">
        <f t="shared" si="4355"/>
        <v>0</v>
      </c>
      <c r="AF752" s="172"/>
      <c r="AG752" s="33">
        <f t="shared" si="4356"/>
        <v>0</v>
      </c>
      <c r="AH752" s="172"/>
      <c r="AI752" s="33">
        <f t="shared" si="4357"/>
        <v>0</v>
      </c>
      <c r="AJ752" s="172"/>
      <c r="AK752" s="33">
        <f t="shared" si="4358"/>
        <v>0</v>
      </c>
      <c r="AL752" s="172"/>
      <c r="AM752" s="33">
        <f t="shared" si="4359"/>
        <v>0</v>
      </c>
      <c r="AN752" s="172"/>
      <c r="AO752" s="33">
        <f t="shared" si="4360"/>
        <v>0</v>
      </c>
      <c r="AP752" s="172"/>
      <c r="AQ752" s="33">
        <f t="shared" si="4361"/>
        <v>0</v>
      </c>
      <c r="AR752" s="172"/>
      <c r="AS752" s="33">
        <f t="shared" si="4362"/>
        <v>0</v>
      </c>
      <c r="AT752" s="172"/>
      <c r="AU752" s="33">
        <f t="shared" si="4363"/>
        <v>0</v>
      </c>
      <c r="AV752" s="172"/>
      <c r="AW752" s="33">
        <f t="shared" si="4364"/>
        <v>0</v>
      </c>
      <c r="AX752" s="34">
        <f t="shared" si="4368"/>
        <v>0</v>
      </c>
      <c r="AY752" s="41">
        <f t="shared" si="4369"/>
        <v>0</v>
      </c>
      <c r="AZ752" s="5">
        <f t="shared" si="4370"/>
        <v>0</v>
      </c>
      <c r="BA752" s="155">
        <f t="shared" si="4371"/>
        <v>0</v>
      </c>
    </row>
    <row r="753" spans="1:53" s="2" customFormat="1" ht="13.2" hidden="1" thickTop="1" thickBot="1" x14ac:dyDescent="0.3">
      <c r="A753" s="32"/>
      <c r="B753" s="154">
        <v>5500100848</v>
      </c>
      <c r="C753" s="133" t="str">
        <f>IFERROR(IF(B753,VLOOKUP((AEO!$B$13&amp;AEO!$C$13&amp;B753&amp;E753),MSRV5!A:F,6,0),""),"N/A")</f>
        <v>7100</v>
      </c>
      <c r="D753" s="138" t="s">
        <v>5664</v>
      </c>
      <c r="E753" s="143" t="str">
        <f>IF(B753,VLOOKUP(B753,MSRV5!B:D,3,0),"")</f>
        <v>UN</v>
      </c>
      <c r="F753" s="143"/>
      <c r="G753" s="75"/>
      <c r="H753" s="74">
        <f>IFERROR(IF(B753,VLOOKUP((AEO!$B$13&amp;AEO!$C$13&amp;B753&amp;E753),MSRV5!A:E,5,0),""),0)</f>
        <v>133.65</v>
      </c>
      <c r="I753" s="33">
        <f t="shared" si="4365"/>
        <v>0</v>
      </c>
      <c r="J753" s="172"/>
      <c r="K753" s="33">
        <f t="shared" si="4366"/>
        <v>0</v>
      </c>
      <c r="L753" s="172"/>
      <c r="M753" s="33">
        <f t="shared" si="4367"/>
        <v>0</v>
      </c>
      <c r="N753" s="172"/>
      <c r="O753" s="33">
        <f t="shared" si="4347"/>
        <v>0</v>
      </c>
      <c r="P753" s="172"/>
      <c r="Q753" s="33">
        <f t="shared" si="4348"/>
        <v>0</v>
      </c>
      <c r="R753" s="172"/>
      <c r="S753" s="33">
        <f t="shared" si="4349"/>
        <v>0</v>
      </c>
      <c r="T753" s="172"/>
      <c r="U753" s="33">
        <f t="shared" si="4350"/>
        <v>0</v>
      </c>
      <c r="V753" s="172"/>
      <c r="W753" s="33">
        <f t="shared" si="4351"/>
        <v>0</v>
      </c>
      <c r="X753" s="172"/>
      <c r="Y753" s="33">
        <f t="shared" si="4352"/>
        <v>0</v>
      </c>
      <c r="Z753" s="172"/>
      <c r="AA753" s="33">
        <f t="shared" si="4353"/>
        <v>0</v>
      </c>
      <c r="AB753" s="172"/>
      <c r="AC753" s="33">
        <f t="shared" si="4354"/>
        <v>0</v>
      </c>
      <c r="AD753" s="172"/>
      <c r="AE753" s="33">
        <f t="shared" si="4355"/>
        <v>0</v>
      </c>
      <c r="AF753" s="172"/>
      <c r="AG753" s="33">
        <f t="shared" si="4356"/>
        <v>0</v>
      </c>
      <c r="AH753" s="172"/>
      <c r="AI753" s="33">
        <f t="shared" si="4357"/>
        <v>0</v>
      </c>
      <c r="AJ753" s="172"/>
      <c r="AK753" s="33">
        <f t="shared" si="4358"/>
        <v>0</v>
      </c>
      <c r="AL753" s="172"/>
      <c r="AM753" s="33">
        <f t="shared" si="4359"/>
        <v>0</v>
      </c>
      <c r="AN753" s="172"/>
      <c r="AO753" s="33">
        <f t="shared" si="4360"/>
        <v>0</v>
      </c>
      <c r="AP753" s="172"/>
      <c r="AQ753" s="33">
        <f t="shared" si="4361"/>
        <v>0</v>
      </c>
      <c r="AR753" s="172"/>
      <c r="AS753" s="33">
        <f t="shared" si="4362"/>
        <v>0</v>
      </c>
      <c r="AT753" s="172"/>
      <c r="AU753" s="33">
        <f t="shared" si="4363"/>
        <v>0</v>
      </c>
      <c r="AV753" s="172"/>
      <c r="AW753" s="33">
        <f t="shared" si="4364"/>
        <v>0</v>
      </c>
      <c r="AX753" s="34">
        <f t="shared" si="4368"/>
        <v>0</v>
      </c>
      <c r="AY753" s="41">
        <f t="shared" si="4369"/>
        <v>0</v>
      </c>
      <c r="AZ753" s="5">
        <f t="shared" si="4370"/>
        <v>0</v>
      </c>
      <c r="BA753" s="155">
        <f t="shared" si="4371"/>
        <v>0</v>
      </c>
    </row>
    <row r="754" spans="1:53" s="2" customFormat="1" ht="13.2" hidden="1" thickTop="1" thickBot="1" x14ac:dyDescent="0.3">
      <c r="A754" s="32"/>
      <c r="B754" s="154">
        <v>5500100846</v>
      </c>
      <c r="C754" s="133" t="str">
        <f>IFERROR(IF(B754,VLOOKUP((AEO!$B$13&amp;AEO!$C$13&amp;B754&amp;E754),MSRV5!A:F,6,0),""),"N/A")</f>
        <v>7110</v>
      </c>
      <c r="D754" s="138" t="s">
        <v>5665</v>
      </c>
      <c r="E754" s="143" t="str">
        <f>IF(B754,VLOOKUP(B754,MSRV5!B:D,3,0),"")</f>
        <v>UN</v>
      </c>
      <c r="F754" s="143"/>
      <c r="G754" s="75"/>
      <c r="H754" s="74">
        <f>IFERROR(IF(B754,VLOOKUP((AEO!$B$13&amp;AEO!$C$13&amp;B754&amp;E754),MSRV5!A:E,5,0),""),0)</f>
        <v>40.1</v>
      </c>
      <c r="I754" s="33">
        <f t="shared" si="4365"/>
        <v>0</v>
      </c>
      <c r="J754" s="172"/>
      <c r="K754" s="33">
        <f t="shared" si="4366"/>
        <v>0</v>
      </c>
      <c r="L754" s="172"/>
      <c r="M754" s="33">
        <f t="shared" si="4367"/>
        <v>0</v>
      </c>
      <c r="N754" s="172"/>
      <c r="O754" s="33">
        <f t="shared" si="4347"/>
        <v>0</v>
      </c>
      <c r="P754" s="172"/>
      <c r="Q754" s="33">
        <f t="shared" si="4348"/>
        <v>0</v>
      </c>
      <c r="R754" s="172"/>
      <c r="S754" s="33">
        <f t="shared" si="4349"/>
        <v>0</v>
      </c>
      <c r="T754" s="172"/>
      <c r="U754" s="33">
        <f t="shared" si="4350"/>
        <v>0</v>
      </c>
      <c r="V754" s="172"/>
      <c r="W754" s="33">
        <f t="shared" si="4351"/>
        <v>0</v>
      </c>
      <c r="X754" s="172"/>
      <c r="Y754" s="33">
        <f t="shared" si="4352"/>
        <v>0</v>
      </c>
      <c r="Z754" s="172"/>
      <c r="AA754" s="33">
        <f t="shared" si="4353"/>
        <v>0</v>
      </c>
      <c r="AB754" s="172"/>
      <c r="AC754" s="33">
        <f t="shared" si="4354"/>
        <v>0</v>
      </c>
      <c r="AD754" s="172"/>
      <c r="AE754" s="33">
        <f t="shared" si="4355"/>
        <v>0</v>
      </c>
      <c r="AF754" s="172"/>
      <c r="AG754" s="33">
        <f t="shared" si="4356"/>
        <v>0</v>
      </c>
      <c r="AH754" s="172"/>
      <c r="AI754" s="33">
        <f t="shared" si="4357"/>
        <v>0</v>
      </c>
      <c r="AJ754" s="172"/>
      <c r="AK754" s="33">
        <f t="shared" si="4358"/>
        <v>0</v>
      </c>
      <c r="AL754" s="172"/>
      <c r="AM754" s="33">
        <f t="shared" si="4359"/>
        <v>0</v>
      </c>
      <c r="AN754" s="172"/>
      <c r="AO754" s="33">
        <f t="shared" si="4360"/>
        <v>0</v>
      </c>
      <c r="AP754" s="172"/>
      <c r="AQ754" s="33">
        <f t="shared" si="4361"/>
        <v>0</v>
      </c>
      <c r="AR754" s="172"/>
      <c r="AS754" s="33">
        <f t="shared" si="4362"/>
        <v>0</v>
      </c>
      <c r="AT754" s="172"/>
      <c r="AU754" s="33">
        <f t="shared" si="4363"/>
        <v>0</v>
      </c>
      <c r="AV754" s="172"/>
      <c r="AW754" s="33">
        <f t="shared" si="4364"/>
        <v>0</v>
      </c>
      <c r="AX754" s="34">
        <f t="shared" si="4368"/>
        <v>0</v>
      </c>
      <c r="AY754" s="41">
        <f t="shared" si="4369"/>
        <v>0</v>
      </c>
      <c r="AZ754" s="5">
        <f t="shared" si="4370"/>
        <v>0</v>
      </c>
      <c r="BA754" s="155">
        <f t="shared" si="4371"/>
        <v>0</v>
      </c>
    </row>
    <row r="755" spans="1:53" s="2" customFormat="1" ht="13.2" hidden="1" thickTop="1" thickBot="1" x14ac:dyDescent="0.3">
      <c r="A755" s="32"/>
      <c r="B755" s="154">
        <v>5500100849</v>
      </c>
      <c r="C755" s="133" t="str">
        <f>IFERROR(IF(B755,VLOOKUP((AEO!$B$13&amp;AEO!$C$13&amp;B755&amp;E755),MSRV5!A:F,6,0),""),"N/A")</f>
        <v>7120</v>
      </c>
      <c r="D755" s="138" t="s">
        <v>5666</v>
      </c>
      <c r="E755" s="143" t="str">
        <f>IF(B755,VLOOKUP(B755,MSRV5!B:D,3,0),"")</f>
        <v>UN</v>
      </c>
      <c r="F755" s="143"/>
      <c r="G755" s="75"/>
      <c r="H755" s="74">
        <f>IFERROR(IF(B755,VLOOKUP((AEO!$B$13&amp;AEO!$C$13&amp;B755&amp;E755),MSRV5!A:E,5,0),""),0)</f>
        <v>89.1</v>
      </c>
      <c r="I755" s="33">
        <f t="shared" si="4365"/>
        <v>0</v>
      </c>
      <c r="J755" s="172"/>
      <c r="K755" s="33">
        <f t="shared" si="4366"/>
        <v>0</v>
      </c>
      <c r="L755" s="172"/>
      <c r="M755" s="33">
        <f t="shared" si="4367"/>
        <v>0</v>
      </c>
      <c r="N755" s="172"/>
      <c r="O755" s="33">
        <f t="shared" si="4347"/>
        <v>0</v>
      </c>
      <c r="P755" s="172"/>
      <c r="Q755" s="33">
        <f t="shared" si="4348"/>
        <v>0</v>
      </c>
      <c r="R755" s="172"/>
      <c r="S755" s="33">
        <f t="shared" si="4349"/>
        <v>0</v>
      </c>
      <c r="T755" s="172"/>
      <c r="U755" s="33">
        <f t="shared" si="4350"/>
        <v>0</v>
      </c>
      <c r="V755" s="172"/>
      <c r="W755" s="33">
        <f t="shared" si="4351"/>
        <v>0</v>
      </c>
      <c r="X755" s="172"/>
      <c r="Y755" s="33">
        <f t="shared" si="4352"/>
        <v>0</v>
      </c>
      <c r="Z755" s="172"/>
      <c r="AA755" s="33">
        <f t="shared" si="4353"/>
        <v>0</v>
      </c>
      <c r="AB755" s="172"/>
      <c r="AC755" s="33">
        <f t="shared" si="4354"/>
        <v>0</v>
      </c>
      <c r="AD755" s="172"/>
      <c r="AE755" s="33">
        <f t="shared" si="4355"/>
        <v>0</v>
      </c>
      <c r="AF755" s="172"/>
      <c r="AG755" s="33">
        <f t="shared" si="4356"/>
        <v>0</v>
      </c>
      <c r="AH755" s="172"/>
      <c r="AI755" s="33">
        <f t="shared" si="4357"/>
        <v>0</v>
      </c>
      <c r="AJ755" s="172"/>
      <c r="AK755" s="33">
        <f t="shared" si="4358"/>
        <v>0</v>
      </c>
      <c r="AL755" s="172"/>
      <c r="AM755" s="33">
        <f t="shared" si="4359"/>
        <v>0</v>
      </c>
      <c r="AN755" s="172"/>
      <c r="AO755" s="33">
        <f t="shared" si="4360"/>
        <v>0</v>
      </c>
      <c r="AP755" s="172"/>
      <c r="AQ755" s="33">
        <f t="shared" si="4361"/>
        <v>0</v>
      </c>
      <c r="AR755" s="172"/>
      <c r="AS755" s="33">
        <f t="shared" si="4362"/>
        <v>0</v>
      </c>
      <c r="AT755" s="172"/>
      <c r="AU755" s="33">
        <f t="shared" si="4363"/>
        <v>0</v>
      </c>
      <c r="AV755" s="172"/>
      <c r="AW755" s="33">
        <f t="shared" si="4364"/>
        <v>0</v>
      </c>
      <c r="AX755" s="34">
        <f t="shared" si="4368"/>
        <v>0</v>
      </c>
      <c r="AY755" s="41">
        <f t="shared" si="4369"/>
        <v>0</v>
      </c>
      <c r="AZ755" s="5">
        <f t="shared" si="4370"/>
        <v>0</v>
      </c>
      <c r="BA755" s="155">
        <f t="shared" si="4371"/>
        <v>0</v>
      </c>
    </row>
    <row r="756" spans="1:53" s="2" customFormat="1" ht="13.2" hidden="1" thickTop="1" thickBot="1" x14ac:dyDescent="0.3">
      <c r="A756" s="32"/>
      <c r="B756" s="154">
        <v>5261000001</v>
      </c>
      <c r="C756" s="133" t="str">
        <f>IFERROR(IF(B756,VLOOKUP((AEO!$B$13&amp;AEO!$C$13&amp;B756&amp;E756),MSRV5!A:F,6,0),""),"N/A")</f>
        <v>7130</v>
      </c>
      <c r="D756" s="138" t="s">
        <v>5667</v>
      </c>
      <c r="E756" s="143" t="str">
        <f>IF(B756,VLOOKUP(B756,MSRV5!B:D,3,0),"")</f>
        <v>UN</v>
      </c>
      <c r="F756" s="143"/>
      <c r="G756" s="75"/>
      <c r="H756" s="74">
        <f>IFERROR(IF(B756,VLOOKUP((AEO!$B$13&amp;AEO!$C$13&amp;B756&amp;E756),MSRV5!A:E,5,0),""),0)</f>
        <v>50693.91</v>
      </c>
      <c r="I756" s="33">
        <f t="shared" si="4365"/>
        <v>0</v>
      </c>
      <c r="J756" s="172"/>
      <c r="K756" s="33">
        <f t="shared" si="4366"/>
        <v>0</v>
      </c>
      <c r="L756" s="172"/>
      <c r="M756" s="33">
        <f t="shared" si="4367"/>
        <v>0</v>
      </c>
      <c r="N756" s="172"/>
      <c r="O756" s="33">
        <f t="shared" si="4347"/>
        <v>0</v>
      </c>
      <c r="P756" s="172"/>
      <c r="Q756" s="33">
        <f t="shared" si="4348"/>
        <v>0</v>
      </c>
      <c r="R756" s="172"/>
      <c r="S756" s="33">
        <f t="shared" si="4349"/>
        <v>0</v>
      </c>
      <c r="T756" s="172"/>
      <c r="U756" s="33">
        <f t="shared" si="4350"/>
        <v>0</v>
      </c>
      <c r="V756" s="172"/>
      <c r="W756" s="33">
        <f t="shared" si="4351"/>
        <v>0</v>
      </c>
      <c r="X756" s="172"/>
      <c r="Y756" s="33">
        <f t="shared" si="4352"/>
        <v>0</v>
      </c>
      <c r="Z756" s="172"/>
      <c r="AA756" s="33">
        <f t="shared" si="4353"/>
        <v>0</v>
      </c>
      <c r="AB756" s="172"/>
      <c r="AC756" s="33">
        <f t="shared" si="4354"/>
        <v>0</v>
      </c>
      <c r="AD756" s="172"/>
      <c r="AE756" s="33">
        <f t="shared" si="4355"/>
        <v>0</v>
      </c>
      <c r="AF756" s="172"/>
      <c r="AG756" s="33">
        <f t="shared" si="4356"/>
        <v>0</v>
      </c>
      <c r="AH756" s="172"/>
      <c r="AI756" s="33">
        <f t="shared" si="4357"/>
        <v>0</v>
      </c>
      <c r="AJ756" s="172"/>
      <c r="AK756" s="33">
        <f t="shared" si="4358"/>
        <v>0</v>
      </c>
      <c r="AL756" s="172"/>
      <c r="AM756" s="33">
        <f t="shared" si="4359"/>
        <v>0</v>
      </c>
      <c r="AN756" s="172"/>
      <c r="AO756" s="33">
        <f t="shared" si="4360"/>
        <v>0</v>
      </c>
      <c r="AP756" s="172"/>
      <c r="AQ756" s="33">
        <f t="shared" si="4361"/>
        <v>0</v>
      </c>
      <c r="AR756" s="172"/>
      <c r="AS756" s="33">
        <f t="shared" si="4362"/>
        <v>0</v>
      </c>
      <c r="AT756" s="172"/>
      <c r="AU756" s="33">
        <f t="shared" si="4363"/>
        <v>0</v>
      </c>
      <c r="AV756" s="172"/>
      <c r="AW756" s="33">
        <f t="shared" si="4364"/>
        <v>0</v>
      </c>
      <c r="AX756" s="34">
        <f t="shared" si="4368"/>
        <v>0</v>
      </c>
      <c r="AY756" s="41">
        <f t="shared" si="4369"/>
        <v>0</v>
      </c>
      <c r="AZ756" s="5">
        <f t="shared" si="4370"/>
        <v>0</v>
      </c>
      <c r="BA756" s="155">
        <f t="shared" si="4371"/>
        <v>0</v>
      </c>
    </row>
    <row r="757" spans="1:53" s="2" customFormat="1" ht="13.2" hidden="1" thickTop="1" thickBot="1" x14ac:dyDescent="0.3">
      <c r="A757" s="32"/>
      <c r="B757" s="154">
        <v>5045800006</v>
      </c>
      <c r="C757" s="133" t="str">
        <f>IFERROR(IF(B757,VLOOKUP((AEO!$B$13&amp;AEO!$C$13&amp;B757&amp;E757),MSRV5!A:F,6,0),""),"N/A")</f>
        <v>7140</v>
      </c>
      <c r="D757" s="138" t="s">
        <v>5668</v>
      </c>
      <c r="E757" s="143" t="str">
        <f>IF(B757,VLOOKUP(B757,MSRV5!B:D,3,0),"")</f>
        <v>UN</v>
      </c>
      <c r="F757" s="143"/>
      <c r="G757" s="75"/>
      <c r="H757" s="74">
        <f>IFERROR(IF(B757,VLOOKUP((AEO!$B$13&amp;AEO!$C$13&amp;B757&amp;E757),MSRV5!A:E,5,0),""),0)</f>
        <v>167150.37</v>
      </c>
      <c r="I757" s="33">
        <f t="shared" si="4365"/>
        <v>0</v>
      </c>
      <c r="J757" s="172"/>
      <c r="K757" s="33">
        <f t="shared" si="4366"/>
        <v>0</v>
      </c>
      <c r="L757" s="172"/>
      <c r="M757" s="33">
        <f t="shared" si="4367"/>
        <v>0</v>
      </c>
      <c r="N757" s="172"/>
      <c r="O757" s="33">
        <f t="shared" si="4347"/>
        <v>0</v>
      </c>
      <c r="P757" s="172"/>
      <c r="Q757" s="33">
        <f t="shared" si="4348"/>
        <v>0</v>
      </c>
      <c r="R757" s="172"/>
      <c r="S757" s="33">
        <f t="shared" si="4349"/>
        <v>0</v>
      </c>
      <c r="T757" s="172"/>
      <c r="U757" s="33">
        <f t="shared" si="4350"/>
        <v>0</v>
      </c>
      <c r="V757" s="172"/>
      <c r="W757" s="33">
        <f t="shared" si="4351"/>
        <v>0</v>
      </c>
      <c r="X757" s="172"/>
      <c r="Y757" s="33">
        <f t="shared" si="4352"/>
        <v>0</v>
      </c>
      <c r="Z757" s="172"/>
      <c r="AA757" s="33">
        <f t="shared" si="4353"/>
        <v>0</v>
      </c>
      <c r="AB757" s="172"/>
      <c r="AC757" s="33">
        <f t="shared" si="4354"/>
        <v>0</v>
      </c>
      <c r="AD757" s="172"/>
      <c r="AE757" s="33">
        <f t="shared" si="4355"/>
        <v>0</v>
      </c>
      <c r="AF757" s="172"/>
      <c r="AG757" s="33">
        <f t="shared" si="4356"/>
        <v>0</v>
      </c>
      <c r="AH757" s="172"/>
      <c r="AI757" s="33">
        <f t="shared" si="4357"/>
        <v>0</v>
      </c>
      <c r="AJ757" s="172"/>
      <c r="AK757" s="33">
        <f t="shared" si="4358"/>
        <v>0</v>
      </c>
      <c r="AL757" s="172"/>
      <c r="AM757" s="33">
        <f t="shared" si="4359"/>
        <v>0</v>
      </c>
      <c r="AN757" s="172"/>
      <c r="AO757" s="33">
        <f t="shared" si="4360"/>
        <v>0</v>
      </c>
      <c r="AP757" s="172"/>
      <c r="AQ757" s="33">
        <f t="shared" si="4361"/>
        <v>0</v>
      </c>
      <c r="AR757" s="172"/>
      <c r="AS757" s="33">
        <f t="shared" si="4362"/>
        <v>0</v>
      </c>
      <c r="AT757" s="172"/>
      <c r="AU757" s="33">
        <f t="shared" si="4363"/>
        <v>0</v>
      </c>
      <c r="AV757" s="172"/>
      <c r="AW757" s="33">
        <f t="shared" si="4364"/>
        <v>0</v>
      </c>
      <c r="AX757" s="34">
        <f t="shared" si="4368"/>
        <v>0</v>
      </c>
      <c r="AY757" s="41">
        <f t="shared" si="4369"/>
        <v>0</v>
      </c>
      <c r="AZ757" s="5">
        <f t="shared" si="4370"/>
        <v>0</v>
      </c>
      <c r="BA757" s="155">
        <f t="shared" si="4371"/>
        <v>0</v>
      </c>
    </row>
    <row r="758" spans="1:53" s="2" customFormat="1" ht="13.2" hidden="1" thickTop="1" thickBot="1" x14ac:dyDescent="0.3">
      <c r="A758" s="32"/>
      <c r="B758" s="154">
        <v>5045800005</v>
      </c>
      <c r="C758" s="133" t="str">
        <f>IFERROR(IF(B758,VLOOKUP((AEO!$B$13&amp;AEO!$C$13&amp;B758&amp;E758),MSRV5!A:F,6,0),""),"N/A")</f>
        <v>7150</v>
      </c>
      <c r="D758" s="138" t="s">
        <v>5669</v>
      </c>
      <c r="E758" s="143" t="str">
        <f>IF(B758,VLOOKUP(B758,MSRV5!B:D,3,0),"")</f>
        <v>UN</v>
      </c>
      <c r="F758" s="143"/>
      <c r="G758" s="75"/>
      <c r="H758" s="74">
        <f>IFERROR(IF(B758,VLOOKUP((AEO!$B$13&amp;AEO!$C$13&amp;B758&amp;E758),MSRV5!A:E,5,0),""),0)</f>
        <v>244924.28</v>
      </c>
      <c r="I758" s="33">
        <f t="shared" si="4365"/>
        <v>0</v>
      </c>
      <c r="J758" s="172"/>
      <c r="K758" s="33">
        <f t="shared" si="4366"/>
        <v>0</v>
      </c>
      <c r="L758" s="172"/>
      <c r="M758" s="33">
        <f t="shared" si="4367"/>
        <v>0</v>
      </c>
      <c r="N758" s="172"/>
      <c r="O758" s="33">
        <f t="shared" si="4347"/>
        <v>0</v>
      </c>
      <c r="P758" s="172"/>
      <c r="Q758" s="33">
        <f t="shared" si="4348"/>
        <v>0</v>
      </c>
      <c r="R758" s="172"/>
      <c r="S758" s="33">
        <f t="shared" si="4349"/>
        <v>0</v>
      </c>
      <c r="T758" s="172"/>
      <c r="U758" s="33">
        <f t="shared" si="4350"/>
        <v>0</v>
      </c>
      <c r="V758" s="172"/>
      <c r="W758" s="33">
        <f t="shared" si="4351"/>
        <v>0</v>
      </c>
      <c r="X758" s="172"/>
      <c r="Y758" s="33">
        <f t="shared" si="4352"/>
        <v>0</v>
      </c>
      <c r="Z758" s="172"/>
      <c r="AA758" s="33">
        <f t="shared" si="4353"/>
        <v>0</v>
      </c>
      <c r="AB758" s="172"/>
      <c r="AC758" s="33">
        <f t="shared" si="4354"/>
        <v>0</v>
      </c>
      <c r="AD758" s="172"/>
      <c r="AE758" s="33">
        <f t="shared" si="4355"/>
        <v>0</v>
      </c>
      <c r="AF758" s="172"/>
      <c r="AG758" s="33">
        <f t="shared" si="4356"/>
        <v>0</v>
      </c>
      <c r="AH758" s="172"/>
      <c r="AI758" s="33">
        <f t="shared" si="4357"/>
        <v>0</v>
      </c>
      <c r="AJ758" s="172"/>
      <c r="AK758" s="33">
        <f t="shared" si="4358"/>
        <v>0</v>
      </c>
      <c r="AL758" s="172"/>
      <c r="AM758" s="33">
        <f t="shared" si="4359"/>
        <v>0</v>
      </c>
      <c r="AN758" s="172"/>
      <c r="AO758" s="33">
        <f t="shared" si="4360"/>
        <v>0</v>
      </c>
      <c r="AP758" s="172"/>
      <c r="AQ758" s="33">
        <f t="shared" si="4361"/>
        <v>0</v>
      </c>
      <c r="AR758" s="172"/>
      <c r="AS758" s="33">
        <f t="shared" si="4362"/>
        <v>0</v>
      </c>
      <c r="AT758" s="172"/>
      <c r="AU758" s="33">
        <f t="shared" si="4363"/>
        <v>0</v>
      </c>
      <c r="AV758" s="172"/>
      <c r="AW758" s="33">
        <f t="shared" si="4364"/>
        <v>0</v>
      </c>
      <c r="AX758" s="34">
        <f t="shared" si="4368"/>
        <v>0</v>
      </c>
      <c r="AY758" s="41">
        <f t="shared" si="4369"/>
        <v>0</v>
      </c>
      <c r="AZ758" s="5">
        <f t="shared" si="4370"/>
        <v>0</v>
      </c>
      <c r="BA758" s="155">
        <f t="shared" si="4371"/>
        <v>0</v>
      </c>
    </row>
    <row r="759" spans="1:53" s="2" customFormat="1" ht="13.2" hidden="1" thickTop="1" thickBot="1" x14ac:dyDescent="0.3">
      <c r="A759" s="89"/>
      <c r="B759" s="152">
        <v>5500300418</v>
      </c>
      <c r="C759" s="132" t="str">
        <f>IFERROR(IF(B759,VLOOKUP((AEO!$B$13&amp;AEO!$C$13&amp;B759&amp;E759),MSRV5!A:F,6,0),""),"N/A")</f>
        <v>7160</v>
      </c>
      <c r="D759" s="137" t="s">
        <v>5670</v>
      </c>
      <c r="E759" s="142" t="str">
        <f>IF(B759,VLOOKUP(B759,MSRV5!B:D,3,0),"")</f>
        <v>UN</v>
      </c>
      <c r="F759" s="142"/>
      <c r="G759" s="86"/>
      <c r="H759" s="88">
        <f>IFERROR(IF(B759,VLOOKUP((AEO!$B$13&amp;AEO!$C$13&amp;B759&amp;E759),MSRV5!A:E,5,0),""),0)</f>
        <v>17.649999999999999</v>
      </c>
      <c r="I759" s="90">
        <f t="shared" si="4365"/>
        <v>0</v>
      </c>
      <c r="J759" s="172"/>
      <c r="K759" s="90">
        <f t="shared" si="4366"/>
        <v>0</v>
      </c>
      <c r="L759" s="172"/>
      <c r="M759" s="90">
        <f t="shared" si="4367"/>
        <v>0</v>
      </c>
      <c r="N759" s="172"/>
      <c r="O759" s="90">
        <f t="shared" si="4347"/>
        <v>0</v>
      </c>
      <c r="P759" s="172"/>
      <c r="Q759" s="90">
        <f t="shared" si="4348"/>
        <v>0</v>
      </c>
      <c r="R759" s="172"/>
      <c r="S759" s="90">
        <f t="shared" si="4349"/>
        <v>0</v>
      </c>
      <c r="T759" s="172"/>
      <c r="U759" s="90">
        <f t="shared" si="4350"/>
        <v>0</v>
      </c>
      <c r="V759" s="172"/>
      <c r="W759" s="90">
        <f t="shared" si="4351"/>
        <v>0</v>
      </c>
      <c r="X759" s="172"/>
      <c r="Y759" s="90">
        <f t="shared" si="4352"/>
        <v>0</v>
      </c>
      <c r="Z759" s="172"/>
      <c r="AA759" s="90">
        <f t="shared" si="4353"/>
        <v>0</v>
      </c>
      <c r="AB759" s="172"/>
      <c r="AC759" s="90">
        <f t="shared" si="4354"/>
        <v>0</v>
      </c>
      <c r="AD759" s="172"/>
      <c r="AE759" s="90">
        <f t="shared" si="4355"/>
        <v>0</v>
      </c>
      <c r="AF759" s="172"/>
      <c r="AG759" s="90">
        <f t="shared" si="4356"/>
        <v>0</v>
      </c>
      <c r="AH759" s="172"/>
      <c r="AI759" s="90">
        <f t="shared" si="4357"/>
        <v>0</v>
      </c>
      <c r="AJ759" s="172"/>
      <c r="AK759" s="90">
        <f t="shared" si="4358"/>
        <v>0</v>
      </c>
      <c r="AL759" s="172"/>
      <c r="AM759" s="90">
        <f t="shared" si="4359"/>
        <v>0</v>
      </c>
      <c r="AN759" s="172"/>
      <c r="AO759" s="90">
        <f t="shared" si="4360"/>
        <v>0</v>
      </c>
      <c r="AP759" s="172"/>
      <c r="AQ759" s="90">
        <f t="shared" si="4361"/>
        <v>0</v>
      </c>
      <c r="AR759" s="172"/>
      <c r="AS759" s="90">
        <f t="shared" si="4362"/>
        <v>0</v>
      </c>
      <c r="AT759" s="172"/>
      <c r="AU759" s="90">
        <f t="shared" si="4363"/>
        <v>0</v>
      </c>
      <c r="AV759" s="172"/>
      <c r="AW759" s="90">
        <f t="shared" si="4364"/>
        <v>0</v>
      </c>
      <c r="AX759" s="91">
        <f t="shared" si="4368"/>
        <v>0</v>
      </c>
      <c r="AY759" s="92">
        <f t="shared" si="4369"/>
        <v>0</v>
      </c>
      <c r="AZ759" s="87">
        <f t="shared" si="4370"/>
        <v>0</v>
      </c>
      <c r="BA759" s="153">
        <f t="shared" si="4371"/>
        <v>0</v>
      </c>
    </row>
    <row r="760" spans="1:53" s="2" customFormat="1" ht="13.2" hidden="1" thickTop="1" thickBot="1" x14ac:dyDescent="0.3">
      <c r="A760" s="32"/>
      <c r="B760" s="154">
        <v>5500300484</v>
      </c>
      <c r="C760" s="133" t="str">
        <f>IFERROR(IF(B760,VLOOKUP((AEO!$B$13&amp;AEO!$C$13&amp;B760&amp;E760),MSRV5!A:F,6,0),""),"N/A")</f>
        <v>7170</v>
      </c>
      <c r="D760" s="138" t="s">
        <v>5671</v>
      </c>
      <c r="E760" s="143" t="str">
        <f>IF(B760,VLOOKUP(B760,MSRV5!B:D,3,0),"")</f>
        <v>UN</v>
      </c>
      <c r="F760" s="143"/>
      <c r="G760" s="75"/>
      <c r="H760" s="74">
        <f>IFERROR(IF(B760,VLOOKUP((AEO!$B$13&amp;AEO!$C$13&amp;B760&amp;E760),MSRV5!A:E,5,0),""),0)</f>
        <v>9.5</v>
      </c>
      <c r="I760" s="33">
        <f t="shared" si="4365"/>
        <v>0</v>
      </c>
      <c r="J760" s="172"/>
      <c r="K760" s="33">
        <f t="shared" si="4366"/>
        <v>0</v>
      </c>
      <c r="L760" s="172"/>
      <c r="M760" s="33">
        <f t="shared" si="4367"/>
        <v>0</v>
      </c>
      <c r="N760" s="172"/>
      <c r="O760" s="33">
        <f t="shared" si="4347"/>
        <v>0</v>
      </c>
      <c r="P760" s="172"/>
      <c r="Q760" s="33">
        <f t="shared" si="4348"/>
        <v>0</v>
      </c>
      <c r="R760" s="172"/>
      <c r="S760" s="33">
        <f t="shared" si="4349"/>
        <v>0</v>
      </c>
      <c r="T760" s="172"/>
      <c r="U760" s="33">
        <f t="shared" si="4350"/>
        <v>0</v>
      </c>
      <c r="V760" s="172"/>
      <c r="W760" s="33">
        <f t="shared" si="4351"/>
        <v>0</v>
      </c>
      <c r="X760" s="172"/>
      <c r="Y760" s="33">
        <f t="shared" si="4352"/>
        <v>0</v>
      </c>
      <c r="Z760" s="172"/>
      <c r="AA760" s="33">
        <f t="shared" si="4353"/>
        <v>0</v>
      </c>
      <c r="AB760" s="172"/>
      <c r="AC760" s="33">
        <f t="shared" si="4354"/>
        <v>0</v>
      </c>
      <c r="AD760" s="172"/>
      <c r="AE760" s="33">
        <f t="shared" si="4355"/>
        <v>0</v>
      </c>
      <c r="AF760" s="172"/>
      <c r="AG760" s="33">
        <f t="shared" si="4356"/>
        <v>0</v>
      </c>
      <c r="AH760" s="172"/>
      <c r="AI760" s="33">
        <f t="shared" si="4357"/>
        <v>0</v>
      </c>
      <c r="AJ760" s="172"/>
      <c r="AK760" s="33">
        <f t="shared" si="4358"/>
        <v>0</v>
      </c>
      <c r="AL760" s="172"/>
      <c r="AM760" s="33">
        <f t="shared" si="4359"/>
        <v>0</v>
      </c>
      <c r="AN760" s="172"/>
      <c r="AO760" s="33">
        <f t="shared" si="4360"/>
        <v>0</v>
      </c>
      <c r="AP760" s="172"/>
      <c r="AQ760" s="33">
        <f t="shared" si="4361"/>
        <v>0</v>
      </c>
      <c r="AR760" s="172"/>
      <c r="AS760" s="33">
        <f t="shared" si="4362"/>
        <v>0</v>
      </c>
      <c r="AT760" s="172"/>
      <c r="AU760" s="33">
        <f t="shared" si="4363"/>
        <v>0</v>
      </c>
      <c r="AV760" s="172"/>
      <c r="AW760" s="33">
        <f t="shared" si="4364"/>
        <v>0</v>
      </c>
      <c r="AX760" s="34">
        <f t="shared" si="4368"/>
        <v>0</v>
      </c>
      <c r="AY760" s="41">
        <f t="shared" si="4369"/>
        <v>0</v>
      </c>
      <c r="AZ760" s="5">
        <f t="shared" si="4370"/>
        <v>0</v>
      </c>
      <c r="BA760" s="155">
        <f t="shared" si="4371"/>
        <v>0</v>
      </c>
    </row>
    <row r="761" spans="1:53" s="2" customFormat="1" ht="13.2" hidden="1" thickTop="1" thickBot="1" x14ac:dyDescent="0.3">
      <c r="A761" s="89"/>
      <c r="B761" s="152">
        <v>5500300740</v>
      </c>
      <c r="C761" s="132" t="str">
        <f>IFERROR(IF(B761,VLOOKUP((AEO!$B$13&amp;AEO!$C$13&amp;B761&amp;E761),MSRV5!A:F,6,0),""),"N/A")</f>
        <v>7180</v>
      </c>
      <c r="D761" s="137" t="s">
        <v>5672</v>
      </c>
      <c r="E761" s="142" t="str">
        <f>IF(B761,VLOOKUP(B761,MSRV5!B:D,3,0),"")</f>
        <v>KG</v>
      </c>
      <c r="F761" s="142"/>
      <c r="G761" s="86"/>
      <c r="H761" s="88">
        <f>IFERROR(IF(B761,VLOOKUP((AEO!$B$13&amp;AEO!$C$13&amp;B761&amp;E761),MSRV5!A:E,5,0),""),0)</f>
        <v>19.420000000000002</v>
      </c>
      <c r="I761" s="90">
        <f t="shared" si="4365"/>
        <v>0</v>
      </c>
      <c r="J761" s="172"/>
      <c r="K761" s="90">
        <f t="shared" si="4366"/>
        <v>0</v>
      </c>
      <c r="L761" s="172"/>
      <c r="M761" s="90">
        <f t="shared" si="4367"/>
        <v>0</v>
      </c>
      <c r="N761" s="172"/>
      <c r="O761" s="90">
        <f t="shared" si="4347"/>
        <v>0</v>
      </c>
      <c r="P761" s="172"/>
      <c r="Q761" s="90">
        <f t="shared" si="4348"/>
        <v>0</v>
      </c>
      <c r="R761" s="172"/>
      <c r="S761" s="90">
        <f t="shared" si="4349"/>
        <v>0</v>
      </c>
      <c r="T761" s="172"/>
      <c r="U761" s="90">
        <f t="shared" si="4350"/>
        <v>0</v>
      </c>
      <c r="V761" s="172"/>
      <c r="W761" s="90">
        <f t="shared" si="4351"/>
        <v>0</v>
      </c>
      <c r="X761" s="172"/>
      <c r="Y761" s="90">
        <f t="shared" si="4352"/>
        <v>0</v>
      </c>
      <c r="Z761" s="172"/>
      <c r="AA761" s="90">
        <f t="shared" si="4353"/>
        <v>0</v>
      </c>
      <c r="AB761" s="172"/>
      <c r="AC761" s="90">
        <f t="shared" si="4354"/>
        <v>0</v>
      </c>
      <c r="AD761" s="172"/>
      <c r="AE761" s="90">
        <f t="shared" si="4355"/>
        <v>0</v>
      </c>
      <c r="AF761" s="172"/>
      <c r="AG761" s="90">
        <f t="shared" si="4356"/>
        <v>0</v>
      </c>
      <c r="AH761" s="172"/>
      <c r="AI761" s="90">
        <f t="shared" si="4357"/>
        <v>0</v>
      </c>
      <c r="AJ761" s="172"/>
      <c r="AK761" s="90">
        <f t="shared" si="4358"/>
        <v>0</v>
      </c>
      <c r="AL761" s="172"/>
      <c r="AM761" s="90">
        <f t="shared" si="4359"/>
        <v>0</v>
      </c>
      <c r="AN761" s="172"/>
      <c r="AO761" s="90">
        <f t="shared" si="4360"/>
        <v>0</v>
      </c>
      <c r="AP761" s="172"/>
      <c r="AQ761" s="90">
        <f t="shared" si="4361"/>
        <v>0</v>
      </c>
      <c r="AR761" s="172"/>
      <c r="AS761" s="90">
        <f t="shared" si="4362"/>
        <v>0</v>
      </c>
      <c r="AT761" s="172"/>
      <c r="AU761" s="90">
        <f t="shared" si="4363"/>
        <v>0</v>
      </c>
      <c r="AV761" s="172"/>
      <c r="AW761" s="90">
        <f t="shared" si="4364"/>
        <v>0</v>
      </c>
      <c r="AX761" s="91">
        <f t="shared" si="4368"/>
        <v>0</v>
      </c>
      <c r="AY761" s="92">
        <f t="shared" si="4369"/>
        <v>0</v>
      </c>
      <c r="AZ761" s="87">
        <f t="shared" si="4370"/>
        <v>0</v>
      </c>
      <c r="BA761" s="153">
        <f t="shared" si="4371"/>
        <v>0</v>
      </c>
    </row>
    <row r="762" spans="1:53" s="2" customFormat="1" ht="13.2" hidden="1" thickTop="1" thickBot="1" x14ac:dyDescent="0.3">
      <c r="A762" s="32"/>
      <c r="B762" s="154">
        <v>5500300742</v>
      </c>
      <c r="C762" s="133" t="str">
        <f>IFERROR(IF(B762,VLOOKUP((AEO!$B$13&amp;AEO!$C$13&amp;B762&amp;E762),MSRV5!A:F,6,0),""),"N/A")</f>
        <v>7190</v>
      </c>
      <c r="D762" s="138" t="s">
        <v>5673</v>
      </c>
      <c r="E762" s="143" t="str">
        <f>IF(B762,VLOOKUP(B762,MSRV5!B:D,3,0),"")</f>
        <v>KG</v>
      </c>
      <c r="F762" s="143"/>
      <c r="G762" s="75"/>
      <c r="H762" s="74">
        <f>IFERROR(IF(B762,VLOOKUP((AEO!$B$13&amp;AEO!$C$13&amp;B762&amp;E762),MSRV5!A:E,5,0),""),0)</f>
        <v>21.18</v>
      </c>
      <c r="I762" s="33">
        <f t="shared" si="4365"/>
        <v>0</v>
      </c>
      <c r="J762" s="172"/>
      <c r="K762" s="33">
        <f t="shared" si="4366"/>
        <v>0</v>
      </c>
      <c r="L762" s="172"/>
      <c r="M762" s="33">
        <f t="shared" si="4367"/>
        <v>0</v>
      </c>
      <c r="N762" s="172"/>
      <c r="O762" s="33">
        <f t="shared" si="4347"/>
        <v>0</v>
      </c>
      <c r="P762" s="172"/>
      <c r="Q762" s="33">
        <f t="shared" si="4348"/>
        <v>0</v>
      </c>
      <c r="R762" s="172"/>
      <c r="S762" s="33">
        <f t="shared" si="4349"/>
        <v>0</v>
      </c>
      <c r="T762" s="172"/>
      <c r="U762" s="33">
        <f t="shared" si="4350"/>
        <v>0</v>
      </c>
      <c r="V762" s="172"/>
      <c r="W762" s="33">
        <f t="shared" si="4351"/>
        <v>0</v>
      </c>
      <c r="X762" s="172"/>
      <c r="Y762" s="33">
        <f t="shared" si="4352"/>
        <v>0</v>
      </c>
      <c r="Z762" s="172"/>
      <c r="AA762" s="33">
        <f t="shared" si="4353"/>
        <v>0</v>
      </c>
      <c r="AB762" s="172"/>
      <c r="AC762" s="33">
        <f t="shared" si="4354"/>
        <v>0</v>
      </c>
      <c r="AD762" s="172"/>
      <c r="AE762" s="33">
        <f t="shared" si="4355"/>
        <v>0</v>
      </c>
      <c r="AF762" s="172"/>
      <c r="AG762" s="33">
        <f t="shared" si="4356"/>
        <v>0</v>
      </c>
      <c r="AH762" s="172"/>
      <c r="AI762" s="33">
        <f t="shared" si="4357"/>
        <v>0</v>
      </c>
      <c r="AJ762" s="172"/>
      <c r="AK762" s="33">
        <f t="shared" si="4358"/>
        <v>0</v>
      </c>
      <c r="AL762" s="172"/>
      <c r="AM762" s="33">
        <f t="shared" si="4359"/>
        <v>0</v>
      </c>
      <c r="AN762" s="172"/>
      <c r="AO762" s="33">
        <f t="shared" si="4360"/>
        <v>0</v>
      </c>
      <c r="AP762" s="172"/>
      <c r="AQ762" s="33">
        <f t="shared" si="4361"/>
        <v>0</v>
      </c>
      <c r="AR762" s="172"/>
      <c r="AS762" s="33">
        <f t="shared" si="4362"/>
        <v>0</v>
      </c>
      <c r="AT762" s="172"/>
      <c r="AU762" s="33">
        <f t="shared" si="4363"/>
        <v>0</v>
      </c>
      <c r="AV762" s="172"/>
      <c r="AW762" s="33">
        <f t="shared" si="4364"/>
        <v>0</v>
      </c>
      <c r="AX762" s="34">
        <f t="shared" si="4368"/>
        <v>0</v>
      </c>
      <c r="AY762" s="41">
        <f t="shared" si="4369"/>
        <v>0</v>
      </c>
      <c r="AZ762" s="5">
        <f t="shared" si="4370"/>
        <v>0</v>
      </c>
      <c r="BA762" s="155">
        <f t="shared" si="4371"/>
        <v>0</v>
      </c>
    </row>
    <row r="763" spans="1:53" s="2" customFormat="1" ht="13.2" hidden="1" thickTop="1" thickBot="1" x14ac:dyDescent="0.3">
      <c r="A763" s="32"/>
      <c r="B763" s="154">
        <v>5500300741</v>
      </c>
      <c r="C763" s="133" t="str">
        <f>IFERROR(IF(B763,VLOOKUP((AEO!$B$13&amp;AEO!$C$13&amp;B763&amp;E763),MSRV5!A:F,6,0),""),"N/A")</f>
        <v>7200</v>
      </c>
      <c r="D763" s="138" t="s">
        <v>5674</v>
      </c>
      <c r="E763" s="143" t="str">
        <f>IF(B763,VLOOKUP(B763,MSRV5!B:D,3,0),"")</f>
        <v>KG</v>
      </c>
      <c r="F763" s="143"/>
      <c r="G763" s="75"/>
      <c r="H763" s="74">
        <f>IFERROR(IF(B763,VLOOKUP((AEO!$B$13&amp;AEO!$C$13&amp;B763&amp;E763),MSRV5!A:E,5,0),""),0)</f>
        <v>33.54</v>
      </c>
      <c r="I763" s="33">
        <f t="shared" si="4365"/>
        <v>0</v>
      </c>
      <c r="J763" s="172"/>
      <c r="K763" s="33">
        <f t="shared" si="4366"/>
        <v>0</v>
      </c>
      <c r="L763" s="172"/>
      <c r="M763" s="33">
        <f t="shared" si="4367"/>
        <v>0</v>
      </c>
      <c r="N763" s="172"/>
      <c r="O763" s="33">
        <f t="shared" si="4347"/>
        <v>0</v>
      </c>
      <c r="P763" s="172"/>
      <c r="Q763" s="33">
        <f t="shared" si="4348"/>
        <v>0</v>
      </c>
      <c r="R763" s="172"/>
      <c r="S763" s="33">
        <f t="shared" si="4349"/>
        <v>0</v>
      </c>
      <c r="T763" s="172"/>
      <c r="U763" s="33">
        <f t="shared" si="4350"/>
        <v>0</v>
      </c>
      <c r="V763" s="172"/>
      <c r="W763" s="33">
        <f t="shared" si="4351"/>
        <v>0</v>
      </c>
      <c r="X763" s="172"/>
      <c r="Y763" s="33">
        <f t="shared" si="4352"/>
        <v>0</v>
      </c>
      <c r="Z763" s="172"/>
      <c r="AA763" s="33">
        <f t="shared" si="4353"/>
        <v>0</v>
      </c>
      <c r="AB763" s="172"/>
      <c r="AC763" s="33">
        <f t="shared" si="4354"/>
        <v>0</v>
      </c>
      <c r="AD763" s="172"/>
      <c r="AE763" s="33">
        <f t="shared" si="4355"/>
        <v>0</v>
      </c>
      <c r="AF763" s="172"/>
      <c r="AG763" s="33">
        <f t="shared" si="4356"/>
        <v>0</v>
      </c>
      <c r="AH763" s="172"/>
      <c r="AI763" s="33">
        <f t="shared" si="4357"/>
        <v>0</v>
      </c>
      <c r="AJ763" s="172"/>
      <c r="AK763" s="33">
        <f t="shared" si="4358"/>
        <v>0</v>
      </c>
      <c r="AL763" s="172"/>
      <c r="AM763" s="33">
        <f t="shared" si="4359"/>
        <v>0</v>
      </c>
      <c r="AN763" s="172"/>
      <c r="AO763" s="33">
        <f t="shared" si="4360"/>
        <v>0</v>
      </c>
      <c r="AP763" s="172"/>
      <c r="AQ763" s="33">
        <f t="shared" si="4361"/>
        <v>0</v>
      </c>
      <c r="AR763" s="172"/>
      <c r="AS763" s="33">
        <f t="shared" si="4362"/>
        <v>0</v>
      </c>
      <c r="AT763" s="172"/>
      <c r="AU763" s="33">
        <f t="shared" si="4363"/>
        <v>0</v>
      </c>
      <c r="AV763" s="172"/>
      <c r="AW763" s="33">
        <f t="shared" si="4364"/>
        <v>0</v>
      </c>
      <c r="AX763" s="34">
        <f t="shared" si="4368"/>
        <v>0</v>
      </c>
      <c r="AY763" s="41">
        <f t="shared" si="4369"/>
        <v>0</v>
      </c>
      <c r="AZ763" s="5">
        <f t="shared" si="4370"/>
        <v>0</v>
      </c>
      <c r="BA763" s="155">
        <f t="shared" si="4371"/>
        <v>0</v>
      </c>
    </row>
    <row r="764" spans="1:53" s="2" customFormat="1" ht="13.2" hidden="1" thickTop="1" thickBot="1" x14ac:dyDescent="0.3">
      <c r="A764" s="32"/>
      <c r="B764" s="154">
        <v>5500300487</v>
      </c>
      <c r="C764" s="133" t="str">
        <f>IFERROR(IF(B764,VLOOKUP((AEO!$B$13&amp;AEO!$C$13&amp;B764&amp;E764),MSRV5!A:F,6,0),""),"N/A")</f>
        <v>7210</v>
      </c>
      <c r="D764" s="138" t="s">
        <v>5675</v>
      </c>
      <c r="E764" s="143" t="str">
        <f>IF(B764,VLOOKUP(B764,MSRV5!B:D,3,0),"")</f>
        <v>HA</v>
      </c>
      <c r="F764" s="143"/>
      <c r="G764" s="75"/>
      <c r="H764" s="74">
        <f>IFERROR(IF(B764,VLOOKUP((AEO!$B$13&amp;AEO!$C$13&amp;B764&amp;E764),MSRV5!A:E,5,0),""),0)</f>
        <v>370.66</v>
      </c>
      <c r="I764" s="33">
        <f t="shared" si="4365"/>
        <v>0</v>
      </c>
      <c r="J764" s="172"/>
      <c r="K764" s="33">
        <f t="shared" si="4366"/>
        <v>0</v>
      </c>
      <c r="L764" s="172"/>
      <c r="M764" s="33">
        <f t="shared" si="4367"/>
        <v>0</v>
      </c>
      <c r="N764" s="172"/>
      <c r="O764" s="33">
        <f t="shared" si="4347"/>
        <v>0</v>
      </c>
      <c r="P764" s="172"/>
      <c r="Q764" s="33">
        <f t="shared" si="4348"/>
        <v>0</v>
      </c>
      <c r="R764" s="172"/>
      <c r="S764" s="33">
        <f t="shared" si="4349"/>
        <v>0</v>
      </c>
      <c r="T764" s="172"/>
      <c r="U764" s="33">
        <f t="shared" si="4350"/>
        <v>0</v>
      </c>
      <c r="V764" s="172"/>
      <c r="W764" s="33">
        <f t="shared" si="4351"/>
        <v>0</v>
      </c>
      <c r="X764" s="172"/>
      <c r="Y764" s="33">
        <f t="shared" si="4352"/>
        <v>0</v>
      </c>
      <c r="Z764" s="172"/>
      <c r="AA764" s="33">
        <f t="shared" si="4353"/>
        <v>0</v>
      </c>
      <c r="AB764" s="172"/>
      <c r="AC764" s="33">
        <f t="shared" si="4354"/>
        <v>0</v>
      </c>
      <c r="AD764" s="172"/>
      <c r="AE764" s="33">
        <f t="shared" si="4355"/>
        <v>0</v>
      </c>
      <c r="AF764" s="172"/>
      <c r="AG764" s="33">
        <f t="shared" si="4356"/>
        <v>0</v>
      </c>
      <c r="AH764" s="172"/>
      <c r="AI764" s="33">
        <f t="shared" si="4357"/>
        <v>0</v>
      </c>
      <c r="AJ764" s="172"/>
      <c r="AK764" s="33">
        <f t="shared" si="4358"/>
        <v>0</v>
      </c>
      <c r="AL764" s="172"/>
      <c r="AM764" s="33">
        <f t="shared" si="4359"/>
        <v>0</v>
      </c>
      <c r="AN764" s="172"/>
      <c r="AO764" s="33">
        <f t="shared" si="4360"/>
        <v>0</v>
      </c>
      <c r="AP764" s="172"/>
      <c r="AQ764" s="33">
        <f t="shared" si="4361"/>
        <v>0</v>
      </c>
      <c r="AR764" s="172"/>
      <c r="AS764" s="33">
        <f t="shared" si="4362"/>
        <v>0</v>
      </c>
      <c r="AT764" s="172"/>
      <c r="AU764" s="33">
        <f t="shared" si="4363"/>
        <v>0</v>
      </c>
      <c r="AV764" s="172"/>
      <c r="AW764" s="33">
        <f t="shared" si="4364"/>
        <v>0</v>
      </c>
      <c r="AX764" s="34">
        <f t="shared" si="4368"/>
        <v>0</v>
      </c>
      <c r="AY764" s="41">
        <f t="shared" si="4369"/>
        <v>0</v>
      </c>
      <c r="AZ764" s="5">
        <f t="shared" si="4370"/>
        <v>0</v>
      </c>
      <c r="BA764" s="155">
        <f t="shared" si="4371"/>
        <v>0</v>
      </c>
    </row>
    <row r="765" spans="1:53" s="2" customFormat="1" ht="13.2" hidden="1" thickTop="1" thickBot="1" x14ac:dyDescent="0.3">
      <c r="A765" s="32"/>
      <c r="B765" s="154">
        <v>5500300486</v>
      </c>
      <c r="C765" s="133" t="str">
        <f>IFERROR(IF(B765,VLOOKUP((AEO!$B$13&amp;AEO!$C$13&amp;B765&amp;E765),MSRV5!A:F,6,0),""),"N/A")</f>
        <v>7220</v>
      </c>
      <c r="D765" s="138" t="s">
        <v>5677</v>
      </c>
      <c r="E765" s="143" t="str">
        <f>IF(B765,VLOOKUP(B765,MSRV5!B:D,3,0),"")</f>
        <v>HA</v>
      </c>
      <c r="F765" s="143"/>
      <c r="G765" s="75"/>
      <c r="H765" s="74">
        <f>IFERROR(IF(B765,VLOOKUP((AEO!$B$13&amp;AEO!$C$13&amp;B765&amp;E765),MSRV5!A:E,5,0),""),0)</f>
        <v>278</v>
      </c>
      <c r="I765" s="33">
        <f t="shared" si="4365"/>
        <v>0</v>
      </c>
      <c r="J765" s="172"/>
      <c r="K765" s="33">
        <f t="shared" si="4366"/>
        <v>0</v>
      </c>
      <c r="L765" s="172"/>
      <c r="M765" s="33">
        <f t="shared" si="4367"/>
        <v>0</v>
      </c>
      <c r="N765" s="172"/>
      <c r="O765" s="33">
        <f t="shared" si="4347"/>
        <v>0</v>
      </c>
      <c r="P765" s="172"/>
      <c r="Q765" s="33">
        <f t="shared" si="4348"/>
        <v>0</v>
      </c>
      <c r="R765" s="172"/>
      <c r="S765" s="33">
        <f t="shared" si="4349"/>
        <v>0</v>
      </c>
      <c r="T765" s="172"/>
      <c r="U765" s="33">
        <f t="shared" si="4350"/>
        <v>0</v>
      </c>
      <c r="V765" s="172"/>
      <c r="W765" s="33">
        <f t="shared" si="4351"/>
        <v>0</v>
      </c>
      <c r="X765" s="172"/>
      <c r="Y765" s="33">
        <f t="shared" si="4352"/>
        <v>0</v>
      </c>
      <c r="Z765" s="172"/>
      <c r="AA765" s="33">
        <f t="shared" si="4353"/>
        <v>0</v>
      </c>
      <c r="AB765" s="172"/>
      <c r="AC765" s="33">
        <f t="shared" si="4354"/>
        <v>0</v>
      </c>
      <c r="AD765" s="172"/>
      <c r="AE765" s="33">
        <f t="shared" si="4355"/>
        <v>0</v>
      </c>
      <c r="AF765" s="172"/>
      <c r="AG765" s="33">
        <f t="shared" si="4356"/>
        <v>0</v>
      </c>
      <c r="AH765" s="172"/>
      <c r="AI765" s="33">
        <f t="shared" si="4357"/>
        <v>0</v>
      </c>
      <c r="AJ765" s="172"/>
      <c r="AK765" s="33">
        <f t="shared" si="4358"/>
        <v>0</v>
      </c>
      <c r="AL765" s="172"/>
      <c r="AM765" s="33">
        <f t="shared" si="4359"/>
        <v>0</v>
      </c>
      <c r="AN765" s="172"/>
      <c r="AO765" s="33">
        <f t="shared" si="4360"/>
        <v>0</v>
      </c>
      <c r="AP765" s="172"/>
      <c r="AQ765" s="33">
        <f t="shared" si="4361"/>
        <v>0</v>
      </c>
      <c r="AR765" s="172"/>
      <c r="AS765" s="33">
        <f t="shared" si="4362"/>
        <v>0</v>
      </c>
      <c r="AT765" s="172"/>
      <c r="AU765" s="33">
        <f t="shared" si="4363"/>
        <v>0</v>
      </c>
      <c r="AV765" s="172"/>
      <c r="AW765" s="33">
        <f t="shared" si="4364"/>
        <v>0</v>
      </c>
      <c r="AX765" s="34">
        <f t="shared" si="4368"/>
        <v>0</v>
      </c>
      <c r="AY765" s="41">
        <f t="shared" si="4369"/>
        <v>0</v>
      </c>
      <c r="AZ765" s="5">
        <f t="shared" si="4370"/>
        <v>0</v>
      </c>
      <c r="BA765" s="155">
        <f t="shared" si="4371"/>
        <v>0</v>
      </c>
    </row>
    <row r="766" spans="1:53" s="2" customFormat="1" ht="13.2" hidden="1" thickTop="1" thickBot="1" x14ac:dyDescent="0.3">
      <c r="A766" s="32"/>
      <c r="B766" s="154">
        <v>5500300485</v>
      </c>
      <c r="C766" s="133" t="str">
        <f>IFERROR(IF(B766,VLOOKUP((AEO!$B$13&amp;AEO!$C$13&amp;B766&amp;E766),MSRV5!A:F,6,0),""),"N/A")</f>
        <v>7230</v>
      </c>
      <c r="D766" s="138" t="s">
        <v>5678</v>
      </c>
      <c r="E766" s="143" t="str">
        <f>IF(B766,VLOOKUP(B766,MSRV5!B:D,3,0),"")</f>
        <v>HA</v>
      </c>
      <c r="F766" s="143"/>
      <c r="G766" s="75"/>
      <c r="H766" s="74">
        <f>IFERROR(IF(B766,VLOOKUP((AEO!$B$13&amp;AEO!$C$13&amp;B766&amp;E766),MSRV5!A:E,5,0),""),0)</f>
        <v>185.33</v>
      </c>
      <c r="I766" s="33">
        <f t="shared" si="4365"/>
        <v>0</v>
      </c>
      <c r="J766" s="172"/>
      <c r="K766" s="33">
        <f t="shared" si="4366"/>
        <v>0</v>
      </c>
      <c r="L766" s="172"/>
      <c r="M766" s="33">
        <f t="shared" si="4367"/>
        <v>0</v>
      </c>
      <c r="N766" s="172"/>
      <c r="O766" s="33">
        <f t="shared" si="4347"/>
        <v>0</v>
      </c>
      <c r="P766" s="172"/>
      <c r="Q766" s="33">
        <f t="shared" si="4348"/>
        <v>0</v>
      </c>
      <c r="R766" s="172"/>
      <c r="S766" s="33">
        <f t="shared" si="4349"/>
        <v>0</v>
      </c>
      <c r="T766" s="172"/>
      <c r="U766" s="33">
        <f t="shared" si="4350"/>
        <v>0</v>
      </c>
      <c r="V766" s="172"/>
      <c r="W766" s="33">
        <f t="shared" si="4351"/>
        <v>0</v>
      </c>
      <c r="X766" s="172"/>
      <c r="Y766" s="33">
        <f t="shared" si="4352"/>
        <v>0</v>
      </c>
      <c r="Z766" s="172"/>
      <c r="AA766" s="33">
        <f t="shared" si="4353"/>
        <v>0</v>
      </c>
      <c r="AB766" s="172"/>
      <c r="AC766" s="33">
        <f t="shared" si="4354"/>
        <v>0</v>
      </c>
      <c r="AD766" s="172"/>
      <c r="AE766" s="33">
        <f t="shared" si="4355"/>
        <v>0</v>
      </c>
      <c r="AF766" s="172"/>
      <c r="AG766" s="33">
        <f t="shared" si="4356"/>
        <v>0</v>
      </c>
      <c r="AH766" s="172"/>
      <c r="AI766" s="33">
        <f t="shared" si="4357"/>
        <v>0</v>
      </c>
      <c r="AJ766" s="172"/>
      <c r="AK766" s="33">
        <f t="shared" si="4358"/>
        <v>0</v>
      </c>
      <c r="AL766" s="172"/>
      <c r="AM766" s="33">
        <f t="shared" si="4359"/>
        <v>0</v>
      </c>
      <c r="AN766" s="172"/>
      <c r="AO766" s="33">
        <f t="shared" si="4360"/>
        <v>0</v>
      </c>
      <c r="AP766" s="172"/>
      <c r="AQ766" s="33">
        <f t="shared" si="4361"/>
        <v>0</v>
      </c>
      <c r="AR766" s="172"/>
      <c r="AS766" s="33">
        <f t="shared" si="4362"/>
        <v>0</v>
      </c>
      <c r="AT766" s="172"/>
      <c r="AU766" s="33">
        <f t="shared" si="4363"/>
        <v>0</v>
      </c>
      <c r="AV766" s="172"/>
      <c r="AW766" s="33">
        <f t="shared" si="4364"/>
        <v>0</v>
      </c>
      <c r="AX766" s="34">
        <f t="shared" ref="AX766:AX772" si="4372">SUM(AV766,AT766,AR766,AP766,AN766,AL766,AJ766,AH766,AF766,AD766,AB766,Z766,X766,V766,T766,R766,P766,N766,L766,J766)</f>
        <v>0</v>
      </c>
      <c r="AY766" s="41">
        <f t="shared" ref="AY766:AY772" si="4373">SUM(AW766,AU766,AS766,AQ766,AO766,AM766,AK766,AI766,AG766,AE766,AC766,AA766,Y766,W766,U766,S766,Q766,O766,M766,K766)</f>
        <v>0</v>
      </c>
      <c r="AZ766" s="5">
        <f t="shared" ref="AZ766:AZ772" si="4374">(F766+G766)-AX766</f>
        <v>0</v>
      </c>
      <c r="BA766" s="155">
        <f t="shared" ref="BA766:BA772" si="4375">I766-AY766</f>
        <v>0</v>
      </c>
    </row>
    <row r="767" spans="1:53" s="2" customFormat="1" ht="13.2" hidden="1" thickTop="1" thickBot="1" x14ac:dyDescent="0.3">
      <c r="A767" s="32"/>
      <c r="B767" s="154">
        <v>5500300071</v>
      </c>
      <c r="C767" s="133" t="str">
        <f>IFERROR(IF(B767,VLOOKUP((AEO!$B$13&amp;AEO!$C$13&amp;B767&amp;E767),MSRV5!A:F,6,0),""),"N/A")</f>
        <v>7240</v>
      </c>
      <c r="D767" s="138" t="s">
        <v>5679</v>
      </c>
      <c r="E767" s="143" t="str">
        <f>IF(B767,VLOOKUP(B767,MSRV5!B:D,3,0),"")</f>
        <v>UN</v>
      </c>
      <c r="F767" s="143"/>
      <c r="G767" s="75"/>
      <c r="H767" s="74">
        <f>IFERROR(IF(B767,VLOOKUP((AEO!$B$13&amp;AEO!$C$13&amp;B767&amp;E767),MSRV5!A:E,5,0),""),0)</f>
        <v>4092.66</v>
      </c>
      <c r="I767" s="33">
        <f t="shared" si="4365"/>
        <v>0</v>
      </c>
      <c r="J767" s="172"/>
      <c r="K767" s="33">
        <f t="shared" si="4366"/>
        <v>0</v>
      </c>
      <c r="L767" s="172"/>
      <c r="M767" s="33">
        <f t="shared" si="4367"/>
        <v>0</v>
      </c>
      <c r="N767" s="172"/>
      <c r="O767" s="33">
        <f t="shared" si="4347"/>
        <v>0</v>
      </c>
      <c r="P767" s="172"/>
      <c r="Q767" s="33">
        <f t="shared" si="4348"/>
        <v>0</v>
      </c>
      <c r="R767" s="172"/>
      <c r="S767" s="33">
        <f t="shared" si="4349"/>
        <v>0</v>
      </c>
      <c r="T767" s="172"/>
      <c r="U767" s="33">
        <f t="shared" si="4350"/>
        <v>0</v>
      </c>
      <c r="V767" s="172"/>
      <c r="W767" s="33">
        <f t="shared" si="4351"/>
        <v>0</v>
      </c>
      <c r="X767" s="172"/>
      <c r="Y767" s="33">
        <f t="shared" si="4352"/>
        <v>0</v>
      </c>
      <c r="Z767" s="172"/>
      <c r="AA767" s="33">
        <f t="shared" si="4353"/>
        <v>0</v>
      </c>
      <c r="AB767" s="172"/>
      <c r="AC767" s="33">
        <f t="shared" si="4354"/>
        <v>0</v>
      </c>
      <c r="AD767" s="172"/>
      <c r="AE767" s="33">
        <f t="shared" si="4355"/>
        <v>0</v>
      </c>
      <c r="AF767" s="172"/>
      <c r="AG767" s="33">
        <f t="shared" si="4356"/>
        <v>0</v>
      </c>
      <c r="AH767" s="172"/>
      <c r="AI767" s="33">
        <f t="shared" si="4357"/>
        <v>0</v>
      </c>
      <c r="AJ767" s="172"/>
      <c r="AK767" s="33">
        <f t="shared" si="4358"/>
        <v>0</v>
      </c>
      <c r="AL767" s="172"/>
      <c r="AM767" s="33">
        <f t="shared" si="4359"/>
        <v>0</v>
      </c>
      <c r="AN767" s="172"/>
      <c r="AO767" s="33">
        <f t="shared" si="4360"/>
        <v>0</v>
      </c>
      <c r="AP767" s="172"/>
      <c r="AQ767" s="33">
        <f t="shared" si="4361"/>
        <v>0</v>
      </c>
      <c r="AR767" s="172"/>
      <c r="AS767" s="33">
        <f t="shared" si="4362"/>
        <v>0</v>
      </c>
      <c r="AT767" s="172"/>
      <c r="AU767" s="33">
        <f t="shared" si="4363"/>
        <v>0</v>
      </c>
      <c r="AV767" s="172"/>
      <c r="AW767" s="33">
        <f t="shared" si="4364"/>
        <v>0</v>
      </c>
      <c r="AX767" s="34">
        <f t="shared" si="4372"/>
        <v>0</v>
      </c>
      <c r="AY767" s="41">
        <f t="shared" si="4373"/>
        <v>0</v>
      </c>
      <c r="AZ767" s="5">
        <f t="shared" si="4374"/>
        <v>0</v>
      </c>
      <c r="BA767" s="155">
        <f t="shared" si="4375"/>
        <v>0</v>
      </c>
    </row>
    <row r="768" spans="1:53" s="2" customFormat="1" ht="13.2" hidden="1" thickTop="1" thickBot="1" x14ac:dyDescent="0.3">
      <c r="A768" s="32"/>
      <c r="B768" s="154">
        <v>5500300461</v>
      </c>
      <c r="C768" s="133" t="str">
        <f>IFERROR(IF(B768,VLOOKUP((AEO!$B$13&amp;AEO!$C$13&amp;B768&amp;E768),MSRV5!A:F,6,0),""),"N/A")</f>
        <v>7250</v>
      </c>
      <c r="D768" s="138" t="s">
        <v>5680</v>
      </c>
      <c r="E768" s="143" t="str">
        <f>IF(B768,VLOOKUP(B768,MSRV5!B:D,3,0),"")</f>
        <v>M2</v>
      </c>
      <c r="F768" s="143"/>
      <c r="G768" s="75"/>
      <c r="H768" s="74">
        <f>IFERROR(IF(B768,VLOOKUP((AEO!$B$13&amp;AEO!$C$13&amp;B768&amp;E768),MSRV5!A:E,5,0),""),0)</f>
        <v>41.9</v>
      </c>
      <c r="I768" s="33">
        <f t="shared" si="4365"/>
        <v>0</v>
      </c>
      <c r="J768" s="172"/>
      <c r="K768" s="33">
        <f t="shared" si="4366"/>
        <v>0</v>
      </c>
      <c r="L768" s="172"/>
      <c r="M768" s="33">
        <f t="shared" si="4367"/>
        <v>0</v>
      </c>
      <c r="N768" s="172"/>
      <c r="O768" s="33">
        <f t="shared" si="4347"/>
        <v>0</v>
      </c>
      <c r="P768" s="172"/>
      <c r="Q768" s="33">
        <f t="shared" si="4348"/>
        <v>0</v>
      </c>
      <c r="R768" s="172"/>
      <c r="S768" s="33">
        <f t="shared" si="4349"/>
        <v>0</v>
      </c>
      <c r="T768" s="172"/>
      <c r="U768" s="33">
        <f t="shared" si="4350"/>
        <v>0</v>
      </c>
      <c r="V768" s="172"/>
      <c r="W768" s="33">
        <f t="shared" si="4351"/>
        <v>0</v>
      </c>
      <c r="X768" s="172"/>
      <c r="Y768" s="33">
        <f t="shared" si="4352"/>
        <v>0</v>
      </c>
      <c r="Z768" s="172"/>
      <c r="AA768" s="33">
        <f t="shared" si="4353"/>
        <v>0</v>
      </c>
      <c r="AB768" s="172"/>
      <c r="AC768" s="33">
        <f t="shared" si="4354"/>
        <v>0</v>
      </c>
      <c r="AD768" s="172"/>
      <c r="AE768" s="33">
        <f t="shared" si="4355"/>
        <v>0</v>
      </c>
      <c r="AF768" s="172"/>
      <c r="AG768" s="33">
        <f t="shared" si="4356"/>
        <v>0</v>
      </c>
      <c r="AH768" s="172"/>
      <c r="AI768" s="33">
        <f t="shared" si="4357"/>
        <v>0</v>
      </c>
      <c r="AJ768" s="172"/>
      <c r="AK768" s="33">
        <f t="shared" si="4358"/>
        <v>0</v>
      </c>
      <c r="AL768" s="172"/>
      <c r="AM768" s="33">
        <f t="shared" si="4359"/>
        <v>0</v>
      </c>
      <c r="AN768" s="172"/>
      <c r="AO768" s="33">
        <f t="shared" si="4360"/>
        <v>0</v>
      </c>
      <c r="AP768" s="172"/>
      <c r="AQ768" s="33">
        <f t="shared" si="4361"/>
        <v>0</v>
      </c>
      <c r="AR768" s="172"/>
      <c r="AS768" s="33">
        <f t="shared" si="4362"/>
        <v>0</v>
      </c>
      <c r="AT768" s="172"/>
      <c r="AU768" s="33">
        <f t="shared" si="4363"/>
        <v>0</v>
      </c>
      <c r="AV768" s="172"/>
      <c r="AW768" s="33">
        <f t="shared" si="4364"/>
        <v>0</v>
      </c>
      <c r="AX768" s="34">
        <f t="shared" si="4372"/>
        <v>0</v>
      </c>
      <c r="AY768" s="41">
        <f t="shared" si="4373"/>
        <v>0</v>
      </c>
      <c r="AZ768" s="5">
        <f t="shared" si="4374"/>
        <v>0</v>
      </c>
      <c r="BA768" s="155">
        <f t="shared" si="4375"/>
        <v>0</v>
      </c>
    </row>
    <row r="769" spans="1:53" s="2" customFormat="1" ht="13.2" hidden="1" thickTop="1" thickBot="1" x14ac:dyDescent="0.3">
      <c r="A769" s="32"/>
      <c r="B769" s="154">
        <v>5500300483</v>
      </c>
      <c r="C769" s="133" t="str">
        <f>IFERROR(IF(B769,VLOOKUP((AEO!$B$13&amp;AEO!$C$13&amp;B769&amp;E769),MSRV5!A:F,6,0),""),"N/A")</f>
        <v>7260</v>
      </c>
      <c r="D769" s="138" t="s">
        <v>5681</v>
      </c>
      <c r="E769" s="143" t="str">
        <f>IF(B769,VLOOKUP(B769,MSRV5!B:D,3,0),"")</f>
        <v>HA</v>
      </c>
      <c r="F769" s="143"/>
      <c r="G769" s="75"/>
      <c r="H769" s="74">
        <f>IFERROR(IF(B769,VLOOKUP((AEO!$B$13&amp;AEO!$C$13&amp;B769&amp;E769),MSRV5!A:E,5,0),""),0)</f>
        <v>30692.04</v>
      </c>
      <c r="I769" s="33">
        <f t="shared" si="4365"/>
        <v>0</v>
      </c>
      <c r="J769" s="172"/>
      <c r="K769" s="33">
        <f t="shared" si="4366"/>
        <v>0</v>
      </c>
      <c r="L769" s="172"/>
      <c r="M769" s="33">
        <f t="shared" si="4367"/>
        <v>0</v>
      </c>
      <c r="N769" s="172"/>
      <c r="O769" s="33">
        <f t="shared" si="4347"/>
        <v>0</v>
      </c>
      <c r="P769" s="172"/>
      <c r="Q769" s="33">
        <f t="shared" si="4348"/>
        <v>0</v>
      </c>
      <c r="R769" s="172"/>
      <c r="S769" s="33">
        <f t="shared" si="4349"/>
        <v>0</v>
      </c>
      <c r="T769" s="172"/>
      <c r="U769" s="33">
        <f t="shared" si="4350"/>
        <v>0</v>
      </c>
      <c r="V769" s="172"/>
      <c r="W769" s="33">
        <f t="shared" si="4351"/>
        <v>0</v>
      </c>
      <c r="X769" s="172"/>
      <c r="Y769" s="33">
        <f t="shared" si="4352"/>
        <v>0</v>
      </c>
      <c r="Z769" s="172"/>
      <c r="AA769" s="33">
        <f t="shared" si="4353"/>
        <v>0</v>
      </c>
      <c r="AB769" s="172"/>
      <c r="AC769" s="33">
        <f t="shared" si="4354"/>
        <v>0</v>
      </c>
      <c r="AD769" s="172"/>
      <c r="AE769" s="33">
        <f t="shared" si="4355"/>
        <v>0</v>
      </c>
      <c r="AF769" s="172"/>
      <c r="AG769" s="33">
        <f t="shared" si="4356"/>
        <v>0</v>
      </c>
      <c r="AH769" s="172"/>
      <c r="AI769" s="33">
        <f t="shared" si="4357"/>
        <v>0</v>
      </c>
      <c r="AJ769" s="172"/>
      <c r="AK769" s="33">
        <f t="shared" si="4358"/>
        <v>0</v>
      </c>
      <c r="AL769" s="172"/>
      <c r="AM769" s="33">
        <f t="shared" si="4359"/>
        <v>0</v>
      </c>
      <c r="AN769" s="172"/>
      <c r="AO769" s="33">
        <f t="shared" si="4360"/>
        <v>0</v>
      </c>
      <c r="AP769" s="172"/>
      <c r="AQ769" s="33">
        <f t="shared" si="4361"/>
        <v>0</v>
      </c>
      <c r="AR769" s="172"/>
      <c r="AS769" s="33">
        <f t="shared" si="4362"/>
        <v>0</v>
      </c>
      <c r="AT769" s="172"/>
      <c r="AU769" s="33">
        <f t="shared" si="4363"/>
        <v>0</v>
      </c>
      <c r="AV769" s="172"/>
      <c r="AW769" s="33">
        <f t="shared" si="4364"/>
        <v>0</v>
      </c>
      <c r="AX769" s="34">
        <f t="shared" si="4372"/>
        <v>0</v>
      </c>
      <c r="AY769" s="41">
        <f t="shared" si="4373"/>
        <v>0</v>
      </c>
      <c r="AZ769" s="5">
        <f t="shared" si="4374"/>
        <v>0</v>
      </c>
      <c r="BA769" s="155">
        <f t="shared" si="4375"/>
        <v>0</v>
      </c>
    </row>
    <row r="770" spans="1:53" s="2" customFormat="1" ht="13.2" hidden="1" thickTop="1" thickBot="1" x14ac:dyDescent="0.3">
      <c r="A770" s="32"/>
      <c r="B770" s="154">
        <v>5500300186</v>
      </c>
      <c r="C770" s="133" t="str">
        <f>IFERROR(IF(B770,VLOOKUP((AEO!$B$13&amp;AEO!$C$13&amp;B770&amp;E770),MSRV5!A:F,6,0),""),"N/A")</f>
        <v>7270</v>
      </c>
      <c r="D770" s="138" t="s">
        <v>5682</v>
      </c>
      <c r="E770" s="143" t="str">
        <f>IF(B770,VLOOKUP(B770,MSRV5!B:D,3,0),"")</f>
        <v>HA</v>
      </c>
      <c r="F770" s="143"/>
      <c r="G770" s="75"/>
      <c r="H770" s="74">
        <f>IFERROR(IF(B770,VLOOKUP((AEO!$B$13&amp;AEO!$C$13&amp;B770&amp;E770),MSRV5!A:E,5,0),""),0)</f>
        <v>15346.03</v>
      </c>
      <c r="I770" s="33">
        <f t="shared" si="4365"/>
        <v>0</v>
      </c>
      <c r="J770" s="172"/>
      <c r="K770" s="33">
        <f t="shared" si="4366"/>
        <v>0</v>
      </c>
      <c r="L770" s="172"/>
      <c r="M770" s="33">
        <f t="shared" si="4367"/>
        <v>0</v>
      </c>
      <c r="N770" s="172"/>
      <c r="O770" s="33">
        <f t="shared" si="4347"/>
        <v>0</v>
      </c>
      <c r="P770" s="172"/>
      <c r="Q770" s="33">
        <f t="shared" si="4348"/>
        <v>0</v>
      </c>
      <c r="R770" s="172"/>
      <c r="S770" s="33">
        <f t="shared" si="4349"/>
        <v>0</v>
      </c>
      <c r="T770" s="172"/>
      <c r="U770" s="33">
        <f t="shared" si="4350"/>
        <v>0</v>
      </c>
      <c r="V770" s="172"/>
      <c r="W770" s="33">
        <f t="shared" si="4351"/>
        <v>0</v>
      </c>
      <c r="X770" s="172"/>
      <c r="Y770" s="33">
        <f t="shared" si="4352"/>
        <v>0</v>
      </c>
      <c r="Z770" s="172"/>
      <c r="AA770" s="33">
        <f t="shared" si="4353"/>
        <v>0</v>
      </c>
      <c r="AB770" s="172"/>
      <c r="AC770" s="33">
        <f t="shared" si="4354"/>
        <v>0</v>
      </c>
      <c r="AD770" s="172"/>
      <c r="AE770" s="33">
        <f t="shared" si="4355"/>
        <v>0</v>
      </c>
      <c r="AF770" s="172"/>
      <c r="AG770" s="33">
        <f t="shared" si="4356"/>
        <v>0</v>
      </c>
      <c r="AH770" s="172"/>
      <c r="AI770" s="33">
        <f t="shared" si="4357"/>
        <v>0</v>
      </c>
      <c r="AJ770" s="172"/>
      <c r="AK770" s="33">
        <f t="shared" si="4358"/>
        <v>0</v>
      </c>
      <c r="AL770" s="172"/>
      <c r="AM770" s="33">
        <f t="shared" si="4359"/>
        <v>0</v>
      </c>
      <c r="AN770" s="172"/>
      <c r="AO770" s="33">
        <f t="shared" si="4360"/>
        <v>0</v>
      </c>
      <c r="AP770" s="172"/>
      <c r="AQ770" s="33">
        <f t="shared" si="4361"/>
        <v>0</v>
      </c>
      <c r="AR770" s="172"/>
      <c r="AS770" s="33">
        <f t="shared" si="4362"/>
        <v>0</v>
      </c>
      <c r="AT770" s="172"/>
      <c r="AU770" s="33">
        <f t="shared" si="4363"/>
        <v>0</v>
      </c>
      <c r="AV770" s="172"/>
      <c r="AW770" s="33">
        <f t="shared" si="4364"/>
        <v>0</v>
      </c>
      <c r="AX770" s="34">
        <f t="shared" si="4372"/>
        <v>0</v>
      </c>
      <c r="AY770" s="41">
        <f t="shared" si="4373"/>
        <v>0</v>
      </c>
      <c r="AZ770" s="5">
        <f t="shared" si="4374"/>
        <v>0</v>
      </c>
      <c r="BA770" s="155">
        <f t="shared" si="4375"/>
        <v>0</v>
      </c>
    </row>
    <row r="771" spans="1:53" s="2" customFormat="1" ht="13.2" hidden="1" thickTop="1" thickBot="1" x14ac:dyDescent="0.3">
      <c r="A771" s="32"/>
      <c r="B771" s="154">
        <v>5500300185</v>
      </c>
      <c r="C771" s="133" t="str">
        <f>IFERROR(IF(B771,VLOOKUP((AEO!$B$13&amp;AEO!$C$13&amp;B771&amp;E771),MSRV5!A:F,6,0),""),"N/A")</f>
        <v>7280</v>
      </c>
      <c r="D771" s="138" t="s">
        <v>5683</v>
      </c>
      <c r="E771" s="143" t="str">
        <f>IF(B771,VLOOKUP(B771,MSRV5!B:D,3,0),"")</f>
        <v>UN</v>
      </c>
      <c r="F771" s="143"/>
      <c r="G771" s="75"/>
      <c r="H771" s="74">
        <f>IFERROR(IF(B771,VLOOKUP((AEO!$B$13&amp;AEO!$C$13&amp;B771&amp;E771),MSRV5!A:E,5,0),""),0)</f>
        <v>8.15</v>
      </c>
      <c r="I771" s="33">
        <f t="shared" si="4365"/>
        <v>0</v>
      </c>
      <c r="J771" s="172"/>
      <c r="K771" s="33">
        <f t="shared" si="4366"/>
        <v>0</v>
      </c>
      <c r="L771" s="172"/>
      <c r="M771" s="33">
        <f t="shared" si="4367"/>
        <v>0</v>
      </c>
      <c r="N771" s="172"/>
      <c r="O771" s="33">
        <f t="shared" si="4347"/>
        <v>0</v>
      </c>
      <c r="P771" s="172"/>
      <c r="Q771" s="33">
        <f t="shared" si="4348"/>
        <v>0</v>
      </c>
      <c r="R771" s="172"/>
      <c r="S771" s="33">
        <f t="shared" si="4349"/>
        <v>0</v>
      </c>
      <c r="T771" s="172"/>
      <c r="U771" s="33">
        <f t="shared" si="4350"/>
        <v>0</v>
      </c>
      <c r="V771" s="172"/>
      <c r="W771" s="33">
        <f t="shared" si="4351"/>
        <v>0</v>
      </c>
      <c r="X771" s="172"/>
      <c r="Y771" s="33">
        <f t="shared" si="4352"/>
        <v>0</v>
      </c>
      <c r="Z771" s="172"/>
      <c r="AA771" s="33">
        <f t="shared" si="4353"/>
        <v>0</v>
      </c>
      <c r="AB771" s="172"/>
      <c r="AC771" s="33">
        <f t="shared" si="4354"/>
        <v>0</v>
      </c>
      <c r="AD771" s="172"/>
      <c r="AE771" s="33">
        <f t="shared" si="4355"/>
        <v>0</v>
      </c>
      <c r="AF771" s="172"/>
      <c r="AG771" s="33">
        <f t="shared" si="4356"/>
        <v>0</v>
      </c>
      <c r="AH771" s="172"/>
      <c r="AI771" s="33">
        <f t="shared" si="4357"/>
        <v>0</v>
      </c>
      <c r="AJ771" s="172"/>
      <c r="AK771" s="33">
        <f t="shared" si="4358"/>
        <v>0</v>
      </c>
      <c r="AL771" s="172"/>
      <c r="AM771" s="33">
        <f t="shared" si="4359"/>
        <v>0</v>
      </c>
      <c r="AN771" s="172"/>
      <c r="AO771" s="33">
        <f t="shared" si="4360"/>
        <v>0</v>
      </c>
      <c r="AP771" s="172"/>
      <c r="AQ771" s="33">
        <f t="shared" si="4361"/>
        <v>0</v>
      </c>
      <c r="AR771" s="172"/>
      <c r="AS771" s="33">
        <f t="shared" si="4362"/>
        <v>0</v>
      </c>
      <c r="AT771" s="172"/>
      <c r="AU771" s="33">
        <f t="shared" si="4363"/>
        <v>0</v>
      </c>
      <c r="AV771" s="172"/>
      <c r="AW771" s="33">
        <f t="shared" si="4364"/>
        <v>0</v>
      </c>
      <c r="AX771" s="34">
        <f t="shared" si="4372"/>
        <v>0</v>
      </c>
      <c r="AY771" s="41">
        <f t="shared" si="4373"/>
        <v>0</v>
      </c>
      <c r="AZ771" s="5">
        <f t="shared" si="4374"/>
        <v>0</v>
      </c>
      <c r="BA771" s="155">
        <f t="shared" si="4375"/>
        <v>0</v>
      </c>
    </row>
    <row r="772" spans="1:53" s="2" customFormat="1" ht="13.2" hidden="1" thickTop="1" thickBot="1" x14ac:dyDescent="0.3">
      <c r="A772" s="89"/>
      <c r="B772" s="152">
        <v>5500300460</v>
      </c>
      <c r="C772" s="132" t="str">
        <f>IFERROR(IF(B772,VLOOKUP((AEO!$B$13&amp;AEO!$C$13&amp;B772&amp;E772),MSRV5!A:F,6,0),""),"N/A")</f>
        <v>7290</v>
      </c>
      <c r="D772" s="137" t="s">
        <v>5684</v>
      </c>
      <c r="E772" s="142" t="str">
        <f>IF(B772,VLOOKUP(B772,MSRV5!B:D,3,0),"")</f>
        <v>M2</v>
      </c>
      <c r="F772" s="142"/>
      <c r="G772" s="86"/>
      <c r="H772" s="88">
        <f>IFERROR(IF(B772,VLOOKUP((AEO!$B$13&amp;AEO!$C$13&amp;B772&amp;E772),MSRV5!A:E,5,0),""),0)</f>
        <v>40.99</v>
      </c>
      <c r="I772" s="90">
        <f t="shared" si="4365"/>
        <v>0</v>
      </c>
      <c r="J772" s="172"/>
      <c r="K772" s="90">
        <f t="shared" si="4366"/>
        <v>0</v>
      </c>
      <c r="L772" s="172"/>
      <c r="M772" s="90">
        <f t="shared" si="4367"/>
        <v>0</v>
      </c>
      <c r="N772" s="172"/>
      <c r="O772" s="90">
        <f t="shared" si="4347"/>
        <v>0</v>
      </c>
      <c r="P772" s="172"/>
      <c r="Q772" s="90">
        <f t="shared" si="4348"/>
        <v>0</v>
      </c>
      <c r="R772" s="172"/>
      <c r="S772" s="90">
        <f t="shared" si="4349"/>
        <v>0</v>
      </c>
      <c r="T772" s="172"/>
      <c r="U772" s="90">
        <f t="shared" si="4350"/>
        <v>0</v>
      </c>
      <c r="V772" s="172"/>
      <c r="W772" s="90">
        <f t="shared" si="4351"/>
        <v>0</v>
      </c>
      <c r="X772" s="172"/>
      <c r="Y772" s="90">
        <f t="shared" si="4352"/>
        <v>0</v>
      </c>
      <c r="Z772" s="172"/>
      <c r="AA772" s="90">
        <f t="shared" si="4353"/>
        <v>0</v>
      </c>
      <c r="AB772" s="172"/>
      <c r="AC772" s="90">
        <f t="shared" si="4354"/>
        <v>0</v>
      </c>
      <c r="AD772" s="172"/>
      <c r="AE772" s="90">
        <f t="shared" si="4355"/>
        <v>0</v>
      </c>
      <c r="AF772" s="172"/>
      <c r="AG772" s="90">
        <f t="shared" si="4356"/>
        <v>0</v>
      </c>
      <c r="AH772" s="172"/>
      <c r="AI772" s="90">
        <f t="shared" si="4357"/>
        <v>0</v>
      </c>
      <c r="AJ772" s="172"/>
      <c r="AK772" s="90">
        <f t="shared" si="4358"/>
        <v>0</v>
      </c>
      <c r="AL772" s="172"/>
      <c r="AM772" s="90">
        <f t="shared" si="4359"/>
        <v>0</v>
      </c>
      <c r="AN772" s="172"/>
      <c r="AO772" s="90">
        <f t="shared" si="4360"/>
        <v>0</v>
      </c>
      <c r="AP772" s="172"/>
      <c r="AQ772" s="90">
        <f t="shared" si="4361"/>
        <v>0</v>
      </c>
      <c r="AR772" s="172"/>
      <c r="AS772" s="90">
        <f t="shared" si="4362"/>
        <v>0</v>
      </c>
      <c r="AT772" s="172"/>
      <c r="AU772" s="90">
        <f t="shared" si="4363"/>
        <v>0</v>
      </c>
      <c r="AV772" s="172"/>
      <c r="AW772" s="90">
        <f t="shared" si="4364"/>
        <v>0</v>
      </c>
      <c r="AX772" s="91">
        <f t="shared" si="4372"/>
        <v>0</v>
      </c>
      <c r="AY772" s="92">
        <f t="shared" si="4373"/>
        <v>0</v>
      </c>
      <c r="AZ772" s="87">
        <f t="shared" si="4374"/>
        <v>0</v>
      </c>
      <c r="BA772" s="153">
        <f t="shared" si="4375"/>
        <v>0</v>
      </c>
    </row>
    <row r="773" spans="1:53" s="2" customFormat="1" ht="13.2" hidden="1" thickTop="1" thickBot="1" x14ac:dyDescent="0.3">
      <c r="A773" s="32"/>
      <c r="B773" s="150"/>
      <c r="C773" s="131" t="str">
        <f>IFERROR(IF(B773,VLOOKUP((AEO!$B$13&amp;AEO!$C$13&amp;B773&amp;E773),MSRV5!A:F,6,0),""),"N/A")</f>
        <v/>
      </c>
      <c r="D773" s="145" t="s">
        <v>5685</v>
      </c>
      <c r="E773" s="141" t="str">
        <f>IF(B773,VLOOKUP(B773,MSRV5!B:D,3,0),"")</f>
        <v/>
      </c>
      <c r="F773" s="141"/>
      <c r="G773" s="94"/>
      <c r="H773" s="35" t="str">
        <f>IFERROR(IF(B773,VLOOKUP((AEO!$B$13&amp;AEO!$C$13&amp;B773&amp;E773),MSRV5!A:E,5,0),""),0)</f>
        <v/>
      </c>
      <c r="I773" s="36">
        <f>SUBTOTAL(9,I774:I822)</f>
        <v>0</v>
      </c>
      <c r="J773" s="171"/>
      <c r="K773" s="36">
        <f>SUBTOTAL(9,K774:K822)</f>
        <v>0</v>
      </c>
      <c r="L773" s="171"/>
      <c r="M773" s="36">
        <f>SUBTOTAL(9,M774:M822)</f>
        <v>0</v>
      </c>
      <c r="N773" s="171"/>
      <c r="O773" s="36">
        <f>SUBTOTAL(9,O774:O822)</f>
        <v>0</v>
      </c>
      <c r="P773" s="171"/>
      <c r="Q773" s="36">
        <f>SUBTOTAL(9,Q774:Q822)</f>
        <v>0</v>
      </c>
      <c r="R773" s="171"/>
      <c r="S773" s="36">
        <f>SUBTOTAL(9,S774:S822)</f>
        <v>0</v>
      </c>
      <c r="T773" s="171"/>
      <c r="U773" s="36">
        <f>SUBTOTAL(9,U774:U822)</f>
        <v>0</v>
      </c>
      <c r="V773" s="171"/>
      <c r="W773" s="36">
        <f>SUBTOTAL(9,W774:W822)</f>
        <v>0</v>
      </c>
      <c r="X773" s="171"/>
      <c r="Y773" s="36">
        <f>SUBTOTAL(9,Y774:Y822)</f>
        <v>0</v>
      </c>
      <c r="Z773" s="171"/>
      <c r="AA773" s="36">
        <f>SUBTOTAL(9,AA774:AA822)</f>
        <v>0</v>
      </c>
      <c r="AB773" s="171"/>
      <c r="AC773" s="36">
        <f>SUBTOTAL(9,AC774:AC822)</f>
        <v>0</v>
      </c>
      <c r="AD773" s="171"/>
      <c r="AE773" s="36">
        <f>SUBTOTAL(9,AE774:AE822)</f>
        <v>0</v>
      </c>
      <c r="AF773" s="171"/>
      <c r="AG773" s="36">
        <f>SUBTOTAL(9,AG774:AG822)</f>
        <v>0</v>
      </c>
      <c r="AH773" s="171"/>
      <c r="AI773" s="36">
        <f>SUBTOTAL(9,AI774:AI822)</f>
        <v>0</v>
      </c>
      <c r="AJ773" s="171"/>
      <c r="AK773" s="36">
        <f>SUBTOTAL(9,AK774:AK822)</f>
        <v>0</v>
      </c>
      <c r="AL773" s="171"/>
      <c r="AM773" s="36">
        <f>SUBTOTAL(9,AM774:AM822)</f>
        <v>0</v>
      </c>
      <c r="AN773" s="171"/>
      <c r="AO773" s="36">
        <f>SUBTOTAL(9,AO774:AO822)</f>
        <v>0</v>
      </c>
      <c r="AP773" s="171"/>
      <c r="AQ773" s="36">
        <f>SUBTOTAL(9,AQ774:AQ822)</f>
        <v>0</v>
      </c>
      <c r="AR773" s="171"/>
      <c r="AS773" s="36">
        <f>SUBTOTAL(9,AS774:AS822)</f>
        <v>0</v>
      </c>
      <c r="AT773" s="171"/>
      <c r="AU773" s="36">
        <f>SUBTOTAL(9,AU774:AU822)</f>
        <v>0</v>
      </c>
      <c r="AV773" s="171"/>
      <c r="AW773" s="36">
        <f>SUBTOTAL(9,AW774:AW822)</f>
        <v>0</v>
      </c>
      <c r="AX773" s="37"/>
      <c r="AY773" s="36">
        <f>SUBTOTAL(9,AY774:AY822)</f>
        <v>0</v>
      </c>
      <c r="AZ773" s="37"/>
      <c r="BA773" s="36">
        <f>SUBTOTAL(9,BA774:BA822)</f>
        <v>0</v>
      </c>
    </row>
    <row r="774" spans="1:53" s="2" customFormat="1" ht="13.2" hidden="1" thickTop="1" thickBot="1" x14ac:dyDescent="0.3">
      <c r="A774" s="32"/>
      <c r="B774" s="154">
        <v>5500300102</v>
      </c>
      <c r="C774" s="133" t="str">
        <f>IFERROR(IF(B774,VLOOKUP((AEO!$B$13&amp;AEO!$C$13&amp;B774&amp;E774),MSRV5!A:F,6,0),""),"N/A")</f>
        <v>7300</v>
      </c>
      <c r="D774" s="138" t="s">
        <v>5686</v>
      </c>
      <c r="E774" s="143" t="str">
        <f>IF(B774,VLOOKUP(B774,MSRV5!B:D,3,0),"")</f>
        <v>KM</v>
      </c>
      <c r="F774" s="143"/>
      <c r="G774" s="75"/>
      <c r="H774" s="74">
        <f>IFERROR(IF(B774,VLOOKUP((AEO!$B$13&amp;AEO!$C$13&amp;B774&amp;E774),MSRV5!A:E,5,0),""),0)</f>
        <v>4177.6499999999996</v>
      </c>
      <c r="I774" s="33">
        <f t="shared" ref="I774:I822" si="4376">(F774+G774)*H774</f>
        <v>0</v>
      </c>
      <c r="J774" s="172"/>
      <c r="K774" s="33">
        <f t="shared" ref="K774:K822" si="4377">J774*$H774</f>
        <v>0</v>
      </c>
      <c r="L774" s="172"/>
      <c r="M774" s="33">
        <f t="shared" ref="M774:M822" si="4378">L774*$H774</f>
        <v>0</v>
      </c>
      <c r="N774" s="172"/>
      <c r="O774" s="33">
        <f t="shared" ref="O774:O822" si="4379">N774*$H774</f>
        <v>0</v>
      </c>
      <c r="P774" s="172"/>
      <c r="Q774" s="33">
        <f t="shared" ref="Q774:Q822" si="4380">P774*$H774</f>
        <v>0</v>
      </c>
      <c r="R774" s="172"/>
      <c r="S774" s="33">
        <f t="shared" ref="S774:S822" si="4381">R774*$H774</f>
        <v>0</v>
      </c>
      <c r="T774" s="172"/>
      <c r="U774" s="33">
        <f t="shared" ref="U774:U822" si="4382">T774*$H774</f>
        <v>0</v>
      </c>
      <c r="V774" s="172"/>
      <c r="W774" s="33">
        <f t="shared" ref="W774:W822" si="4383">V774*$H774</f>
        <v>0</v>
      </c>
      <c r="X774" s="172"/>
      <c r="Y774" s="33">
        <f t="shared" ref="Y774:Y822" si="4384">X774*$H774</f>
        <v>0</v>
      </c>
      <c r="Z774" s="172"/>
      <c r="AA774" s="33">
        <f t="shared" ref="AA774:AA822" si="4385">Z774*$H774</f>
        <v>0</v>
      </c>
      <c r="AB774" s="172"/>
      <c r="AC774" s="33">
        <f t="shared" ref="AC774:AC822" si="4386">AB774*$H774</f>
        <v>0</v>
      </c>
      <c r="AD774" s="172"/>
      <c r="AE774" s="33">
        <f t="shared" ref="AE774:AE822" si="4387">AD774*$H774</f>
        <v>0</v>
      </c>
      <c r="AF774" s="172"/>
      <c r="AG774" s="33">
        <f t="shared" ref="AG774:AG822" si="4388">AF774*$H774</f>
        <v>0</v>
      </c>
      <c r="AH774" s="172"/>
      <c r="AI774" s="33">
        <f t="shared" ref="AI774:AI822" si="4389">AH774*$H774</f>
        <v>0</v>
      </c>
      <c r="AJ774" s="172"/>
      <c r="AK774" s="33">
        <f t="shared" ref="AK774:AK822" si="4390">AJ774*$H774</f>
        <v>0</v>
      </c>
      <c r="AL774" s="172"/>
      <c r="AM774" s="33">
        <f t="shared" ref="AM774:AM822" si="4391">AL774*$H774</f>
        <v>0</v>
      </c>
      <c r="AN774" s="172"/>
      <c r="AO774" s="33">
        <f t="shared" ref="AO774:AO822" si="4392">AN774*$H774</f>
        <v>0</v>
      </c>
      <c r="AP774" s="172"/>
      <c r="AQ774" s="33">
        <f t="shared" ref="AQ774:AQ822" si="4393">AP774*$H774</f>
        <v>0</v>
      </c>
      <c r="AR774" s="172"/>
      <c r="AS774" s="33">
        <f t="shared" ref="AS774:AS822" si="4394">AR774*$H774</f>
        <v>0</v>
      </c>
      <c r="AT774" s="172"/>
      <c r="AU774" s="33">
        <f t="shared" ref="AU774:AU822" si="4395">AT774*$H774</f>
        <v>0</v>
      </c>
      <c r="AV774" s="172"/>
      <c r="AW774" s="33">
        <f t="shared" ref="AW774:AW822" si="4396">AV774*$H774</f>
        <v>0</v>
      </c>
      <c r="AX774" s="34">
        <f t="shared" ref="AX774:AX805" si="4397">SUM(AV774,AT774,AR774,AP774,AN774,AL774,AJ774,AH774,AF774,AD774,AB774,Z774,X774,V774,T774,R774,P774,N774,L774,J774)</f>
        <v>0</v>
      </c>
      <c r="AY774" s="41">
        <f t="shared" ref="AY774:AY805" si="4398">SUM(AW774,AU774,AS774,AQ774,AO774,AM774,AK774,AI774,AG774,AE774,AC774,AA774,Y774,W774,U774,S774,Q774,O774,M774,K774)</f>
        <v>0</v>
      </c>
      <c r="AZ774" s="5">
        <f t="shared" ref="AZ774:AZ805" si="4399">(F774+G774)-AX774</f>
        <v>0</v>
      </c>
      <c r="BA774" s="155">
        <f t="shared" ref="BA774:BA805" si="4400">I774-AY774</f>
        <v>0</v>
      </c>
    </row>
    <row r="775" spans="1:53" s="2" customFormat="1" ht="13.2" hidden="1" thickTop="1" thickBot="1" x14ac:dyDescent="0.3">
      <c r="A775" s="32"/>
      <c r="B775" s="154">
        <v>5500400533</v>
      </c>
      <c r="C775" s="133" t="str">
        <f>IFERROR(IF(B775,VLOOKUP((AEO!$B$13&amp;AEO!$C$13&amp;B775&amp;E775),MSRV5!A:F,6,0),""),"N/A")</f>
        <v>7310</v>
      </c>
      <c r="D775" s="138" t="s">
        <v>5687</v>
      </c>
      <c r="E775" s="143" t="str">
        <f>IF(B775,VLOOKUP(B775,MSRV5!B:D,3,0),"")</f>
        <v>KM</v>
      </c>
      <c r="F775" s="143"/>
      <c r="G775" s="75"/>
      <c r="H775" s="74">
        <f>IFERROR(IF(B775,VLOOKUP((AEO!$B$13&amp;AEO!$C$13&amp;B775&amp;E775),MSRV5!A:E,5,0),""),0)</f>
        <v>2506.59</v>
      </c>
      <c r="I775" s="33">
        <f t="shared" si="4376"/>
        <v>0</v>
      </c>
      <c r="J775" s="172"/>
      <c r="K775" s="33">
        <f t="shared" si="4377"/>
        <v>0</v>
      </c>
      <c r="L775" s="172"/>
      <c r="M775" s="33">
        <f t="shared" si="4378"/>
        <v>0</v>
      </c>
      <c r="N775" s="172"/>
      <c r="O775" s="33">
        <f t="shared" si="4379"/>
        <v>0</v>
      </c>
      <c r="P775" s="172"/>
      <c r="Q775" s="33">
        <f t="shared" si="4380"/>
        <v>0</v>
      </c>
      <c r="R775" s="172"/>
      <c r="S775" s="33">
        <f t="shared" si="4381"/>
        <v>0</v>
      </c>
      <c r="T775" s="172"/>
      <c r="U775" s="33">
        <f t="shared" si="4382"/>
        <v>0</v>
      </c>
      <c r="V775" s="172"/>
      <c r="W775" s="33">
        <f t="shared" si="4383"/>
        <v>0</v>
      </c>
      <c r="X775" s="172"/>
      <c r="Y775" s="33">
        <f t="shared" si="4384"/>
        <v>0</v>
      </c>
      <c r="Z775" s="172"/>
      <c r="AA775" s="33">
        <f t="shared" si="4385"/>
        <v>0</v>
      </c>
      <c r="AB775" s="172"/>
      <c r="AC775" s="33">
        <f t="shared" si="4386"/>
        <v>0</v>
      </c>
      <c r="AD775" s="172"/>
      <c r="AE775" s="33">
        <f t="shared" si="4387"/>
        <v>0</v>
      </c>
      <c r="AF775" s="172"/>
      <c r="AG775" s="33">
        <f t="shared" si="4388"/>
        <v>0</v>
      </c>
      <c r="AH775" s="172"/>
      <c r="AI775" s="33">
        <f t="shared" si="4389"/>
        <v>0</v>
      </c>
      <c r="AJ775" s="172"/>
      <c r="AK775" s="33">
        <f t="shared" si="4390"/>
        <v>0</v>
      </c>
      <c r="AL775" s="172"/>
      <c r="AM775" s="33">
        <f t="shared" si="4391"/>
        <v>0</v>
      </c>
      <c r="AN775" s="172"/>
      <c r="AO775" s="33">
        <f t="shared" si="4392"/>
        <v>0</v>
      </c>
      <c r="AP775" s="172"/>
      <c r="AQ775" s="33">
        <f t="shared" si="4393"/>
        <v>0</v>
      </c>
      <c r="AR775" s="172"/>
      <c r="AS775" s="33">
        <f t="shared" si="4394"/>
        <v>0</v>
      </c>
      <c r="AT775" s="172"/>
      <c r="AU775" s="33">
        <f t="shared" si="4395"/>
        <v>0</v>
      </c>
      <c r="AV775" s="172"/>
      <c r="AW775" s="33">
        <f t="shared" si="4396"/>
        <v>0</v>
      </c>
      <c r="AX775" s="34">
        <f t="shared" si="4397"/>
        <v>0</v>
      </c>
      <c r="AY775" s="41">
        <f t="shared" si="4398"/>
        <v>0</v>
      </c>
      <c r="AZ775" s="5">
        <f t="shared" si="4399"/>
        <v>0</v>
      </c>
      <c r="BA775" s="155">
        <f t="shared" si="4400"/>
        <v>0</v>
      </c>
    </row>
    <row r="776" spans="1:53" s="2" customFormat="1" ht="13.2" hidden="1" thickTop="1" thickBot="1" x14ac:dyDescent="0.3">
      <c r="A776" s="32"/>
      <c r="B776" s="154">
        <v>5500300142</v>
      </c>
      <c r="C776" s="133" t="str">
        <f>IFERROR(IF(B776,VLOOKUP((AEO!$B$13&amp;AEO!$C$13&amp;B776&amp;E776),MSRV5!A:F,6,0),""),"N/A")</f>
        <v>7320</v>
      </c>
      <c r="D776" s="138" t="s">
        <v>5688</v>
      </c>
      <c r="E776" s="143" t="str">
        <f>IF(B776,VLOOKUP(B776,MSRV5!B:D,3,0),"")</f>
        <v>UN</v>
      </c>
      <c r="F776" s="143"/>
      <c r="G776" s="75"/>
      <c r="H776" s="74">
        <f>IFERROR(IF(B776,VLOOKUP((AEO!$B$13&amp;AEO!$C$13&amp;B776&amp;E776),MSRV5!A:E,5,0),""),0)</f>
        <v>359.93</v>
      </c>
      <c r="I776" s="33">
        <f t="shared" si="4376"/>
        <v>0</v>
      </c>
      <c r="J776" s="172"/>
      <c r="K776" s="33">
        <f t="shared" si="4377"/>
        <v>0</v>
      </c>
      <c r="L776" s="172"/>
      <c r="M776" s="33">
        <f t="shared" si="4378"/>
        <v>0</v>
      </c>
      <c r="N776" s="172"/>
      <c r="O776" s="33">
        <f t="shared" si="4379"/>
        <v>0</v>
      </c>
      <c r="P776" s="172"/>
      <c r="Q776" s="33">
        <f t="shared" si="4380"/>
        <v>0</v>
      </c>
      <c r="R776" s="172"/>
      <c r="S776" s="33">
        <f t="shared" si="4381"/>
        <v>0</v>
      </c>
      <c r="T776" s="172"/>
      <c r="U776" s="33">
        <f t="shared" si="4382"/>
        <v>0</v>
      </c>
      <c r="V776" s="172"/>
      <c r="W776" s="33">
        <f t="shared" si="4383"/>
        <v>0</v>
      </c>
      <c r="X776" s="172"/>
      <c r="Y776" s="33">
        <f t="shared" si="4384"/>
        <v>0</v>
      </c>
      <c r="Z776" s="172"/>
      <c r="AA776" s="33">
        <f t="shared" si="4385"/>
        <v>0</v>
      </c>
      <c r="AB776" s="172"/>
      <c r="AC776" s="33">
        <f t="shared" si="4386"/>
        <v>0</v>
      </c>
      <c r="AD776" s="172"/>
      <c r="AE776" s="33">
        <f t="shared" si="4387"/>
        <v>0</v>
      </c>
      <c r="AF776" s="172"/>
      <c r="AG776" s="33">
        <f t="shared" si="4388"/>
        <v>0</v>
      </c>
      <c r="AH776" s="172"/>
      <c r="AI776" s="33">
        <f t="shared" si="4389"/>
        <v>0</v>
      </c>
      <c r="AJ776" s="172"/>
      <c r="AK776" s="33">
        <f t="shared" si="4390"/>
        <v>0</v>
      </c>
      <c r="AL776" s="172"/>
      <c r="AM776" s="33">
        <f t="shared" si="4391"/>
        <v>0</v>
      </c>
      <c r="AN776" s="172"/>
      <c r="AO776" s="33">
        <f t="shared" si="4392"/>
        <v>0</v>
      </c>
      <c r="AP776" s="172"/>
      <c r="AQ776" s="33">
        <f t="shared" si="4393"/>
        <v>0</v>
      </c>
      <c r="AR776" s="172"/>
      <c r="AS776" s="33">
        <f t="shared" si="4394"/>
        <v>0</v>
      </c>
      <c r="AT776" s="172"/>
      <c r="AU776" s="33">
        <f t="shared" si="4395"/>
        <v>0</v>
      </c>
      <c r="AV776" s="172"/>
      <c r="AW776" s="33">
        <f t="shared" si="4396"/>
        <v>0</v>
      </c>
      <c r="AX776" s="34">
        <f t="shared" si="4397"/>
        <v>0</v>
      </c>
      <c r="AY776" s="41">
        <f t="shared" si="4398"/>
        <v>0</v>
      </c>
      <c r="AZ776" s="5">
        <f t="shared" si="4399"/>
        <v>0</v>
      </c>
      <c r="BA776" s="155">
        <f t="shared" si="4400"/>
        <v>0</v>
      </c>
    </row>
    <row r="777" spans="1:53" s="2" customFormat="1" ht="13.2" hidden="1" thickTop="1" thickBot="1" x14ac:dyDescent="0.3">
      <c r="A777" s="32"/>
      <c r="B777" s="154">
        <v>5500300141</v>
      </c>
      <c r="C777" s="133" t="str">
        <f>IFERROR(IF(B777,VLOOKUP((AEO!$B$13&amp;AEO!$C$13&amp;B777&amp;E777),MSRV5!A:F,6,0),""),"N/A")</f>
        <v>7330</v>
      </c>
      <c r="D777" s="138" t="s">
        <v>5689</v>
      </c>
      <c r="E777" s="143" t="str">
        <f>IF(B777,VLOOKUP(B777,MSRV5!B:D,3,0),"")</f>
        <v>UN</v>
      </c>
      <c r="F777" s="143"/>
      <c r="G777" s="75"/>
      <c r="H777" s="74">
        <f>IFERROR(IF(B777,VLOOKUP((AEO!$B$13&amp;AEO!$C$13&amp;B777&amp;E777),MSRV5!A:E,5,0),""),0)</f>
        <v>172.43</v>
      </c>
      <c r="I777" s="33">
        <f t="shared" si="4376"/>
        <v>0</v>
      </c>
      <c r="J777" s="172"/>
      <c r="K777" s="33">
        <f t="shared" si="4377"/>
        <v>0</v>
      </c>
      <c r="L777" s="172"/>
      <c r="M777" s="33">
        <f t="shared" si="4378"/>
        <v>0</v>
      </c>
      <c r="N777" s="172"/>
      <c r="O777" s="33">
        <f t="shared" si="4379"/>
        <v>0</v>
      </c>
      <c r="P777" s="172"/>
      <c r="Q777" s="33">
        <f t="shared" si="4380"/>
        <v>0</v>
      </c>
      <c r="R777" s="172"/>
      <c r="S777" s="33">
        <f t="shared" si="4381"/>
        <v>0</v>
      </c>
      <c r="T777" s="172"/>
      <c r="U777" s="33">
        <f t="shared" si="4382"/>
        <v>0</v>
      </c>
      <c r="V777" s="172"/>
      <c r="W777" s="33">
        <f t="shared" si="4383"/>
        <v>0</v>
      </c>
      <c r="X777" s="172"/>
      <c r="Y777" s="33">
        <f t="shared" si="4384"/>
        <v>0</v>
      </c>
      <c r="Z777" s="172"/>
      <c r="AA777" s="33">
        <f t="shared" si="4385"/>
        <v>0</v>
      </c>
      <c r="AB777" s="172"/>
      <c r="AC777" s="33">
        <f t="shared" si="4386"/>
        <v>0</v>
      </c>
      <c r="AD777" s="172"/>
      <c r="AE777" s="33">
        <f t="shared" si="4387"/>
        <v>0</v>
      </c>
      <c r="AF777" s="172"/>
      <c r="AG777" s="33">
        <f t="shared" si="4388"/>
        <v>0</v>
      </c>
      <c r="AH777" s="172"/>
      <c r="AI777" s="33">
        <f t="shared" si="4389"/>
        <v>0</v>
      </c>
      <c r="AJ777" s="172"/>
      <c r="AK777" s="33">
        <f t="shared" si="4390"/>
        <v>0</v>
      </c>
      <c r="AL777" s="172"/>
      <c r="AM777" s="33">
        <f t="shared" si="4391"/>
        <v>0</v>
      </c>
      <c r="AN777" s="172"/>
      <c r="AO777" s="33">
        <f t="shared" si="4392"/>
        <v>0</v>
      </c>
      <c r="AP777" s="172"/>
      <c r="AQ777" s="33">
        <f t="shared" si="4393"/>
        <v>0</v>
      </c>
      <c r="AR777" s="172"/>
      <c r="AS777" s="33">
        <f t="shared" si="4394"/>
        <v>0</v>
      </c>
      <c r="AT777" s="172"/>
      <c r="AU777" s="33">
        <f t="shared" si="4395"/>
        <v>0</v>
      </c>
      <c r="AV777" s="172"/>
      <c r="AW777" s="33">
        <f t="shared" si="4396"/>
        <v>0</v>
      </c>
      <c r="AX777" s="34">
        <f t="shared" si="4397"/>
        <v>0</v>
      </c>
      <c r="AY777" s="41">
        <f t="shared" si="4398"/>
        <v>0</v>
      </c>
      <c r="AZ777" s="5">
        <f t="shared" si="4399"/>
        <v>0</v>
      </c>
      <c r="BA777" s="155">
        <f t="shared" si="4400"/>
        <v>0</v>
      </c>
    </row>
    <row r="778" spans="1:53" s="2" customFormat="1" ht="13.2" hidden="1" thickTop="1" thickBot="1" x14ac:dyDescent="0.3">
      <c r="A778" s="89"/>
      <c r="B778" s="152">
        <v>5500400531</v>
      </c>
      <c r="C778" s="132" t="str">
        <f>IFERROR(IF(B778,VLOOKUP((AEO!$B$13&amp;AEO!$C$13&amp;B778&amp;E778),MSRV5!A:F,6,0),""),"N/A")</f>
        <v>7340</v>
      </c>
      <c r="D778" s="137" t="s">
        <v>5690</v>
      </c>
      <c r="E778" s="142" t="str">
        <f>IF(B778,VLOOKUP(B778,MSRV5!B:D,3,0),"")</f>
        <v>UN</v>
      </c>
      <c r="F778" s="142"/>
      <c r="G778" s="86"/>
      <c r="H778" s="88">
        <f>IFERROR(IF(B778,VLOOKUP((AEO!$B$13&amp;AEO!$C$13&amp;B778&amp;E778),MSRV5!A:E,5,0),""),0)</f>
        <v>436.37</v>
      </c>
      <c r="I778" s="90">
        <f t="shared" si="4376"/>
        <v>0</v>
      </c>
      <c r="J778" s="172"/>
      <c r="K778" s="90">
        <f t="shared" si="4377"/>
        <v>0</v>
      </c>
      <c r="L778" s="172"/>
      <c r="M778" s="90">
        <f t="shared" si="4378"/>
        <v>0</v>
      </c>
      <c r="N778" s="172"/>
      <c r="O778" s="90">
        <f t="shared" si="4379"/>
        <v>0</v>
      </c>
      <c r="P778" s="172"/>
      <c r="Q778" s="90">
        <f t="shared" si="4380"/>
        <v>0</v>
      </c>
      <c r="R778" s="172"/>
      <c r="S778" s="90">
        <f t="shared" si="4381"/>
        <v>0</v>
      </c>
      <c r="T778" s="172"/>
      <c r="U778" s="90">
        <f t="shared" si="4382"/>
        <v>0</v>
      </c>
      <c r="V778" s="172"/>
      <c r="W778" s="90">
        <f t="shared" si="4383"/>
        <v>0</v>
      </c>
      <c r="X778" s="172"/>
      <c r="Y778" s="90">
        <f t="shared" si="4384"/>
        <v>0</v>
      </c>
      <c r="Z778" s="172"/>
      <c r="AA778" s="90">
        <f t="shared" si="4385"/>
        <v>0</v>
      </c>
      <c r="AB778" s="172"/>
      <c r="AC778" s="90">
        <f t="shared" si="4386"/>
        <v>0</v>
      </c>
      <c r="AD778" s="172"/>
      <c r="AE778" s="90">
        <f t="shared" si="4387"/>
        <v>0</v>
      </c>
      <c r="AF778" s="172"/>
      <c r="AG778" s="90">
        <f t="shared" si="4388"/>
        <v>0</v>
      </c>
      <c r="AH778" s="172"/>
      <c r="AI778" s="90">
        <f t="shared" si="4389"/>
        <v>0</v>
      </c>
      <c r="AJ778" s="172"/>
      <c r="AK778" s="90">
        <f t="shared" si="4390"/>
        <v>0</v>
      </c>
      <c r="AL778" s="172"/>
      <c r="AM778" s="90">
        <f t="shared" si="4391"/>
        <v>0</v>
      </c>
      <c r="AN778" s="172"/>
      <c r="AO778" s="90">
        <f t="shared" si="4392"/>
        <v>0</v>
      </c>
      <c r="AP778" s="172"/>
      <c r="AQ778" s="90">
        <f t="shared" si="4393"/>
        <v>0</v>
      </c>
      <c r="AR778" s="172"/>
      <c r="AS778" s="90">
        <f t="shared" si="4394"/>
        <v>0</v>
      </c>
      <c r="AT778" s="172"/>
      <c r="AU778" s="90">
        <f t="shared" si="4395"/>
        <v>0</v>
      </c>
      <c r="AV778" s="172"/>
      <c r="AW778" s="90">
        <f t="shared" si="4396"/>
        <v>0</v>
      </c>
      <c r="AX778" s="91">
        <f t="shared" si="4397"/>
        <v>0</v>
      </c>
      <c r="AY778" s="92">
        <f t="shared" si="4398"/>
        <v>0</v>
      </c>
      <c r="AZ778" s="87">
        <f t="shared" si="4399"/>
        <v>0</v>
      </c>
      <c r="BA778" s="153">
        <f t="shared" si="4400"/>
        <v>0</v>
      </c>
    </row>
    <row r="779" spans="1:53" s="2" customFormat="1" ht="13.2" hidden="1" thickTop="1" thickBot="1" x14ac:dyDescent="0.3">
      <c r="A779" s="32"/>
      <c r="B779" s="152">
        <v>5500000003</v>
      </c>
      <c r="C779" s="132" t="str">
        <f>IFERROR(IF(B779,VLOOKUP((AEO!$B$13&amp;AEO!$C$13&amp;B779&amp;E779),MSRV5!A:F,6,0),""),"N/A")</f>
        <v>7350</v>
      </c>
      <c r="D779" s="137" t="s">
        <v>5691</v>
      </c>
      <c r="E779" s="142" t="str">
        <f>IF(B779,VLOOKUP(B779,MSRV5!B:D,3,0),"")</f>
        <v>UN</v>
      </c>
      <c r="F779" s="142"/>
      <c r="G779" s="86"/>
      <c r="H779" s="74">
        <f>IFERROR(IF(B779,VLOOKUP((AEO!$B$13&amp;AEO!$C$13&amp;B779&amp;E779),MSRV5!A:E,5,0),""),0)</f>
        <v>539.86</v>
      </c>
      <c r="I779" s="33">
        <f t="shared" si="4376"/>
        <v>0</v>
      </c>
      <c r="J779" s="172"/>
      <c r="K779" s="33">
        <f t="shared" si="4377"/>
        <v>0</v>
      </c>
      <c r="L779" s="172"/>
      <c r="M779" s="33">
        <f t="shared" si="4378"/>
        <v>0</v>
      </c>
      <c r="N779" s="172"/>
      <c r="O779" s="33">
        <f t="shared" si="4379"/>
        <v>0</v>
      </c>
      <c r="P779" s="172"/>
      <c r="Q779" s="33">
        <f t="shared" si="4380"/>
        <v>0</v>
      </c>
      <c r="R779" s="172"/>
      <c r="S779" s="33">
        <f t="shared" si="4381"/>
        <v>0</v>
      </c>
      <c r="T779" s="172"/>
      <c r="U779" s="33">
        <f t="shared" si="4382"/>
        <v>0</v>
      </c>
      <c r="V779" s="172"/>
      <c r="W779" s="33">
        <f t="shared" si="4383"/>
        <v>0</v>
      </c>
      <c r="X779" s="172"/>
      <c r="Y779" s="33">
        <f t="shared" si="4384"/>
        <v>0</v>
      </c>
      <c r="Z779" s="172"/>
      <c r="AA779" s="33">
        <f t="shared" si="4385"/>
        <v>0</v>
      </c>
      <c r="AB779" s="172"/>
      <c r="AC779" s="33">
        <f t="shared" si="4386"/>
        <v>0</v>
      </c>
      <c r="AD779" s="172"/>
      <c r="AE779" s="33">
        <f t="shared" si="4387"/>
        <v>0</v>
      </c>
      <c r="AF779" s="172"/>
      <c r="AG779" s="33">
        <f t="shared" si="4388"/>
        <v>0</v>
      </c>
      <c r="AH779" s="172"/>
      <c r="AI779" s="33">
        <f t="shared" si="4389"/>
        <v>0</v>
      </c>
      <c r="AJ779" s="172"/>
      <c r="AK779" s="33">
        <f t="shared" si="4390"/>
        <v>0</v>
      </c>
      <c r="AL779" s="172"/>
      <c r="AM779" s="33">
        <f t="shared" si="4391"/>
        <v>0</v>
      </c>
      <c r="AN779" s="172"/>
      <c r="AO779" s="33">
        <f t="shared" si="4392"/>
        <v>0</v>
      </c>
      <c r="AP779" s="172"/>
      <c r="AQ779" s="33">
        <f t="shared" si="4393"/>
        <v>0</v>
      </c>
      <c r="AR779" s="172"/>
      <c r="AS779" s="33">
        <f t="shared" si="4394"/>
        <v>0</v>
      </c>
      <c r="AT779" s="172"/>
      <c r="AU779" s="33">
        <f t="shared" si="4395"/>
        <v>0</v>
      </c>
      <c r="AV779" s="172"/>
      <c r="AW779" s="33">
        <f t="shared" si="4396"/>
        <v>0</v>
      </c>
      <c r="AX779" s="34">
        <f t="shared" si="4397"/>
        <v>0</v>
      </c>
      <c r="AY779" s="41">
        <f t="shared" si="4398"/>
        <v>0</v>
      </c>
      <c r="AZ779" s="5">
        <f t="shared" si="4399"/>
        <v>0</v>
      </c>
      <c r="BA779" s="155">
        <f t="shared" si="4400"/>
        <v>0</v>
      </c>
    </row>
    <row r="780" spans="1:53" s="2" customFormat="1" ht="13.2" hidden="1" thickTop="1" thickBot="1" x14ac:dyDescent="0.3">
      <c r="A780" s="32"/>
      <c r="B780" s="154">
        <v>5500000002</v>
      </c>
      <c r="C780" s="133" t="str">
        <f>IFERROR(IF(B780,VLOOKUP((AEO!$B$13&amp;AEO!$C$13&amp;B780&amp;E780),MSRV5!A:F,6,0),""),"N/A")</f>
        <v>7360</v>
      </c>
      <c r="D780" s="138" t="s">
        <v>5692</v>
      </c>
      <c r="E780" s="143" t="str">
        <f>IF(B780,VLOOKUP(B780,MSRV5!B:D,3,0),"")</f>
        <v>UN</v>
      </c>
      <c r="F780" s="143"/>
      <c r="G780" s="75"/>
      <c r="H780" s="74">
        <f>IFERROR(IF(B780,VLOOKUP((AEO!$B$13&amp;AEO!$C$13&amp;B780&amp;E780),MSRV5!A:E,5,0),""),0)</f>
        <v>713.51</v>
      </c>
      <c r="I780" s="33">
        <f t="shared" si="4376"/>
        <v>0</v>
      </c>
      <c r="J780" s="172"/>
      <c r="K780" s="33">
        <f t="shared" si="4377"/>
        <v>0</v>
      </c>
      <c r="L780" s="172"/>
      <c r="M780" s="33">
        <f t="shared" si="4378"/>
        <v>0</v>
      </c>
      <c r="N780" s="172"/>
      <c r="O780" s="33">
        <f t="shared" si="4379"/>
        <v>0</v>
      </c>
      <c r="P780" s="172"/>
      <c r="Q780" s="33">
        <f t="shared" si="4380"/>
        <v>0</v>
      </c>
      <c r="R780" s="172"/>
      <c r="S780" s="33">
        <f t="shared" si="4381"/>
        <v>0</v>
      </c>
      <c r="T780" s="172"/>
      <c r="U780" s="33">
        <f t="shared" si="4382"/>
        <v>0</v>
      </c>
      <c r="V780" s="172"/>
      <c r="W780" s="33">
        <f t="shared" si="4383"/>
        <v>0</v>
      </c>
      <c r="X780" s="172"/>
      <c r="Y780" s="33">
        <f t="shared" si="4384"/>
        <v>0</v>
      </c>
      <c r="Z780" s="172"/>
      <c r="AA780" s="33">
        <f t="shared" si="4385"/>
        <v>0</v>
      </c>
      <c r="AB780" s="172"/>
      <c r="AC780" s="33">
        <f t="shared" si="4386"/>
        <v>0</v>
      </c>
      <c r="AD780" s="172"/>
      <c r="AE780" s="33">
        <f t="shared" si="4387"/>
        <v>0</v>
      </c>
      <c r="AF780" s="172"/>
      <c r="AG780" s="33">
        <f t="shared" si="4388"/>
        <v>0</v>
      </c>
      <c r="AH780" s="172"/>
      <c r="AI780" s="33">
        <f t="shared" si="4389"/>
        <v>0</v>
      </c>
      <c r="AJ780" s="172"/>
      <c r="AK780" s="33">
        <f t="shared" si="4390"/>
        <v>0</v>
      </c>
      <c r="AL780" s="172"/>
      <c r="AM780" s="33">
        <f t="shared" si="4391"/>
        <v>0</v>
      </c>
      <c r="AN780" s="172"/>
      <c r="AO780" s="33">
        <f t="shared" si="4392"/>
        <v>0</v>
      </c>
      <c r="AP780" s="172"/>
      <c r="AQ780" s="33">
        <f t="shared" si="4393"/>
        <v>0</v>
      </c>
      <c r="AR780" s="172"/>
      <c r="AS780" s="33">
        <f t="shared" si="4394"/>
        <v>0</v>
      </c>
      <c r="AT780" s="172"/>
      <c r="AU780" s="33">
        <f t="shared" si="4395"/>
        <v>0</v>
      </c>
      <c r="AV780" s="172"/>
      <c r="AW780" s="33">
        <f t="shared" si="4396"/>
        <v>0</v>
      </c>
      <c r="AX780" s="34">
        <f t="shared" si="4397"/>
        <v>0</v>
      </c>
      <c r="AY780" s="41">
        <f t="shared" si="4398"/>
        <v>0</v>
      </c>
      <c r="AZ780" s="5">
        <f t="shared" si="4399"/>
        <v>0</v>
      </c>
      <c r="BA780" s="155">
        <f t="shared" si="4400"/>
        <v>0</v>
      </c>
    </row>
    <row r="781" spans="1:53" s="2" customFormat="1" ht="13.2" hidden="1" thickTop="1" thickBot="1" x14ac:dyDescent="0.3">
      <c r="A781" s="32"/>
      <c r="B781" s="154">
        <v>5500300558</v>
      </c>
      <c r="C781" s="133" t="str">
        <f>IFERROR(IF(B781,VLOOKUP((AEO!$B$13&amp;AEO!$C$13&amp;B781&amp;E781),MSRV5!A:F,6,0),""),"N/A")</f>
        <v>7370</v>
      </c>
      <c r="D781" s="138" t="s">
        <v>5693</v>
      </c>
      <c r="E781" s="143" t="str">
        <f>IF(B781,VLOOKUP(B781,MSRV5!B:D,3,0),"")</f>
        <v>UN</v>
      </c>
      <c r="F781" s="143"/>
      <c r="G781" s="75"/>
      <c r="H781" s="74">
        <f>IFERROR(IF(B781,VLOOKUP((AEO!$B$13&amp;AEO!$C$13&amp;B781&amp;E781),MSRV5!A:E,5,0),""),0)</f>
        <v>485.86</v>
      </c>
      <c r="I781" s="33">
        <f t="shared" si="4376"/>
        <v>0</v>
      </c>
      <c r="J781" s="172"/>
      <c r="K781" s="33">
        <f t="shared" si="4377"/>
        <v>0</v>
      </c>
      <c r="L781" s="172"/>
      <c r="M781" s="33">
        <f t="shared" si="4378"/>
        <v>0</v>
      </c>
      <c r="N781" s="172"/>
      <c r="O781" s="33">
        <f t="shared" si="4379"/>
        <v>0</v>
      </c>
      <c r="P781" s="172"/>
      <c r="Q781" s="33">
        <f t="shared" si="4380"/>
        <v>0</v>
      </c>
      <c r="R781" s="172"/>
      <c r="S781" s="33">
        <f t="shared" si="4381"/>
        <v>0</v>
      </c>
      <c r="T781" s="172"/>
      <c r="U781" s="33">
        <f t="shared" si="4382"/>
        <v>0</v>
      </c>
      <c r="V781" s="172"/>
      <c r="W781" s="33">
        <f t="shared" si="4383"/>
        <v>0</v>
      </c>
      <c r="X781" s="172"/>
      <c r="Y781" s="33">
        <f t="shared" si="4384"/>
        <v>0</v>
      </c>
      <c r="Z781" s="172"/>
      <c r="AA781" s="33">
        <f t="shared" si="4385"/>
        <v>0</v>
      </c>
      <c r="AB781" s="172"/>
      <c r="AC781" s="33">
        <f t="shared" si="4386"/>
        <v>0</v>
      </c>
      <c r="AD781" s="172"/>
      <c r="AE781" s="33">
        <f t="shared" si="4387"/>
        <v>0</v>
      </c>
      <c r="AF781" s="172"/>
      <c r="AG781" s="33">
        <f t="shared" si="4388"/>
        <v>0</v>
      </c>
      <c r="AH781" s="172"/>
      <c r="AI781" s="33">
        <f t="shared" si="4389"/>
        <v>0</v>
      </c>
      <c r="AJ781" s="172"/>
      <c r="AK781" s="33">
        <f t="shared" si="4390"/>
        <v>0</v>
      </c>
      <c r="AL781" s="172"/>
      <c r="AM781" s="33">
        <f t="shared" si="4391"/>
        <v>0</v>
      </c>
      <c r="AN781" s="172"/>
      <c r="AO781" s="33">
        <f t="shared" si="4392"/>
        <v>0</v>
      </c>
      <c r="AP781" s="172"/>
      <c r="AQ781" s="33">
        <f t="shared" si="4393"/>
        <v>0</v>
      </c>
      <c r="AR781" s="172"/>
      <c r="AS781" s="33">
        <f t="shared" si="4394"/>
        <v>0</v>
      </c>
      <c r="AT781" s="172"/>
      <c r="AU781" s="33">
        <f t="shared" si="4395"/>
        <v>0</v>
      </c>
      <c r="AV781" s="172"/>
      <c r="AW781" s="33">
        <f t="shared" si="4396"/>
        <v>0</v>
      </c>
      <c r="AX781" s="34">
        <f t="shared" si="4397"/>
        <v>0</v>
      </c>
      <c r="AY781" s="41">
        <f t="shared" si="4398"/>
        <v>0</v>
      </c>
      <c r="AZ781" s="5">
        <f t="shared" si="4399"/>
        <v>0</v>
      </c>
      <c r="BA781" s="155">
        <f t="shared" si="4400"/>
        <v>0</v>
      </c>
    </row>
    <row r="782" spans="1:53" s="2" customFormat="1" ht="24" hidden="1" thickTop="1" thickBot="1" x14ac:dyDescent="0.3">
      <c r="A782" s="32"/>
      <c r="B782" s="154">
        <v>5500300556</v>
      </c>
      <c r="C782" s="133" t="str">
        <f>IFERROR(IF(B782,VLOOKUP((AEO!$B$13&amp;AEO!$C$13&amp;B782&amp;E782),MSRV5!A:F,6,0),""),"N/A")</f>
        <v>7380</v>
      </c>
      <c r="D782" s="138" t="s">
        <v>5694</v>
      </c>
      <c r="E782" s="143" t="str">
        <f>IF(B782,VLOOKUP(B782,MSRV5!B:D,3,0),"")</f>
        <v>UN</v>
      </c>
      <c r="F782" s="143"/>
      <c r="G782" s="75"/>
      <c r="H782" s="74">
        <f>IFERROR(IF(B782,VLOOKUP((AEO!$B$13&amp;AEO!$C$13&amp;B782&amp;E782),MSRV5!A:E,5,0),""),0)</f>
        <v>642.16</v>
      </c>
      <c r="I782" s="33">
        <f t="shared" si="4376"/>
        <v>0</v>
      </c>
      <c r="J782" s="172"/>
      <c r="K782" s="33">
        <f t="shared" si="4377"/>
        <v>0</v>
      </c>
      <c r="L782" s="172"/>
      <c r="M782" s="33">
        <f t="shared" si="4378"/>
        <v>0</v>
      </c>
      <c r="N782" s="172"/>
      <c r="O782" s="33">
        <f t="shared" si="4379"/>
        <v>0</v>
      </c>
      <c r="P782" s="172"/>
      <c r="Q782" s="33">
        <f t="shared" si="4380"/>
        <v>0</v>
      </c>
      <c r="R782" s="172"/>
      <c r="S782" s="33">
        <f t="shared" si="4381"/>
        <v>0</v>
      </c>
      <c r="T782" s="172"/>
      <c r="U782" s="33">
        <f t="shared" si="4382"/>
        <v>0</v>
      </c>
      <c r="V782" s="172"/>
      <c r="W782" s="33">
        <f t="shared" si="4383"/>
        <v>0</v>
      </c>
      <c r="X782" s="172"/>
      <c r="Y782" s="33">
        <f t="shared" si="4384"/>
        <v>0</v>
      </c>
      <c r="Z782" s="172"/>
      <c r="AA782" s="33">
        <f t="shared" si="4385"/>
        <v>0</v>
      </c>
      <c r="AB782" s="172"/>
      <c r="AC782" s="33">
        <f t="shared" si="4386"/>
        <v>0</v>
      </c>
      <c r="AD782" s="172"/>
      <c r="AE782" s="33">
        <f t="shared" si="4387"/>
        <v>0</v>
      </c>
      <c r="AF782" s="172"/>
      <c r="AG782" s="33">
        <f t="shared" si="4388"/>
        <v>0</v>
      </c>
      <c r="AH782" s="172"/>
      <c r="AI782" s="33">
        <f t="shared" si="4389"/>
        <v>0</v>
      </c>
      <c r="AJ782" s="172"/>
      <c r="AK782" s="33">
        <f t="shared" si="4390"/>
        <v>0</v>
      </c>
      <c r="AL782" s="172"/>
      <c r="AM782" s="33">
        <f t="shared" si="4391"/>
        <v>0</v>
      </c>
      <c r="AN782" s="172"/>
      <c r="AO782" s="33">
        <f t="shared" si="4392"/>
        <v>0</v>
      </c>
      <c r="AP782" s="172"/>
      <c r="AQ782" s="33">
        <f t="shared" si="4393"/>
        <v>0</v>
      </c>
      <c r="AR782" s="172"/>
      <c r="AS782" s="33">
        <f t="shared" si="4394"/>
        <v>0</v>
      </c>
      <c r="AT782" s="172"/>
      <c r="AU782" s="33">
        <f t="shared" si="4395"/>
        <v>0</v>
      </c>
      <c r="AV782" s="172"/>
      <c r="AW782" s="33">
        <f t="shared" si="4396"/>
        <v>0</v>
      </c>
      <c r="AX782" s="34">
        <f t="shared" si="4397"/>
        <v>0</v>
      </c>
      <c r="AY782" s="41">
        <f t="shared" si="4398"/>
        <v>0</v>
      </c>
      <c r="AZ782" s="5">
        <f t="shared" si="4399"/>
        <v>0</v>
      </c>
      <c r="BA782" s="155">
        <f t="shared" si="4400"/>
        <v>0</v>
      </c>
    </row>
    <row r="783" spans="1:53" s="2" customFormat="1" ht="13.2" hidden="1" thickTop="1" thickBot="1" x14ac:dyDescent="0.3">
      <c r="A783" s="32"/>
      <c r="B783" s="154">
        <v>5500200966</v>
      </c>
      <c r="C783" s="133" t="str">
        <f>IFERROR(IF(B783,VLOOKUP((AEO!$B$13&amp;AEO!$C$13&amp;B783&amp;E783),MSRV5!A:F,6,0),""),"N/A")</f>
        <v>7390</v>
      </c>
      <c r="D783" s="138" t="s">
        <v>5695</v>
      </c>
      <c r="E783" s="143" t="str">
        <f>IF(B783,VLOOKUP(B783,MSRV5!B:D,3,0),"")</f>
        <v>UN</v>
      </c>
      <c r="F783" s="143"/>
      <c r="G783" s="75"/>
      <c r="H783" s="74">
        <f>IFERROR(IF(B783,VLOOKUP((AEO!$B$13&amp;AEO!$C$13&amp;B783&amp;E783),MSRV5!A:E,5,0),""),0)</f>
        <v>491.09</v>
      </c>
      <c r="I783" s="33">
        <f t="shared" si="4376"/>
        <v>0</v>
      </c>
      <c r="J783" s="172"/>
      <c r="K783" s="33">
        <f t="shared" si="4377"/>
        <v>0</v>
      </c>
      <c r="L783" s="172"/>
      <c r="M783" s="33">
        <f t="shared" si="4378"/>
        <v>0</v>
      </c>
      <c r="N783" s="172"/>
      <c r="O783" s="33">
        <f t="shared" si="4379"/>
        <v>0</v>
      </c>
      <c r="P783" s="172"/>
      <c r="Q783" s="33">
        <f t="shared" si="4380"/>
        <v>0</v>
      </c>
      <c r="R783" s="172"/>
      <c r="S783" s="33">
        <f t="shared" si="4381"/>
        <v>0</v>
      </c>
      <c r="T783" s="172"/>
      <c r="U783" s="33">
        <f t="shared" si="4382"/>
        <v>0</v>
      </c>
      <c r="V783" s="172"/>
      <c r="W783" s="33">
        <f t="shared" si="4383"/>
        <v>0</v>
      </c>
      <c r="X783" s="172"/>
      <c r="Y783" s="33">
        <f t="shared" si="4384"/>
        <v>0</v>
      </c>
      <c r="Z783" s="172"/>
      <c r="AA783" s="33">
        <f t="shared" si="4385"/>
        <v>0</v>
      </c>
      <c r="AB783" s="172"/>
      <c r="AC783" s="33">
        <f t="shared" si="4386"/>
        <v>0</v>
      </c>
      <c r="AD783" s="172"/>
      <c r="AE783" s="33">
        <f t="shared" si="4387"/>
        <v>0</v>
      </c>
      <c r="AF783" s="172"/>
      <c r="AG783" s="33">
        <f t="shared" si="4388"/>
        <v>0</v>
      </c>
      <c r="AH783" s="172"/>
      <c r="AI783" s="33">
        <f t="shared" si="4389"/>
        <v>0</v>
      </c>
      <c r="AJ783" s="172"/>
      <c r="AK783" s="33">
        <f t="shared" si="4390"/>
        <v>0</v>
      </c>
      <c r="AL783" s="172"/>
      <c r="AM783" s="33">
        <f t="shared" si="4391"/>
        <v>0</v>
      </c>
      <c r="AN783" s="172"/>
      <c r="AO783" s="33">
        <f t="shared" si="4392"/>
        <v>0</v>
      </c>
      <c r="AP783" s="172"/>
      <c r="AQ783" s="33">
        <f t="shared" si="4393"/>
        <v>0</v>
      </c>
      <c r="AR783" s="172"/>
      <c r="AS783" s="33">
        <f t="shared" si="4394"/>
        <v>0</v>
      </c>
      <c r="AT783" s="172"/>
      <c r="AU783" s="33">
        <f t="shared" si="4395"/>
        <v>0</v>
      </c>
      <c r="AV783" s="172"/>
      <c r="AW783" s="33">
        <f t="shared" si="4396"/>
        <v>0</v>
      </c>
      <c r="AX783" s="34">
        <f t="shared" si="4397"/>
        <v>0</v>
      </c>
      <c r="AY783" s="41">
        <f t="shared" si="4398"/>
        <v>0</v>
      </c>
      <c r="AZ783" s="5">
        <f t="shared" si="4399"/>
        <v>0</v>
      </c>
      <c r="BA783" s="155">
        <f t="shared" si="4400"/>
        <v>0</v>
      </c>
    </row>
    <row r="784" spans="1:53" s="2" customFormat="1" ht="13.2" hidden="1" thickTop="1" thickBot="1" x14ac:dyDescent="0.3">
      <c r="A784" s="32"/>
      <c r="B784" s="154">
        <v>5500300551</v>
      </c>
      <c r="C784" s="133" t="str">
        <f>IFERROR(IF(B784,VLOOKUP((AEO!$B$13&amp;AEO!$C$13&amp;B784&amp;E784),MSRV5!A:F,6,0),""),"N/A")</f>
        <v>7400</v>
      </c>
      <c r="D784" s="138" t="s">
        <v>5696</v>
      </c>
      <c r="E784" s="143" t="str">
        <f>IF(B784,VLOOKUP(B784,MSRV5!B:D,3,0),"")</f>
        <v>UN</v>
      </c>
      <c r="F784" s="143"/>
      <c r="G784" s="75"/>
      <c r="H784" s="74">
        <f>IFERROR(IF(B784,VLOOKUP((AEO!$B$13&amp;AEO!$C$13&amp;B784&amp;E784),MSRV5!A:E,5,0),""),0)</f>
        <v>441.97</v>
      </c>
      <c r="I784" s="33">
        <f t="shared" si="4376"/>
        <v>0</v>
      </c>
      <c r="J784" s="172"/>
      <c r="K784" s="33">
        <f t="shared" si="4377"/>
        <v>0</v>
      </c>
      <c r="L784" s="172"/>
      <c r="M784" s="33">
        <f t="shared" si="4378"/>
        <v>0</v>
      </c>
      <c r="N784" s="172"/>
      <c r="O784" s="33">
        <f t="shared" si="4379"/>
        <v>0</v>
      </c>
      <c r="P784" s="172"/>
      <c r="Q784" s="33">
        <f t="shared" si="4380"/>
        <v>0</v>
      </c>
      <c r="R784" s="172"/>
      <c r="S784" s="33">
        <f t="shared" si="4381"/>
        <v>0</v>
      </c>
      <c r="T784" s="172"/>
      <c r="U784" s="33">
        <f t="shared" si="4382"/>
        <v>0</v>
      </c>
      <c r="V784" s="172"/>
      <c r="W784" s="33">
        <f t="shared" si="4383"/>
        <v>0</v>
      </c>
      <c r="X784" s="172"/>
      <c r="Y784" s="33">
        <f t="shared" si="4384"/>
        <v>0</v>
      </c>
      <c r="Z784" s="172"/>
      <c r="AA784" s="33">
        <f t="shared" si="4385"/>
        <v>0</v>
      </c>
      <c r="AB784" s="172"/>
      <c r="AC784" s="33">
        <f t="shared" si="4386"/>
        <v>0</v>
      </c>
      <c r="AD784" s="172"/>
      <c r="AE784" s="33">
        <f t="shared" si="4387"/>
        <v>0</v>
      </c>
      <c r="AF784" s="172"/>
      <c r="AG784" s="33">
        <f t="shared" si="4388"/>
        <v>0</v>
      </c>
      <c r="AH784" s="172"/>
      <c r="AI784" s="33">
        <f t="shared" si="4389"/>
        <v>0</v>
      </c>
      <c r="AJ784" s="172"/>
      <c r="AK784" s="33">
        <f t="shared" si="4390"/>
        <v>0</v>
      </c>
      <c r="AL784" s="172"/>
      <c r="AM784" s="33">
        <f t="shared" si="4391"/>
        <v>0</v>
      </c>
      <c r="AN784" s="172"/>
      <c r="AO784" s="33">
        <f t="shared" si="4392"/>
        <v>0</v>
      </c>
      <c r="AP784" s="172"/>
      <c r="AQ784" s="33">
        <f t="shared" si="4393"/>
        <v>0</v>
      </c>
      <c r="AR784" s="172"/>
      <c r="AS784" s="33">
        <f t="shared" si="4394"/>
        <v>0</v>
      </c>
      <c r="AT784" s="172"/>
      <c r="AU784" s="33">
        <f t="shared" si="4395"/>
        <v>0</v>
      </c>
      <c r="AV784" s="172"/>
      <c r="AW784" s="33">
        <f t="shared" si="4396"/>
        <v>0</v>
      </c>
      <c r="AX784" s="34">
        <f t="shared" si="4397"/>
        <v>0</v>
      </c>
      <c r="AY784" s="41">
        <f t="shared" si="4398"/>
        <v>0</v>
      </c>
      <c r="AZ784" s="5">
        <f t="shared" si="4399"/>
        <v>0</v>
      </c>
      <c r="BA784" s="155">
        <f t="shared" si="4400"/>
        <v>0</v>
      </c>
    </row>
    <row r="785" spans="1:53" s="2" customFormat="1" ht="13.2" hidden="1" thickTop="1" thickBot="1" x14ac:dyDescent="0.3">
      <c r="A785" s="32"/>
      <c r="B785" s="154">
        <v>5032200009</v>
      </c>
      <c r="C785" s="133" t="str">
        <f>IFERROR(IF(B785,VLOOKUP((AEO!$B$13&amp;AEO!$C$13&amp;B785&amp;E785),MSRV5!A:F,6,0),""),"N/A")</f>
        <v>7410</v>
      </c>
      <c r="D785" s="138" t="s">
        <v>5697</v>
      </c>
      <c r="E785" s="143" t="str">
        <f>IF(B785,VLOOKUP(B785,MSRV5!B:D,3,0),"")</f>
        <v>UN</v>
      </c>
      <c r="F785" s="143"/>
      <c r="G785" s="75"/>
      <c r="H785" s="74">
        <f>IFERROR(IF(B785,VLOOKUP((AEO!$B$13&amp;AEO!$C$13&amp;B785&amp;E785),MSRV5!A:E,5,0),""),0)</f>
        <v>417.77</v>
      </c>
      <c r="I785" s="33">
        <f t="shared" si="4376"/>
        <v>0</v>
      </c>
      <c r="J785" s="172"/>
      <c r="K785" s="33">
        <f t="shared" si="4377"/>
        <v>0</v>
      </c>
      <c r="L785" s="172"/>
      <c r="M785" s="33">
        <f t="shared" si="4378"/>
        <v>0</v>
      </c>
      <c r="N785" s="172"/>
      <c r="O785" s="33">
        <f t="shared" si="4379"/>
        <v>0</v>
      </c>
      <c r="P785" s="172"/>
      <c r="Q785" s="33">
        <f t="shared" si="4380"/>
        <v>0</v>
      </c>
      <c r="R785" s="172"/>
      <c r="S785" s="33">
        <f t="shared" si="4381"/>
        <v>0</v>
      </c>
      <c r="T785" s="172"/>
      <c r="U785" s="33">
        <f t="shared" si="4382"/>
        <v>0</v>
      </c>
      <c r="V785" s="172"/>
      <c r="W785" s="33">
        <f t="shared" si="4383"/>
        <v>0</v>
      </c>
      <c r="X785" s="172"/>
      <c r="Y785" s="33">
        <f t="shared" si="4384"/>
        <v>0</v>
      </c>
      <c r="Z785" s="172"/>
      <c r="AA785" s="33">
        <f t="shared" si="4385"/>
        <v>0</v>
      </c>
      <c r="AB785" s="172"/>
      <c r="AC785" s="33">
        <f t="shared" si="4386"/>
        <v>0</v>
      </c>
      <c r="AD785" s="172"/>
      <c r="AE785" s="33">
        <f t="shared" si="4387"/>
        <v>0</v>
      </c>
      <c r="AF785" s="172"/>
      <c r="AG785" s="33">
        <f t="shared" si="4388"/>
        <v>0</v>
      </c>
      <c r="AH785" s="172"/>
      <c r="AI785" s="33">
        <f t="shared" si="4389"/>
        <v>0</v>
      </c>
      <c r="AJ785" s="172"/>
      <c r="AK785" s="33">
        <f t="shared" si="4390"/>
        <v>0</v>
      </c>
      <c r="AL785" s="172"/>
      <c r="AM785" s="33">
        <f t="shared" si="4391"/>
        <v>0</v>
      </c>
      <c r="AN785" s="172"/>
      <c r="AO785" s="33">
        <f t="shared" si="4392"/>
        <v>0</v>
      </c>
      <c r="AP785" s="172"/>
      <c r="AQ785" s="33">
        <f t="shared" si="4393"/>
        <v>0</v>
      </c>
      <c r="AR785" s="172"/>
      <c r="AS785" s="33">
        <f t="shared" si="4394"/>
        <v>0</v>
      </c>
      <c r="AT785" s="172"/>
      <c r="AU785" s="33">
        <f t="shared" si="4395"/>
        <v>0</v>
      </c>
      <c r="AV785" s="172"/>
      <c r="AW785" s="33">
        <f t="shared" si="4396"/>
        <v>0</v>
      </c>
      <c r="AX785" s="34">
        <f t="shared" si="4397"/>
        <v>0</v>
      </c>
      <c r="AY785" s="41">
        <f t="shared" si="4398"/>
        <v>0</v>
      </c>
      <c r="AZ785" s="5">
        <f t="shared" si="4399"/>
        <v>0</v>
      </c>
      <c r="BA785" s="155">
        <f t="shared" si="4400"/>
        <v>0</v>
      </c>
    </row>
    <row r="786" spans="1:53" s="2" customFormat="1" ht="13.2" hidden="1" thickTop="1" thickBot="1" x14ac:dyDescent="0.3">
      <c r="A786" s="32"/>
      <c r="B786" s="154">
        <v>5500400475</v>
      </c>
      <c r="C786" s="133" t="str">
        <f>IFERROR(IF(B786,VLOOKUP((AEO!$B$13&amp;AEO!$C$13&amp;B786&amp;E786),MSRV5!A:F,6,0),""),"N/A")</f>
        <v>7420</v>
      </c>
      <c r="D786" s="138" t="s">
        <v>5698</v>
      </c>
      <c r="E786" s="143" t="str">
        <f>IF(B786,VLOOKUP(B786,MSRV5!B:D,3,0),"")</f>
        <v>UN</v>
      </c>
      <c r="F786" s="143"/>
      <c r="G786" s="75"/>
      <c r="H786" s="74">
        <f>IFERROR(IF(B786,VLOOKUP((AEO!$B$13&amp;AEO!$C$13&amp;B786&amp;E786),MSRV5!A:E,5,0),""),0)</f>
        <v>200.53</v>
      </c>
      <c r="I786" s="33">
        <f t="shared" si="4376"/>
        <v>0</v>
      </c>
      <c r="J786" s="172"/>
      <c r="K786" s="33">
        <f t="shared" si="4377"/>
        <v>0</v>
      </c>
      <c r="L786" s="172"/>
      <c r="M786" s="33">
        <f t="shared" si="4378"/>
        <v>0</v>
      </c>
      <c r="N786" s="172"/>
      <c r="O786" s="33">
        <f t="shared" si="4379"/>
        <v>0</v>
      </c>
      <c r="P786" s="172"/>
      <c r="Q786" s="33">
        <f t="shared" si="4380"/>
        <v>0</v>
      </c>
      <c r="R786" s="172"/>
      <c r="S786" s="33">
        <f t="shared" si="4381"/>
        <v>0</v>
      </c>
      <c r="T786" s="172"/>
      <c r="U786" s="33">
        <f t="shared" si="4382"/>
        <v>0</v>
      </c>
      <c r="V786" s="172"/>
      <c r="W786" s="33">
        <f t="shared" si="4383"/>
        <v>0</v>
      </c>
      <c r="X786" s="172"/>
      <c r="Y786" s="33">
        <f t="shared" si="4384"/>
        <v>0</v>
      </c>
      <c r="Z786" s="172"/>
      <c r="AA786" s="33">
        <f t="shared" si="4385"/>
        <v>0</v>
      </c>
      <c r="AB786" s="172"/>
      <c r="AC786" s="33">
        <f t="shared" si="4386"/>
        <v>0</v>
      </c>
      <c r="AD786" s="172"/>
      <c r="AE786" s="33">
        <f t="shared" si="4387"/>
        <v>0</v>
      </c>
      <c r="AF786" s="172"/>
      <c r="AG786" s="33">
        <f t="shared" si="4388"/>
        <v>0</v>
      </c>
      <c r="AH786" s="172"/>
      <c r="AI786" s="33">
        <f t="shared" si="4389"/>
        <v>0</v>
      </c>
      <c r="AJ786" s="172"/>
      <c r="AK786" s="33">
        <f t="shared" si="4390"/>
        <v>0</v>
      </c>
      <c r="AL786" s="172"/>
      <c r="AM786" s="33">
        <f t="shared" si="4391"/>
        <v>0</v>
      </c>
      <c r="AN786" s="172"/>
      <c r="AO786" s="33">
        <f t="shared" si="4392"/>
        <v>0</v>
      </c>
      <c r="AP786" s="172"/>
      <c r="AQ786" s="33">
        <f t="shared" si="4393"/>
        <v>0</v>
      </c>
      <c r="AR786" s="172"/>
      <c r="AS786" s="33">
        <f t="shared" si="4394"/>
        <v>0</v>
      </c>
      <c r="AT786" s="172"/>
      <c r="AU786" s="33">
        <f t="shared" si="4395"/>
        <v>0</v>
      </c>
      <c r="AV786" s="172"/>
      <c r="AW786" s="33">
        <f t="shared" si="4396"/>
        <v>0</v>
      </c>
      <c r="AX786" s="34">
        <f t="shared" si="4397"/>
        <v>0</v>
      </c>
      <c r="AY786" s="41">
        <f t="shared" si="4398"/>
        <v>0</v>
      </c>
      <c r="AZ786" s="5">
        <f t="shared" si="4399"/>
        <v>0</v>
      </c>
      <c r="BA786" s="155">
        <f t="shared" si="4400"/>
        <v>0</v>
      </c>
    </row>
    <row r="787" spans="1:53" s="2" customFormat="1" ht="13.2" hidden="1" thickTop="1" thickBot="1" x14ac:dyDescent="0.3">
      <c r="A787" s="32"/>
      <c r="B787" s="154">
        <v>5500300739</v>
      </c>
      <c r="C787" s="133" t="str">
        <f>IFERROR(IF(B787,VLOOKUP((AEO!$B$13&amp;AEO!$C$13&amp;B787&amp;E787),MSRV5!A:F,6,0),""),"N/A")</f>
        <v>7430</v>
      </c>
      <c r="D787" s="138" t="s">
        <v>5699</v>
      </c>
      <c r="E787" s="143" t="str">
        <f>IF(B787,VLOOKUP(B787,MSRV5!B:D,3,0),"")</f>
        <v>UN</v>
      </c>
      <c r="F787" s="143"/>
      <c r="G787" s="75"/>
      <c r="H787" s="74">
        <f>IFERROR(IF(B787,VLOOKUP((AEO!$B$13&amp;AEO!$C$13&amp;B787&amp;E787),MSRV5!A:E,5,0),""),0)</f>
        <v>368.16</v>
      </c>
      <c r="I787" s="33">
        <f t="shared" si="4376"/>
        <v>0</v>
      </c>
      <c r="J787" s="172"/>
      <c r="K787" s="33">
        <f t="shared" si="4377"/>
        <v>0</v>
      </c>
      <c r="L787" s="172"/>
      <c r="M787" s="33">
        <f t="shared" si="4378"/>
        <v>0</v>
      </c>
      <c r="N787" s="172"/>
      <c r="O787" s="33">
        <f t="shared" si="4379"/>
        <v>0</v>
      </c>
      <c r="P787" s="172"/>
      <c r="Q787" s="33">
        <f t="shared" si="4380"/>
        <v>0</v>
      </c>
      <c r="R787" s="172"/>
      <c r="S787" s="33">
        <f t="shared" si="4381"/>
        <v>0</v>
      </c>
      <c r="T787" s="172"/>
      <c r="U787" s="33">
        <f t="shared" si="4382"/>
        <v>0</v>
      </c>
      <c r="V787" s="172"/>
      <c r="W787" s="33">
        <f t="shared" si="4383"/>
        <v>0</v>
      </c>
      <c r="X787" s="172"/>
      <c r="Y787" s="33">
        <f t="shared" si="4384"/>
        <v>0</v>
      </c>
      <c r="Z787" s="172"/>
      <c r="AA787" s="33">
        <f t="shared" si="4385"/>
        <v>0</v>
      </c>
      <c r="AB787" s="172"/>
      <c r="AC787" s="33">
        <f t="shared" si="4386"/>
        <v>0</v>
      </c>
      <c r="AD787" s="172"/>
      <c r="AE787" s="33">
        <f t="shared" si="4387"/>
        <v>0</v>
      </c>
      <c r="AF787" s="172"/>
      <c r="AG787" s="33">
        <f t="shared" si="4388"/>
        <v>0</v>
      </c>
      <c r="AH787" s="172"/>
      <c r="AI787" s="33">
        <f t="shared" si="4389"/>
        <v>0</v>
      </c>
      <c r="AJ787" s="172"/>
      <c r="AK787" s="33">
        <f t="shared" si="4390"/>
        <v>0</v>
      </c>
      <c r="AL787" s="172"/>
      <c r="AM787" s="33">
        <f t="shared" si="4391"/>
        <v>0</v>
      </c>
      <c r="AN787" s="172"/>
      <c r="AO787" s="33">
        <f t="shared" si="4392"/>
        <v>0</v>
      </c>
      <c r="AP787" s="172"/>
      <c r="AQ787" s="33">
        <f t="shared" si="4393"/>
        <v>0</v>
      </c>
      <c r="AR787" s="172"/>
      <c r="AS787" s="33">
        <f t="shared" si="4394"/>
        <v>0</v>
      </c>
      <c r="AT787" s="172"/>
      <c r="AU787" s="33">
        <f t="shared" si="4395"/>
        <v>0</v>
      </c>
      <c r="AV787" s="172"/>
      <c r="AW787" s="33">
        <f t="shared" si="4396"/>
        <v>0</v>
      </c>
      <c r="AX787" s="34">
        <f t="shared" si="4397"/>
        <v>0</v>
      </c>
      <c r="AY787" s="41">
        <f t="shared" si="4398"/>
        <v>0</v>
      </c>
      <c r="AZ787" s="5">
        <f t="shared" si="4399"/>
        <v>0</v>
      </c>
      <c r="BA787" s="155">
        <f t="shared" si="4400"/>
        <v>0</v>
      </c>
    </row>
    <row r="788" spans="1:53" s="2" customFormat="1" ht="13.2" hidden="1" thickTop="1" thickBot="1" x14ac:dyDescent="0.3">
      <c r="A788" s="32"/>
      <c r="B788" s="154">
        <v>5500200982</v>
      </c>
      <c r="C788" s="133" t="str">
        <f>IFERROR(IF(B788,VLOOKUP((AEO!$B$13&amp;AEO!$C$13&amp;B788&amp;E788),MSRV5!A:F,6,0),""),"N/A")</f>
        <v>7440</v>
      </c>
      <c r="D788" s="138" t="s">
        <v>5700</v>
      </c>
      <c r="E788" s="143" t="str">
        <f>IF(B788,VLOOKUP(B788,MSRV5!B:D,3,0),"")</f>
        <v>UN</v>
      </c>
      <c r="F788" s="143"/>
      <c r="G788" s="75"/>
      <c r="H788" s="74">
        <f>IFERROR(IF(B788,VLOOKUP((AEO!$B$13&amp;AEO!$C$13&amp;B788&amp;E788),MSRV5!A:E,5,0),""),0)</f>
        <v>167.11</v>
      </c>
      <c r="I788" s="33">
        <f t="shared" si="4376"/>
        <v>0</v>
      </c>
      <c r="J788" s="172"/>
      <c r="K788" s="33">
        <f t="shared" si="4377"/>
        <v>0</v>
      </c>
      <c r="L788" s="172"/>
      <c r="M788" s="33">
        <f t="shared" si="4378"/>
        <v>0</v>
      </c>
      <c r="N788" s="172"/>
      <c r="O788" s="33">
        <f t="shared" si="4379"/>
        <v>0</v>
      </c>
      <c r="P788" s="172"/>
      <c r="Q788" s="33">
        <f t="shared" si="4380"/>
        <v>0</v>
      </c>
      <c r="R788" s="172"/>
      <c r="S788" s="33">
        <f t="shared" si="4381"/>
        <v>0</v>
      </c>
      <c r="T788" s="172"/>
      <c r="U788" s="33">
        <f t="shared" si="4382"/>
        <v>0</v>
      </c>
      <c r="V788" s="172"/>
      <c r="W788" s="33">
        <f t="shared" si="4383"/>
        <v>0</v>
      </c>
      <c r="X788" s="172"/>
      <c r="Y788" s="33">
        <f t="shared" si="4384"/>
        <v>0</v>
      </c>
      <c r="Z788" s="172"/>
      <c r="AA788" s="33">
        <f t="shared" si="4385"/>
        <v>0</v>
      </c>
      <c r="AB788" s="172"/>
      <c r="AC788" s="33">
        <f t="shared" si="4386"/>
        <v>0</v>
      </c>
      <c r="AD788" s="172"/>
      <c r="AE788" s="33">
        <f t="shared" si="4387"/>
        <v>0</v>
      </c>
      <c r="AF788" s="172"/>
      <c r="AG788" s="33">
        <f t="shared" si="4388"/>
        <v>0</v>
      </c>
      <c r="AH788" s="172"/>
      <c r="AI788" s="33">
        <f t="shared" si="4389"/>
        <v>0</v>
      </c>
      <c r="AJ788" s="172"/>
      <c r="AK788" s="33">
        <f t="shared" si="4390"/>
        <v>0</v>
      </c>
      <c r="AL788" s="172"/>
      <c r="AM788" s="33">
        <f t="shared" si="4391"/>
        <v>0</v>
      </c>
      <c r="AN788" s="172"/>
      <c r="AO788" s="33">
        <f t="shared" si="4392"/>
        <v>0</v>
      </c>
      <c r="AP788" s="172"/>
      <c r="AQ788" s="33">
        <f t="shared" si="4393"/>
        <v>0</v>
      </c>
      <c r="AR788" s="172"/>
      <c r="AS788" s="33">
        <f t="shared" si="4394"/>
        <v>0</v>
      </c>
      <c r="AT788" s="172"/>
      <c r="AU788" s="33">
        <f t="shared" si="4395"/>
        <v>0</v>
      </c>
      <c r="AV788" s="172"/>
      <c r="AW788" s="33">
        <f t="shared" si="4396"/>
        <v>0</v>
      </c>
      <c r="AX788" s="34">
        <f t="shared" si="4397"/>
        <v>0</v>
      </c>
      <c r="AY788" s="41">
        <f t="shared" si="4398"/>
        <v>0</v>
      </c>
      <c r="AZ788" s="5">
        <f t="shared" si="4399"/>
        <v>0</v>
      </c>
      <c r="BA788" s="155">
        <f t="shared" si="4400"/>
        <v>0</v>
      </c>
    </row>
    <row r="789" spans="1:53" s="2" customFormat="1" ht="13.2" hidden="1" thickTop="1" thickBot="1" x14ac:dyDescent="0.3">
      <c r="A789" s="32"/>
      <c r="B789" s="154">
        <v>5500200965</v>
      </c>
      <c r="C789" s="133" t="str">
        <f>IFERROR(IF(B789,VLOOKUP((AEO!$B$13&amp;AEO!$C$13&amp;B789&amp;E789),MSRV5!A:F,6,0),""),"N/A")</f>
        <v>7450</v>
      </c>
      <c r="D789" s="138" t="s">
        <v>5701</v>
      </c>
      <c r="E789" s="143" t="str">
        <f>IF(B789,VLOOKUP(B789,MSRV5!B:D,3,0),"")</f>
        <v>M</v>
      </c>
      <c r="F789" s="143"/>
      <c r="G789" s="75"/>
      <c r="H789" s="74">
        <f>IFERROR(IF(B789,VLOOKUP((AEO!$B$13&amp;AEO!$C$13&amp;B789&amp;E789),MSRV5!A:E,5,0),""),0)</f>
        <v>18.11</v>
      </c>
      <c r="I789" s="33">
        <f t="shared" si="4376"/>
        <v>0</v>
      </c>
      <c r="J789" s="172"/>
      <c r="K789" s="33">
        <f t="shared" si="4377"/>
        <v>0</v>
      </c>
      <c r="L789" s="172"/>
      <c r="M789" s="33">
        <f t="shared" si="4378"/>
        <v>0</v>
      </c>
      <c r="N789" s="172"/>
      <c r="O789" s="33">
        <f t="shared" si="4379"/>
        <v>0</v>
      </c>
      <c r="P789" s="172"/>
      <c r="Q789" s="33">
        <f t="shared" si="4380"/>
        <v>0</v>
      </c>
      <c r="R789" s="172"/>
      <c r="S789" s="33">
        <f t="shared" si="4381"/>
        <v>0</v>
      </c>
      <c r="T789" s="172"/>
      <c r="U789" s="33">
        <f t="shared" si="4382"/>
        <v>0</v>
      </c>
      <c r="V789" s="172"/>
      <c r="W789" s="33">
        <f t="shared" si="4383"/>
        <v>0</v>
      </c>
      <c r="X789" s="172"/>
      <c r="Y789" s="33">
        <f t="shared" si="4384"/>
        <v>0</v>
      </c>
      <c r="Z789" s="172"/>
      <c r="AA789" s="33">
        <f t="shared" si="4385"/>
        <v>0</v>
      </c>
      <c r="AB789" s="172"/>
      <c r="AC789" s="33">
        <f t="shared" si="4386"/>
        <v>0</v>
      </c>
      <c r="AD789" s="172"/>
      <c r="AE789" s="33">
        <f t="shared" si="4387"/>
        <v>0</v>
      </c>
      <c r="AF789" s="172"/>
      <c r="AG789" s="33">
        <f t="shared" si="4388"/>
        <v>0</v>
      </c>
      <c r="AH789" s="172"/>
      <c r="AI789" s="33">
        <f t="shared" si="4389"/>
        <v>0</v>
      </c>
      <c r="AJ789" s="172"/>
      <c r="AK789" s="33">
        <f t="shared" si="4390"/>
        <v>0</v>
      </c>
      <c r="AL789" s="172"/>
      <c r="AM789" s="33">
        <f t="shared" si="4391"/>
        <v>0</v>
      </c>
      <c r="AN789" s="172"/>
      <c r="AO789" s="33">
        <f t="shared" si="4392"/>
        <v>0</v>
      </c>
      <c r="AP789" s="172"/>
      <c r="AQ789" s="33">
        <f t="shared" si="4393"/>
        <v>0</v>
      </c>
      <c r="AR789" s="172"/>
      <c r="AS789" s="33">
        <f t="shared" si="4394"/>
        <v>0</v>
      </c>
      <c r="AT789" s="172"/>
      <c r="AU789" s="33">
        <f t="shared" si="4395"/>
        <v>0</v>
      </c>
      <c r="AV789" s="172"/>
      <c r="AW789" s="33">
        <f t="shared" si="4396"/>
        <v>0</v>
      </c>
      <c r="AX789" s="34">
        <f t="shared" si="4397"/>
        <v>0</v>
      </c>
      <c r="AY789" s="41">
        <f t="shared" si="4398"/>
        <v>0</v>
      </c>
      <c r="AZ789" s="5">
        <f t="shared" si="4399"/>
        <v>0</v>
      </c>
      <c r="BA789" s="155">
        <f t="shared" si="4400"/>
        <v>0</v>
      </c>
    </row>
    <row r="790" spans="1:53" s="2" customFormat="1" ht="13.2" hidden="1" thickTop="1" thickBot="1" x14ac:dyDescent="0.3">
      <c r="A790" s="32"/>
      <c r="B790" s="154">
        <v>5500300332</v>
      </c>
      <c r="C790" s="133" t="str">
        <f>IFERROR(IF(B790,VLOOKUP((AEO!$B$13&amp;AEO!$C$13&amp;B790&amp;E790),MSRV5!A:F,6,0),""),"N/A")</f>
        <v>7460</v>
      </c>
      <c r="D790" s="138" t="s">
        <v>5702</v>
      </c>
      <c r="E790" s="143" t="str">
        <f>IF(B790,VLOOKUP(B790,MSRV5!B:D,3,0),"")</f>
        <v>UN</v>
      </c>
      <c r="F790" s="143"/>
      <c r="G790" s="75"/>
      <c r="H790" s="74">
        <f>IFERROR(IF(B790,VLOOKUP((AEO!$B$13&amp;AEO!$C$13&amp;B790&amp;E790),MSRV5!A:E,5,0),""),0)</f>
        <v>360.95</v>
      </c>
      <c r="I790" s="33">
        <f t="shared" si="4376"/>
        <v>0</v>
      </c>
      <c r="J790" s="172"/>
      <c r="K790" s="33">
        <f t="shared" si="4377"/>
        <v>0</v>
      </c>
      <c r="L790" s="172"/>
      <c r="M790" s="33">
        <f t="shared" si="4378"/>
        <v>0</v>
      </c>
      <c r="N790" s="172"/>
      <c r="O790" s="33">
        <f t="shared" si="4379"/>
        <v>0</v>
      </c>
      <c r="P790" s="172"/>
      <c r="Q790" s="33">
        <f t="shared" si="4380"/>
        <v>0</v>
      </c>
      <c r="R790" s="172"/>
      <c r="S790" s="33">
        <f t="shared" si="4381"/>
        <v>0</v>
      </c>
      <c r="T790" s="172"/>
      <c r="U790" s="33">
        <f t="shared" si="4382"/>
        <v>0</v>
      </c>
      <c r="V790" s="172"/>
      <c r="W790" s="33">
        <f t="shared" si="4383"/>
        <v>0</v>
      </c>
      <c r="X790" s="172"/>
      <c r="Y790" s="33">
        <f t="shared" si="4384"/>
        <v>0</v>
      </c>
      <c r="Z790" s="172"/>
      <c r="AA790" s="33">
        <f t="shared" si="4385"/>
        <v>0</v>
      </c>
      <c r="AB790" s="172"/>
      <c r="AC790" s="33">
        <f t="shared" si="4386"/>
        <v>0</v>
      </c>
      <c r="AD790" s="172"/>
      <c r="AE790" s="33">
        <f t="shared" si="4387"/>
        <v>0</v>
      </c>
      <c r="AF790" s="172"/>
      <c r="AG790" s="33">
        <f t="shared" si="4388"/>
        <v>0</v>
      </c>
      <c r="AH790" s="172"/>
      <c r="AI790" s="33">
        <f t="shared" si="4389"/>
        <v>0</v>
      </c>
      <c r="AJ790" s="172"/>
      <c r="AK790" s="33">
        <f t="shared" si="4390"/>
        <v>0</v>
      </c>
      <c r="AL790" s="172"/>
      <c r="AM790" s="33">
        <f t="shared" si="4391"/>
        <v>0</v>
      </c>
      <c r="AN790" s="172"/>
      <c r="AO790" s="33">
        <f t="shared" si="4392"/>
        <v>0</v>
      </c>
      <c r="AP790" s="172"/>
      <c r="AQ790" s="33">
        <f t="shared" si="4393"/>
        <v>0</v>
      </c>
      <c r="AR790" s="172"/>
      <c r="AS790" s="33">
        <f t="shared" si="4394"/>
        <v>0</v>
      </c>
      <c r="AT790" s="172"/>
      <c r="AU790" s="33">
        <f t="shared" si="4395"/>
        <v>0</v>
      </c>
      <c r="AV790" s="172"/>
      <c r="AW790" s="33">
        <f t="shared" si="4396"/>
        <v>0</v>
      </c>
      <c r="AX790" s="34">
        <f t="shared" si="4397"/>
        <v>0</v>
      </c>
      <c r="AY790" s="41">
        <f t="shared" si="4398"/>
        <v>0</v>
      </c>
      <c r="AZ790" s="5">
        <f t="shared" si="4399"/>
        <v>0</v>
      </c>
      <c r="BA790" s="155">
        <f t="shared" si="4400"/>
        <v>0</v>
      </c>
    </row>
    <row r="791" spans="1:53" s="2" customFormat="1" ht="13.2" hidden="1" thickTop="1" thickBot="1" x14ac:dyDescent="0.3">
      <c r="A791" s="32"/>
      <c r="B791" s="154">
        <v>5500200801</v>
      </c>
      <c r="C791" s="133" t="str">
        <f>IFERROR(IF(B791,VLOOKUP((AEO!$B$13&amp;AEO!$C$13&amp;B791&amp;E791),MSRV5!A:F,6,0),""),"N/A")</f>
        <v>7470</v>
      </c>
      <c r="D791" s="138" t="s">
        <v>5703</v>
      </c>
      <c r="E791" s="143" t="str">
        <f>IF(B791,VLOOKUP(B791,MSRV5!B:D,3,0),"")</f>
        <v>UN</v>
      </c>
      <c r="F791" s="143"/>
      <c r="G791" s="75"/>
      <c r="H791" s="74">
        <f>IFERROR(IF(B791,VLOOKUP((AEO!$B$13&amp;AEO!$C$13&amp;B791&amp;E791),MSRV5!A:E,5,0),""),0)</f>
        <v>250.66</v>
      </c>
      <c r="I791" s="33">
        <f t="shared" si="4376"/>
        <v>0</v>
      </c>
      <c r="J791" s="172"/>
      <c r="K791" s="33">
        <f t="shared" si="4377"/>
        <v>0</v>
      </c>
      <c r="L791" s="172"/>
      <c r="M791" s="33">
        <f t="shared" si="4378"/>
        <v>0</v>
      </c>
      <c r="N791" s="172"/>
      <c r="O791" s="33">
        <f t="shared" si="4379"/>
        <v>0</v>
      </c>
      <c r="P791" s="172"/>
      <c r="Q791" s="33">
        <f t="shared" si="4380"/>
        <v>0</v>
      </c>
      <c r="R791" s="172"/>
      <c r="S791" s="33">
        <f t="shared" si="4381"/>
        <v>0</v>
      </c>
      <c r="T791" s="172"/>
      <c r="U791" s="33">
        <f t="shared" si="4382"/>
        <v>0</v>
      </c>
      <c r="V791" s="172"/>
      <c r="W791" s="33">
        <f t="shared" si="4383"/>
        <v>0</v>
      </c>
      <c r="X791" s="172"/>
      <c r="Y791" s="33">
        <f t="shared" si="4384"/>
        <v>0</v>
      </c>
      <c r="Z791" s="172"/>
      <c r="AA791" s="33">
        <f t="shared" si="4385"/>
        <v>0</v>
      </c>
      <c r="AB791" s="172"/>
      <c r="AC791" s="33">
        <f t="shared" si="4386"/>
        <v>0</v>
      </c>
      <c r="AD791" s="172"/>
      <c r="AE791" s="33">
        <f t="shared" si="4387"/>
        <v>0</v>
      </c>
      <c r="AF791" s="172"/>
      <c r="AG791" s="33">
        <f t="shared" si="4388"/>
        <v>0</v>
      </c>
      <c r="AH791" s="172"/>
      <c r="AI791" s="33">
        <f t="shared" si="4389"/>
        <v>0</v>
      </c>
      <c r="AJ791" s="172"/>
      <c r="AK791" s="33">
        <f t="shared" si="4390"/>
        <v>0</v>
      </c>
      <c r="AL791" s="172"/>
      <c r="AM791" s="33">
        <f t="shared" si="4391"/>
        <v>0</v>
      </c>
      <c r="AN791" s="172"/>
      <c r="AO791" s="33">
        <f t="shared" si="4392"/>
        <v>0</v>
      </c>
      <c r="AP791" s="172"/>
      <c r="AQ791" s="33">
        <f t="shared" si="4393"/>
        <v>0</v>
      </c>
      <c r="AR791" s="172"/>
      <c r="AS791" s="33">
        <f t="shared" si="4394"/>
        <v>0</v>
      </c>
      <c r="AT791" s="172"/>
      <c r="AU791" s="33">
        <f t="shared" si="4395"/>
        <v>0</v>
      </c>
      <c r="AV791" s="172"/>
      <c r="AW791" s="33">
        <f t="shared" si="4396"/>
        <v>0</v>
      </c>
      <c r="AX791" s="34">
        <f t="shared" si="4397"/>
        <v>0</v>
      </c>
      <c r="AY791" s="41">
        <f t="shared" si="4398"/>
        <v>0</v>
      </c>
      <c r="AZ791" s="5">
        <f t="shared" si="4399"/>
        <v>0</v>
      </c>
      <c r="BA791" s="155">
        <f t="shared" si="4400"/>
        <v>0</v>
      </c>
    </row>
    <row r="792" spans="1:53" s="2" customFormat="1" ht="13.2" hidden="1" thickTop="1" thickBot="1" x14ac:dyDescent="0.3">
      <c r="A792" s="32"/>
      <c r="B792" s="154">
        <v>5500300099</v>
      </c>
      <c r="C792" s="133" t="str">
        <f>IFERROR(IF(B792,VLOOKUP((AEO!$B$13&amp;AEO!$C$13&amp;B792&amp;E792),MSRV5!A:F,6,0),""),"N/A")</f>
        <v>7480</v>
      </c>
      <c r="D792" s="138" t="s">
        <v>5704</v>
      </c>
      <c r="E792" s="143" t="str">
        <f>IF(B792,VLOOKUP(B792,MSRV5!B:D,3,0),"")</f>
        <v>UN</v>
      </c>
      <c r="F792" s="143"/>
      <c r="G792" s="75"/>
      <c r="H792" s="74">
        <f>IFERROR(IF(B792,VLOOKUP((AEO!$B$13&amp;AEO!$C$13&amp;B792&amp;E792),MSRV5!A:E,5,0),""),0)</f>
        <v>89.62</v>
      </c>
      <c r="I792" s="33">
        <f t="shared" si="4376"/>
        <v>0</v>
      </c>
      <c r="J792" s="172"/>
      <c r="K792" s="33">
        <f t="shared" si="4377"/>
        <v>0</v>
      </c>
      <c r="L792" s="172"/>
      <c r="M792" s="33">
        <f t="shared" si="4378"/>
        <v>0</v>
      </c>
      <c r="N792" s="172"/>
      <c r="O792" s="33">
        <f t="shared" si="4379"/>
        <v>0</v>
      </c>
      <c r="P792" s="172"/>
      <c r="Q792" s="33">
        <f t="shared" si="4380"/>
        <v>0</v>
      </c>
      <c r="R792" s="172"/>
      <c r="S792" s="33">
        <f t="shared" si="4381"/>
        <v>0</v>
      </c>
      <c r="T792" s="172"/>
      <c r="U792" s="33">
        <f t="shared" si="4382"/>
        <v>0</v>
      </c>
      <c r="V792" s="172"/>
      <c r="W792" s="33">
        <f t="shared" si="4383"/>
        <v>0</v>
      </c>
      <c r="X792" s="172"/>
      <c r="Y792" s="33">
        <f t="shared" si="4384"/>
        <v>0</v>
      </c>
      <c r="Z792" s="172"/>
      <c r="AA792" s="33">
        <f t="shared" si="4385"/>
        <v>0</v>
      </c>
      <c r="AB792" s="172"/>
      <c r="AC792" s="33">
        <f t="shared" si="4386"/>
        <v>0</v>
      </c>
      <c r="AD792" s="172"/>
      <c r="AE792" s="33">
        <f t="shared" si="4387"/>
        <v>0</v>
      </c>
      <c r="AF792" s="172"/>
      <c r="AG792" s="33">
        <f t="shared" si="4388"/>
        <v>0</v>
      </c>
      <c r="AH792" s="172"/>
      <c r="AI792" s="33">
        <f t="shared" si="4389"/>
        <v>0</v>
      </c>
      <c r="AJ792" s="172"/>
      <c r="AK792" s="33">
        <f t="shared" si="4390"/>
        <v>0</v>
      </c>
      <c r="AL792" s="172"/>
      <c r="AM792" s="33">
        <f t="shared" si="4391"/>
        <v>0</v>
      </c>
      <c r="AN792" s="172"/>
      <c r="AO792" s="33">
        <f t="shared" si="4392"/>
        <v>0</v>
      </c>
      <c r="AP792" s="172"/>
      <c r="AQ792" s="33">
        <f t="shared" si="4393"/>
        <v>0</v>
      </c>
      <c r="AR792" s="172"/>
      <c r="AS792" s="33">
        <f t="shared" si="4394"/>
        <v>0</v>
      </c>
      <c r="AT792" s="172"/>
      <c r="AU792" s="33">
        <f t="shared" si="4395"/>
        <v>0</v>
      </c>
      <c r="AV792" s="172"/>
      <c r="AW792" s="33">
        <f t="shared" si="4396"/>
        <v>0</v>
      </c>
      <c r="AX792" s="34">
        <f t="shared" si="4397"/>
        <v>0</v>
      </c>
      <c r="AY792" s="41">
        <f t="shared" si="4398"/>
        <v>0</v>
      </c>
      <c r="AZ792" s="5">
        <f t="shared" si="4399"/>
        <v>0</v>
      </c>
      <c r="BA792" s="155">
        <f t="shared" si="4400"/>
        <v>0</v>
      </c>
    </row>
    <row r="793" spans="1:53" s="2" customFormat="1" ht="13.2" hidden="1" thickTop="1" thickBot="1" x14ac:dyDescent="0.3">
      <c r="A793" s="32"/>
      <c r="B793" s="154">
        <v>5500300443</v>
      </c>
      <c r="C793" s="133" t="str">
        <f>IFERROR(IF(B793,VLOOKUP((AEO!$B$13&amp;AEO!$C$13&amp;B793&amp;E793),MSRV5!A:F,6,0),""),"N/A")</f>
        <v>7490</v>
      </c>
      <c r="D793" s="138" t="s">
        <v>5705</v>
      </c>
      <c r="E793" s="143" t="str">
        <f>IF(B793,VLOOKUP(B793,MSRV5!B:D,3,0),"")</f>
        <v>UN</v>
      </c>
      <c r="F793" s="143"/>
      <c r="G793" s="75"/>
      <c r="H793" s="74">
        <f>IFERROR(IF(B793,VLOOKUP((AEO!$B$13&amp;AEO!$C$13&amp;B793&amp;E793),MSRV5!A:E,5,0),""),0)</f>
        <v>393.51</v>
      </c>
      <c r="I793" s="33">
        <f t="shared" si="4376"/>
        <v>0</v>
      </c>
      <c r="J793" s="172"/>
      <c r="K793" s="33">
        <f t="shared" si="4377"/>
        <v>0</v>
      </c>
      <c r="L793" s="172"/>
      <c r="M793" s="33">
        <f t="shared" si="4378"/>
        <v>0</v>
      </c>
      <c r="N793" s="172"/>
      <c r="O793" s="33">
        <f t="shared" si="4379"/>
        <v>0</v>
      </c>
      <c r="P793" s="172"/>
      <c r="Q793" s="33">
        <f t="shared" si="4380"/>
        <v>0</v>
      </c>
      <c r="R793" s="172"/>
      <c r="S793" s="33">
        <f t="shared" si="4381"/>
        <v>0</v>
      </c>
      <c r="T793" s="172"/>
      <c r="U793" s="33">
        <f t="shared" si="4382"/>
        <v>0</v>
      </c>
      <c r="V793" s="172"/>
      <c r="W793" s="33">
        <f t="shared" si="4383"/>
        <v>0</v>
      </c>
      <c r="X793" s="172"/>
      <c r="Y793" s="33">
        <f t="shared" si="4384"/>
        <v>0</v>
      </c>
      <c r="Z793" s="172"/>
      <c r="AA793" s="33">
        <f t="shared" si="4385"/>
        <v>0</v>
      </c>
      <c r="AB793" s="172"/>
      <c r="AC793" s="33">
        <f t="shared" si="4386"/>
        <v>0</v>
      </c>
      <c r="AD793" s="172"/>
      <c r="AE793" s="33">
        <f t="shared" si="4387"/>
        <v>0</v>
      </c>
      <c r="AF793" s="172"/>
      <c r="AG793" s="33">
        <f t="shared" si="4388"/>
        <v>0</v>
      </c>
      <c r="AH793" s="172"/>
      <c r="AI793" s="33">
        <f t="shared" si="4389"/>
        <v>0</v>
      </c>
      <c r="AJ793" s="172"/>
      <c r="AK793" s="33">
        <f t="shared" si="4390"/>
        <v>0</v>
      </c>
      <c r="AL793" s="172"/>
      <c r="AM793" s="33">
        <f t="shared" si="4391"/>
        <v>0</v>
      </c>
      <c r="AN793" s="172"/>
      <c r="AO793" s="33">
        <f t="shared" si="4392"/>
        <v>0</v>
      </c>
      <c r="AP793" s="172"/>
      <c r="AQ793" s="33">
        <f t="shared" si="4393"/>
        <v>0</v>
      </c>
      <c r="AR793" s="172"/>
      <c r="AS793" s="33">
        <f t="shared" si="4394"/>
        <v>0</v>
      </c>
      <c r="AT793" s="172"/>
      <c r="AU793" s="33">
        <f t="shared" si="4395"/>
        <v>0</v>
      </c>
      <c r="AV793" s="172"/>
      <c r="AW793" s="33">
        <f t="shared" si="4396"/>
        <v>0</v>
      </c>
      <c r="AX793" s="34">
        <f t="shared" si="4397"/>
        <v>0</v>
      </c>
      <c r="AY793" s="41">
        <f t="shared" si="4398"/>
        <v>0</v>
      </c>
      <c r="AZ793" s="5">
        <f t="shared" si="4399"/>
        <v>0</v>
      </c>
      <c r="BA793" s="155">
        <f t="shared" si="4400"/>
        <v>0</v>
      </c>
    </row>
    <row r="794" spans="1:53" s="2" customFormat="1" ht="13.2" hidden="1" thickTop="1" thickBot="1" x14ac:dyDescent="0.3">
      <c r="A794" s="32"/>
      <c r="B794" s="154">
        <v>5500300444</v>
      </c>
      <c r="C794" s="133" t="str">
        <f>IFERROR(IF(B794,VLOOKUP((AEO!$B$13&amp;AEO!$C$13&amp;B794&amp;E794),MSRV5!A:F,6,0),""),"N/A")</f>
        <v>7500</v>
      </c>
      <c r="D794" s="138" t="s">
        <v>5706</v>
      </c>
      <c r="E794" s="143" t="str">
        <f>IF(B794,VLOOKUP(B794,MSRV5!B:D,3,0),"")</f>
        <v>UN</v>
      </c>
      <c r="F794" s="143"/>
      <c r="G794" s="75"/>
      <c r="H794" s="74">
        <f>IFERROR(IF(B794,VLOOKUP((AEO!$B$13&amp;AEO!$C$13&amp;B794&amp;E794),MSRV5!A:E,5,0),""),0)</f>
        <v>674.13</v>
      </c>
      <c r="I794" s="33">
        <f t="shared" si="4376"/>
        <v>0</v>
      </c>
      <c r="J794" s="172"/>
      <c r="K794" s="33">
        <f t="shared" si="4377"/>
        <v>0</v>
      </c>
      <c r="L794" s="172"/>
      <c r="M794" s="33">
        <f t="shared" si="4378"/>
        <v>0</v>
      </c>
      <c r="N794" s="172"/>
      <c r="O794" s="33">
        <f t="shared" si="4379"/>
        <v>0</v>
      </c>
      <c r="P794" s="172"/>
      <c r="Q794" s="33">
        <f t="shared" si="4380"/>
        <v>0</v>
      </c>
      <c r="R794" s="172"/>
      <c r="S794" s="33">
        <f t="shared" si="4381"/>
        <v>0</v>
      </c>
      <c r="T794" s="172"/>
      <c r="U794" s="33">
        <f t="shared" si="4382"/>
        <v>0</v>
      </c>
      <c r="V794" s="172"/>
      <c r="W794" s="33">
        <f t="shared" si="4383"/>
        <v>0</v>
      </c>
      <c r="X794" s="172"/>
      <c r="Y794" s="33">
        <f t="shared" si="4384"/>
        <v>0</v>
      </c>
      <c r="Z794" s="172"/>
      <c r="AA794" s="33">
        <f t="shared" si="4385"/>
        <v>0</v>
      </c>
      <c r="AB794" s="172"/>
      <c r="AC794" s="33">
        <f t="shared" si="4386"/>
        <v>0</v>
      </c>
      <c r="AD794" s="172"/>
      <c r="AE794" s="33">
        <f t="shared" si="4387"/>
        <v>0</v>
      </c>
      <c r="AF794" s="172"/>
      <c r="AG794" s="33">
        <f t="shared" si="4388"/>
        <v>0</v>
      </c>
      <c r="AH794" s="172"/>
      <c r="AI794" s="33">
        <f t="shared" si="4389"/>
        <v>0</v>
      </c>
      <c r="AJ794" s="172"/>
      <c r="AK794" s="33">
        <f t="shared" si="4390"/>
        <v>0</v>
      </c>
      <c r="AL794" s="172"/>
      <c r="AM794" s="33">
        <f t="shared" si="4391"/>
        <v>0</v>
      </c>
      <c r="AN794" s="172"/>
      <c r="AO794" s="33">
        <f t="shared" si="4392"/>
        <v>0</v>
      </c>
      <c r="AP794" s="172"/>
      <c r="AQ794" s="33">
        <f t="shared" si="4393"/>
        <v>0</v>
      </c>
      <c r="AR794" s="172"/>
      <c r="AS794" s="33">
        <f t="shared" si="4394"/>
        <v>0</v>
      </c>
      <c r="AT794" s="172"/>
      <c r="AU794" s="33">
        <f t="shared" si="4395"/>
        <v>0</v>
      </c>
      <c r="AV794" s="172"/>
      <c r="AW794" s="33">
        <f t="shared" si="4396"/>
        <v>0</v>
      </c>
      <c r="AX794" s="34">
        <f t="shared" si="4397"/>
        <v>0</v>
      </c>
      <c r="AY794" s="41">
        <f t="shared" si="4398"/>
        <v>0</v>
      </c>
      <c r="AZ794" s="5">
        <f t="shared" si="4399"/>
        <v>0</v>
      </c>
      <c r="BA794" s="155">
        <f t="shared" si="4400"/>
        <v>0</v>
      </c>
    </row>
    <row r="795" spans="1:53" s="2" customFormat="1" ht="13.2" hidden="1" thickTop="1" thickBot="1" x14ac:dyDescent="0.3">
      <c r="A795" s="32"/>
      <c r="B795" s="154">
        <v>5500200939</v>
      </c>
      <c r="C795" s="133" t="str">
        <f>IFERROR(IF(B795,VLOOKUP((AEO!$B$13&amp;AEO!$C$13&amp;B795&amp;E795),MSRV5!A:F,6,0),""),"N/A")</f>
        <v>7510</v>
      </c>
      <c r="D795" s="138" t="s">
        <v>5707</v>
      </c>
      <c r="E795" s="143" t="str">
        <f>IF(B795,VLOOKUP(B795,MSRV5!B:D,3,0),"")</f>
        <v>UN</v>
      </c>
      <c r="F795" s="143"/>
      <c r="G795" s="75"/>
      <c r="H795" s="74">
        <f>IFERROR(IF(B795,VLOOKUP((AEO!$B$13&amp;AEO!$C$13&amp;B795&amp;E795),MSRV5!A:E,5,0),""),0)</f>
        <v>257.18</v>
      </c>
      <c r="I795" s="33">
        <f t="shared" si="4376"/>
        <v>0</v>
      </c>
      <c r="J795" s="172"/>
      <c r="K795" s="33">
        <f t="shared" si="4377"/>
        <v>0</v>
      </c>
      <c r="L795" s="172"/>
      <c r="M795" s="33">
        <f t="shared" si="4378"/>
        <v>0</v>
      </c>
      <c r="N795" s="172"/>
      <c r="O795" s="33">
        <f t="shared" si="4379"/>
        <v>0</v>
      </c>
      <c r="P795" s="172"/>
      <c r="Q795" s="33">
        <f t="shared" si="4380"/>
        <v>0</v>
      </c>
      <c r="R795" s="172"/>
      <c r="S795" s="33">
        <f t="shared" si="4381"/>
        <v>0</v>
      </c>
      <c r="T795" s="172"/>
      <c r="U795" s="33">
        <f t="shared" si="4382"/>
        <v>0</v>
      </c>
      <c r="V795" s="172"/>
      <c r="W795" s="33">
        <f t="shared" si="4383"/>
        <v>0</v>
      </c>
      <c r="X795" s="172"/>
      <c r="Y795" s="33">
        <f t="shared" si="4384"/>
        <v>0</v>
      </c>
      <c r="Z795" s="172"/>
      <c r="AA795" s="33">
        <f t="shared" si="4385"/>
        <v>0</v>
      </c>
      <c r="AB795" s="172"/>
      <c r="AC795" s="33">
        <f t="shared" si="4386"/>
        <v>0</v>
      </c>
      <c r="AD795" s="172"/>
      <c r="AE795" s="33">
        <f t="shared" si="4387"/>
        <v>0</v>
      </c>
      <c r="AF795" s="172"/>
      <c r="AG795" s="33">
        <f t="shared" si="4388"/>
        <v>0</v>
      </c>
      <c r="AH795" s="172"/>
      <c r="AI795" s="33">
        <f t="shared" si="4389"/>
        <v>0</v>
      </c>
      <c r="AJ795" s="172"/>
      <c r="AK795" s="33">
        <f t="shared" si="4390"/>
        <v>0</v>
      </c>
      <c r="AL795" s="172"/>
      <c r="AM795" s="33">
        <f t="shared" si="4391"/>
        <v>0</v>
      </c>
      <c r="AN795" s="172"/>
      <c r="AO795" s="33">
        <f t="shared" si="4392"/>
        <v>0</v>
      </c>
      <c r="AP795" s="172"/>
      <c r="AQ795" s="33">
        <f t="shared" si="4393"/>
        <v>0</v>
      </c>
      <c r="AR795" s="172"/>
      <c r="AS795" s="33">
        <f t="shared" si="4394"/>
        <v>0</v>
      </c>
      <c r="AT795" s="172"/>
      <c r="AU795" s="33">
        <f t="shared" si="4395"/>
        <v>0</v>
      </c>
      <c r="AV795" s="172"/>
      <c r="AW795" s="33">
        <f t="shared" si="4396"/>
        <v>0</v>
      </c>
      <c r="AX795" s="34">
        <f t="shared" si="4397"/>
        <v>0</v>
      </c>
      <c r="AY795" s="41">
        <f t="shared" si="4398"/>
        <v>0</v>
      </c>
      <c r="AZ795" s="5">
        <f t="shared" si="4399"/>
        <v>0</v>
      </c>
      <c r="BA795" s="155">
        <f t="shared" si="4400"/>
        <v>0</v>
      </c>
    </row>
    <row r="796" spans="1:53" s="2" customFormat="1" ht="13.2" hidden="1" thickTop="1" thickBot="1" x14ac:dyDescent="0.3">
      <c r="A796" s="32"/>
      <c r="B796" s="154">
        <v>5500300844</v>
      </c>
      <c r="C796" s="133" t="str">
        <f>IFERROR(IF(B796,VLOOKUP((AEO!$B$13&amp;AEO!$C$13&amp;B796&amp;E796),MSRV5!A:F,6,0),""),"N/A")</f>
        <v>7520</v>
      </c>
      <c r="D796" s="138" t="s">
        <v>5708</v>
      </c>
      <c r="E796" s="143" t="str">
        <f>IF(B796,VLOOKUP(B796,MSRV5!B:D,3,0),"")</f>
        <v>UN</v>
      </c>
      <c r="F796" s="143"/>
      <c r="G796" s="75"/>
      <c r="H796" s="74">
        <f>IFERROR(IF(B796,VLOOKUP((AEO!$B$13&amp;AEO!$C$13&amp;B796&amp;E796),MSRV5!A:E,5,0),""),0)</f>
        <v>50131.83</v>
      </c>
      <c r="I796" s="33">
        <f t="shared" si="4376"/>
        <v>0</v>
      </c>
      <c r="J796" s="172"/>
      <c r="K796" s="33">
        <f t="shared" si="4377"/>
        <v>0</v>
      </c>
      <c r="L796" s="172"/>
      <c r="M796" s="33">
        <f t="shared" si="4378"/>
        <v>0</v>
      </c>
      <c r="N796" s="172"/>
      <c r="O796" s="33">
        <f t="shared" si="4379"/>
        <v>0</v>
      </c>
      <c r="P796" s="172"/>
      <c r="Q796" s="33">
        <f t="shared" si="4380"/>
        <v>0</v>
      </c>
      <c r="R796" s="172"/>
      <c r="S796" s="33">
        <f t="shared" si="4381"/>
        <v>0</v>
      </c>
      <c r="T796" s="172"/>
      <c r="U796" s="33">
        <f t="shared" si="4382"/>
        <v>0</v>
      </c>
      <c r="V796" s="172"/>
      <c r="W796" s="33">
        <f t="shared" si="4383"/>
        <v>0</v>
      </c>
      <c r="X796" s="172"/>
      <c r="Y796" s="33">
        <f t="shared" si="4384"/>
        <v>0</v>
      </c>
      <c r="Z796" s="172"/>
      <c r="AA796" s="33">
        <f t="shared" si="4385"/>
        <v>0</v>
      </c>
      <c r="AB796" s="172"/>
      <c r="AC796" s="33">
        <f t="shared" si="4386"/>
        <v>0</v>
      </c>
      <c r="AD796" s="172"/>
      <c r="AE796" s="33">
        <f t="shared" si="4387"/>
        <v>0</v>
      </c>
      <c r="AF796" s="172"/>
      <c r="AG796" s="33">
        <f t="shared" si="4388"/>
        <v>0</v>
      </c>
      <c r="AH796" s="172"/>
      <c r="AI796" s="33">
        <f t="shared" si="4389"/>
        <v>0</v>
      </c>
      <c r="AJ796" s="172"/>
      <c r="AK796" s="33">
        <f t="shared" si="4390"/>
        <v>0</v>
      </c>
      <c r="AL796" s="172"/>
      <c r="AM796" s="33">
        <f t="shared" si="4391"/>
        <v>0</v>
      </c>
      <c r="AN796" s="172"/>
      <c r="AO796" s="33">
        <f t="shared" si="4392"/>
        <v>0</v>
      </c>
      <c r="AP796" s="172"/>
      <c r="AQ796" s="33">
        <f t="shared" si="4393"/>
        <v>0</v>
      </c>
      <c r="AR796" s="172"/>
      <c r="AS796" s="33">
        <f t="shared" si="4394"/>
        <v>0</v>
      </c>
      <c r="AT796" s="172"/>
      <c r="AU796" s="33">
        <f t="shared" si="4395"/>
        <v>0</v>
      </c>
      <c r="AV796" s="172"/>
      <c r="AW796" s="33">
        <f t="shared" si="4396"/>
        <v>0</v>
      </c>
      <c r="AX796" s="34">
        <f t="shared" si="4397"/>
        <v>0</v>
      </c>
      <c r="AY796" s="41">
        <f t="shared" si="4398"/>
        <v>0</v>
      </c>
      <c r="AZ796" s="5">
        <f t="shared" si="4399"/>
        <v>0</v>
      </c>
      <c r="BA796" s="155">
        <f t="shared" si="4400"/>
        <v>0</v>
      </c>
    </row>
    <row r="797" spans="1:53" s="2" customFormat="1" ht="13.2" hidden="1" thickTop="1" thickBot="1" x14ac:dyDescent="0.3">
      <c r="A797" s="32"/>
      <c r="B797" s="154">
        <v>5500300848</v>
      </c>
      <c r="C797" s="133" t="str">
        <f>IFERROR(IF(B797,VLOOKUP((AEO!$B$13&amp;AEO!$C$13&amp;B797&amp;E797),MSRV5!A:F,6,0),""),"N/A")</f>
        <v>7530</v>
      </c>
      <c r="D797" s="138" t="s">
        <v>5709</v>
      </c>
      <c r="E797" s="143" t="str">
        <f>IF(B797,VLOOKUP(B797,MSRV5!B:D,3,0),"")</f>
        <v>UA</v>
      </c>
      <c r="F797" s="143"/>
      <c r="G797" s="75"/>
      <c r="H797" s="74">
        <f>IFERROR(IF(B797,VLOOKUP((AEO!$B$13&amp;AEO!$C$13&amp;B797&amp;E797),MSRV5!A:E,5,0),""),0)</f>
        <v>70720.14</v>
      </c>
      <c r="I797" s="33">
        <f t="shared" si="4376"/>
        <v>0</v>
      </c>
      <c r="J797" s="172"/>
      <c r="K797" s="33">
        <f t="shared" si="4377"/>
        <v>0</v>
      </c>
      <c r="L797" s="172"/>
      <c r="M797" s="33">
        <f t="shared" si="4378"/>
        <v>0</v>
      </c>
      <c r="N797" s="172"/>
      <c r="O797" s="33">
        <f t="shared" si="4379"/>
        <v>0</v>
      </c>
      <c r="P797" s="172"/>
      <c r="Q797" s="33">
        <f t="shared" si="4380"/>
        <v>0</v>
      </c>
      <c r="R797" s="172"/>
      <c r="S797" s="33">
        <f t="shared" si="4381"/>
        <v>0</v>
      </c>
      <c r="T797" s="172"/>
      <c r="U797" s="33">
        <f t="shared" si="4382"/>
        <v>0</v>
      </c>
      <c r="V797" s="172"/>
      <c r="W797" s="33">
        <f t="shared" si="4383"/>
        <v>0</v>
      </c>
      <c r="X797" s="172"/>
      <c r="Y797" s="33">
        <f t="shared" si="4384"/>
        <v>0</v>
      </c>
      <c r="Z797" s="172"/>
      <c r="AA797" s="33">
        <f t="shared" si="4385"/>
        <v>0</v>
      </c>
      <c r="AB797" s="172"/>
      <c r="AC797" s="33">
        <f t="shared" si="4386"/>
        <v>0</v>
      </c>
      <c r="AD797" s="172"/>
      <c r="AE797" s="33">
        <f t="shared" si="4387"/>
        <v>0</v>
      </c>
      <c r="AF797" s="172"/>
      <c r="AG797" s="33">
        <f t="shared" si="4388"/>
        <v>0</v>
      </c>
      <c r="AH797" s="172"/>
      <c r="AI797" s="33">
        <f t="shared" si="4389"/>
        <v>0</v>
      </c>
      <c r="AJ797" s="172"/>
      <c r="AK797" s="33">
        <f t="shared" si="4390"/>
        <v>0</v>
      </c>
      <c r="AL797" s="172"/>
      <c r="AM797" s="33">
        <f t="shared" si="4391"/>
        <v>0</v>
      </c>
      <c r="AN797" s="172"/>
      <c r="AO797" s="33">
        <f t="shared" si="4392"/>
        <v>0</v>
      </c>
      <c r="AP797" s="172"/>
      <c r="AQ797" s="33">
        <f t="shared" si="4393"/>
        <v>0</v>
      </c>
      <c r="AR797" s="172"/>
      <c r="AS797" s="33">
        <f t="shared" si="4394"/>
        <v>0</v>
      </c>
      <c r="AT797" s="172"/>
      <c r="AU797" s="33">
        <f t="shared" si="4395"/>
        <v>0</v>
      </c>
      <c r="AV797" s="172"/>
      <c r="AW797" s="33">
        <f t="shared" si="4396"/>
        <v>0</v>
      </c>
      <c r="AX797" s="34">
        <f t="shared" si="4397"/>
        <v>0</v>
      </c>
      <c r="AY797" s="41">
        <f t="shared" si="4398"/>
        <v>0</v>
      </c>
      <c r="AZ797" s="5">
        <f t="shared" si="4399"/>
        <v>0</v>
      </c>
      <c r="BA797" s="155">
        <f t="shared" si="4400"/>
        <v>0</v>
      </c>
    </row>
    <row r="798" spans="1:53" s="2" customFormat="1" ht="13.2" hidden="1" thickTop="1" thickBot="1" x14ac:dyDescent="0.3">
      <c r="A798" s="32"/>
      <c r="B798" s="154">
        <v>5500300406</v>
      </c>
      <c r="C798" s="133" t="str">
        <f>IFERROR(IF(B798,VLOOKUP((AEO!$B$13&amp;AEO!$C$13&amp;B798&amp;E798),MSRV5!A:F,6,0),""),"N/A")</f>
        <v>7540</v>
      </c>
      <c r="D798" s="138" t="s">
        <v>5710</v>
      </c>
      <c r="E798" s="143" t="str">
        <f>IF(B798,VLOOKUP(B798,MSRV5!B:D,3,0),"")</f>
        <v>KG</v>
      </c>
      <c r="F798" s="143"/>
      <c r="G798" s="75"/>
      <c r="H798" s="74">
        <f>IFERROR(IF(B798,VLOOKUP((AEO!$B$13&amp;AEO!$C$13&amp;B798&amp;E798),MSRV5!A:E,5,0),""),0)</f>
        <v>8.4600000000000009</v>
      </c>
      <c r="I798" s="33">
        <f t="shared" si="4376"/>
        <v>0</v>
      </c>
      <c r="J798" s="172"/>
      <c r="K798" s="33">
        <f t="shared" si="4377"/>
        <v>0</v>
      </c>
      <c r="L798" s="172"/>
      <c r="M798" s="33">
        <f t="shared" si="4378"/>
        <v>0</v>
      </c>
      <c r="N798" s="172"/>
      <c r="O798" s="33">
        <f t="shared" si="4379"/>
        <v>0</v>
      </c>
      <c r="P798" s="172"/>
      <c r="Q798" s="33">
        <f t="shared" si="4380"/>
        <v>0</v>
      </c>
      <c r="R798" s="172"/>
      <c r="S798" s="33">
        <f t="shared" si="4381"/>
        <v>0</v>
      </c>
      <c r="T798" s="172"/>
      <c r="U798" s="33">
        <f t="shared" si="4382"/>
        <v>0</v>
      </c>
      <c r="V798" s="172"/>
      <c r="W798" s="33">
        <f t="shared" si="4383"/>
        <v>0</v>
      </c>
      <c r="X798" s="172"/>
      <c r="Y798" s="33">
        <f t="shared" si="4384"/>
        <v>0</v>
      </c>
      <c r="Z798" s="172"/>
      <c r="AA798" s="33">
        <f t="shared" si="4385"/>
        <v>0</v>
      </c>
      <c r="AB798" s="172"/>
      <c r="AC798" s="33">
        <f t="shared" si="4386"/>
        <v>0</v>
      </c>
      <c r="AD798" s="172"/>
      <c r="AE798" s="33">
        <f t="shared" si="4387"/>
        <v>0</v>
      </c>
      <c r="AF798" s="172"/>
      <c r="AG798" s="33">
        <f t="shared" si="4388"/>
        <v>0</v>
      </c>
      <c r="AH798" s="172"/>
      <c r="AI798" s="33">
        <f t="shared" si="4389"/>
        <v>0</v>
      </c>
      <c r="AJ798" s="172"/>
      <c r="AK798" s="33">
        <f t="shared" si="4390"/>
        <v>0</v>
      </c>
      <c r="AL798" s="172"/>
      <c r="AM798" s="33">
        <f t="shared" si="4391"/>
        <v>0</v>
      </c>
      <c r="AN798" s="172"/>
      <c r="AO798" s="33">
        <f t="shared" si="4392"/>
        <v>0</v>
      </c>
      <c r="AP798" s="172"/>
      <c r="AQ798" s="33">
        <f t="shared" si="4393"/>
        <v>0</v>
      </c>
      <c r="AR798" s="172"/>
      <c r="AS798" s="33">
        <f t="shared" si="4394"/>
        <v>0</v>
      </c>
      <c r="AT798" s="172"/>
      <c r="AU798" s="33">
        <f t="shared" si="4395"/>
        <v>0</v>
      </c>
      <c r="AV798" s="172"/>
      <c r="AW798" s="33">
        <f t="shared" si="4396"/>
        <v>0</v>
      </c>
      <c r="AX798" s="34">
        <f t="shared" si="4397"/>
        <v>0</v>
      </c>
      <c r="AY798" s="41">
        <f t="shared" si="4398"/>
        <v>0</v>
      </c>
      <c r="AZ798" s="5">
        <f t="shared" si="4399"/>
        <v>0</v>
      </c>
      <c r="BA798" s="155">
        <f t="shared" si="4400"/>
        <v>0</v>
      </c>
    </row>
    <row r="799" spans="1:53" s="2" customFormat="1" ht="24" hidden="1" thickTop="1" thickBot="1" x14ac:dyDescent="0.3">
      <c r="A799" s="32"/>
      <c r="B799" s="154">
        <v>5500300046</v>
      </c>
      <c r="C799" s="133" t="str">
        <f>IFERROR(IF(B799,VLOOKUP((AEO!$B$13&amp;AEO!$C$13&amp;B799&amp;E799),MSRV5!A:F,6,0),""),"N/A")</f>
        <v>7550</v>
      </c>
      <c r="D799" s="138" t="s">
        <v>5711</v>
      </c>
      <c r="E799" s="143" t="str">
        <f>IF(B799,VLOOKUP(B799,MSRV5!B:D,3,0),"")</f>
        <v>UN</v>
      </c>
      <c r="F799" s="143"/>
      <c r="G799" s="75"/>
      <c r="H799" s="74">
        <f>IFERROR(IF(B799,VLOOKUP((AEO!$B$13&amp;AEO!$C$13&amp;B799&amp;E799),MSRV5!A:E,5,0),""),0)</f>
        <v>2948.37</v>
      </c>
      <c r="I799" s="33">
        <f t="shared" si="4376"/>
        <v>0</v>
      </c>
      <c r="J799" s="172"/>
      <c r="K799" s="33">
        <f t="shared" si="4377"/>
        <v>0</v>
      </c>
      <c r="L799" s="172"/>
      <c r="M799" s="33">
        <f t="shared" si="4378"/>
        <v>0</v>
      </c>
      <c r="N799" s="172"/>
      <c r="O799" s="33">
        <f t="shared" si="4379"/>
        <v>0</v>
      </c>
      <c r="P799" s="172"/>
      <c r="Q799" s="33">
        <f t="shared" si="4380"/>
        <v>0</v>
      </c>
      <c r="R799" s="172"/>
      <c r="S799" s="33">
        <f t="shared" si="4381"/>
        <v>0</v>
      </c>
      <c r="T799" s="172"/>
      <c r="U799" s="33">
        <f t="shared" si="4382"/>
        <v>0</v>
      </c>
      <c r="V799" s="172"/>
      <c r="W799" s="33">
        <f t="shared" si="4383"/>
        <v>0</v>
      </c>
      <c r="X799" s="172"/>
      <c r="Y799" s="33">
        <f t="shared" si="4384"/>
        <v>0</v>
      </c>
      <c r="Z799" s="172"/>
      <c r="AA799" s="33">
        <f t="shared" si="4385"/>
        <v>0</v>
      </c>
      <c r="AB799" s="172"/>
      <c r="AC799" s="33">
        <f t="shared" si="4386"/>
        <v>0</v>
      </c>
      <c r="AD799" s="172"/>
      <c r="AE799" s="33">
        <f t="shared" si="4387"/>
        <v>0</v>
      </c>
      <c r="AF799" s="172"/>
      <c r="AG799" s="33">
        <f t="shared" si="4388"/>
        <v>0</v>
      </c>
      <c r="AH799" s="172"/>
      <c r="AI799" s="33">
        <f t="shared" si="4389"/>
        <v>0</v>
      </c>
      <c r="AJ799" s="172"/>
      <c r="AK799" s="33">
        <f t="shared" si="4390"/>
        <v>0</v>
      </c>
      <c r="AL799" s="172"/>
      <c r="AM799" s="33">
        <f t="shared" si="4391"/>
        <v>0</v>
      </c>
      <c r="AN799" s="172"/>
      <c r="AO799" s="33">
        <f t="shared" si="4392"/>
        <v>0</v>
      </c>
      <c r="AP799" s="172"/>
      <c r="AQ799" s="33">
        <f t="shared" si="4393"/>
        <v>0</v>
      </c>
      <c r="AR799" s="172"/>
      <c r="AS799" s="33">
        <f t="shared" si="4394"/>
        <v>0</v>
      </c>
      <c r="AT799" s="172"/>
      <c r="AU799" s="33">
        <f t="shared" si="4395"/>
        <v>0</v>
      </c>
      <c r="AV799" s="172"/>
      <c r="AW799" s="33">
        <f t="shared" si="4396"/>
        <v>0</v>
      </c>
      <c r="AX799" s="34">
        <f t="shared" si="4397"/>
        <v>0</v>
      </c>
      <c r="AY799" s="41">
        <f t="shared" si="4398"/>
        <v>0</v>
      </c>
      <c r="AZ799" s="5">
        <f t="shared" si="4399"/>
        <v>0</v>
      </c>
      <c r="BA799" s="155">
        <f t="shared" si="4400"/>
        <v>0</v>
      </c>
    </row>
    <row r="800" spans="1:53" s="2" customFormat="1" ht="24" hidden="1" thickTop="1" thickBot="1" x14ac:dyDescent="0.3">
      <c r="A800" s="32"/>
      <c r="B800" s="154">
        <v>5500300047</v>
      </c>
      <c r="C800" s="133" t="str">
        <f>IFERROR(IF(B800,VLOOKUP((AEO!$B$13&amp;AEO!$C$13&amp;B800&amp;E800),MSRV5!A:F,6,0),""),"N/A")</f>
        <v>7560</v>
      </c>
      <c r="D800" s="138" t="s">
        <v>5712</v>
      </c>
      <c r="E800" s="143" t="str">
        <f>IF(B800,VLOOKUP(B800,MSRV5!B:D,3,0),"")</f>
        <v>UN</v>
      </c>
      <c r="F800" s="143"/>
      <c r="G800" s="75"/>
      <c r="H800" s="74">
        <f>IFERROR(IF(B800,VLOOKUP((AEO!$B$13&amp;AEO!$C$13&amp;B800&amp;E800),MSRV5!A:E,5,0),""),0)</f>
        <v>6542.87</v>
      </c>
      <c r="I800" s="33">
        <f t="shared" si="4376"/>
        <v>0</v>
      </c>
      <c r="J800" s="172"/>
      <c r="K800" s="33">
        <f t="shared" si="4377"/>
        <v>0</v>
      </c>
      <c r="L800" s="172"/>
      <c r="M800" s="33">
        <f t="shared" si="4378"/>
        <v>0</v>
      </c>
      <c r="N800" s="172"/>
      <c r="O800" s="33">
        <f t="shared" si="4379"/>
        <v>0</v>
      </c>
      <c r="P800" s="172"/>
      <c r="Q800" s="33">
        <f t="shared" si="4380"/>
        <v>0</v>
      </c>
      <c r="R800" s="172"/>
      <c r="S800" s="33">
        <f t="shared" si="4381"/>
        <v>0</v>
      </c>
      <c r="T800" s="172"/>
      <c r="U800" s="33">
        <f t="shared" si="4382"/>
        <v>0</v>
      </c>
      <c r="V800" s="172"/>
      <c r="W800" s="33">
        <f t="shared" si="4383"/>
        <v>0</v>
      </c>
      <c r="X800" s="172"/>
      <c r="Y800" s="33">
        <f t="shared" si="4384"/>
        <v>0</v>
      </c>
      <c r="Z800" s="172"/>
      <c r="AA800" s="33">
        <f t="shared" si="4385"/>
        <v>0</v>
      </c>
      <c r="AB800" s="172"/>
      <c r="AC800" s="33">
        <f t="shared" si="4386"/>
        <v>0</v>
      </c>
      <c r="AD800" s="172"/>
      <c r="AE800" s="33">
        <f t="shared" si="4387"/>
        <v>0</v>
      </c>
      <c r="AF800" s="172"/>
      <c r="AG800" s="33">
        <f t="shared" si="4388"/>
        <v>0</v>
      </c>
      <c r="AH800" s="172"/>
      <c r="AI800" s="33">
        <f t="shared" si="4389"/>
        <v>0</v>
      </c>
      <c r="AJ800" s="172"/>
      <c r="AK800" s="33">
        <f t="shared" si="4390"/>
        <v>0</v>
      </c>
      <c r="AL800" s="172"/>
      <c r="AM800" s="33">
        <f t="shared" si="4391"/>
        <v>0</v>
      </c>
      <c r="AN800" s="172"/>
      <c r="AO800" s="33">
        <f t="shared" si="4392"/>
        <v>0</v>
      </c>
      <c r="AP800" s="172"/>
      <c r="AQ800" s="33">
        <f t="shared" si="4393"/>
        <v>0</v>
      </c>
      <c r="AR800" s="172"/>
      <c r="AS800" s="33">
        <f t="shared" si="4394"/>
        <v>0</v>
      </c>
      <c r="AT800" s="172"/>
      <c r="AU800" s="33">
        <f t="shared" si="4395"/>
        <v>0</v>
      </c>
      <c r="AV800" s="172"/>
      <c r="AW800" s="33">
        <f t="shared" si="4396"/>
        <v>0</v>
      </c>
      <c r="AX800" s="34">
        <f t="shared" si="4397"/>
        <v>0</v>
      </c>
      <c r="AY800" s="41">
        <f t="shared" si="4398"/>
        <v>0</v>
      </c>
      <c r="AZ800" s="5">
        <f t="shared" si="4399"/>
        <v>0</v>
      </c>
      <c r="BA800" s="155">
        <f t="shared" si="4400"/>
        <v>0</v>
      </c>
    </row>
    <row r="801" spans="1:53" s="2" customFormat="1" ht="24" hidden="1" thickTop="1" thickBot="1" x14ac:dyDescent="0.3">
      <c r="A801" s="32"/>
      <c r="B801" s="154">
        <v>5500300048</v>
      </c>
      <c r="C801" s="133" t="str">
        <f>IFERROR(IF(B801,VLOOKUP((AEO!$B$13&amp;AEO!$C$13&amp;B801&amp;E801),MSRV5!A:F,6,0),""),"N/A")</f>
        <v>7570</v>
      </c>
      <c r="D801" s="138" t="s">
        <v>5713</v>
      </c>
      <c r="E801" s="143" t="str">
        <f>IF(B801,VLOOKUP(B801,MSRV5!B:D,3,0),"")</f>
        <v>UN</v>
      </c>
      <c r="F801" s="143"/>
      <c r="G801" s="75"/>
      <c r="H801" s="74">
        <f>IFERROR(IF(B801,VLOOKUP((AEO!$B$13&amp;AEO!$C$13&amp;B801&amp;E801),MSRV5!A:E,5,0),""),0)</f>
        <v>16639.22</v>
      </c>
      <c r="I801" s="33">
        <f t="shared" si="4376"/>
        <v>0</v>
      </c>
      <c r="J801" s="172"/>
      <c r="K801" s="33">
        <f t="shared" si="4377"/>
        <v>0</v>
      </c>
      <c r="L801" s="172"/>
      <c r="M801" s="33">
        <f t="shared" si="4378"/>
        <v>0</v>
      </c>
      <c r="N801" s="172"/>
      <c r="O801" s="33">
        <f t="shared" si="4379"/>
        <v>0</v>
      </c>
      <c r="P801" s="172"/>
      <c r="Q801" s="33">
        <f t="shared" si="4380"/>
        <v>0</v>
      </c>
      <c r="R801" s="172"/>
      <c r="S801" s="33">
        <f t="shared" si="4381"/>
        <v>0</v>
      </c>
      <c r="T801" s="172"/>
      <c r="U801" s="33">
        <f t="shared" si="4382"/>
        <v>0</v>
      </c>
      <c r="V801" s="172"/>
      <c r="W801" s="33">
        <f t="shared" si="4383"/>
        <v>0</v>
      </c>
      <c r="X801" s="172"/>
      <c r="Y801" s="33">
        <f t="shared" si="4384"/>
        <v>0</v>
      </c>
      <c r="Z801" s="172"/>
      <c r="AA801" s="33">
        <f t="shared" si="4385"/>
        <v>0</v>
      </c>
      <c r="AB801" s="172"/>
      <c r="AC801" s="33">
        <f t="shared" si="4386"/>
        <v>0</v>
      </c>
      <c r="AD801" s="172"/>
      <c r="AE801" s="33">
        <f t="shared" si="4387"/>
        <v>0</v>
      </c>
      <c r="AF801" s="172"/>
      <c r="AG801" s="33">
        <f t="shared" si="4388"/>
        <v>0</v>
      </c>
      <c r="AH801" s="172"/>
      <c r="AI801" s="33">
        <f t="shared" si="4389"/>
        <v>0</v>
      </c>
      <c r="AJ801" s="172"/>
      <c r="AK801" s="33">
        <f t="shared" si="4390"/>
        <v>0</v>
      </c>
      <c r="AL801" s="172"/>
      <c r="AM801" s="33">
        <f t="shared" si="4391"/>
        <v>0</v>
      </c>
      <c r="AN801" s="172"/>
      <c r="AO801" s="33">
        <f t="shared" si="4392"/>
        <v>0</v>
      </c>
      <c r="AP801" s="172"/>
      <c r="AQ801" s="33">
        <f t="shared" si="4393"/>
        <v>0</v>
      </c>
      <c r="AR801" s="172"/>
      <c r="AS801" s="33">
        <f t="shared" si="4394"/>
        <v>0</v>
      </c>
      <c r="AT801" s="172"/>
      <c r="AU801" s="33">
        <f t="shared" si="4395"/>
        <v>0</v>
      </c>
      <c r="AV801" s="172"/>
      <c r="AW801" s="33">
        <f t="shared" si="4396"/>
        <v>0</v>
      </c>
      <c r="AX801" s="34">
        <f t="shared" si="4397"/>
        <v>0</v>
      </c>
      <c r="AY801" s="41">
        <f t="shared" si="4398"/>
        <v>0</v>
      </c>
      <c r="AZ801" s="5">
        <f t="shared" si="4399"/>
        <v>0</v>
      </c>
      <c r="BA801" s="155">
        <f t="shared" si="4400"/>
        <v>0</v>
      </c>
    </row>
    <row r="802" spans="1:53" s="2" customFormat="1" ht="13.2" hidden="1" thickTop="1" thickBot="1" x14ac:dyDescent="0.3">
      <c r="A802" s="32"/>
      <c r="B802" s="154">
        <v>5500300379</v>
      </c>
      <c r="C802" s="133" t="str">
        <f>IFERROR(IF(B802,VLOOKUP((AEO!$B$13&amp;AEO!$C$13&amp;B802&amp;E802),MSRV5!A:F,6,0),""),"N/A")</f>
        <v>7580</v>
      </c>
      <c r="D802" s="138" t="s">
        <v>5714</v>
      </c>
      <c r="E802" s="143" t="str">
        <f>IF(B802,VLOOKUP(B802,MSRV5!B:D,3,0),"")</f>
        <v>UN</v>
      </c>
      <c r="F802" s="143"/>
      <c r="G802" s="75"/>
      <c r="H802" s="74">
        <f>IFERROR(IF(B802,VLOOKUP((AEO!$B$13&amp;AEO!$C$13&amp;B802&amp;E802),MSRV5!A:E,5,0),""),0)</f>
        <v>24221.7</v>
      </c>
      <c r="I802" s="33">
        <f t="shared" si="4376"/>
        <v>0</v>
      </c>
      <c r="J802" s="172"/>
      <c r="K802" s="33">
        <f t="shared" si="4377"/>
        <v>0</v>
      </c>
      <c r="L802" s="172"/>
      <c r="M802" s="33">
        <f t="shared" si="4378"/>
        <v>0</v>
      </c>
      <c r="N802" s="172"/>
      <c r="O802" s="33">
        <f t="shared" si="4379"/>
        <v>0</v>
      </c>
      <c r="P802" s="172"/>
      <c r="Q802" s="33">
        <f t="shared" si="4380"/>
        <v>0</v>
      </c>
      <c r="R802" s="172"/>
      <c r="S802" s="33">
        <f t="shared" si="4381"/>
        <v>0</v>
      </c>
      <c r="T802" s="172"/>
      <c r="U802" s="33">
        <f t="shared" si="4382"/>
        <v>0</v>
      </c>
      <c r="V802" s="172"/>
      <c r="W802" s="33">
        <f t="shared" si="4383"/>
        <v>0</v>
      </c>
      <c r="X802" s="172"/>
      <c r="Y802" s="33">
        <f t="shared" si="4384"/>
        <v>0</v>
      </c>
      <c r="Z802" s="172"/>
      <c r="AA802" s="33">
        <f t="shared" si="4385"/>
        <v>0</v>
      </c>
      <c r="AB802" s="172"/>
      <c r="AC802" s="33">
        <f t="shared" si="4386"/>
        <v>0</v>
      </c>
      <c r="AD802" s="172"/>
      <c r="AE802" s="33">
        <f t="shared" si="4387"/>
        <v>0</v>
      </c>
      <c r="AF802" s="172"/>
      <c r="AG802" s="33">
        <f t="shared" si="4388"/>
        <v>0</v>
      </c>
      <c r="AH802" s="172"/>
      <c r="AI802" s="33">
        <f t="shared" si="4389"/>
        <v>0</v>
      </c>
      <c r="AJ802" s="172"/>
      <c r="AK802" s="33">
        <f t="shared" si="4390"/>
        <v>0</v>
      </c>
      <c r="AL802" s="172"/>
      <c r="AM802" s="33">
        <f t="shared" si="4391"/>
        <v>0</v>
      </c>
      <c r="AN802" s="172"/>
      <c r="AO802" s="33">
        <f t="shared" si="4392"/>
        <v>0</v>
      </c>
      <c r="AP802" s="172"/>
      <c r="AQ802" s="33">
        <f t="shared" si="4393"/>
        <v>0</v>
      </c>
      <c r="AR802" s="172"/>
      <c r="AS802" s="33">
        <f t="shared" si="4394"/>
        <v>0</v>
      </c>
      <c r="AT802" s="172"/>
      <c r="AU802" s="33">
        <f t="shared" si="4395"/>
        <v>0</v>
      </c>
      <c r="AV802" s="172"/>
      <c r="AW802" s="33">
        <f t="shared" si="4396"/>
        <v>0</v>
      </c>
      <c r="AX802" s="34">
        <f t="shared" si="4397"/>
        <v>0</v>
      </c>
      <c r="AY802" s="41">
        <f t="shared" si="4398"/>
        <v>0</v>
      </c>
      <c r="AZ802" s="5">
        <f t="shared" si="4399"/>
        <v>0</v>
      </c>
      <c r="BA802" s="155">
        <f t="shared" si="4400"/>
        <v>0</v>
      </c>
    </row>
    <row r="803" spans="1:53" s="2" customFormat="1" ht="13.2" hidden="1" thickTop="1" thickBot="1" x14ac:dyDescent="0.3">
      <c r="A803" s="32"/>
      <c r="B803" s="154">
        <v>5500300380</v>
      </c>
      <c r="C803" s="133" t="str">
        <f>IFERROR(IF(B803,VLOOKUP((AEO!$B$13&amp;AEO!$C$13&amp;B803&amp;E803),MSRV5!A:F,6,0),""),"N/A")</f>
        <v>7590</v>
      </c>
      <c r="D803" s="138" t="s">
        <v>5715</v>
      </c>
      <c r="E803" s="143" t="str">
        <f>IF(B803,VLOOKUP(B803,MSRV5!B:D,3,0),"")</f>
        <v>UN</v>
      </c>
      <c r="F803" s="143"/>
      <c r="G803" s="75"/>
      <c r="H803" s="74">
        <f>IFERROR(IF(B803,VLOOKUP((AEO!$B$13&amp;AEO!$C$13&amp;B803&amp;E803),MSRV5!A:E,5,0),""),0)</f>
        <v>27070.35</v>
      </c>
      <c r="I803" s="33">
        <f t="shared" si="4376"/>
        <v>0</v>
      </c>
      <c r="J803" s="172"/>
      <c r="K803" s="33">
        <f t="shared" si="4377"/>
        <v>0</v>
      </c>
      <c r="L803" s="172"/>
      <c r="M803" s="33">
        <f t="shared" si="4378"/>
        <v>0</v>
      </c>
      <c r="N803" s="172"/>
      <c r="O803" s="33">
        <f t="shared" si="4379"/>
        <v>0</v>
      </c>
      <c r="P803" s="172"/>
      <c r="Q803" s="33">
        <f t="shared" si="4380"/>
        <v>0</v>
      </c>
      <c r="R803" s="172"/>
      <c r="S803" s="33">
        <f t="shared" si="4381"/>
        <v>0</v>
      </c>
      <c r="T803" s="172"/>
      <c r="U803" s="33">
        <f t="shared" si="4382"/>
        <v>0</v>
      </c>
      <c r="V803" s="172"/>
      <c r="W803" s="33">
        <f t="shared" si="4383"/>
        <v>0</v>
      </c>
      <c r="X803" s="172"/>
      <c r="Y803" s="33">
        <f t="shared" si="4384"/>
        <v>0</v>
      </c>
      <c r="Z803" s="172"/>
      <c r="AA803" s="33">
        <f t="shared" si="4385"/>
        <v>0</v>
      </c>
      <c r="AB803" s="172"/>
      <c r="AC803" s="33">
        <f t="shared" si="4386"/>
        <v>0</v>
      </c>
      <c r="AD803" s="172"/>
      <c r="AE803" s="33">
        <f t="shared" si="4387"/>
        <v>0</v>
      </c>
      <c r="AF803" s="172"/>
      <c r="AG803" s="33">
        <f t="shared" si="4388"/>
        <v>0</v>
      </c>
      <c r="AH803" s="172"/>
      <c r="AI803" s="33">
        <f t="shared" si="4389"/>
        <v>0</v>
      </c>
      <c r="AJ803" s="172"/>
      <c r="AK803" s="33">
        <f t="shared" si="4390"/>
        <v>0</v>
      </c>
      <c r="AL803" s="172"/>
      <c r="AM803" s="33">
        <f t="shared" si="4391"/>
        <v>0</v>
      </c>
      <c r="AN803" s="172"/>
      <c r="AO803" s="33">
        <f t="shared" si="4392"/>
        <v>0</v>
      </c>
      <c r="AP803" s="172"/>
      <c r="AQ803" s="33">
        <f t="shared" si="4393"/>
        <v>0</v>
      </c>
      <c r="AR803" s="172"/>
      <c r="AS803" s="33">
        <f t="shared" si="4394"/>
        <v>0</v>
      </c>
      <c r="AT803" s="172"/>
      <c r="AU803" s="33">
        <f t="shared" si="4395"/>
        <v>0</v>
      </c>
      <c r="AV803" s="172"/>
      <c r="AW803" s="33">
        <f t="shared" si="4396"/>
        <v>0</v>
      </c>
      <c r="AX803" s="34">
        <f t="shared" si="4397"/>
        <v>0</v>
      </c>
      <c r="AY803" s="41">
        <f t="shared" si="4398"/>
        <v>0</v>
      </c>
      <c r="AZ803" s="5">
        <f t="shared" si="4399"/>
        <v>0</v>
      </c>
      <c r="BA803" s="155">
        <f t="shared" si="4400"/>
        <v>0</v>
      </c>
    </row>
    <row r="804" spans="1:53" s="2" customFormat="1" ht="13.2" hidden="1" thickTop="1" thickBot="1" x14ac:dyDescent="0.3">
      <c r="A804" s="32"/>
      <c r="B804" s="154">
        <v>5500300381</v>
      </c>
      <c r="C804" s="133" t="str">
        <f>IFERROR(IF(B804,VLOOKUP((AEO!$B$13&amp;AEO!$C$13&amp;B804&amp;E804),MSRV5!A:F,6,0),""),"N/A")</f>
        <v>7600</v>
      </c>
      <c r="D804" s="138" t="s">
        <v>5716</v>
      </c>
      <c r="E804" s="143" t="str">
        <f>IF(B804,VLOOKUP(B804,MSRV5!B:D,3,0),"")</f>
        <v>UN</v>
      </c>
      <c r="F804" s="143"/>
      <c r="G804" s="75"/>
      <c r="H804" s="74">
        <f>IFERROR(IF(B804,VLOOKUP((AEO!$B$13&amp;AEO!$C$13&amp;B804&amp;E804),MSRV5!A:E,5,0),""),0)</f>
        <v>24031.25</v>
      </c>
      <c r="I804" s="33">
        <f t="shared" si="4376"/>
        <v>0</v>
      </c>
      <c r="J804" s="172"/>
      <c r="K804" s="33">
        <f t="shared" si="4377"/>
        <v>0</v>
      </c>
      <c r="L804" s="172"/>
      <c r="M804" s="33">
        <f t="shared" si="4378"/>
        <v>0</v>
      </c>
      <c r="N804" s="172"/>
      <c r="O804" s="33">
        <f t="shared" si="4379"/>
        <v>0</v>
      </c>
      <c r="P804" s="172"/>
      <c r="Q804" s="33">
        <f t="shared" si="4380"/>
        <v>0</v>
      </c>
      <c r="R804" s="172"/>
      <c r="S804" s="33">
        <f t="shared" si="4381"/>
        <v>0</v>
      </c>
      <c r="T804" s="172"/>
      <c r="U804" s="33">
        <f t="shared" si="4382"/>
        <v>0</v>
      </c>
      <c r="V804" s="172"/>
      <c r="W804" s="33">
        <f t="shared" si="4383"/>
        <v>0</v>
      </c>
      <c r="X804" s="172"/>
      <c r="Y804" s="33">
        <f t="shared" si="4384"/>
        <v>0</v>
      </c>
      <c r="Z804" s="172"/>
      <c r="AA804" s="33">
        <f t="shared" si="4385"/>
        <v>0</v>
      </c>
      <c r="AB804" s="172"/>
      <c r="AC804" s="33">
        <f t="shared" si="4386"/>
        <v>0</v>
      </c>
      <c r="AD804" s="172"/>
      <c r="AE804" s="33">
        <f t="shared" si="4387"/>
        <v>0</v>
      </c>
      <c r="AF804" s="172"/>
      <c r="AG804" s="33">
        <f t="shared" si="4388"/>
        <v>0</v>
      </c>
      <c r="AH804" s="172"/>
      <c r="AI804" s="33">
        <f t="shared" si="4389"/>
        <v>0</v>
      </c>
      <c r="AJ804" s="172"/>
      <c r="AK804" s="33">
        <f t="shared" si="4390"/>
        <v>0</v>
      </c>
      <c r="AL804" s="172"/>
      <c r="AM804" s="33">
        <f t="shared" si="4391"/>
        <v>0</v>
      </c>
      <c r="AN804" s="172"/>
      <c r="AO804" s="33">
        <f t="shared" si="4392"/>
        <v>0</v>
      </c>
      <c r="AP804" s="172"/>
      <c r="AQ804" s="33">
        <f t="shared" si="4393"/>
        <v>0</v>
      </c>
      <c r="AR804" s="172"/>
      <c r="AS804" s="33">
        <f t="shared" si="4394"/>
        <v>0</v>
      </c>
      <c r="AT804" s="172"/>
      <c r="AU804" s="33">
        <f t="shared" si="4395"/>
        <v>0</v>
      </c>
      <c r="AV804" s="172"/>
      <c r="AW804" s="33">
        <f t="shared" si="4396"/>
        <v>0</v>
      </c>
      <c r="AX804" s="34">
        <f t="shared" si="4397"/>
        <v>0</v>
      </c>
      <c r="AY804" s="41">
        <f t="shared" si="4398"/>
        <v>0</v>
      </c>
      <c r="AZ804" s="5">
        <f t="shared" si="4399"/>
        <v>0</v>
      </c>
      <c r="BA804" s="155">
        <f t="shared" si="4400"/>
        <v>0</v>
      </c>
    </row>
    <row r="805" spans="1:53" s="2" customFormat="1" ht="13.2" hidden="1" thickTop="1" thickBot="1" x14ac:dyDescent="0.3">
      <c r="A805" s="32"/>
      <c r="B805" s="154">
        <v>5500300491</v>
      </c>
      <c r="C805" s="133" t="str">
        <f>IFERROR(IF(B805,VLOOKUP((AEO!$B$13&amp;AEO!$C$13&amp;B805&amp;E805),MSRV5!A:F,6,0),""),"N/A")</f>
        <v>7610</v>
      </c>
      <c r="D805" s="138" t="s">
        <v>5717</v>
      </c>
      <c r="E805" s="143" t="str">
        <f>IF(B805,VLOOKUP(B805,MSRV5!B:D,3,0),"")</f>
        <v>UN</v>
      </c>
      <c r="F805" s="143"/>
      <c r="G805" s="75"/>
      <c r="H805" s="74">
        <f>IFERROR(IF(B805,VLOOKUP((AEO!$B$13&amp;AEO!$C$13&amp;B805&amp;E805),MSRV5!A:E,5,0),""),0)</f>
        <v>83553.05</v>
      </c>
      <c r="I805" s="33">
        <f t="shared" si="4376"/>
        <v>0</v>
      </c>
      <c r="J805" s="172"/>
      <c r="K805" s="33">
        <f t="shared" si="4377"/>
        <v>0</v>
      </c>
      <c r="L805" s="172"/>
      <c r="M805" s="33">
        <f t="shared" si="4378"/>
        <v>0</v>
      </c>
      <c r="N805" s="172"/>
      <c r="O805" s="33">
        <f t="shared" si="4379"/>
        <v>0</v>
      </c>
      <c r="P805" s="172"/>
      <c r="Q805" s="33">
        <f t="shared" si="4380"/>
        <v>0</v>
      </c>
      <c r="R805" s="172"/>
      <c r="S805" s="33">
        <f t="shared" si="4381"/>
        <v>0</v>
      </c>
      <c r="T805" s="172"/>
      <c r="U805" s="33">
        <f t="shared" si="4382"/>
        <v>0</v>
      </c>
      <c r="V805" s="172"/>
      <c r="W805" s="33">
        <f t="shared" si="4383"/>
        <v>0</v>
      </c>
      <c r="X805" s="172"/>
      <c r="Y805" s="33">
        <f t="shared" si="4384"/>
        <v>0</v>
      </c>
      <c r="Z805" s="172"/>
      <c r="AA805" s="33">
        <f t="shared" si="4385"/>
        <v>0</v>
      </c>
      <c r="AB805" s="172"/>
      <c r="AC805" s="33">
        <f t="shared" si="4386"/>
        <v>0</v>
      </c>
      <c r="AD805" s="172"/>
      <c r="AE805" s="33">
        <f t="shared" si="4387"/>
        <v>0</v>
      </c>
      <c r="AF805" s="172"/>
      <c r="AG805" s="33">
        <f t="shared" si="4388"/>
        <v>0</v>
      </c>
      <c r="AH805" s="172"/>
      <c r="AI805" s="33">
        <f t="shared" si="4389"/>
        <v>0</v>
      </c>
      <c r="AJ805" s="172"/>
      <c r="AK805" s="33">
        <f t="shared" si="4390"/>
        <v>0</v>
      </c>
      <c r="AL805" s="172"/>
      <c r="AM805" s="33">
        <f t="shared" si="4391"/>
        <v>0</v>
      </c>
      <c r="AN805" s="172"/>
      <c r="AO805" s="33">
        <f t="shared" si="4392"/>
        <v>0</v>
      </c>
      <c r="AP805" s="172"/>
      <c r="AQ805" s="33">
        <f t="shared" si="4393"/>
        <v>0</v>
      </c>
      <c r="AR805" s="172"/>
      <c r="AS805" s="33">
        <f t="shared" si="4394"/>
        <v>0</v>
      </c>
      <c r="AT805" s="172"/>
      <c r="AU805" s="33">
        <f t="shared" si="4395"/>
        <v>0</v>
      </c>
      <c r="AV805" s="172"/>
      <c r="AW805" s="33">
        <f t="shared" si="4396"/>
        <v>0</v>
      </c>
      <c r="AX805" s="34">
        <f t="shared" si="4397"/>
        <v>0</v>
      </c>
      <c r="AY805" s="41">
        <f t="shared" si="4398"/>
        <v>0</v>
      </c>
      <c r="AZ805" s="5">
        <f t="shared" si="4399"/>
        <v>0</v>
      </c>
      <c r="BA805" s="155">
        <f t="shared" si="4400"/>
        <v>0</v>
      </c>
    </row>
    <row r="806" spans="1:53" s="2" customFormat="1" ht="13.2" hidden="1" thickTop="1" thickBot="1" x14ac:dyDescent="0.3">
      <c r="A806" s="32"/>
      <c r="B806" s="154">
        <v>5500300593</v>
      </c>
      <c r="C806" s="133" t="str">
        <f>IFERROR(IF(B806,VLOOKUP((AEO!$B$13&amp;AEO!$C$13&amp;B806&amp;E806),MSRV5!A:F,6,0),""),"N/A")</f>
        <v>7620</v>
      </c>
      <c r="D806" s="138" t="s">
        <v>5718</v>
      </c>
      <c r="E806" s="143" t="str">
        <f>IF(B806,VLOOKUP(B806,MSRV5!B:D,3,0),"")</f>
        <v>UN</v>
      </c>
      <c r="F806" s="143"/>
      <c r="G806" s="75"/>
      <c r="H806" s="74">
        <f>IFERROR(IF(B806,VLOOKUP((AEO!$B$13&amp;AEO!$C$13&amp;B806&amp;E806),MSRV5!A:E,5,0),""),0)</f>
        <v>16710.61</v>
      </c>
      <c r="I806" s="33">
        <f t="shared" si="4376"/>
        <v>0</v>
      </c>
      <c r="J806" s="172"/>
      <c r="K806" s="33">
        <f t="shared" si="4377"/>
        <v>0</v>
      </c>
      <c r="L806" s="172"/>
      <c r="M806" s="33">
        <f t="shared" si="4378"/>
        <v>0</v>
      </c>
      <c r="N806" s="172"/>
      <c r="O806" s="33">
        <f t="shared" si="4379"/>
        <v>0</v>
      </c>
      <c r="P806" s="172"/>
      <c r="Q806" s="33">
        <f t="shared" si="4380"/>
        <v>0</v>
      </c>
      <c r="R806" s="172"/>
      <c r="S806" s="33">
        <f t="shared" si="4381"/>
        <v>0</v>
      </c>
      <c r="T806" s="172"/>
      <c r="U806" s="33">
        <f t="shared" si="4382"/>
        <v>0</v>
      </c>
      <c r="V806" s="172"/>
      <c r="W806" s="33">
        <f t="shared" si="4383"/>
        <v>0</v>
      </c>
      <c r="X806" s="172"/>
      <c r="Y806" s="33">
        <f t="shared" si="4384"/>
        <v>0</v>
      </c>
      <c r="Z806" s="172"/>
      <c r="AA806" s="33">
        <f t="shared" si="4385"/>
        <v>0</v>
      </c>
      <c r="AB806" s="172"/>
      <c r="AC806" s="33">
        <f t="shared" si="4386"/>
        <v>0</v>
      </c>
      <c r="AD806" s="172"/>
      <c r="AE806" s="33">
        <f t="shared" si="4387"/>
        <v>0</v>
      </c>
      <c r="AF806" s="172"/>
      <c r="AG806" s="33">
        <f t="shared" si="4388"/>
        <v>0</v>
      </c>
      <c r="AH806" s="172"/>
      <c r="AI806" s="33">
        <f t="shared" si="4389"/>
        <v>0</v>
      </c>
      <c r="AJ806" s="172"/>
      <c r="AK806" s="33">
        <f t="shared" si="4390"/>
        <v>0</v>
      </c>
      <c r="AL806" s="172"/>
      <c r="AM806" s="33">
        <f t="shared" si="4391"/>
        <v>0</v>
      </c>
      <c r="AN806" s="172"/>
      <c r="AO806" s="33">
        <f t="shared" si="4392"/>
        <v>0</v>
      </c>
      <c r="AP806" s="172"/>
      <c r="AQ806" s="33">
        <f t="shared" si="4393"/>
        <v>0</v>
      </c>
      <c r="AR806" s="172"/>
      <c r="AS806" s="33">
        <f t="shared" si="4394"/>
        <v>0</v>
      </c>
      <c r="AT806" s="172"/>
      <c r="AU806" s="33">
        <f t="shared" si="4395"/>
        <v>0</v>
      </c>
      <c r="AV806" s="172"/>
      <c r="AW806" s="33">
        <f t="shared" si="4396"/>
        <v>0</v>
      </c>
      <c r="AX806" s="34">
        <f t="shared" ref="AX806:AX822" si="4401">SUM(AV806,AT806,AR806,AP806,AN806,AL806,AJ806,AH806,AF806,AD806,AB806,Z806,X806,V806,T806,R806,P806,N806,L806,J806)</f>
        <v>0</v>
      </c>
      <c r="AY806" s="41">
        <f t="shared" ref="AY806:AY822" si="4402">SUM(AW806,AU806,AS806,AQ806,AO806,AM806,AK806,AI806,AG806,AE806,AC806,AA806,Y806,W806,U806,S806,Q806,O806,M806,K806)</f>
        <v>0</v>
      </c>
      <c r="AZ806" s="5">
        <f t="shared" ref="AZ806:AZ822" si="4403">(F806+G806)-AX806</f>
        <v>0</v>
      </c>
      <c r="BA806" s="155">
        <f t="shared" ref="BA806:BA822" si="4404">I806-AY806</f>
        <v>0</v>
      </c>
    </row>
    <row r="807" spans="1:53" s="2" customFormat="1" ht="13.2" hidden="1" thickTop="1" thickBot="1" x14ac:dyDescent="0.3">
      <c r="A807" s="32"/>
      <c r="B807" s="154">
        <v>5500200961</v>
      </c>
      <c r="C807" s="133" t="str">
        <f>IFERROR(IF(B807,VLOOKUP((AEO!$B$13&amp;AEO!$C$13&amp;B807&amp;E807),MSRV5!A:F,6,0),""),"N/A")</f>
        <v>7630</v>
      </c>
      <c r="D807" s="138" t="s">
        <v>5719</v>
      </c>
      <c r="E807" s="143" t="str">
        <f>IF(B807,VLOOKUP(B807,MSRV5!B:D,3,0),"")</f>
        <v>KM</v>
      </c>
      <c r="F807" s="143"/>
      <c r="G807" s="75"/>
      <c r="H807" s="74">
        <f>IFERROR(IF(B807,VLOOKUP((AEO!$B$13&amp;AEO!$C$13&amp;B807&amp;E807),MSRV5!A:E,5,0),""),0)</f>
        <v>16710.61</v>
      </c>
      <c r="I807" s="33">
        <f t="shared" si="4376"/>
        <v>0</v>
      </c>
      <c r="J807" s="172"/>
      <c r="K807" s="33">
        <f t="shared" si="4377"/>
        <v>0</v>
      </c>
      <c r="L807" s="172"/>
      <c r="M807" s="33">
        <f t="shared" si="4378"/>
        <v>0</v>
      </c>
      <c r="N807" s="172"/>
      <c r="O807" s="33">
        <f t="shared" si="4379"/>
        <v>0</v>
      </c>
      <c r="P807" s="172"/>
      <c r="Q807" s="33">
        <f t="shared" si="4380"/>
        <v>0</v>
      </c>
      <c r="R807" s="172"/>
      <c r="S807" s="33">
        <f t="shared" si="4381"/>
        <v>0</v>
      </c>
      <c r="T807" s="172"/>
      <c r="U807" s="33">
        <f t="shared" si="4382"/>
        <v>0</v>
      </c>
      <c r="V807" s="172"/>
      <c r="W807" s="33">
        <f t="shared" si="4383"/>
        <v>0</v>
      </c>
      <c r="X807" s="172"/>
      <c r="Y807" s="33">
        <f t="shared" si="4384"/>
        <v>0</v>
      </c>
      <c r="Z807" s="172"/>
      <c r="AA807" s="33">
        <f t="shared" si="4385"/>
        <v>0</v>
      </c>
      <c r="AB807" s="172"/>
      <c r="AC807" s="33">
        <f t="shared" si="4386"/>
        <v>0</v>
      </c>
      <c r="AD807" s="172"/>
      <c r="AE807" s="33">
        <f t="shared" si="4387"/>
        <v>0</v>
      </c>
      <c r="AF807" s="172"/>
      <c r="AG807" s="33">
        <f t="shared" si="4388"/>
        <v>0</v>
      </c>
      <c r="AH807" s="172"/>
      <c r="AI807" s="33">
        <f t="shared" si="4389"/>
        <v>0</v>
      </c>
      <c r="AJ807" s="172"/>
      <c r="AK807" s="33">
        <f t="shared" si="4390"/>
        <v>0</v>
      </c>
      <c r="AL807" s="172"/>
      <c r="AM807" s="33">
        <f t="shared" si="4391"/>
        <v>0</v>
      </c>
      <c r="AN807" s="172"/>
      <c r="AO807" s="33">
        <f t="shared" si="4392"/>
        <v>0</v>
      </c>
      <c r="AP807" s="172"/>
      <c r="AQ807" s="33">
        <f t="shared" si="4393"/>
        <v>0</v>
      </c>
      <c r="AR807" s="172"/>
      <c r="AS807" s="33">
        <f t="shared" si="4394"/>
        <v>0</v>
      </c>
      <c r="AT807" s="172"/>
      <c r="AU807" s="33">
        <f t="shared" si="4395"/>
        <v>0</v>
      </c>
      <c r="AV807" s="172"/>
      <c r="AW807" s="33">
        <f t="shared" si="4396"/>
        <v>0</v>
      </c>
      <c r="AX807" s="34">
        <f t="shared" si="4401"/>
        <v>0</v>
      </c>
      <c r="AY807" s="41">
        <f t="shared" si="4402"/>
        <v>0</v>
      </c>
      <c r="AZ807" s="5">
        <f t="shared" si="4403"/>
        <v>0</v>
      </c>
      <c r="BA807" s="155">
        <f t="shared" si="4404"/>
        <v>0</v>
      </c>
    </row>
    <row r="808" spans="1:53" s="2" customFormat="1" ht="13.2" hidden="1" thickTop="1" thickBot="1" x14ac:dyDescent="0.3">
      <c r="A808" s="32"/>
      <c r="B808" s="154">
        <v>5500200963</v>
      </c>
      <c r="C808" s="133" t="str">
        <f>IFERROR(IF(B808,VLOOKUP((AEO!$B$13&amp;AEO!$C$13&amp;B808&amp;E808),MSRV5!A:F,6,0),""),"N/A")</f>
        <v>7640</v>
      </c>
      <c r="D808" s="138" t="s">
        <v>5720</v>
      </c>
      <c r="E808" s="143" t="str">
        <f>IF(B808,VLOOKUP(B808,MSRV5!B:D,3,0),"")</f>
        <v>KM</v>
      </c>
      <c r="F808" s="143"/>
      <c r="G808" s="75"/>
      <c r="H808" s="74">
        <f>IFERROR(IF(B808,VLOOKUP((AEO!$B$13&amp;AEO!$C$13&amp;B808&amp;E808),MSRV5!A:E,5,0),""),0)</f>
        <v>25065.919999999998</v>
      </c>
      <c r="I808" s="33">
        <f t="shared" si="4376"/>
        <v>0</v>
      </c>
      <c r="J808" s="172"/>
      <c r="K808" s="33">
        <f t="shared" si="4377"/>
        <v>0</v>
      </c>
      <c r="L808" s="172"/>
      <c r="M808" s="33">
        <f t="shared" si="4378"/>
        <v>0</v>
      </c>
      <c r="N808" s="172"/>
      <c r="O808" s="33">
        <f t="shared" si="4379"/>
        <v>0</v>
      </c>
      <c r="P808" s="172"/>
      <c r="Q808" s="33">
        <f t="shared" si="4380"/>
        <v>0</v>
      </c>
      <c r="R808" s="172"/>
      <c r="S808" s="33">
        <f t="shared" si="4381"/>
        <v>0</v>
      </c>
      <c r="T808" s="172"/>
      <c r="U808" s="33">
        <f t="shared" si="4382"/>
        <v>0</v>
      </c>
      <c r="V808" s="172"/>
      <c r="W808" s="33">
        <f t="shared" si="4383"/>
        <v>0</v>
      </c>
      <c r="X808" s="172"/>
      <c r="Y808" s="33">
        <f t="shared" si="4384"/>
        <v>0</v>
      </c>
      <c r="Z808" s="172"/>
      <c r="AA808" s="33">
        <f t="shared" si="4385"/>
        <v>0</v>
      </c>
      <c r="AB808" s="172"/>
      <c r="AC808" s="33">
        <f t="shared" si="4386"/>
        <v>0</v>
      </c>
      <c r="AD808" s="172"/>
      <c r="AE808" s="33">
        <f t="shared" si="4387"/>
        <v>0</v>
      </c>
      <c r="AF808" s="172"/>
      <c r="AG808" s="33">
        <f t="shared" si="4388"/>
        <v>0</v>
      </c>
      <c r="AH808" s="172"/>
      <c r="AI808" s="33">
        <f t="shared" si="4389"/>
        <v>0</v>
      </c>
      <c r="AJ808" s="172"/>
      <c r="AK808" s="33">
        <f t="shared" si="4390"/>
        <v>0</v>
      </c>
      <c r="AL808" s="172"/>
      <c r="AM808" s="33">
        <f t="shared" si="4391"/>
        <v>0</v>
      </c>
      <c r="AN808" s="172"/>
      <c r="AO808" s="33">
        <f t="shared" si="4392"/>
        <v>0</v>
      </c>
      <c r="AP808" s="172"/>
      <c r="AQ808" s="33">
        <f t="shared" si="4393"/>
        <v>0</v>
      </c>
      <c r="AR808" s="172"/>
      <c r="AS808" s="33">
        <f t="shared" si="4394"/>
        <v>0</v>
      </c>
      <c r="AT808" s="172"/>
      <c r="AU808" s="33">
        <f t="shared" si="4395"/>
        <v>0</v>
      </c>
      <c r="AV808" s="172"/>
      <c r="AW808" s="33">
        <f t="shared" si="4396"/>
        <v>0</v>
      </c>
      <c r="AX808" s="34">
        <f t="shared" si="4401"/>
        <v>0</v>
      </c>
      <c r="AY808" s="41">
        <f t="shared" si="4402"/>
        <v>0</v>
      </c>
      <c r="AZ808" s="5">
        <f t="shared" si="4403"/>
        <v>0</v>
      </c>
      <c r="BA808" s="155">
        <f t="shared" si="4404"/>
        <v>0</v>
      </c>
    </row>
    <row r="809" spans="1:53" s="2" customFormat="1" ht="13.2" hidden="1" thickTop="1" thickBot="1" x14ac:dyDescent="0.3">
      <c r="A809" s="32"/>
      <c r="B809" s="154">
        <v>5500200959</v>
      </c>
      <c r="C809" s="133" t="str">
        <f>IFERROR(IF(B809,VLOOKUP((AEO!$B$13&amp;AEO!$C$13&amp;B809&amp;E809),MSRV5!A:F,6,0),""),"N/A")</f>
        <v>7650</v>
      </c>
      <c r="D809" s="138" t="s">
        <v>5721</v>
      </c>
      <c r="E809" s="143" t="str">
        <f>IF(B809,VLOOKUP(B809,MSRV5!B:D,3,0),"")</f>
        <v>KM</v>
      </c>
      <c r="F809" s="143"/>
      <c r="G809" s="75"/>
      <c r="H809" s="74">
        <f>IFERROR(IF(B809,VLOOKUP((AEO!$B$13&amp;AEO!$C$13&amp;B809&amp;E809),MSRV5!A:E,5,0),""),0)</f>
        <v>5115.0600000000004</v>
      </c>
      <c r="I809" s="33">
        <f t="shared" si="4376"/>
        <v>0</v>
      </c>
      <c r="J809" s="172"/>
      <c r="K809" s="33">
        <f t="shared" si="4377"/>
        <v>0</v>
      </c>
      <c r="L809" s="172"/>
      <c r="M809" s="33">
        <f t="shared" si="4378"/>
        <v>0</v>
      </c>
      <c r="N809" s="172"/>
      <c r="O809" s="33">
        <f t="shared" si="4379"/>
        <v>0</v>
      </c>
      <c r="P809" s="172"/>
      <c r="Q809" s="33">
        <f t="shared" si="4380"/>
        <v>0</v>
      </c>
      <c r="R809" s="172"/>
      <c r="S809" s="33">
        <f t="shared" si="4381"/>
        <v>0</v>
      </c>
      <c r="T809" s="172"/>
      <c r="U809" s="33">
        <f t="shared" si="4382"/>
        <v>0</v>
      </c>
      <c r="V809" s="172"/>
      <c r="W809" s="33">
        <f t="shared" si="4383"/>
        <v>0</v>
      </c>
      <c r="X809" s="172"/>
      <c r="Y809" s="33">
        <f t="shared" si="4384"/>
        <v>0</v>
      </c>
      <c r="Z809" s="172"/>
      <c r="AA809" s="33">
        <f t="shared" si="4385"/>
        <v>0</v>
      </c>
      <c r="AB809" s="172"/>
      <c r="AC809" s="33">
        <f t="shared" si="4386"/>
        <v>0</v>
      </c>
      <c r="AD809" s="172"/>
      <c r="AE809" s="33">
        <f t="shared" si="4387"/>
        <v>0</v>
      </c>
      <c r="AF809" s="172"/>
      <c r="AG809" s="33">
        <f t="shared" si="4388"/>
        <v>0</v>
      </c>
      <c r="AH809" s="172"/>
      <c r="AI809" s="33">
        <f t="shared" si="4389"/>
        <v>0</v>
      </c>
      <c r="AJ809" s="172"/>
      <c r="AK809" s="33">
        <f t="shared" si="4390"/>
        <v>0</v>
      </c>
      <c r="AL809" s="172"/>
      <c r="AM809" s="33">
        <f t="shared" si="4391"/>
        <v>0</v>
      </c>
      <c r="AN809" s="172"/>
      <c r="AO809" s="33">
        <f t="shared" si="4392"/>
        <v>0</v>
      </c>
      <c r="AP809" s="172"/>
      <c r="AQ809" s="33">
        <f t="shared" si="4393"/>
        <v>0</v>
      </c>
      <c r="AR809" s="172"/>
      <c r="AS809" s="33">
        <f t="shared" si="4394"/>
        <v>0</v>
      </c>
      <c r="AT809" s="172"/>
      <c r="AU809" s="33">
        <f t="shared" si="4395"/>
        <v>0</v>
      </c>
      <c r="AV809" s="172"/>
      <c r="AW809" s="33">
        <f t="shared" si="4396"/>
        <v>0</v>
      </c>
      <c r="AX809" s="34">
        <f t="shared" si="4401"/>
        <v>0</v>
      </c>
      <c r="AY809" s="41">
        <f t="shared" si="4402"/>
        <v>0</v>
      </c>
      <c r="AZ809" s="5">
        <f t="shared" si="4403"/>
        <v>0</v>
      </c>
      <c r="BA809" s="155">
        <f t="shared" si="4404"/>
        <v>0</v>
      </c>
    </row>
    <row r="810" spans="1:53" s="2" customFormat="1" ht="13.2" hidden="1" thickTop="1" thickBot="1" x14ac:dyDescent="0.3">
      <c r="A810" s="32"/>
      <c r="B810" s="154">
        <v>5500200962</v>
      </c>
      <c r="C810" s="133" t="str">
        <f>IFERROR(IF(B810,VLOOKUP((AEO!$B$13&amp;AEO!$C$13&amp;B810&amp;E810),MSRV5!A:F,6,0),""),"N/A")</f>
        <v>7660</v>
      </c>
      <c r="D810" s="138" t="s">
        <v>5722</v>
      </c>
      <c r="E810" s="143" t="str">
        <f>IF(B810,VLOOKUP(B810,MSRV5!B:D,3,0),"")</f>
        <v>KM</v>
      </c>
      <c r="F810" s="143"/>
      <c r="G810" s="75"/>
      <c r="H810" s="74">
        <f>IFERROR(IF(B810,VLOOKUP((AEO!$B$13&amp;AEO!$C$13&amp;B810&amp;E810),MSRV5!A:E,5,0),""),0)</f>
        <v>33421.22</v>
      </c>
      <c r="I810" s="33">
        <f t="shared" si="4376"/>
        <v>0</v>
      </c>
      <c r="J810" s="172"/>
      <c r="K810" s="33">
        <f t="shared" si="4377"/>
        <v>0</v>
      </c>
      <c r="L810" s="172"/>
      <c r="M810" s="33">
        <f t="shared" si="4378"/>
        <v>0</v>
      </c>
      <c r="N810" s="172"/>
      <c r="O810" s="33">
        <f t="shared" si="4379"/>
        <v>0</v>
      </c>
      <c r="P810" s="172"/>
      <c r="Q810" s="33">
        <f t="shared" si="4380"/>
        <v>0</v>
      </c>
      <c r="R810" s="172"/>
      <c r="S810" s="33">
        <f t="shared" si="4381"/>
        <v>0</v>
      </c>
      <c r="T810" s="172"/>
      <c r="U810" s="33">
        <f t="shared" si="4382"/>
        <v>0</v>
      </c>
      <c r="V810" s="172"/>
      <c r="W810" s="33">
        <f t="shared" si="4383"/>
        <v>0</v>
      </c>
      <c r="X810" s="172"/>
      <c r="Y810" s="33">
        <f t="shared" si="4384"/>
        <v>0</v>
      </c>
      <c r="Z810" s="172"/>
      <c r="AA810" s="33">
        <f t="shared" si="4385"/>
        <v>0</v>
      </c>
      <c r="AB810" s="172"/>
      <c r="AC810" s="33">
        <f t="shared" si="4386"/>
        <v>0</v>
      </c>
      <c r="AD810" s="172"/>
      <c r="AE810" s="33">
        <f t="shared" si="4387"/>
        <v>0</v>
      </c>
      <c r="AF810" s="172"/>
      <c r="AG810" s="33">
        <f t="shared" si="4388"/>
        <v>0</v>
      </c>
      <c r="AH810" s="172"/>
      <c r="AI810" s="33">
        <f t="shared" si="4389"/>
        <v>0</v>
      </c>
      <c r="AJ810" s="172"/>
      <c r="AK810" s="33">
        <f t="shared" si="4390"/>
        <v>0</v>
      </c>
      <c r="AL810" s="172"/>
      <c r="AM810" s="33">
        <f t="shared" si="4391"/>
        <v>0</v>
      </c>
      <c r="AN810" s="172"/>
      <c r="AO810" s="33">
        <f t="shared" si="4392"/>
        <v>0</v>
      </c>
      <c r="AP810" s="172"/>
      <c r="AQ810" s="33">
        <f t="shared" si="4393"/>
        <v>0</v>
      </c>
      <c r="AR810" s="172"/>
      <c r="AS810" s="33">
        <f t="shared" si="4394"/>
        <v>0</v>
      </c>
      <c r="AT810" s="172"/>
      <c r="AU810" s="33">
        <f t="shared" si="4395"/>
        <v>0</v>
      </c>
      <c r="AV810" s="172"/>
      <c r="AW810" s="33">
        <f t="shared" si="4396"/>
        <v>0</v>
      </c>
      <c r="AX810" s="34">
        <f t="shared" si="4401"/>
        <v>0</v>
      </c>
      <c r="AY810" s="41">
        <f t="shared" si="4402"/>
        <v>0</v>
      </c>
      <c r="AZ810" s="5">
        <f t="shared" si="4403"/>
        <v>0</v>
      </c>
      <c r="BA810" s="155">
        <f t="shared" si="4404"/>
        <v>0</v>
      </c>
    </row>
    <row r="811" spans="1:53" s="2" customFormat="1" ht="13.2" hidden="1" thickTop="1" thickBot="1" x14ac:dyDescent="0.3">
      <c r="A811" s="32"/>
      <c r="B811" s="154">
        <v>5500200964</v>
      </c>
      <c r="C811" s="133" t="str">
        <f>IFERROR(IF(B811,VLOOKUP((AEO!$B$13&amp;AEO!$C$13&amp;B811&amp;E811),MSRV5!A:F,6,0),""),"N/A")</f>
        <v>7670</v>
      </c>
      <c r="D811" s="138" t="s">
        <v>5723</v>
      </c>
      <c r="E811" s="143" t="str">
        <f>IF(B811,VLOOKUP(B811,MSRV5!B:D,3,0),"")</f>
        <v>KM</v>
      </c>
      <c r="F811" s="143"/>
      <c r="G811" s="75"/>
      <c r="H811" s="74">
        <f>IFERROR(IF(B811,VLOOKUP((AEO!$B$13&amp;AEO!$C$13&amp;B811&amp;E811),MSRV5!A:E,5,0),""),0)</f>
        <v>43447.59</v>
      </c>
      <c r="I811" s="33">
        <f t="shared" si="4376"/>
        <v>0</v>
      </c>
      <c r="J811" s="172"/>
      <c r="K811" s="33">
        <f t="shared" si="4377"/>
        <v>0</v>
      </c>
      <c r="L811" s="172"/>
      <c r="M811" s="33">
        <f t="shared" si="4378"/>
        <v>0</v>
      </c>
      <c r="N811" s="172"/>
      <c r="O811" s="33">
        <f t="shared" si="4379"/>
        <v>0</v>
      </c>
      <c r="P811" s="172"/>
      <c r="Q811" s="33">
        <f t="shared" si="4380"/>
        <v>0</v>
      </c>
      <c r="R811" s="172"/>
      <c r="S811" s="33">
        <f t="shared" si="4381"/>
        <v>0</v>
      </c>
      <c r="T811" s="172"/>
      <c r="U811" s="33">
        <f t="shared" si="4382"/>
        <v>0</v>
      </c>
      <c r="V811" s="172"/>
      <c r="W811" s="33">
        <f t="shared" si="4383"/>
        <v>0</v>
      </c>
      <c r="X811" s="172"/>
      <c r="Y811" s="33">
        <f t="shared" si="4384"/>
        <v>0</v>
      </c>
      <c r="Z811" s="172"/>
      <c r="AA811" s="33">
        <f t="shared" si="4385"/>
        <v>0</v>
      </c>
      <c r="AB811" s="172"/>
      <c r="AC811" s="33">
        <f t="shared" si="4386"/>
        <v>0</v>
      </c>
      <c r="AD811" s="172"/>
      <c r="AE811" s="33">
        <f t="shared" si="4387"/>
        <v>0</v>
      </c>
      <c r="AF811" s="172"/>
      <c r="AG811" s="33">
        <f t="shared" si="4388"/>
        <v>0</v>
      </c>
      <c r="AH811" s="172"/>
      <c r="AI811" s="33">
        <f t="shared" si="4389"/>
        <v>0</v>
      </c>
      <c r="AJ811" s="172"/>
      <c r="AK811" s="33">
        <f t="shared" si="4390"/>
        <v>0</v>
      </c>
      <c r="AL811" s="172"/>
      <c r="AM811" s="33">
        <f t="shared" si="4391"/>
        <v>0</v>
      </c>
      <c r="AN811" s="172"/>
      <c r="AO811" s="33">
        <f t="shared" si="4392"/>
        <v>0</v>
      </c>
      <c r="AP811" s="172"/>
      <c r="AQ811" s="33">
        <f t="shared" si="4393"/>
        <v>0</v>
      </c>
      <c r="AR811" s="172"/>
      <c r="AS811" s="33">
        <f t="shared" si="4394"/>
        <v>0</v>
      </c>
      <c r="AT811" s="172"/>
      <c r="AU811" s="33">
        <f t="shared" si="4395"/>
        <v>0</v>
      </c>
      <c r="AV811" s="172"/>
      <c r="AW811" s="33">
        <f t="shared" si="4396"/>
        <v>0</v>
      </c>
      <c r="AX811" s="34">
        <f t="shared" si="4401"/>
        <v>0</v>
      </c>
      <c r="AY811" s="41">
        <f t="shared" si="4402"/>
        <v>0</v>
      </c>
      <c r="AZ811" s="5">
        <f t="shared" si="4403"/>
        <v>0</v>
      </c>
      <c r="BA811" s="155">
        <f t="shared" si="4404"/>
        <v>0</v>
      </c>
    </row>
    <row r="812" spans="1:53" s="2" customFormat="1" ht="13.2" hidden="1" thickTop="1" thickBot="1" x14ac:dyDescent="0.3">
      <c r="A812" s="32"/>
      <c r="B812" s="154">
        <v>5500200958</v>
      </c>
      <c r="C812" s="133" t="str">
        <f>IFERROR(IF(B812,VLOOKUP((AEO!$B$13&amp;AEO!$C$13&amp;B812&amp;E812),MSRV5!A:F,6,0),""),"N/A")</f>
        <v>7680</v>
      </c>
      <c r="D812" s="138" t="s">
        <v>5724</v>
      </c>
      <c r="E812" s="143" t="str">
        <f>IF(B812,VLOOKUP(B812,MSRV5!B:D,3,0),"")</f>
        <v>KM</v>
      </c>
      <c r="F812" s="143"/>
      <c r="G812" s="75"/>
      <c r="H812" s="74">
        <f>IFERROR(IF(B812,VLOOKUP((AEO!$B$13&amp;AEO!$C$13&amp;B812&amp;E812),MSRV5!A:E,5,0),""),0)</f>
        <v>25065.919999999998</v>
      </c>
      <c r="I812" s="33">
        <f t="shared" si="4376"/>
        <v>0</v>
      </c>
      <c r="J812" s="172"/>
      <c r="K812" s="33">
        <f t="shared" si="4377"/>
        <v>0</v>
      </c>
      <c r="L812" s="172"/>
      <c r="M812" s="33">
        <f t="shared" si="4378"/>
        <v>0</v>
      </c>
      <c r="N812" s="172"/>
      <c r="O812" s="33">
        <f t="shared" si="4379"/>
        <v>0</v>
      </c>
      <c r="P812" s="172"/>
      <c r="Q812" s="33">
        <f t="shared" si="4380"/>
        <v>0</v>
      </c>
      <c r="R812" s="172"/>
      <c r="S812" s="33">
        <f t="shared" si="4381"/>
        <v>0</v>
      </c>
      <c r="T812" s="172"/>
      <c r="U812" s="33">
        <f t="shared" si="4382"/>
        <v>0</v>
      </c>
      <c r="V812" s="172"/>
      <c r="W812" s="33">
        <f t="shared" si="4383"/>
        <v>0</v>
      </c>
      <c r="X812" s="172"/>
      <c r="Y812" s="33">
        <f t="shared" si="4384"/>
        <v>0</v>
      </c>
      <c r="Z812" s="172"/>
      <c r="AA812" s="33">
        <f t="shared" si="4385"/>
        <v>0</v>
      </c>
      <c r="AB812" s="172"/>
      <c r="AC812" s="33">
        <f t="shared" si="4386"/>
        <v>0</v>
      </c>
      <c r="AD812" s="172"/>
      <c r="AE812" s="33">
        <f t="shared" si="4387"/>
        <v>0</v>
      </c>
      <c r="AF812" s="172"/>
      <c r="AG812" s="33">
        <f t="shared" si="4388"/>
        <v>0</v>
      </c>
      <c r="AH812" s="172"/>
      <c r="AI812" s="33">
        <f t="shared" si="4389"/>
        <v>0</v>
      </c>
      <c r="AJ812" s="172"/>
      <c r="AK812" s="33">
        <f t="shared" si="4390"/>
        <v>0</v>
      </c>
      <c r="AL812" s="172"/>
      <c r="AM812" s="33">
        <f t="shared" si="4391"/>
        <v>0</v>
      </c>
      <c r="AN812" s="172"/>
      <c r="AO812" s="33">
        <f t="shared" si="4392"/>
        <v>0</v>
      </c>
      <c r="AP812" s="172"/>
      <c r="AQ812" s="33">
        <f t="shared" si="4393"/>
        <v>0</v>
      </c>
      <c r="AR812" s="172"/>
      <c r="AS812" s="33">
        <f t="shared" si="4394"/>
        <v>0</v>
      </c>
      <c r="AT812" s="172"/>
      <c r="AU812" s="33">
        <f t="shared" si="4395"/>
        <v>0</v>
      </c>
      <c r="AV812" s="172"/>
      <c r="AW812" s="33">
        <f t="shared" si="4396"/>
        <v>0</v>
      </c>
      <c r="AX812" s="34">
        <f t="shared" si="4401"/>
        <v>0</v>
      </c>
      <c r="AY812" s="41">
        <f t="shared" si="4402"/>
        <v>0</v>
      </c>
      <c r="AZ812" s="5">
        <f t="shared" si="4403"/>
        <v>0</v>
      </c>
      <c r="BA812" s="155">
        <f t="shared" si="4404"/>
        <v>0</v>
      </c>
    </row>
    <row r="813" spans="1:53" s="2" customFormat="1" ht="13.2" hidden="1" thickTop="1" thickBot="1" x14ac:dyDescent="0.3">
      <c r="A813" s="32"/>
      <c r="B813" s="154">
        <v>5500300506</v>
      </c>
      <c r="C813" s="133" t="str">
        <f>IFERROR(IF(B813,VLOOKUP((AEO!$B$13&amp;AEO!$C$13&amp;B813&amp;E813),MSRV5!A:F,6,0),""),"N/A")</f>
        <v>7690</v>
      </c>
      <c r="D813" s="138" t="s">
        <v>5725</v>
      </c>
      <c r="E813" s="143" t="str">
        <f>IF(B813,VLOOKUP(B813,MSRV5!B:D,3,0),"")</f>
        <v>KG</v>
      </c>
      <c r="F813" s="143"/>
      <c r="G813" s="75"/>
      <c r="H813" s="74">
        <f>IFERROR(IF(B813,VLOOKUP((AEO!$B$13&amp;AEO!$C$13&amp;B813&amp;E813),MSRV5!A:E,5,0),""),0)</f>
        <v>4.18</v>
      </c>
      <c r="I813" s="33">
        <f t="shared" si="4376"/>
        <v>0</v>
      </c>
      <c r="J813" s="172"/>
      <c r="K813" s="33">
        <f t="shared" si="4377"/>
        <v>0</v>
      </c>
      <c r="L813" s="172"/>
      <c r="M813" s="33">
        <f t="shared" si="4378"/>
        <v>0</v>
      </c>
      <c r="N813" s="172"/>
      <c r="O813" s="33">
        <f t="shared" si="4379"/>
        <v>0</v>
      </c>
      <c r="P813" s="172"/>
      <c r="Q813" s="33">
        <f t="shared" si="4380"/>
        <v>0</v>
      </c>
      <c r="R813" s="172"/>
      <c r="S813" s="33">
        <f t="shared" si="4381"/>
        <v>0</v>
      </c>
      <c r="T813" s="172"/>
      <c r="U813" s="33">
        <f t="shared" si="4382"/>
        <v>0</v>
      </c>
      <c r="V813" s="172"/>
      <c r="W813" s="33">
        <f t="shared" si="4383"/>
        <v>0</v>
      </c>
      <c r="X813" s="172"/>
      <c r="Y813" s="33">
        <f t="shared" si="4384"/>
        <v>0</v>
      </c>
      <c r="Z813" s="172"/>
      <c r="AA813" s="33">
        <f t="shared" si="4385"/>
        <v>0</v>
      </c>
      <c r="AB813" s="172"/>
      <c r="AC813" s="33">
        <f t="shared" si="4386"/>
        <v>0</v>
      </c>
      <c r="AD813" s="172"/>
      <c r="AE813" s="33">
        <f t="shared" si="4387"/>
        <v>0</v>
      </c>
      <c r="AF813" s="172"/>
      <c r="AG813" s="33">
        <f t="shared" si="4388"/>
        <v>0</v>
      </c>
      <c r="AH813" s="172"/>
      <c r="AI813" s="33">
        <f t="shared" si="4389"/>
        <v>0</v>
      </c>
      <c r="AJ813" s="172"/>
      <c r="AK813" s="33">
        <f t="shared" si="4390"/>
        <v>0</v>
      </c>
      <c r="AL813" s="172"/>
      <c r="AM813" s="33">
        <f t="shared" si="4391"/>
        <v>0</v>
      </c>
      <c r="AN813" s="172"/>
      <c r="AO813" s="33">
        <f t="shared" si="4392"/>
        <v>0</v>
      </c>
      <c r="AP813" s="172"/>
      <c r="AQ813" s="33">
        <f t="shared" si="4393"/>
        <v>0</v>
      </c>
      <c r="AR813" s="172"/>
      <c r="AS813" s="33">
        <f t="shared" si="4394"/>
        <v>0</v>
      </c>
      <c r="AT813" s="172"/>
      <c r="AU813" s="33">
        <f t="shared" si="4395"/>
        <v>0</v>
      </c>
      <c r="AV813" s="172"/>
      <c r="AW813" s="33">
        <f t="shared" si="4396"/>
        <v>0</v>
      </c>
      <c r="AX813" s="34">
        <f t="shared" si="4401"/>
        <v>0</v>
      </c>
      <c r="AY813" s="41">
        <f t="shared" si="4402"/>
        <v>0</v>
      </c>
      <c r="AZ813" s="5">
        <f t="shared" si="4403"/>
        <v>0</v>
      </c>
      <c r="BA813" s="155">
        <f t="shared" si="4404"/>
        <v>0</v>
      </c>
    </row>
    <row r="814" spans="1:53" s="2" customFormat="1" ht="13.2" hidden="1" thickTop="1" thickBot="1" x14ac:dyDescent="0.3">
      <c r="A814" s="32"/>
      <c r="B814" s="152">
        <v>5500100802</v>
      </c>
      <c r="C814" s="132" t="str">
        <f>IFERROR(IF(B814,VLOOKUP((AEO!$B$13&amp;AEO!$C$13&amp;B814&amp;E814),MSRV5!A:F,6,0),""),"N/A")</f>
        <v>7700</v>
      </c>
      <c r="D814" s="137" t="s">
        <v>5726</v>
      </c>
      <c r="E814" s="142" t="str">
        <f>IF(B814,VLOOKUP(B814,MSRV5!B:D,3,0),"")</f>
        <v>UN</v>
      </c>
      <c r="F814" s="142"/>
      <c r="G814" s="86"/>
      <c r="H814" s="74">
        <f>IFERROR(IF(B814,VLOOKUP((AEO!$B$13&amp;AEO!$C$13&amp;B814&amp;E814),MSRV5!A:E,5,0),""),0)</f>
        <v>16710.61</v>
      </c>
      <c r="I814" s="33">
        <f t="shared" si="4376"/>
        <v>0</v>
      </c>
      <c r="J814" s="172"/>
      <c r="K814" s="33">
        <f t="shared" si="4377"/>
        <v>0</v>
      </c>
      <c r="L814" s="172"/>
      <c r="M814" s="33">
        <f t="shared" si="4378"/>
        <v>0</v>
      </c>
      <c r="N814" s="172"/>
      <c r="O814" s="33">
        <f t="shared" si="4379"/>
        <v>0</v>
      </c>
      <c r="P814" s="172"/>
      <c r="Q814" s="33">
        <f t="shared" si="4380"/>
        <v>0</v>
      </c>
      <c r="R814" s="172"/>
      <c r="S814" s="33">
        <f t="shared" si="4381"/>
        <v>0</v>
      </c>
      <c r="T814" s="172"/>
      <c r="U814" s="33">
        <f t="shared" si="4382"/>
        <v>0</v>
      </c>
      <c r="V814" s="172"/>
      <c r="W814" s="33">
        <f t="shared" si="4383"/>
        <v>0</v>
      </c>
      <c r="X814" s="172"/>
      <c r="Y814" s="33">
        <f t="shared" si="4384"/>
        <v>0</v>
      </c>
      <c r="Z814" s="172"/>
      <c r="AA814" s="33">
        <f t="shared" si="4385"/>
        <v>0</v>
      </c>
      <c r="AB814" s="172"/>
      <c r="AC814" s="33">
        <f t="shared" si="4386"/>
        <v>0</v>
      </c>
      <c r="AD814" s="172"/>
      <c r="AE814" s="33">
        <f t="shared" si="4387"/>
        <v>0</v>
      </c>
      <c r="AF814" s="172"/>
      <c r="AG814" s="33">
        <f t="shared" si="4388"/>
        <v>0</v>
      </c>
      <c r="AH814" s="172"/>
      <c r="AI814" s="33">
        <f t="shared" si="4389"/>
        <v>0</v>
      </c>
      <c r="AJ814" s="172"/>
      <c r="AK814" s="33">
        <f t="shared" si="4390"/>
        <v>0</v>
      </c>
      <c r="AL814" s="172"/>
      <c r="AM814" s="33">
        <f t="shared" si="4391"/>
        <v>0</v>
      </c>
      <c r="AN814" s="172"/>
      <c r="AO814" s="33">
        <f t="shared" si="4392"/>
        <v>0</v>
      </c>
      <c r="AP814" s="172"/>
      <c r="AQ814" s="33">
        <f t="shared" si="4393"/>
        <v>0</v>
      </c>
      <c r="AR814" s="172"/>
      <c r="AS814" s="33">
        <f t="shared" si="4394"/>
        <v>0</v>
      </c>
      <c r="AT814" s="172"/>
      <c r="AU814" s="33">
        <f t="shared" si="4395"/>
        <v>0</v>
      </c>
      <c r="AV814" s="172"/>
      <c r="AW814" s="33">
        <f t="shared" si="4396"/>
        <v>0</v>
      </c>
      <c r="AX814" s="34">
        <f t="shared" si="4401"/>
        <v>0</v>
      </c>
      <c r="AY814" s="41">
        <f t="shared" si="4402"/>
        <v>0</v>
      </c>
      <c r="AZ814" s="5">
        <f t="shared" si="4403"/>
        <v>0</v>
      </c>
      <c r="BA814" s="155">
        <f t="shared" si="4404"/>
        <v>0</v>
      </c>
    </row>
    <row r="815" spans="1:53" s="2" customFormat="1" ht="13.2" hidden="1" thickTop="1" thickBot="1" x14ac:dyDescent="0.3">
      <c r="A815" s="32"/>
      <c r="B815" s="154">
        <v>5500300076</v>
      </c>
      <c r="C815" s="133" t="str">
        <f>IFERROR(IF(B815,VLOOKUP((AEO!$B$13&amp;AEO!$C$13&amp;B815&amp;E815),MSRV5!A:F,6,0),""),"N/A")</f>
        <v>7710</v>
      </c>
      <c r="D815" s="138" t="s">
        <v>5727</v>
      </c>
      <c r="E815" s="143" t="str">
        <f>IF(B815,VLOOKUP(B815,MSRV5!B:D,3,0),"")</f>
        <v>KM</v>
      </c>
      <c r="F815" s="143"/>
      <c r="G815" s="75"/>
      <c r="H815" s="74">
        <f>IFERROR(IF(B815,VLOOKUP((AEO!$B$13&amp;AEO!$C$13&amp;B815&amp;E815),MSRV5!A:E,5,0),""),0)</f>
        <v>33421.22</v>
      </c>
      <c r="I815" s="33">
        <f t="shared" si="4376"/>
        <v>0</v>
      </c>
      <c r="J815" s="172"/>
      <c r="K815" s="33">
        <f t="shared" si="4377"/>
        <v>0</v>
      </c>
      <c r="L815" s="172"/>
      <c r="M815" s="33">
        <f t="shared" si="4378"/>
        <v>0</v>
      </c>
      <c r="N815" s="172"/>
      <c r="O815" s="33">
        <f t="shared" si="4379"/>
        <v>0</v>
      </c>
      <c r="P815" s="172"/>
      <c r="Q815" s="33">
        <f t="shared" si="4380"/>
        <v>0</v>
      </c>
      <c r="R815" s="172"/>
      <c r="S815" s="33">
        <f t="shared" si="4381"/>
        <v>0</v>
      </c>
      <c r="T815" s="172"/>
      <c r="U815" s="33">
        <f t="shared" si="4382"/>
        <v>0</v>
      </c>
      <c r="V815" s="172"/>
      <c r="W815" s="33">
        <f t="shared" si="4383"/>
        <v>0</v>
      </c>
      <c r="X815" s="172"/>
      <c r="Y815" s="33">
        <f t="shared" si="4384"/>
        <v>0</v>
      </c>
      <c r="Z815" s="172"/>
      <c r="AA815" s="33">
        <f t="shared" si="4385"/>
        <v>0</v>
      </c>
      <c r="AB815" s="172"/>
      <c r="AC815" s="33">
        <f t="shared" si="4386"/>
        <v>0</v>
      </c>
      <c r="AD815" s="172"/>
      <c r="AE815" s="33">
        <f t="shared" si="4387"/>
        <v>0</v>
      </c>
      <c r="AF815" s="172"/>
      <c r="AG815" s="33">
        <f t="shared" si="4388"/>
        <v>0</v>
      </c>
      <c r="AH815" s="172"/>
      <c r="AI815" s="33">
        <f t="shared" si="4389"/>
        <v>0</v>
      </c>
      <c r="AJ815" s="172"/>
      <c r="AK815" s="33">
        <f t="shared" si="4390"/>
        <v>0</v>
      </c>
      <c r="AL815" s="172"/>
      <c r="AM815" s="33">
        <f t="shared" si="4391"/>
        <v>0</v>
      </c>
      <c r="AN815" s="172"/>
      <c r="AO815" s="33">
        <f t="shared" si="4392"/>
        <v>0</v>
      </c>
      <c r="AP815" s="172"/>
      <c r="AQ815" s="33">
        <f t="shared" si="4393"/>
        <v>0</v>
      </c>
      <c r="AR815" s="172"/>
      <c r="AS815" s="33">
        <f t="shared" si="4394"/>
        <v>0</v>
      </c>
      <c r="AT815" s="172"/>
      <c r="AU815" s="33">
        <f t="shared" si="4395"/>
        <v>0</v>
      </c>
      <c r="AV815" s="172"/>
      <c r="AW815" s="33">
        <f t="shared" si="4396"/>
        <v>0</v>
      </c>
      <c r="AX815" s="34">
        <f t="shared" si="4401"/>
        <v>0</v>
      </c>
      <c r="AY815" s="41">
        <f t="shared" si="4402"/>
        <v>0</v>
      </c>
      <c r="AZ815" s="5">
        <f t="shared" si="4403"/>
        <v>0</v>
      </c>
      <c r="BA815" s="155">
        <f t="shared" si="4404"/>
        <v>0</v>
      </c>
    </row>
    <row r="816" spans="1:53" s="2" customFormat="1" ht="13.2" hidden="1" thickTop="1" thickBot="1" x14ac:dyDescent="0.3">
      <c r="A816" s="32"/>
      <c r="B816" s="154">
        <v>5500300548</v>
      </c>
      <c r="C816" s="133" t="str">
        <f>IFERROR(IF(B816,VLOOKUP((AEO!$B$13&amp;AEO!$C$13&amp;B816&amp;E816),MSRV5!A:F,6,0),""),"N/A")</f>
        <v>7720</v>
      </c>
      <c r="D816" s="138" t="s">
        <v>5728</v>
      </c>
      <c r="E816" s="143" t="str">
        <f>IF(B816,VLOOKUP(B816,MSRV5!B:D,3,0),"")</f>
        <v>KM</v>
      </c>
      <c r="F816" s="143"/>
      <c r="G816" s="75"/>
      <c r="H816" s="74">
        <f>IFERROR(IF(B816,VLOOKUP((AEO!$B$13&amp;AEO!$C$13&amp;B816&amp;E816),MSRV5!A:E,5,0),""),0)</f>
        <v>16710.61</v>
      </c>
      <c r="I816" s="33">
        <f t="shared" si="4376"/>
        <v>0</v>
      </c>
      <c r="J816" s="172"/>
      <c r="K816" s="33">
        <f t="shared" si="4377"/>
        <v>0</v>
      </c>
      <c r="L816" s="172"/>
      <c r="M816" s="33">
        <f t="shared" si="4378"/>
        <v>0</v>
      </c>
      <c r="N816" s="172"/>
      <c r="O816" s="33">
        <f t="shared" si="4379"/>
        <v>0</v>
      </c>
      <c r="P816" s="172"/>
      <c r="Q816" s="33">
        <f t="shared" si="4380"/>
        <v>0</v>
      </c>
      <c r="R816" s="172"/>
      <c r="S816" s="33">
        <f t="shared" si="4381"/>
        <v>0</v>
      </c>
      <c r="T816" s="172"/>
      <c r="U816" s="33">
        <f t="shared" si="4382"/>
        <v>0</v>
      </c>
      <c r="V816" s="172"/>
      <c r="W816" s="33">
        <f t="shared" si="4383"/>
        <v>0</v>
      </c>
      <c r="X816" s="172"/>
      <c r="Y816" s="33">
        <f t="shared" si="4384"/>
        <v>0</v>
      </c>
      <c r="Z816" s="172"/>
      <c r="AA816" s="33">
        <f t="shared" si="4385"/>
        <v>0</v>
      </c>
      <c r="AB816" s="172"/>
      <c r="AC816" s="33">
        <f t="shared" si="4386"/>
        <v>0</v>
      </c>
      <c r="AD816" s="172"/>
      <c r="AE816" s="33">
        <f t="shared" si="4387"/>
        <v>0</v>
      </c>
      <c r="AF816" s="172"/>
      <c r="AG816" s="33">
        <f t="shared" si="4388"/>
        <v>0</v>
      </c>
      <c r="AH816" s="172"/>
      <c r="AI816" s="33">
        <f t="shared" si="4389"/>
        <v>0</v>
      </c>
      <c r="AJ816" s="172"/>
      <c r="AK816" s="33">
        <f t="shared" si="4390"/>
        <v>0</v>
      </c>
      <c r="AL816" s="172"/>
      <c r="AM816" s="33">
        <f t="shared" si="4391"/>
        <v>0</v>
      </c>
      <c r="AN816" s="172"/>
      <c r="AO816" s="33">
        <f t="shared" si="4392"/>
        <v>0</v>
      </c>
      <c r="AP816" s="172"/>
      <c r="AQ816" s="33">
        <f t="shared" si="4393"/>
        <v>0</v>
      </c>
      <c r="AR816" s="172"/>
      <c r="AS816" s="33">
        <f t="shared" si="4394"/>
        <v>0</v>
      </c>
      <c r="AT816" s="172"/>
      <c r="AU816" s="33">
        <f t="shared" si="4395"/>
        <v>0</v>
      </c>
      <c r="AV816" s="172"/>
      <c r="AW816" s="33">
        <f t="shared" si="4396"/>
        <v>0</v>
      </c>
      <c r="AX816" s="34">
        <f t="shared" si="4401"/>
        <v>0</v>
      </c>
      <c r="AY816" s="41">
        <f t="shared" si="4402"/>
        <v>0</v>
      </c>
      <c r="AZ816" s="5">
        <f t="shared" si="4403"/>
        <v>0</v>
      </c>
      <c r="BA816" s="155">
        <f t="shared" si="4404"/>
        <v>0</v>
      </c>
    </row>
    <row r="817" spans="1:53" s="2" customFormat="1" ht="13.2" hidden="1" thickTop="1" thickBot="1" x14ac:dyDescent="0.3">
      <c r="A817" s="89"/>
      <c r="B817" s="156">
        <v>5500400378</v>
      </c>
      <c r="C817" s="134" t="str">
        <f>IFERROR(IF(B817,VLOOKUP((AEO!$B$13&amp;AEO!$C$13&amp;B817&amp;E817),MSRV5!A:F,6,0),""),"N/A")</f>
        <v>7730</v>
      </c>
      <c r="D817" s="139" t="s">
        <v>5729</v>
      </c>
      <c r="E817" s="144" t="str">
        <f>IF(B817,VLOOKUP(B817,MSRV5!B:D,3,0),"")</f>
        <v>UN</v>
      </c>
      <c r="F817" s="144"/>
      <c r="G817" s="95"/>
      <c r="H817" s="88">
        <f>IFERROR(IF(B817,VLOOKUP((AEO!$B$13&amp;AEO!$C$13&amp;B817&amp;E817),MSRV5!A:E,5,0),""),0)</f>
        <v>33421.22</v>
      </c>
      <c r="I817" s="90">
        <f t="shared" si="4376"/>
        <v>0</v>
      </c>
      <c r="J817" s="172"/>
      <c r="K817" s="90">
        <f t="shared" si="4377"/>
        <v>0</v>
      </c>
      <c r="L817" s="172"/>
      <c r="M817" s="90">
        <f t="shared" si="4378"/>
        <v>0</v>
      </c>
      <c r="N817" s="172"/>
      <c r="O817" s="90">
        <f t="shared" si="4379"/>
        <v>0</v>
      </c>
      <c r="P817" s="172"/>
      <c r="Q817" s="90">
        <f t="shared" si="4380"/>
        <v>0</v>
      </c>
      <c r="R817" s="172"/>
      <c r="S817" s="90">
        <f t="shared" si="4381"/>
        <v>0</v>
      </c>
      <c r="T817" s="172"/>
      <c r="U817" s="90">
        <f t="shared" si="4382"/>
        <v>0</v>
      </c>
      <c r="V817" s="172"/>
      <c r="W817" s="90">
        <f t="shared" si="4383"/>
        <v>0</v>
      </c>
      <c r="X817" s="172"/>
      <c r="Y817" s="90">
        <f t="shared" si="4384"/>
        <v>0</v>
      </c>
      <c r="Z817" s="172"/>
      <c r="AA817" s="90">
        <f t="shared" si="4385"/>
        <v>0</v>
      </c>
      <c r="AB817" s="172"/>
      <c r="AC817" s="90">
        <f t="shared" si="4386"/>
        <v>0</v>
      </c>
      <c r="AD817" s="172"/>
      <c r="AE817" s="90">
        <f t="shared" si="4387"/>
        <v>0</v>
      </c>
      <c r="AF817" s="172"/>
      <c r="AG817" s="90">
        <f t="shared" si="4388"/>
        <v>0</v>
      </c>
      <c r="AH817" s="172"/>
      <c r="AI817" s="90">
        <f t="shared" si="4389"/>
        <v>0</v>
      </c>
      <c r="AJ817" s="172"/>
      <c r="AK817" s="90">
        <f t="shared" si="4390"/>
        <v>0</v>
      </c>
      <c r="AL817" s="172"/>
      <c r="AM817" s="90">
        <f t="shared" si="4391"/>
        <v>0</v>
      </c>
      <c r="AN817" s="172"/>
      <c r="AO817" s="90">
        <f t="shared" si="4392"/>
        <v>0</v>
      </c>
      <c r="AP817" s="172"/>
      <c r="AQ817" s="90">
        <f t="shared" si="4393"/>
        <v>0</v>
      </c>
      <c r="AR817" s="172"/>
      <c r="AS817" s="90">
        <f t="shared" si="4394"/>
        <v>0</v>
      </c>
      <c r="AT817" s="172"/>
      <c r="AU817" s="90">
        <f t="shared" si="4395"/>
        <v>0</v>
      </c>
      <c r="AV817" s="172"/>
      <c r="AW817" s="90">
        <f t="shared" si="4396"/>
        <v>0</v>
      </c>
      <c r="AX817" s="91">
        <f t="shared" si="4401"/>
        <v>0</v>
      </c>
      <c r="AY817" s="92">
        <f t="shared" si="4402"/>
        <v>0</v>
      </c>
      <c r="AZ817" s="87">
        <f t="shared" si="4403"/>
        <v>0</v>
      </c>
      <c r="BA817" s="153">
        <f t="shared" si="4404"/>
        <v>0</v>
      </c>
    </row>
    <row r="818" spans="1:53" s="2" customFormat="1" ht="13.2" hidden="1" thickTop="1" thickBot="1" x14ac:dyDescent="0.3">
      <c r="A818" s="32"/>
      <c r="B818" s="154">
        <v>5500400614</v>
      </c>
      <c r="C818" s="133" t="str">
        <f>IFERROR(IF(B818,VLOOKUP((AEO!$B$13&amp;AEO!$C$13&amp;B818&amp;E818),MSRV5!A:F,6,0),""),"N/A")</f>
        <v>7740</v>
      </c>
      <c r="D818" s="138" t="s">
        <v>5730</v>
      </c>
      <c r="E818" s="143" t="str">
        <f>IF(B818,VLOOKUP(B818,MSRV5!B:D,3,0),"")</f>
        <v>UN</v>
      </c>
      <c r="F818" s="143"/>
      <c r="G818" s="75"/>
      <c r="H818" s="74">
        <f>IFERROR(IF(B818,VLOOKUP((AEO!$B$13&amp;AEO!$C$13&amp;B818&amp;E818),MSRV5!A:E,5,0),""),0)</f>
        <v>25065.919999999998</v>
      </c>
      <c r="I818" s="33">
        <f t="shared" si="4376"/>
        <v>0</v>
      </c>
      <c r="J818" s="172"/>
      <c r="K818" s="33">
        <f t="shared" si="4377"/>
        <v>0</v>
      </c>
      <c r="L818" s="172"/>
      <c r="M818" s="33">
        <f t="shared" si="4378"/>
        <v>0</v>
      </c>
      <c r="N818" s="172"/>
      <c r="O818" s="33">
        <f t="shared" si="4379"/>
        <v>0</v>
      </c>
      <c r="P818" s="172"/>
      <c r="Q818" s="33">
        <f t="shared" si="4380"/>
        <v>0</v>
      </c>
      <c r="R818" s="172"/>
      <c r="S818" s="33">
        <f t="shared" si="4381"/>
        <v>0</v>
      </c>
      <c r="T818" s="172"/>
      <c r="U818" s="33">
        <f t="shared" si="4382"/>
        <v>0</v>
      </c>
      <c r="V818" s="172"/>
      <c r="W818" s="33">
        <f t="shared" si="4383"/>
        <v>0</v>
      </c>
      <c r="X818" s="172"/>
      <c r="Y818" s="33">
        <f t="shared" si="4384"/>
        <v>0</v>
      </c>
      <c r="Z818" s="172"/>
      <c r="AA818" s="33">
        <f t="shared" si="4385"/>
        <v>0</v>
      </c>
      <c r="AB818" s="172"/>
      <c r="AC818" s="33">
        <f t="shared" si="4386"/>
        <v>0</v>
      </c>
      <c r="AD818" s="172"/>
      <c r="AE818" s="33">
        <f t="shared" si="4387"/>
        <v>0</v>
      </c>
      <c r="AF818" s="172"/>
      <c r="AG818" s="33">
        <f t="shared" si="4388"/>
        <v>0</v>
      </c>
      <c r="AH818" s="172"/>
      <c r="AI818" s="33">
        <f t="shared" si="4389"/>
        <v>0</v>
      </c>
      <c r="AJ818" s="172"/>
      <c r="AK818" s="33">
        <f t="shared" si="4390"/>
        <v>0</v>
      </c>
      <c r="AL818" s="172"/>
      <c r="AM818" s="33">
        <f t="shared" si="4391"/>
        <v>0</v>
      </c>
      <c r="AN818" s="172"/>
      <c r="AO818" s="33">
        <f t="shared" si="4392"/>
        <v>0</v>
      </c>
      <c r="AP818" s="172"/>
      <c r="AQ818" s="33">
        <f t="shared" si="4393"/>
        <v>0</v>
      </c>
      <c r="AR818" s="172"/>
      <c r="AS818" s="33">
        <f t="shared" si="4394"/>
        <v>0</v>
      </c>
      <c r="AT818" s="172"/>
      <c r="AU818" s="33">
        <f t="shared" si="4395"/>
        <v>0</v>
      </c>
      <c r="AV818" s="172"/>
      <c r="AW818" s="33">
        <f t="shared" si="4396"/>
        <v>0</v>
      </c>
      <c r="AX818" s="34">
        <f t="shared" si="4401"/>
        <v>0</v>
      </c>
      <c r="AY818" s="41">
        <f t="shared" si="4402"/>
        <v>0</v>
      </c>
      <c r="AZ818" s="5">
        <f t="shared" si="4403"/>
        <v>0</v>
      </c>
      <c r="BA818" s="155">
        <f t="shared" si="4404"/>
        <v>0</v>
      </c>
    </row>
    <row r="819" spans="1:53" s="2" customFormat="1" ht="13.2" hidden="1" thickTop="1" thickBot="1" x14ac:dyDescent="0.3">
      <c r="A819" s="32"/>
      <c r="B819" s="154">
        <v>5500300017</v>
      </c>
      <c r="C819" s="133" t="str">
        <f>IFERROR(IF(B819,VLOOKUP((AEO!$B$13&amp;AEO!$C$13&amp;B819&amp;E819),MSRV5!A:F,6,0),""),"N/A")</f>
        <v>7750</v>
      </c>
      <c r="D819" s="138" t="s">
        <v>5731</v>
      </c>
      <c r="E819" s="143" t="str">
        <f>IF(B819,VLOOKUP(B819,MSRV5!B:D,3,0),"")</f>
        <v>M</v>
      </c>
      <c r="F819" s="143"/>
      <c r="G819" s="75"/>
      <c r="H819" s="74">
        <f>IFERROR(IF(B819,VLOOKUP((AEO!$B$13&amp;AEO!$C$13&amp;B819&amp;E819),MSRV5!A:E,5,0),""),0)</f>
        <v>83.55</v>
      </c>
      <c r="I819" s="33">
        <f t="shared" si="4376"/>
        <v>0</v>
      </c>
      <c r="J819" s="172"/>
      <c r="K819" s="33">
        <f t="shared" si="4377"/>
        <v>0</v>
      </c>
      <c r="L819" s="172"/>
      <c r="M819" s="33">
        <f t="shared" si="4378"/>
        <v>0</v>
      </c>
      <c r="N819" s="172"/>
      <c r="O819" s="33">
        <f t="shared" si="4379"/>
        <v>0</v>
      </c>
      <c r="P819" s="172"/>
      <c r="Q819" s="33">
        <f t="shared" si="4380"/>
        <v>0</v>
      </c>
      <c r="R819" s="172"/>
      <c r="S819" s="33">
        <f t="shared" si="4381"/>
        <v>0</v>
      </c>
      <c r="T819" s="172"/>
      <c r="U819" s="33">
        <f t="shared" si="4382"/>
        <v>0</v>
      </c>
      <c r="V819" s="172"/>
      <c r="W819" s="33">
        <f t="shared" si="4383"/>
        <v>0</v>
      </c>
      <c r="X819" s="172"/>
      <c r="Y819" s="33">
        <f t="shared" si="4384"/>
        <v>0</v>
      </c>
      <c r="Z819" s="172"/>
      <c r="AA819" s="33">
        <f t="shared" si="4385"/>
        <v>0</v>
      </c>
      <c r="AB819" s="172"/>
      <c r="AC819" s="33">
        <f t="shared" si="4386"/>
        <v>0</v>
      </c>
      <c r="AD819" s="172"/>
      <c r="AE819" s="33">
        <f t="shared" si="4387"/>
        <v>0</v>
      </c>
      <c r="AF819" s="172"/>
      <c r="AG819" s="33">
        <f t="shared" si="4388"/>
        <v>0</v>
      </c>
      <c r="AH819" s="172"/>
      <c r="AI819" s="33">
        <f t="shared" si="4389"/>
        <v>0</v>
      </c>
      <c r="AJ819" s="172"/>
      <c r="AK819" s="33">
        <f t="shared" si="4390"/>
        <v>0</v>
      </c>
      <c r="AL819" s="172"/>
      <c r="AM819" s="33">
        <f t="shared" si="4391"/>
        <v>0</v>
      </c>
      <c r="AN819" s="172"/>
      <c r="AO819" s="33">
        <f t="shared" si="4392"/>
        <v>0</v>
      </c>
      <c r="AP819" s="172"/>
      <c r="AQ819" s="33">
        <f t="shared" si="4393"/>
        <v>0</v>
      </c>
      <c r="AR819" s="172"/>
      <c r="AS819" s="33">
        <f t="shared" si="4394"/>
        <v>0</v>
      </c>
      <c r="AT819" s="172"/>
      <c r="AU819" s="33">
        <f t="shared" si="4395"/>
        <v>0</v>
      </c>
      <c r="AV819" s="172"/>
      <c r="AW819" s="33">
        <f t="shared" si="4396"/>
        <v>0</v>
      </c>
      <c r="AX819" s="34">
        <f t="shared" si="4401"/>
        <v>0</v>
      </c>
      <c r="AY819" s="41">
        <f t="shared" si="4402"/>
        <v>0</v>
      </c>
      <c r="AZ819" s="5">
        <f t="shared" si="4403"/>
        <v>0</v>
      </c>
      <c r="BA819" s="155">
        <f t="shared" si="4404"/>
        <v>0</v>
      </c>
    </row>
    <row r="820" spans="1:53" s="2" customFormat="1" ht="13.2" hidden="1" thickTop="1" thickBot="1" x14ac:dyDescent="0.3">
      <c r="A820" s="89"/>
      <c r="B820" s="152">
        <v>5500200938</v>
      </c>
      <c r="C820" s="132" t="str">
        <f>IFERROR(IF(B820,VLOOKUP((AEO!$B$13&amp;AEO!$C$13&amp;B820&amp;E820),MSRV5!A:F,6,0),""),"N/A")</f>
        <v>7760</v>
      </c>
      <c r="D820" s="137" t="s">
        <v>5732</v>
      </c>
      <c r="E820" s="142" t="str">
        <f>IF(B820,VLOOKUP(B820,MSRV5!B:D,3,0),"")</f>
        <v>UN</v>
      </c>
      <c r="F820" s="142"/>
      <c r="G820" s="86"/>
      <c r="H820" s="88">
        <f>IFERROR(IF(B820,VLOOKUP((AEO!$B$13&amp;AEO!$C$13&amp;B820&amp;E820),MSRV5!A:E,5,0),""),0)</f>
        <v>8355.31</v>
      </c>
      <c r="I820" s="90">
        <f t="shared" si="4376"/>
        <v>0</v>
      </c>
      <c r="J820" s="172"/>
      <c r="K820" s="90">
        <f t="shared" si="4377"/>
        <v>0</v>
      </c>
      <c r="L820" s="172"/>
      <c r="M820" s="90">
        <f t="shared" si="4378"/>
        <v>0</v>
      </c>
      <c r="N820" s="172"/>
      <c r="O820" s="90">
        <f t="shared" si="4379"/>
        <v>0</v>
      </c>
      <c r="P820" s="172"/>
      <c r="Q820" s="90">
        <f t="shared" si="4380"/>
        <v>0</v>
      </c>
      <c r="R820" s="172"/>
      <c r="S820" s="90">
        <f t="shared" si="4381"/>
        <v>0</v>
      </c>
      <c r="T820" s="172"/>
      <c r="U820" s="90">
        <f t="shared" si="4382"/>
        <v>0</v>
      </c>
      <c r="V820" s="172"/>
      <c r="W820" s="90">
        <f t="shared" si="4383"/>
        <v>0</v>
      </c>
      <c r="X820" s="172"/>
      <c r="Y820" s="90">
        <f t="shared" si="4384"/>
        <v>0</v>
      </c>
      <c r="Z820" s="172"/>
      <c r="AA820" s="90">
        <f t="shared" si="4385"/>
        <v>0</v>
      </c>
      <c r="AB820" s="172"/>
      <c r="AC820" s="90">
        <f t="shared" si="4386"/>
        <v>0</v>
      </c>
      <c r="AD820" s="172"/>
      <c r="AE820" s="90">
        <f t="shared" si="4387"/>
        <v>0</v>
      </c>
      <c r="AF820" s="172"/>
      <c r="AG820" s="90">
        <f t="shared" si="4388"/>
        <v>0</v>
      </c>
      <c r="AH820" s="172"/>
      <c r="AI820" s="90">
        <f t="shared" si="4389"/>
        <v>0</v>
      </c>
      <c r="AJ820" s="172"/>
      <c r="AK820" s="90">
        <f t="shared" si="4390"/>
        <v>0</v>
      </c>
      <c r="AL820" s="172"/>
      <c r="AM820" s="90">
        <f t="shared" si="4391"/>
        <v>0</v>
      </c>
      <c r="AN820" s="172"/>
      <c r="AO820" s="90">
        <f t="shared" si="4392"/>
        <v>0</v>
      </c>
      <c r="AP820" s="172"/>
      <c r="AQ820" s="90">
        <f t="shared" si="4393"/>
        <v>0</v>
      </c>
      <c r="AR820" s="172"/>
      <c r="AS820" s="90">
        <f t="shared" si="4394"/>
        <v>0</v>
      </c>
      <c r="AT820" s="172"/>
      <c r="AU820" s="90">
        <f t="shared" si="4395"/>
        <v>0</v>
      </c>
      <c r="AV820" s="172"/>
      <c r="AW820" s="90">
        <f t="shared" si="4396"/>
        <v>0</v>
      </c>
      <c r="AX820" s="91">
        <f t="shared" si="4401"/>
        <v>0</v>
      </c>
      <c r="AY820" s="92">
        <f t="shared" si="4402"/>
        <v>0</v>
      </c>
      <c r="AZ820" s="87">
        <f t="shared" si="4403"/>
        <v>0</v>
      </c>
      <c r="BA820" s="153">
        <f t="shared" si="4404"/>
        <v>0</v>
      </c>
    </row>
    <row r="821" spans="1:53" s="2" customFormat="1" ht="13.2" hidden="1" thickTop="1" thickBot="1" x14ac:dyDescent="0.3">
      <c r="A821" s="32"/>
      <c r="B821" s="154">
        <v>5500300493</v>
      </c>
      <c r="C821" s="133" t="str">
        <f>IFERROR(IF(B821,VLOOKUP((AEO!$B$13&amp;AEO!$C$13&amp;B821&amp;E821),MSRV5!A:F,6,0),""),"N/A")</f>
        <v>7770</v>
      </c>
      <c r="D821" s="138" t="s">
        <v>5733</v>
      </c>
      <c r="E821" s="143" t="str">
        <f>IF(B821,VLOOKUP(B821,MSRV5!B:D,3,0),"")</f>
        <v>UN</v>
      </c>
      <c r="F821" s="143"/>
      <c r="G821" s="75"/>
      <c r="H821" s="74">
        <f>IFERROR(IF(B821,VLOOKUP((AEO!$B$13&amp;AEO!$C$13&amp;B821&amp;E821),MSRV5!A:E,5,0),""),0)</f>
        <v>33421.22</v>
      </c>
      <c r="I821" s="33">
        <f t="shared" si="4376"/>
        <v>0</v>
      </c>
      <c r="J821" s="172"/>
      <c r="K821" s="33">
        <f t="shared" si="4377"/>
        <v>0</v>
      </c>
      <c r="L821" s="172"/>
      <c r="M821" s="33">
        <f t="shared" si="4378"/>
        <v>0</v>
      </c>
      <c r="N821" s="172"/>
      <c r="O821" s="33">
        <f t="shared" si="4379"/>
        <v>0</v>
      </c>
      <c r="P821" s="172"/>
      <c r="Q821" s="33">
        <f t="shared" si="4380"/>
        <v>0</v>
      </c>
      <c r="R821" s="172"/>
      <c r="S821" s="33">
        <f t="shared" si="4381"/>
        <v>0</v>
      </c>
      <c r="T821" s="172"/>
      <c r="U821" s="33">
        <f t="shared" si="4382"/>
        <v>0</v>
      </c>
      <c r="V821" s="172"/>
      <c r="W821" s="33">
        <f t="shared" si="4383"/>
        <v>0</v>
      </c>
      <c r="X821" s="172"/>
      <c r="Y821" s="33">
        <f t="shared" si="4384"/>
        <v>0</v>
      </c>
      <c r="Z821" s="172"/>
      <c r="AA821" s="33">
        <f t="shared" si="4385"/>
        <v>0</v>
      </c>
      <c r="AB821" s="172"/>
      <c r="AC821" s="33">
        <f t="shared" si="4386"/>
        <v>0</v>
      </c>
      <c r="AD821" s="172"/>
      <c r="AE821" s="33">
        <f t="shared" si="4387"/>
        <v>0</v>
      </c>
      <c r="AF821" s="172"/>
      <c r="AG821" s="33">
        <f t="shared" si="4388"/>
        <v>0</v>
      </c>
      <c r="AH821" s="172"/>
      <c r="AI821" s="33">
        <f t="shared" si="4389"/>
        <v>0</v>
      </c>
      <c r="AJ821" s="172"/>
      <c r="AK821" s="33">
        <f t="shared" si="4390"/>
        <v>0</v>
      </c>
      <c r="AL821" s="172"/>
      <c r="AM821" s="33">
        <f t="shared" si="4391"/>
        <v>0</v>
      </c>
      <c r="AN821" s="172"/>
      <c r="AO821" s="33">
        <f t="shared" si="4392"/>
        <v>0</v>
      </c>
      <c r="AP821" s="172"/>
      <c r="AQ821" s="33">
        <f t="shared" si="4393"/>
        <v>0</v>
      </c>
      <c r="AR821" s="172"/>
      <c r="AS821" s="33">
        <f t="shared" si="4394"/>
        <v>0</v>
      </c>
      <c r="AT821" s="172"/>
      <c r="AU821" s="33">
        <f t="shared" si="4395"/>
        <v>0</v>
      </c>
      <c r="AV821" s="172"/>
      <c r="AW821" s="33">
        <f t="shared" si="4396"/>
        <v>0</v>
      </c>
      <c r="AX821" s="34">
        <f t="shared" si="4401"/>
        <v>0</v>
      </c>
      <c r="AY821" s="41">
        <f t="shared" si="4402"/>
        <v>0</v>
      </c>
      <c r="AZ821" s="5">
        <f t="shared" si="4403"/>
        <v>0</v>
      </c>
      <c r="BA821" s="155">
        <f t="shared" si="4404"/>
        <v>0</v>
      </c>
    </row>
    <row r="822" spans="1:53" s="2" customFormat="1" ht="13.2" hidden="1" thickTop="1" thickBot="1" x14ac:dyDescent="0.3">
      <c r="A822" s="32"/>
      <c r="B822" s="154">
        <v>5500300492</v>
      </c>
      <c r="C822" s="133" t="str">
        <f>IFERROR(IF(B822,VLOOKUP((AEO!$B$13&amp;AEO!$C$13&amp;B822&amp;E822),MSRV5!A:F,6,0),""),"N/A")</f>
        <v>7780</v>
      </c>
      <c r="D822" s="138" t="s">
        <v>5734</v>
      </c>
      <c r="E822" s="143" t="str">
        <f>IF(B822,VLOOKUP(B822,MSRV5!B:D,3,0),"")</f>
        <v>UN</v>
      </c>
      <c r="F822" s="143"/>
      <c r="G822" s="75"/>
      <c r="H822" s="74">
        <f>IFERROR(IF(B822,VLOOKUP((AEO!$B$13&amp;AEO!$C$13&amp;B822&amp;E822),MSRV5!A:E,5,0),""),0)</f>
        <v>16710.61</v>
      </c>
      <c r="I822" s="33">
        <f t="shared" si="4376"/>
        <v>0</v>
      </c>
      <c r="J822" s="172"/>
      <c r="K822" s="33">
        <f t="shared" si="4377"/>
        <v>0</v>
      </c>
      <c r="L822" s="172"/>
      <c r="M822" s="33">
        <f t="shared" si="4378"/>
        <v>0</v>
      </c>
      <c r="N822" s="172"/>
      <c r="O822" s="33">
        <f t="shared" si="4379"/>
        <v>0</v>
      </c>
      <c r="P822" s="172"/>
      <c r="Q822" s="33">
        <f t="shared" si="4380"/>
        <v>0</v>
      </c>
      <c r="R822" s="172"/>
      <c r="S822" s="33">
        <f t="shared" si="4381"/>
        <v>0</v>
      </c>
      <c r="T822" s="172"/>
      <c r="U822" s="33">
        <f t="shared" si="4382"/>
        <v>0</v>
      </c>
      <c r="V822" s="172"/>
      <c r="W822" s="33">
        <f t="shared" si="4383"/>
        <v>0</v>
      </c>
      <c r="X822" s="172"/>
      <c r="Y822" s="33">
        <f t="shared" si="4384"/>
        <v>0</v>
      </c>
      <c r="Z822" s="172"/>
      <c r="AA822" s="33">
        <f t="shared" si="4385"/>
        <v>0</v>
      </c>
      <c r="AB822" s="172"/>
      <c r="AC822" s="33">
        <f t="shared" si="4386"/>
        <v>0</v>
      </c>
      <c r="AD822" s="172"/>
      <c r="AE822" s="33">
        <f t="shared" si="4387"/>
        <v>0</v>
      </c>
      <c r="AF822" s="172"/>
      <c r="AG822" s="33">
        <f t="shared" si="4388"/>
        <v>0</v>
      </c>
      <c r="AH822" s="172"/>
      <c r="AI822" s="33">
        <f t="shared" si="4389"/>
        <v>0</v>
      </c>
      <c r="AJ822" s="172"/>
      <c r="AK822" s="33">
        <f t="shared" si="4390"/>
        <v>0</v>
      </c>
      <c r="AL822" s="172"/>
      <c r="AM822" s="33">
        <f t="shared" si="4391"/>
        <v>0</v>
      </c>
      <c r="AN822" s="172"/>
      <c r="AO822" s="33">
        <f t="shared" si="4392"/>
        <v>0</v>
      </c>
      <c r="AP822" s="172"/>
      <c r="AQ822" s="33">
        <f t="shared" si="4393"/>
        <v>0</v>
      </c>
      <c r="AR822" s="172"/>
      <c r="AS822" s="33">
        <f t="shared" si="4394"/>
        <v>0</v>
      </c>
      <c r="AT822" s="172"/>
      <c r="AU822" s="33">
        <f t="shared" si="4395"/>
        <v>0</v>
      </c>
      <c r="AV822" s="172"/>
      <c r="AW822" s="33">
        <f t="shared" si="4396"/>
        <v>0</v>
      </c>
      <c r="AX822" s="34">
        <f t="shared" si="4401"/>
        <v>0</v>
      </c>
      <c r="AY822" s="41">
        <f t="shared" si="4402"/>
        <v>0</v>
      </c>
      <c r="AZ822" s="5">
        <f t="shared" si="4403"/>
        <v>0</v>
      </c>
      <c r="BA822" s="155">
        <f t="shared" si="4404"/>
        <v>0</v>
      </c>
    </row>
    <row r="823" spans="1:53" s="2" customFormat="1" ht="13.2" hidden="1" thickTop="1" thickBot="1" x14ac:dyDescent="0.3">
      <c r="A823" s="32"/>
      <c r="B823" s="150"/>
      <c r="C823" s="131" t="str">
        <f>IFERROR(IF(B823,VLOOKUP((AEO!$B$13&amp;AEO!$C$13&amp;B823&amp;E823),MSRV5!A:F,6,0),""),"N/A")</f>
        <v/>
      </c>
      <c r="D823" s="145" t="s">
        <v>5685</v>
      </c>
      <c r="E823" s="141" t="str">
        <f>IF(B823,VLOOKUP(B823,MSRV5!B:D,3,0),"")</f>
        <v/>
      </c>
      <c r="F823" s="141"/>
      <c r="G823" s="94"/>
      <c r="H823" s="35" t="str">
        <f>IFERROR(IF(B823,VLOOKUP((AEO!$B$13&amp;AEO!$C$13&amp;B823&amp;E823),MSRV5!A:E,5,0),""),0)</f>
        <v/>
      </c>
      <c r="I823" s="36">
        <f>SUBTOTAL(9,I824:I835)</f>
        <v>0</v>
      </c>
      <c r="J823" s="171"/>
      <c r="K823" s="36">
        <f>SUBTOTAL(9,K824:K835)</f>
        <v>0</v>
      </c>
      <c r="L823" s="171"/>
      <c r="M823" s="36">
        <f>SUBTOTAL(9,M824:M835)</f>
        <v>0</v>
      </c>
      <c r="N823" s="171"/>
      <c r="O823" s="36">
        <f>SUBTOTAL(9,O824:O835)</f>
        <v>0</v>
      </c>
      <c r="P823" s="171"/>
      <c r="Q823" s="36">
        <f>SUBTOTAL(9,Q824:Q835)</f>
        <v>0</v>
      </c>
      <c r="R823" s="171"/>
      <c r="S823" s="36">
        <f>SUBTOTAL(9,S824:S835)</f>
        <v>0</v>
      </c>
      <c r="T823" s="171"/>
      <c r="U823" s="36">
        <f>SUBTOTAL(9,U824:U835)</f>
        <v>0</v>
      </c>
      <c r="V823" s="171"/>
      <c r="W823" s="36">
        <f>SUBTOTAL(9,W824:W835)</f>
        <v>0</v>
      </c>
      <c r="X823" s="171"/>
      <c r="Y823" s="36">
        <f>SUBTOTAL(9,Y824:Y835)</f>
        <v>0</v>
      </c>
      <c r="Z823" s="171"/>
      <c r="AA823" s="36">
        <f>SUBTOTAL(9,AA824:AA835)</f>
        <v>0</v>
      </c>
      <c r="AB823" s="171"/>
      <c r="AC823" s="36">
        <f>SUBTOTAL(9,AC824:AC835)</f>
        <v>0</v>
      </c>
      <c r="AD823" s="171"/>
      <c r="AE823" s="36">
        <f>SUBTOTAL(9,AE824:AE835)</f>
        <v>0</v>
      </c>
      <c r="AF823" s="171"/>
      <c r="AG823" s="36">
        <f>SUBTOTAL(9,AG824:AG835)</f>
        <v>0</v>
      </c>
      <c r="AH823" s="171"/>
      <c r="AI823" s="36">
        <f>SUBTOTAL(9,AI824:AI835)</f>
        <v>0</v>
      </c>
      <c r="AJ823" s="171"/>
      <c r="AK823" s="36">
        <f>SUBTOTAL(9,AK824:AK835)</f>
        <v>0</v>
      </c>
      <c r="AL823" s="171"/>
      <c r="AM823" s="36">
        <f>SUBTOTAL(9,AM824:AM835)</f>
        <v>0</v>
      </c>
      <c r="AN823" s="171"/>
      <c r="AO823" s="36">
        <f>SUBTOTAL(9,AO824:AO835)</f>
        <v>0</v>
      </c>
      <c r="AP823" s="171"/>
      <c r="AQ823" s="36">
        <f>SUBTOTAL(9,AQ824:AQ835)</f>
        <v>0</v>
      </c>
      <c r="AR823" s="171"/>
      <c r="AS823" s="36">
        <f>SUBTOTAL(9,AS824:AS835)</f>
        <v>0</v>
      </c>
      <c r="AT823" s="171"/>
      <c r="AU823" s="36">
        <f>SUBTOTAL(9,AU824:AU835)</f>
        <v>0</v>
      </c>
      <c r="AV823" s="171"/>
      <c r="AW823" s="36">
        <f>SUBTOTAL(9,AW824:AW835)</f>
        <v>0</v>
      </c>
      <c r="AX823" s="37"/>
      <c r="AY823" s="36">
        <f>SUBTOTAL(9,AY824:AY835)</f>
        <v>0</v>
      </c>
      <c r="AZ823" s="37"/>
      <c r="BA823" s="36">
        <f>SUBTOTAL(9,BA824:BA835)</f>
        <v>0</v>
      </c>
    </row>
    <row r="824" spans="1:53" s="2" customFormat="1" ht="13.2" hidden="1" thickTop="1" thickBot="1" x14ac:dyDescent="0.3">
      <c r="A824" s="32"/>
      <c r="B824" s="154">
        <v>5500300549</v>
      </c>
      <c r="C824" s="133" t="str">
        <f>IFERROR(IF(B824,VLOOKUP((AEO!$B$13&amp;AEO!$C$13&amp;B824&amp;E824),MSRV5!A:F,6,0),""),"N/A")</f>
        <v>7790</v>
      </c>
      <c r="D824" s="138" t="s">
        <v>5735</v>
      </c>
      <c r="E824" s="143" t="str">
        <f>IF(B824,VLOOKUP(B824,MSRV5!B:D,3,0),"")</f>
        <v>KM</v>
      </c>
      <c r="F824" s="143"/>
      <c r="G824" s="75"/>
      <c r="H824" s="74">
        <f>IFERROR(IF(B824,VLOOKUP((AEO!$B$13&amp;AEO!$C$13&amp;B824&amp;E824),MSRV5!A:E,5,0),""),0)</f>
        <v>7575.89</v>
      </c>
      <c r="I824" s="33">
        <f t="shared" ref="I824:I835" si="4405">(F824+G824)*H824</f>
        <v>0</v>
      </c>
      <c r="J824" s="172"/>
      <c r="K824" s="33">
        <f t="shared" ref="K824:K835" si="4406">J824*$H824</f>
        <v>0</v>
      </c>
      <c r="L824" s="172"/>
      <c r="M824" s="33">
        <f t="shared" ref="M824:M835" si="4407">L824*$H824</f>
        <v>0</v>
      </c>
      <c r="N824" s="172"/>
      <c r="O824" s="33">
        <f t="shared" ref="O824:O835" si="4408">N824*$H824</f>
        <v>0</v>
      </c>
      <c r="P824" s="172"/>
      <c r="Q824" s="33">
        <f t="shared" ref="Q824:Q835" si="4409">P824*$H824</f>
        <v>0</v>
      </c>
      <c r="R824" s="172"/>
      <c r="S824" s="33">
        <f t="shared" ref="S824:S835" si="4410">R824*$H824</f>
        <v>0</v>
      </c>
      <c r="T824" s="172"/>
      <c r="U824" s="33">
        <f t="shared" ref="U824:U835" si="4411">T824*$H824</f>
        <v>0</v>
      </c>
      <c r="V824" s="172"/>
      <c r="W824" s="33">
        <f t="shared" ref="W824:W835" si="4412">V824*$H824</f>
        <v>0</v>
      </c>
      <c r="X824" s="172"/>
      <c r="Y824" s="33">
        <f t="shared" ref="Y824:Y835" si="4413">X824*$H824</f>
        <v>0</v>
      </c>
      <c r="Z824" s="172"/>
      <c r="AA824" s="33">
        <f t="shared" ref="AA824:AA835" si="4414">Z824*$H824</f>
        <v>0</v>
      </c>
      <c r="AB824" s="172"/>
      <c r="AC824" s="33">
        <f t="shared" ref="AC824:AC835" si="4415">AB824*$H824</f>
        <v>0</v>
      </c>
      <c r="AD824" s="172"/>
      <c r="AE824" s="33">
        <f t="shared" ref="AE824:AE835" si="4416">AD824*$H824</f>
        <v>0</v>
      </c>
      <c r="AF824" s="172"/>
      <c r="AG824" s="33">
        <f t="shared" ref="AG824:AG835" si="4417">AF824*$H824</f>
        <v>0</v>
      </c>
      <c r="AH824" s="172"/>
      <c r="AI824" s="33">
        <f t="shared" ref="AI824:AI835" si="4418">AH824*$H824</f>
        <v>0</v>
      </c>
      <c r="AJ824" s="172"/>
      <c r="AK824" s="33">
        <f t="shared" ref="AK824:AK835" si="4419">AJ824*$H824</f>
        <v>0</v>
      </c>
      <c r="AL824" s="172"/>
      <c r="AM824" s="33">
        <f t="shared" ref="AM824:AM835" si="4420">AL824*$H824</f>
        <v>0</v>
      </c>
      <c r="AN824" s="172"/>
      <c r="AO824" s="33">
        <f t="shared" ref="AO824:AO835" si="4421">AN824*$H824</f>
        <v>0</v>
      </c>
      <c r="AP824" s="172"/>
      <c r="AQ824" s="33">
        <f t="shared" ref="AQ824:AQ835" si="4422">AP824*$H824</f>
        <v>0</v>
      </c>
      <c r="AR824" s="172"/>
      <c r="AS824" s="33">
        <f t="shared" ref="AS824:AS835" si="4423">AR824*$H824</f>
        <v>0</v>
      </c>
      <c r="AT824" s="172"/>
      <c r="AU824" s="33">
        <f t="shared" ref="AU824:AU835" si="4424">AT824*$H824</f>
        <v>0</v>
      </c>
      <c r="AV824" s="172"/>
      <c r="AW824" s="33">
        <f t="shared" ref="AW824:AW835" si="4425">AV824*$H824</f>
        <v>0</v>
      </c>
      <c r="AX824" s="34">
        <f t="shared" ref="AX824:AX835" si="4426">SUM(AV824,AT824,AR824,AP824,AN824,AL824,AJ824,AH824,AF824,AD824,AB824,Z824,X824,V824,T824,R824,P824,N824,L824,J824)</f>
        <v>0</v>
      </c>
      <c r="AY824" s="41">
        <f t="shared" ref="AY824:AY835" si="4427">SUM(AW824,AU824,AS824,AQ824,AO824,AM824,AK824,AI824,AG824,AE824,AC824,AA824,Y824,W824,U824,S824,Q824,O824,M824,K824)</f>
        <v>0</v>
      </c>
      <c r="AZ824" s="5">
        <f t="shared" ref="AZ824:AZ835" si="4428">(F824+G824)-AX824</f>
        <v>0</v>
      </c>
      <c r="BA824" s="155">
        <f t="shared" ref="BA824:BA835" si="4429">I824-AY824</f>
        <v>0</v>
      </c>
    </row>
    <row r="825" spans="1:53" s="2" customFormat="1" ht="13.2" hidden="1" thickTop="1" thickBot="1" x14ac:dyDescent="0.3">
      <c r="A825" s="32"/>
      <c r="B825" s="154">
        <v>5500100915</v>
      </c>
      <c r="C825" s="133" t="str">
        <f>IFERROR(IF(B825,VLOOKUP((AEO!$B$13&amp;AEO!$C$13&amp;B825&amp;E825),MSRV5!A:F,6,0),""),"N/A")</f>
        <v>7800</v>
      </c>
      <c r="D825" s="138" t="s">
        <v>5736</v>
      </c>
      <c r="E825" s="143" t="str">
        <f>IF(B825,VLOOKUP(B825,MSRV5!B:D,3,0),"")</f>
        <v>KM</v>
      </c>
      <c r="F825" s="143"/>
      <c r="G825" s="75"/>
      <c r="H825" s="74">
        <f>IFERROR(IF(B825,VLOOKUP((AEO!$B$13&amp;AEO!$C$13&amp;B825&amp;E825),MSRV5!A:E,5,0),""),0)</f>
        <v>3069.04</v>
      </c>
      <c r="I825" s="33">
        <f t="shared" si="4405"/>
        <v>0</v>
      </c>
      <c r="J825" s="172"/>
      <c r="K825" s="33">
        <f t="shared" si="4406"/>
        <v>0</v>
      </c>
      <c r="L825" s="172"/>
      <c r="M825" s="33">
        <f t="shared" si="4407"/>
        <v>0</v>
      </c>
      <c r="N825" s="172"/>
      <c r="O825" s="33">
        <f t="shared" si="4408"/>
        <v>0</v>
      </c>
      <c r="P825" s="172"/>
      <c r="Q825" s="33">
        <f t="shared" si="4409"/>
        <v>0</v>
      </c>
      <c r="R825" s="172"/>
      <c r="S825" s="33">
        <f t="shared" si="4410"/>
        <v>0</v>
      </c>
      <c r="T825" s="172"/>
      <c r="U825" s="33">
        <f t="shared" si="4411"/>
        <v>0</v>
      </c>
      <c r="V825" s="172"/>
      <c r="W825" s="33">
        <f t="shared" si="4412"/>
        <v>0</v>
      </c>
      <c r="X825" s="172"/>
      <c r="Y825" s="33">
        <f t="shared" si="4413"/>
        <v>0</v>
      </c>
      <c r="Z825" s="172"/>
      <c r="AA825" s="33">
        <f t="shared" si="4414"/>
        <v>0</v>
      </c>
      <c r="AB825" s="172"/>
      <c r="AC825" s="33">
        <f t="shared" si="4415"/>
        <v>0</v>
      </c>
      <c r="AD825" s="172"/>
      <c r="AE825" s="33">
        <f t="shared" si="4416"/>
        <v>0</v>
      </c>
      <c r="AF825" s="172"/>
      <c r="AG825" s="33">
        <f t="shared" si="4417"/>
        <v>0</v>
      </c>
      <c r="AH825" s="172"/>
      <c r="AI825" s="33">
        <f t="shared" si="4418"/>
        <v>0</v>
      </c>
      <c r="AJ825" s="172"/>
      <c r="AK825" s="33">
        <f t="shared" si="4419"/>
        <v>0</v>
      </c>
      <c r="AL825" s="172"/>
      <c r="AM825" s="33">
        <f t="shared" si="4420"/>
        <v>0</v>
      </c>
      <c r="AN825" s="172"/>
      <c r="AO825" s="33">
        <f t="shared" si="4421"/>
        <v>0</v>
      </c>
      <c r="AP825" s="172"/>
      <c r="AQ825" s="33">
        <f t="shared" si="4422"/>
        <v>0</v>
      </c>
      <c r="AR825" s="172"/>
      <c r="AS825" s="33">
        <f t="shared" si="4423"/>
        <v>0</v>
      </c>
      <c r="AT825" s="172"/>
      <c r="AU825" s="33">
        <f t="shared" si="4424"/>
        <v>0</v>
      </c>
      <c r="AV825" s="172"/>
      <c r="AW825" s="33">
        <f t="shared" si="4425"/>
        <v>0</v>
      </c>
      <c r="AX825" s="34">
        <f t="shared" si="4426"/>
        <v>0</v>
      </c>
      <c r="AY825" s="41">
        <f t="shared" si="4427"/>
        <v>0</v>
      </c>
      <c r="AZ825" s="5">
        <f t="shared" si="4428"/>
        <v>0</v>
      </c>
      <c r="BA825" s="155">
        <f t="shared" si="4429"/>
        <v>0</v>
      </c>
    </row>
    <row r="826" spans="1:53" s="2" customFormat="1" ht="13.2" hidden="1" thickTop="1" thickBot="1" x14ac:dyDescent="0.3">
      <c r="A826" s="32"/>
      <c r="B826" s="154">
        <v>5500100898</v>
      </c>
      <c r="C826" s="133" t="str">
        <f>IFERROR(IF(B826,VLOOKUP((AEO!$B$13&amp;AEO!$C$13&amp;B826&amp;E826),MSRV5!A:F,6,0),""),"N/A")</f>
        <v>7810</v>
      </c>
      <c r="D826" s="138" t="s">
        <v>5737</v>
      </c>
      <c r="E826" s="143" t="str">
        <f>IF(B826,VLOOKUP(B826,MSRV5!B:D,3,0),"")</f>
        <v>KG</v>
      </c>
      <c r="F826" s="143"/>
      <c r="G826" s="75"/>
      <c r="H826" s="74">
        <f>IFERROR(IF(B826,VLOOKUP((AEO!$B$13&amp;AEO!$C$13&amp;B826&amp;E826),MSRV5!A:E,5,0),""),0)</f>
        <v>7.19</v>
      </c>
      <c r="I826" s="33">
        <f t="shared" si="4405"/>
        <v>0</v>
      </c>
      <c r="J826" s="172"/>
      <c r="K826" s="33">
        <f t="shared" si="4406"/>
        <v>0</v>
      </c>
      <c r="L826" s="172"/>
      <c r="M826" s="33">
        <f t="shared" si="4407"/>
        <v>0</v>
      </c>
      <c r="N826" s="172"/>
      <c r="O826" s="33">
        <f t="shared" si="4408"/>
        <v>0</v>
      </c>
      <c r="P826" s="172"/>
      <c r="Q826" s="33">
        <f t="shared" si="4409"/>
        <v>0</v>
      </c>
      <c r="R826" s="172"/>
      <c r="S826" s="33">
        <f t="shared" si="4410"/>
        <v>0</v>
      </c>
      <c r="T826" s="172"/>
      <c r="U826" s="33">
        <f t="shared" si="4411"/>
        <v>0</v>
      </c>
      <c r="V826" s="172"/>
      <c r="W826" s="33">
        <f t="shared" si="4412"/>
        <v>0</v>
      </c>
      <c r="X826" s="172"/>
      <c r="Y826" s="33">
        <f t="shared" si="4413"/>
        <v>0</v>
      </c>
      <c r="Z826" s="172"/>
      <c r="AA826" s="33">
        <f t="shared" si="4414"/>
        <v>0</v>
      </c>
      <c r="AB826" s="172"/>
      <c r="AC826" s="33">
        <f t="shared" si="4415"/>
        <v>0</v>
      </c>
      <c r="AD826" s="172"/>
      <c r="AE826" s="33">
        <f t="shared" si="4416"/>
        <v>0</v>
      </c>
      <c r="AF826" s="172"/>
      <c r="AG826" s="33">
        <f t="shared" si="4417"/>
        <v>0</v>
      </c>
      <c r="AH826" s="172"/>
      <c r="AI826" s="33">
        <f t="shared" si="4418"/>
        <v>0</v>
      </c>
      <c r="AJ826" s="172"/>
      <c r="AK826" s="33">
        <f t="shared" si="4419"/>
        <v>0</v>
      </c>
      <c r="AL826" s="172"/>
      <c r="AM826" s="33">
        <f t="shared" si="4420"/>
        <v>0</v>
      </c>
      <c r="AN826" s="172"/>
      <c r="AO826" s="33">
        <f t="shared" si="4421"/>
        <v>0</v>
      </c>
      <c r="AP826" s="172"/>
      <c r="AQ826" s="33">
        <f t="shared" si="4422"/>
        <v>0</v>
      </c>
      <c r="AR826" s="172"/>
      <c r="AS826" s="33">
        <f t="shared" si="4423"/>
        <v>0</v>
      </c>
      <c r="AT826" s="172"/>
      <c r="AU826" s="33">
        <f t="shared" si="4424"/>
        <v>0</v>
      </c>
      <c r="AV826" s="172"/>
      <c r="AW826" s="33">
        <f t="shared" si="4425"/>
        <v>0</v>
      </c>
      <c r="AX826" s="34">
        <f t="shared" si="4426"/>
        <v>0</v>
      </c>
      <c r="AY826" s="41">
        <f t="shared" si="4427"/>
        <v>0</v>
      </c>
      <c r="AZ826" s="5">
        <f t="shared" si="4428"/>
        <v>0</v>
      </c>
      <c r="BA826" s="155">
        <f t="shared" si="4429"/>
        <v>0</v>
      </c>
    </row>
    <row r="827" spans="1:53" s="2" customFormat="1" ht="13.2" hidden="1" thickTop="1" thickBot="1" x14ac:dyDescent="0.3">
      <c r="A827" s="32"/>
      <c r="B827" s="154">
        <v>5500100932</v>
      </c>
      <c r="C827" s="133" t="str">
        <f>IFERROR(IF(B827,VLOOKUP((AEO!$B$13&amp;AEO!$C$13&amp;B827&amp;E827),MSRV5!A:F,6,0),""),"N/A")</f>
        <v>7820</v>
      </c>
      <c r="D827" s="138" t="s">
        <v>5738</v>
      </c>
      <c r="E827" s="143" t="str">
        <f>IF(B827,VLOOKUP(B827,MSRV5!B:D,3,0),"")</f>
        <v>UN</v>
      </c>
      <c r="F827" s="143"/>
      <c r="G827" s="75"/>
      <c r="H827" s="74">
        <f>IFERROR(IF(B827,VLOOKUP((AEO!$B$13&amp;AEO!$C$13&amp;B827&amp;E827),MSRV5!A:E,5,0),""),0)</f>
        <v>2177.85</v>
      </c>
      <c r="I827" s="33">
        <f t="shared" si="4405"/>
        <v>0</v>
      </c>
      <c r="J827" s="172"/>
      <c r="K827" s="33">
        <f t="shared" si="4406"/>
        <v>0</v>
      </c>
      <c r="L827" s="172"/>
      <c r="M827" s="33">
        <f t="shared" si="4407"/>
        <v>0</v>
      </c>
      <c r="N827" s="172"/>
      <c r="O827" s="33">
        <f t="shared" si="4408"/>
        <v>0</v>
      </c>
      <c r="P827" s="172"/>
      <c r="Q827" s="33">
        <f t="shared" si="4409"/>
        <v>0</v>
      </c>
      <c r="R827" s="172"/>
      <c r="S827" s="33">
        <f t="shared" si="4410"/>
        <v>0</v>
      </c>
      <c r="T827" s="172"/>
      <c r="U827" s="33">
        <f t="shared" si="4411"/>
        <v>0</v>
      </c>
      <c r="V827" s="172"/>
      <c r="W827" s="33">
        <f t="shared" si="4412"/>
        <v>0</v>
      </c>
      <c r="X827" s="172"/>
      <c r="Y827" s="33">
        <f t="shared" si="4413"/>
        <v>0</v>
      </c>
      <c r="Z827" s="172"/>
      <c r="AA827" s="33">
        <f t="shared" si="4414"/>
        <v>0</v>
      </c>
      <c r="AB827" s="172"/>
      <c r="AC827" s="33">
        <f t="shared" si="4415"/>
        <v>0</v>
      </c>
      <c r="AD827" s="172"/>
      <c r="AE827" s="33">
        <f t="shared" si="4416"/>
        <v>0</v>
      </c>
      <c r="AF827" s="172"/>
      <c r="AG827" s="33">
        <f t="shared" si="4417"/>
        <v>0</v>
      </c>
      <c r="AH827" s="172"/>
      <c r="AI827" s="33">
        <f t="shared" si="4418"/>
        <v>0</v>
      </c>
      <c r="AJ827" s="172"/>
      <c r="AK827" s="33">
        <f t="shared" si="4419"/>
        <v>0</v>
      </c>
      <c r="AL827" s="172"/>
      <c r="AM827" s="33">
        <f t="shared" si="4420"/>
        <v>0</v>
      </c>
      <c r="AN827" s="172"/>
      <c r="AO827" s="33">
        <f t="shared" si="4421"/>
        <v>0</v>
      </c>
      <c r="AP827" s="172"/>
      <c r="AQ827" s="33">
        <f t="shared" si="4422"/>
        <v>0</v>
      </c>
      <c r="AR827" s="172"/>
      <c r="AS827" s="33">
        <f t="shared" si="4423"/>
        <v>0</v>
      </c>
      <c r="AT827" s="172"/>
      <c r="AU827" s="33">
        <f t="shared" si="4424"/>
        <v>0</v>
      </c>
      <c r="AV827" s="172"/>
      <c r="AW827" s="33">
        <f t="shared" si="4425"/>
        <v>0</v>
      </c>
      <c r="AX827" s="34">
        <f t="shared" si="4426"/>
        <v>0</v>
      </c>
      <c r="AY827" s="41">
        <f t="shared" si="4427"/>
        <v>0</v>
      </c>
      <c r="AZ827" s="5">
        <f t="shared" si="4428"/>
        <v>0</v>
      </c>
      <c r="BA827" s="155">
        <f t="shared" si="4429"/>
        <v>0</v>
      </c>
    </row>
    <row r="828" spans="1:53" s="2" customFormat="1" ht="13.2" hidden="1" thickTop="1" thickBot="1" x14ac:dyDescent="0.3">
      <c r="A828" s="89"/>
      <c r="B828" s="152">
        <v>5500100902</v>
      </c>
      <c r="C828" s="132" t="str">
        <f>IFERROR(IF(B828,VLOOKUP((AEO!$B$13&amp;AEO!$C$13&amp;B828&amp;E828),MSRV5!A:F,6,0),""),"N/A")</f>
        <v>7830</v>
      </c>
      <c r="D828" s="137" t="s">
        <v>5739</v>
      </c>
      <c r="E828" s="142" t="str">
        <f>IF(B828,VLOOKUP(B828,MSRV5!B:D,3,0),"")</f>
        <v>UN</v>
      </c>
      <c r="F828" s="142"/>
      <c r="G828" s="86"/>
      <c r="H828" s="88">
        <f>IFERROR(IF(B828,VLOOKUP((AEO!$B$13&amp;AEO!$C$13&amp;B828&amp;E828),MSRV5!A:E,5,0),""),0)</f>
        <v>4521.49</v>
      </c>
      <c r="I828" s="90">
        <f t="shared" si="4405"/>
        <v>0</v>
      </c>
      <c r="J828" s="172"/>
      <c r="K828" s="90">
        <f t="shared" si="4406"/>
        <v>0</v>
      </c>
      <c r="L828" s="172"/>
      <c r="M828" s="90">
        <f t="shared" si="4407"/>
        <v>0</v>
      </c>
      <c r="N828" s="172"/>
      <c r="O828" s="90">
        <f t="shared" si="4408"/>
        <v>0</v>
      </c>
      <c r="P828" s="172"/>
      <c r="Q828" s="90">
        <f t="shared" si="4409"/>
        <v>0</v>
      </c>
      <c r="R828" s="172"/>
      <c r="S828" s="90">
        <f t="shared" si="4410"/>
        <v>0</v>
      </c>
      <c r="T828" s="172"/>
      <c r="U828" s="90">
        <f t="shared" si="4411"/>
        <v>0</v>
      </c>
      <c r="V828" s="172"/>
      <c r="W828" s="90">
        <f t="shared" si="4412"/>
        <v>0</v>
      </c>
      <c r="X828" s="172"/>
      <c r="Y828" s="90">
        <f t="shared" si="4413"/>
        <v>0</v>
      </c>
      <c r="Z828" s="172"/>
      <c r="AA828" s="90">
        <f t="shared" si="4414"/>
        <v>0</v>
      </c>
      <c r="AB828" s="172"/>
      <c r="AC828" s="90">
        <f t="shared" si="4415"/>
        <v>0</v>
      </c>
      <c r="AD828" s="172"/>
      <c r="AE828" s="90">
        <f t="shared" si="4416"/>
        <v>0</v>
      </c>
      <c r="AF828" s="172"/>
      <c r="AG828" s="90">
        <f t="shared" si="4417"/>
        <v>0</v>
      </c>
      <c r="AH828" s="172"/>
      <c r="AI828" s="90">
        <f t="shared" si="4418"/>
        <v>0</v>
      </c>
      <c r="AJ828" s="172"/>
      <c r="AK828" s="90">
        <f t="shared" si="4419"/>
        <v>0</v>
      </c>
      <c r="AL828" s="172"/>
      <c r="AM828" s="90">
        <f t="shared" si="4420"/>
        <v>0</v>
      </c>
      <c r="AN828" s="172"/>
      <c r="AO828" s="90">
        <f t="shared" si="4421"/>
        <v>0</v>
      </c>
      <c r="AP828" s="172"/>
      <c r="AQ828" s="90">
        <f t="shared" si="4422"/>
        <v>0</v>
      </c>
      <c r="AR828" s="172"/>
      <c r="AS828" s="90">
        <f t="shared" si="4423"/>
        <v>0</v>
      </c>
      <c r="AT828" s="172"/>
      <c r="AU828" s="90">
        <f t="shared" si="4424"/>
        <v>0</v>
      </c>
      <c r="AV828" s="172"/>
      <c r="AW828" s="90">
        <f t="shared" si="4425"/>
        <v>0</v>
      </c>
      <c r="AX828" s="91">
        <f t="shared" si="4426"/>
        <v>0</v>
      </c>
      <c r="AY828" s="92">
        <f t="shared" si="4427"/>
        <v>0</v>
      </c>
      <c r="AZ828" s="87">
        <f t="shared" si="4428"/>
        <v>0</v>
      </c>
      <c r="BA828" s="153">
        <f t="shared" si="4429"/>
        <v>0</v>
      </c>
    </row>
    <row r="829" spans="1:53" s="2" customFormat="1" ht="13.2" hidden="1" thickTop="1" thickBot="1" x14ac:dyDescent="0.3">
      <c r="A829" s="32"/>
      <c r="B829" s="152">
        <v>5500100903</v>
      </c>
      <c r="C829" s="132" t="str">
        <f>IFERROR(IF(B829,VLOOKUP((AEO!$B$13&amp;AEO!$C$13&amp;B829&amp;E829),MSRV5!A:F,6,0),""),"N/A")</f>
        <v>7840</v>
      </c>
      <c r="D829" s="137" t="s">
        <v>5740</v>
      </c>
      <c r="E829" s="142" t="str">
        <f>IF(B829,VLOOKUP(B829,MSRV5!B:D,3,0),"")</f>
        <v>UN</v>
      </c>
      <c r="F829" s="142"/>
      <c r="G829" s="86"/>
      <c r="H829" s="74">
        <f>IFERROR(IF(B829,VLOOKUP((AEO!$B$13&amp;AEO!$C$13&amp;B829&amp;E829),MSRV5!A:E,5,0),""),0)</f>
        <v>9983.5300000000007</v>
      </c>
      <c r="I829" s="33">
        <f t="shared" si="4405"/>
        <v>0</v>
      </c>
      <c r="J829" s="172"/>
      <c r="K829" s="33">
        <f t="shared" si="4406"/>
        <v>0</v>
      </c>
      <c r="L829" s="172"/>
      <c r="M829" s="33">
        <f t="shared" si="4407"/>
        <v>0</v>
      </c>
      <c r="N829" s="172"/>
      <c r="O829" s="33">
        <f t="shared" si="4408"/>
        <v>0</v>
      </c>
      <c r="P829" s="172"/>
      <c r="Q829" s="33">
        <f t="shared" si="4409"/>
        <v>0</v>
      </c>
      <c r="R829" s="172"/>
      <c r="S829" s="33">
        <f t="shared" si="4410"/>
        <v>0</v>
      </c>
      <c r="T829" s="172"/>
      <c r="U829" s="33">
        <f t="shared" si="4411"/>
        <v>0</v>
      </c>
      <c r="V829" s="172"/>
      <c r="W829" s="33">
        <f t="shared" si="4412"/>
        <v>0</v>
      </c>
      <c r="X829" s="172"/>
      <c r="Y829" s="33">
        <f t="shared" si="4413"/>
        <v>0</v>
      </c>
      <c r="Z829" s="172"/>
      <c r="AA829" s="33">
        <f t="shared" si="4414"/>
        <v>0</v>
      </c>
      <c r="AB829" s="172"/>
      <c r="AC829" s="33">
        <f t="shared" si="4415"/>
        <v>0</v>
      </c>
      <c r="AD829" s="172"/>
      <c r="AE829" s="33">
        <f t="shared" si="4416"/>
        <v>0</v>
      </c>
      <c r="AF829" s="172"/>
      <c r="AG829" s="33">
        <f t="shared" si="4417"/>
        <v>0</v>
      </c>
      <c r="AH829" s="172"/>
      <c r="AI829" s="33">
        <f t="shared" si="4418"/>
        <v>0</v>
      </c>
      <c r="AJ829" s="172"/>
      <c r="AK829" s="33">
        <f t="shared" si="4419"/>
        <v>0</v>
      </c>
      <c r="AL829" s="172"/>
      <c r="AM829" s="33">
        <f t="shared" si="4420"/>
        <v>0</v>
      </c>
      <c r="AN829" s="172"/>
      <c r="AO829" s="33">
        <f t="shared" si="4421"/>
        <v>0</v>
      </c>
      <c r="AP829" s="172"/>
      <c r="AQ829" s="33">
        <f t="shared" si="4422"/>
        <v>0</v>
      </c>
      <c r="AR829" s="172"/>
      <c r="AS829" s="33">
        <f t="shared" si="4423"/>
        <v>0</v>
      </c>
      <c r="AT829" s="172"/>
      <c r="AU829" s="33">
        <f t="shared" si="4424"/>
        <v>0</v>
      </c>
      <c r="AV829" s="172"/>
      <c r="AW829" s="33">
        <f t="shared" si="4425"/>
        <v>0</v>
      </c>
      <c r="AX829" s="34">
        <f t="shared" si="4426"/>
        <v>0</v>
      </c>
      <c r="AY829" s="41">
        <f t="shared" si="4427"/>
        <v>0</v>
      </c>
      <c r="AZ829" s="5">
        <f t="shared" si="4428"/>
        <v>0</v>
      </c>
      <c r="BA829" s="155">
        <f t="shared" si="4429"/>
        <v>0</v>
      </c>
    </row>
    <row r="830" spans="1:53" s="2" customFormat="1" ht="13.2" hidden="1" thickTop="1" thickBot="1" x14ac:dyDescent="0.3">
      <c r="A830" s="32"/>
      <c r="B830" s="154">
        <v>5500100901</v>
      </c>
      <c r="C830" s="133" t="str">
        <f>IFERROR(IF(B830,VLOOKUP((AEO!$B$13&amp;AEO!$C$13&amp;B830&amp;E830),MSRV5!A:F,6,0),""),"N/A")</f>
        <v>7850</v>
      </c>
      <c r="D830" s="138" t="s">
        <v>5741</v>
      </c>
      <c r="E830" s="143" t="str">
        <f>IF(B830,VLOOKUP(B830,MSRV5!B:D,3,0),"")</f>
        <v>UN</v>
      </c>
      <c r="F830" s="143"/>
      <c r="G830" s="75"/>
      <c r="H830" s="74">
        <f>IFERROR(IF(B830,VLOOKUP((AEO!$B$13&amp;AEO!$C$13&amp;B830&amp;E830),MSRV5!A:E,5,0),""),0)</f>
        <v>14533.02</v>
      </c>
      <c r="I830" s="33">
        <f t="shared" si="4405"/>
        <v>0</v>
      </c>
      <c r="J830" s="172"/>
      <c r="K830" s="33">
        <f t="shared" si="4406"/>
        <v>0</v>
      </c>
      <c r="L830" s="172"/>
      <c r="M830" s="33">
        <f t="shared" si="4407"/>
        <v>0</v>
      </c>
      <c r="N830" s="172"/>
      <c r="O830" s="33">
        <f t="shared" si="4408"/>
        <v>0</v>
      </c>
      <c r="P830" s="172"/>
      <c r="Q830" s="33">
        <f t="shared" si="4409"/>
        <v>0</v>
      </c>
      <c r="R830" s="172"/>
      <c r="S830" s="33">
        <f t="shared" si="4410"/>
        <v>0</v>
      </c>
      <c r="T830" s="172"/>
      <c r="U830" s="33">
        <f t="shared" si="4411"/>
        <v>0</v>
      </c>
      <c r="V830" s="172"/>
      <c r="W830" s="33">
        <f t="shared" si="4412"/>
        <v>0</v>
      </c>
      <c r="X830" s="172"/>
      <c r="Y830" s="33">
        <f t="shared" si="4413"/>
        <v>0</v>
      </c>
      <c r="Z830" s="172"/>
      <c r="AA830" s="33">
        <f t="shared" si="4414"/>
        <v>0</v>
      </c>
      <c r="AB830" s="172"/>
      <c r="AC830" s="33">
        <f t="shared" si="4415"/>
        <v>0</v>
      </c>
      <c r="AD830" s="172"/>
      <c r="AE830" s="33">
        <f t="shared" si="4416"/>
        <v>0</v>
      </c>
      <c r="AF830" s="172"/>
      <c r="AG830" s="33">
        <f t="shared" si="4417"/>
        <v>0</v>
      </c>
      <c r="AH830" s="172"/>
      <c r="AI830" s="33">
        <f t="shared" si="4418"/>
        <v>0</v>
      </c>
      <c r="AJ830" s="172"/>
      <c r="AK830" s="33">
        <f t="shared" si="4419"/>
        <v>0</v>
      </c>
      <c r="AL830" s="172"/>
      <c r="AM830" s="33">
        <f t="shared" si="4420"/>
        <v>0</v>
      </c>
      <c r="AN830" s="172"/>
      <c r="AO830" s="33">
        <f t="shared" si="4421"/>
        <v>0</v>
      </c>
      <c r="AP830" s="172"/>
      <c r="AQ830" s="33">
        <f t="shared" si="4422"/>
        <v>0</v>
      </c>
      <c r="AR830" s="172"/>
      <c r="AS830" s="33">
        <f t="shared" si="4423"/>
        <v>0</v>
      </c>
      <c r="AT830" s="172"/>
      <c r="AU830" s="33">
        <f t="shared" si="4424"/>
        <v>0</v>
      </c>
      <c r="AV830" s="172"/>
      <c r="AW830" s="33">
        <f t="shared" si="4425"/>
        <v>0</v>
      </c>
      <c r="AX830" s="34">
        <f t="shared" si="4426"/>
        <v>0</v>
      </c>
      <c r="AY830" s="41">
        <f t="shared" si="4427"/>
        <v>0</v>
      </c>
      <c r="AZ830" s="5">
        <f t="shared" si="4428"/>
        <v>0</v>
      </c>
      <c r="BA830" s="155">
        <f t="shared" si="4429"/>
        <v>0</v>
      </c>
    </row>
    <row r="831" spans="1:53" s="2" customFormat="1" ht="13.2" hidden="1" thickTop="1" thickBot="1" x14ac:dyDescent="0.3">
      <c r="A831" s="32"/>
      <c r="B831" s="154">
        <v>5500100904</v>
      </c>
      <c r="C831" s="133" t="str">
        <f>IFERROR(IF(B831,VLOOKUP((AEO!$B$13&amp;AEO!$C$13&amp;B831&amp;E831),MSRV5!A:F,6,0),""),"N/A")</f>
        <v>7860</v>
      </c>
      <c r="D831" s="138" t="s">
        <v>5742</v>
      </c>
      <c r="E831" s="143" t="str">
        <f>IF(B831,VLOOKUP(B831,MSRV5!B:D,3,0),"")</f>
        <v>UN</v>
      </c>
      <c r="F831" s="143"/>
      <c r="G831" s="75"/>
      <c r="H831" s="74">
        <f>IFERROR(IF(B831,VLOOKUP((AEO!$B$13&amp;AEO!$C$13&amp;B831&amp;E831),MSRV5!A:E,5,0),""),0)</f>
        <v>16242.21</v>
      </c>
      <c r="I831" s="33">
        <f t="shared" si="4405"/>
        <v>0</v>
      </c>
      <c r="J831" s="172"/>
      <c r="K831" s="33">
        <f t="shared" si="4406"/>
        <v>0</v>
      </c>
      <c r="L831" s="172"/>
      <c r="M831" s="33">
        <f t="shared" si="4407"/>
        <v>0</v>
      </c>
      <c r="N831" s="172"/>
      <c r="O831" s="33">
        <f t="shared" si="4408"/>
        <v>0</v>
      </c>
      <c r="P831" s="172"/>
      <c r="Q831" s="33">
        <f t="shared" si="4409"/>
        <v>0</v>
      </c>
      <c r="R831" s="172"/>
      <c r="S831" s="33">
        <f t="shared" si="4410"/>
        <v>0</v>
      </c>
      <c r="T831" s="172"/>
      <c r="U831" s="33">
        <f t="shared" si="4411"/>
        <v>0</v>
      </c>
      <c r="V831" s="172"/>
      <c r="W831" s="33">
        <f t="shared" si="4412"/>
        <v>0</v>
      </c>
      <c r="X831" s="172"/>
      <c r="Y831" s="33">
        <f t="shared" si="4413"/>
        <v>0</v>
      </c>
      <c r="Z831" s="172"/>
      <c r="AA831" s="33">
        <f t="shared" si="4414"/>
        <v>0</v>
      </c>
      <c r="AB831" s="172"/>
      <c r="AC831" s="33">
        <f t="shared" si="4415"/>
        <v>0</v>
      </c>
      <c r="AD831" s="172"/>
      <c r="AE831" s="33">
        <f t="shared" si="4416"/>
        <v>0</v>
      </c>
      <c r="AF831" s="172"/>
      <c r="AG831" s="33">
        <f t="shared" si="4417"/>
        <v>0</v>
      </c>
      <c r="AH831" s="172"/>
      <c r="AI831" s="33">
        <f t="shared" si="4418"/>
        <v>0</v>
      </c>
      <c r="AJ831" s="172"/>
      <c r="AK831" s="33">
        <f t="shared" si="4419"/>
        <v>0</v>
      </c>
      <c r="AL831" s="172"/>
      <c r="AM831" s="33">
        <f t="shared" si="4420"/>
        <v>0</v>
      </c>
      <c r="AN831" s="172"/>
      <c r="AO831" s="33">
        <f t="shared" si="4421"/>
        <v>0</v>
      </c>
      <c r="AP831" s="172"/>
      <c r="AQ831" s="33">
        <f t="shared" si="4422"/>
        <v>0</v>
      </c>
      <c r="AR831" s="172"/>
      <c r="AS831" s="33">
        <f t="shared" si="4423"/>
        <v>0</v>
      </c>
      <c r="AT831" s="172"/>
      <c r="AU831" s="33">
        <f t="shared" si="4424"/>
        <v>0</v>
      </c>
      <c r="AV831" s="172"/>
      <c r="AW831" s="33">
        <f t="shared" si="4425"/>
        <v>0</v>
      </c>
      <c r="AX831" s="34">
        <f t="shared" si="4426"/>
        <v>0</v>
      </c>
      <c r="AY831" s="41">
        <f t="shared" si="4427"/>
        <v>0</v>
      </c>
      <c r="AZ831" s="5">
        <f t="shared" si="4428"/>
        <v>0</v>
      </c>
      <c r="BA831" s="155">
        <f t="shared" si="4429"/>
        <v>0</v>
      </c>
    </row>
    <row r="832" spans="1:53" s="2" customFormat="1" ht="13.2" hidden="1" thickTop="1" thickBot="1" x14ac:dyDescent="0.3">
      <c r="A832" s="32"/>
      <c r="B832" s="154">
        <v>5500100905</v>
      </c>
      <c r="C832" s="133" t="str">
        <f>IFERROR(IF(B832,VLOOKUP((AEO!$B$13&amp;AEO!$C$13&amp;B832&amp;E832),MSRV5!A:F,6,0),""),"N/A")</f>
        <v>7870</v>
      </c>
      <c r="D832" s="138" t="s">
        <v>5743</v>
      </c>
      <c r="E832" s="143" t="str">
        <f>IF(B832,VLOOKUP(B832,MSRV5!B:D,3,0),"")</f>
        <v>UN</v>
      </c>
      <c r="F832" s="143"/>
      <c r="G832" s="75"/>
      <c r="H832" s="74">
        <f>IFERROR(IF(B832,VLOOKUP((AEO!$B$13&amp;AEO!$C$13&amp;B832&amp;E832),MSRV5!A:E,5,0),""),0)</f>
        <v>14418.75</v>
      </c>
      <c r="I832" s="33">
        <f t="shared" si="4405"/>
        <v>0</v>
      </c>
      <c r="J832" s="172"/>
      <c r="K832" s="33">
        <f t="shared" si="4406"/>
        <v>0</v>
      </c>
      <c r="L832" s="172"/>
      <c r="M832" s="33">
        <f t="shared" si="4407"/>
        <v>0</v>
      </c>
      <c r="N832" s="172"/>
      <c r="O832" s="33">
        <f t="shared" si="4408"/>
        <v>0</v>
      </c>
      <c r="P832" s="172"/>
      <c r="Q832" s="33">
        <f t="shared" si="4409"/>
        <v>0</v>
      </c>
      <c r="R832" s="172"/>
      <c r="S832" s="33">
        <f t="shared" si="4410"/>
        <v>0</v>
      </c>
      <c r="T832" s="172"/>
      <c r="U832" s="33">
        <f t="shared" si="4411"/>
        <v>0</v>
      </c>
      <c r="V832" s="172"/>
      <c r="W832" s="33">
        <f t="shared" si="4412"/>
        <v>0</v>
      </c>
      <c r="X832" s="172"/>
      <c r="Y832" s="33">
        <f t="shared" si="4413"/>
        <v>0</v>
      </c>
      <c r="Z832" s="172"/>
      <c r="AA832" s="33">
        <f t="shared" si="4414"/>
        <v>0</v>
      </c>
      <c r="AB832" s="172"/>
      <c r="AC832" s="33">
        <f t="shared" si="4415"/>
        <v>0</v>
      </c>
      <c r="AD832" s="172"/>
      <c r="AE832" s="33">
        <f t="shared" si="4416"/>
        <v>0</v>
      </c>
      <c r="AF832" s="172"/>
      <c r="AG832" s="33">
        <f t="shared" si="4417"/>
        <v>0</v>
      </c>
      <c r="AH832" s="172"/>
      <c r="AI832" s="33">
        <f t="shared" si="4418"/>
        <v>0</v>
      </c>
      <c r="AJ832" s="172"/>
      <c r="AK832" s="33">
        <f t="shared" si="4419"/>
        <v>0</v>
      </c>
      <c r="AL832" s="172"/>
      <c r="AM832" s="33">
        <f t="shared" si="4420"/>
        <v>0</v>
      </c>
      <c r="AN832" s="172"/>
      <c r="AO832" s="33">
        <f t="shared" si="4421"/>
        <v>0</v>
      </c>
      <c r="AP832" s="172"/>
      <c r="AQ832" s="33">
        <f t="shared" si="4422"/>
        <v>0</v>
      </c>
      <c r="AR832" s="172"/>
      <c r="AS832" s="33">
        <f t="shared" si="4423"/>
        <v>0</v>
      </c>
      <c r="AT832" s="172"/>
      <c r="AU832" s="33">
        <f t="shared" si="4424"/>
        <v>0</v>
      </c>
      <c r="AV832" s="172"/>
      <c r="AW832" s="33">
        <f t="shared" si="4425"/>
        <v>0</v>
      </c>
      <c r="AX832" s="34">
        <f t="shared" si="4426"/>
        <v>0</v>
      </c>
      <c r="AY832" s="41">
        <f t="shared" si="4427"/>
        <v>0</v>
      </c>
      <c r="AZ832" s="5">
        <f t="shared" si="4428"/>
        <v>0</v>
      </c>
      <c r="BA832" s="155">
        <f t="shared" si="4429"/>
        <v>0</v>
      </c>
    </row>
    <row r="833" spans="1:53" s="2" customFormat="1" ht="13.2" hidden="1" thickTop="1" thickBot="1" x14ac:dyDescent="0.3">
      <c r="A833" s="32"/>
      <c r="B833" s="154">
        <v>5500300559</v>
      </c>
      <c r="C833" s="133" t="str">
        <f>IFERROR(IF(B833,VLOOKUP((AEO!$B$13&amp;AEO!$C$13&amp;B833&amp;E833),MSRV5!A:F,6,0),""),"N/A")</f>
        <v>7880</v>
      </c>
      <c r="D833" s="138" t="s">
        <v>5744</v>
      </c>
      <c r="E833" s="143" t="str">
        <f>IF(B833,VLOOKUP(B833,MSRV5!B:D,3,0),"")</f>
        <v>UN</v>
      </c>
      <c r="F833" s="143"/>
      <c r="G833" s="75"/>
      <c r="H833" s="74">
        <f>IFERROR(IF(B833,VLOOKUP((AEO!$B$13&amp;AEO!$C$13&amp;B833&amp;E833),MSRV5!A:E,5,0),""),0)</f>
        <v>323.91000000000003</v>
      </c>
      <c r="I833" s="33">
        <f t="shared" si="4405"/>
        <v>0</v>
      </c>
      <c r="J833" s="172"/>
      <c r="K833" s="33">
        <f t="shared" si="4406"/>
        <v>0</v>
      </c>
      <c r="L833" s="172"/>
      <c r="M833" s="33">
        <f t="shared" si="4407"/>
        <v>0</v>
      </c>
      <c r="N833" s="172"/>
      <c r="O833" s="33">
        <f t="shared" si="4408"/>
        <v>0</v>
      </c>
      <c r="P833" s="172"/>
      <c r="Q833" s="33">
        <f t="shared" si="4409"/>
        <v>0</v>
      </c>
      <c r="R833" s="172"/>
      <c r="S833" s="33">
        <f t="shared" si="4410"/>
        <v>0</v>
      </c>
      <c r="T833" s="172"/>
      <c r="U833" s="33">
        <f t="shared" si="4411"/>
        <v>0</v>
      </c>
      <c r="V833" s="172"/>
      <c r="W833" s="33">
        <f t="shared" si="4412"/>
        <v>0</v>
      </c>
      <c r="X833" s="172"/>
      <c r="Y833" s="33">
        <f t="shared" si="4413"/>
        <v>0</v>
      </c>
      <c r="Z833" s="172"/>
      <c r="AA833" s="33">
        <f t="shared" si="4414"/>
        <v>0</v>
      </c>
      <c r="AB833" s="172"/>
      <c r="AC833" s="33">
        <f t="shared" si="4415"/>
        <v>0</v>
      </c>
      <c r="AD833" s="172"/>
      <c r="AE833" s="33">
        <f t="shared" si="4416"/>
        <v>0</v>
      </c>
      <c r="AF833" s="172"/>
      <c r="AG833" s="33">
        <f t="shared" si="4417"/>
        <v>0</v>
      </c>
      <c r="AH833" s="172"/>
      <c r="AI833" s="33">
        <f t="shared" si="4418"/>
        <v>0</v>
      </c>
      <c r="AJ833" s="172"/>
      <c r="AK833" s="33">
        <f t="shared" si="4419"/>
        <v>0</v>
      </c>
      <c r="AL833" s="172"/>
      <c r="AM833" s="33">
        <f t="shared" si="4420"/>
        <v>0</v>
      </c>
      <c r="AN833" s="172"/>
      <c r="AO833" s="33">
        <f t="shared" si="4421"/>
        <v>0</v>
      </c>
      <c r="AP833" s="172"/>
      <c r="AQ833" s="33">
        <f t="shared" si="4422"/>
        <v>0</v>
      </c>
      <c r="AR833" s="172"/>
      <c r="AS833" s="33">
        <f t="shared" si="4423"/>
        <v>0</v>
      </c>
      <c r="AT833" s="172"/>
      <c r="AU833" s="33">
        <f t="shared" si="4424"/>
        <v>0</v>
      </c>
      <c r="AV833" s="172"/>
      <c r="AW833" s="33">
        <f t="shared" si="4425"/>
        <v>0</v>
      </c>
      <c r="AX833" s="34">
        <f t="shared" si="4426"/>
        <v>0</v>
      </c>
      <c r="AY833" s="41">
        <f t="shared" si="4427"/>
        <v>0</v>
      </c>
      <c r="AZ833" s="5">
        <f t="shared" si="4428"/>
        <v>0</v>
      </c>
      <c r="BA833" s="155">
        <f t="shared" si="4429"/>
        <v>0</v>
      </c>
    </row>
    <row r="834" spans="1:53" s="2" customFormat="1" ht="13.2" hidden="1" thickTop="1" thickBot="1" x14ac:dyDescent="0.3">
      <c r="A834" s="32"/>
      <c r="B834" s="154">
        <v>5500300557</v>
      </c>
      <c r="C834" s="133" t="str">
        <f>IFERROR(IF(B834,VLOOKUP((AEO!$B$13&amp;AEO!$C$13&amp;B834&amp;E834),MSRV5!A:F,6,0),""),"N/A")</f>
        <v>7890</v>
      </c>
      <c r="D834" s="138" t="s">
        <v>5745</v>
      </c>
      <c r="E834" s="143" t="str">
        <f>IF(B834,VLOOKUP(B834,MSRV5!B:D,3,0),"")</f>
        <v>UN</v>
      </c>
      <c r="F834" s="143"/>
      <c r="G834" s="75"/>
      <c r="H834" s="74">
        <f>IFERROR(IF(B834,VLOOKUP((AEO!$B$13&amp;AEO!$C$13&amp;B834&amp;E834),MSRV5!A:E,5,0),""),0)</f>
        <v>428.1</v>
      </c>
      <c r="I834" s="33">
        <f t="shared" si="4405"/>
        <v>0</v>
      </c>
      <c r="J834" s="172"/>
      <c r="K834" s="33">
        <f t="shared" si="4406"/>
        <v>0</v>
      </c>
      <c r="L834" s="172"/>
      <c r="M834" s="33">
        <f t="shared" si="4407"/>
        <v>0</v>
      </c>
      <c r="N834" s="172"/>
      <c r="O834" s="33">
        <f t="shared" si="4408"/>
        <v>0</v>
      </c>
      <c r="P834" s="172"/>
      <c r="Q834" s="33">
        <f t="shared" si="4409"/>
        <v>0</v>
      </c>
      <c r="R834" s="172"/>
      <c r="S834" s="33">
        <f t="shared" si="4410"/>
        <v>0</v>
      </c>
      <c r="T834" s="172"/>
      <c r="U834" s="33">
        <f t="shared" si="4411"/>
        <v>0</v>
      </c>
      <c r="V834" s="172"/>
      <c r="W834" s="33">
        <f t="shared" si="4412"/>
        <v>0</v>
      </c>
      <c r="X834" s="172"/>
      <c r="Y834" s="33">
        <f t="shared" si="4413"/>
        <v>0</v>
      </c>
      <c r="Z834" s="172"/>
      <c r="AA834" s="33">
        <f t="shared" si="4414"/>
        <v>0</v>
      </c>
      <c r="AB834" s="172"/>
      <c r="AC834" s="33">
        <f t="shared" si="4415"/>
        <v>0</v>
      </c>
      <c r="AD834" s="172"/>
      <c r="AE834" s="33">
        <f t="shared" si="4416"/>
        <v>0</v>
      </c>
      <c r="AF834" s="172"/>
      <c r="AG834" s="33">
        <f t="shared" si="4417"/>
        <v>0</v>
      </c>
      <c r="AH834" s="172"/>
      <c r="AI834" s="33">
        <f t="shared" si="4418"/>
        <v>0</v>
      </c>
      <c r="AJ834" s="172"/>
      <c r="AK834" s="33">
        <f t="shared" si="4419"/>
        <v>0</v>
      </c>
      <c r="AL834" s="172"/>
      <c r="AM834" s="33">
        <f t="shared" si="4420"/>
        <v>0</v>
      </c>
      <c r="AN834" s="172"/>
      <c r="AO834" s="33">
        <f t="shared" si="4421"/>
        <v>0</v>
      </c>
      <c r="AP834" s="172"/>
      <c r="AQ834" s="33">
        <f t="shared" si="4422"/>
        <v>0</v>
      </c>
      <c r="AR834" s="172"/>
      <c r="AS834" s="33">
        <f t="shared" si="4423"/>
        <v>0</v>
      </c>
      <c r="AT834" s="172"/>
      <c r="AU834" s="33">
        <f t="shared" si="4424"/>
        <v>0</v>
      </c>
      <c r="AV834" s="172"/>
      <c r="AW834" s="33">
        <f t="shared" si="4425"/>
        <v>0</v>
      </c>
      <c r="AX834" s="34">
        <f t="shared" si="4426"/>
        <v>0</v>
      </c>
      <c r="AY834" s="41">
        <f t="shared" si="4427"/>
        <v>0</v>
      </c>
      <c r="AZ834" s="5">
        <f t="shared" si="4428"/>
        <v>0</v>
      </c>
      <c r="BA834" s="155">
        <f t="shared" si="4429"/>
        <v>0</v>
      </c>
    </row>
    <row r="835" spans="1:53" s="2" customFormat="1" ht="13.2" hidden="1" thickTop="1" thickBot="1" x14ac:dyDescent="0.3">
      <c r="A835" s="32"/>
      <c r="B835" s="154">
        <v>5500300055</v>
      </c>
      <c r="C835" s="133" t="str">
        <f>IFERROR(IF(B835,VLOOKUP((AEO!$B$13&amp;AEO!$C$13&amp;B835&amp;E835),MSRV5!A:F,6,0),""),"N/A")</f>
        <v>7900</v>
      </c>
      <c r="D835" s="138" t="s">
        <v>5746</v>
      </c>
      <c r="E835" s="143" t="str">
        <f>IF(B835,VLOOKUP(B835,MSRV5!B:D,3,0),"")</f>
        <v>UN</v>
      </c>
      <c r="F835" s="143"/>
      <c r="G835" s="75"/>
      <c r="H835" s="74">
        <f>IFERROR(IF(B835,VLOOKUP((AEO!$B$13&amp;AEO!$C$13&amp;B835&amp;E835),MSRV5!A:E,5,0),""),0)</f>
        <v>250.66</v>
      </c>
      <c r="I835" s="33">
        <f t="shared" si="4405"/>
        <v>0</v>
      </c>
      <c r="J835" s="172"/>
      <c r="K835" s="33">
        <f t="shared" si="4406"/>
        <v>0</v>
      </c>
      <c r="L835" s="172"/>
      <c r="M835" s="33">
        <f t="shared" si="4407"/>
        <v>0</v>
      </c>
      <c r="N835" s="172"/>
      <c r="O835" s="33">
        <f t="shared" si="4408"/>
        <v>0</v>
      </c>
      <c r="P835" s="172"/>
      <c r="Q835" s="33">
        <f t="shared" si="4409"/>
        <v>0</v>
      </c>
      <c r="R835" s="172"/>
      <c r="S835" s="33">
        <f t="shared" si="4410"/>
        <v>0</v>
      </c>
      <c r="T835" s="172"/>
      <c r="U835" s="33">
        <f t="shared" si="4411"/>
        <v>0</v>
      </c>
      <c r="V835" s="172"/>
      <c r="W835" s="33">
        <f t="shared" si="4412"/>
        <v>0</v>
      </c>
      <c r="X835" s="172"/>
      <c r="Y835" s="33">
        <f t="shared" si="4413"/>
        <v>0</v>
      </c>
      <c r="Z835" s="172"/>
      <c r="AA835" s="33">
        <f t="shared" si="4414"/>
        <v>0</v>
      </c>
      <c r="AB835" s="172"/>
      <c r="AC835" s="33">
        <f t="shared" si="4415"/>
        <v>0</v>
      </c>
      <c r="AD835" s="172"/>
      <c r="AE835" s="33">
        <f t="shared" si="4416"/>
        <v>0</v>
      </c>
      <c r="AF835" s="172"/>
      <c r="AG835" s="33">
        <f t="shared" si="4417"/>
        <v>0</v>
      </c>
      <c r="AH835" s="172"/>
      <c r="AI835" s="33">
        <f t="shared" si="4418"/>
        <v>0</v>
      </c>
      <c r="AJ835" s="172"/>
      <c r="AK835" s="33">
        <f t="shared" si="4419"/>
        <v>0</v>
      </c>
      <c r="AL835" s="172"/>
      <c r="AM835" s="33">
        <f t="shared" si="4420"/>
        <v>0</v>
      </c>
      <c r="AN835" s="172"/>
      <c r="AO835" s="33">
        <f t="shared" si="4421"/>
        <v>0</v>
      </c>
      <c r="AP835" s="172"/>
      <c r="AQ835" s="33">
        <f t="shared" si="4422"/>
        <v>0</v>
      </c>
      <c r="AR835" s="172"/>
      <c r="AS835" s="33">
        <f t="shared" si="4423"/>
        <v>0</v>
      </c>
      <c r="AT835" s="172"/>
      <c r="AU835" s="33">
        <f t="shared" si="4424"/>
        <v>0</v>
      </c>
      <c r="AV835" s="172"/>
      <c r="AW835" s="33">
        <f t="shared" si="4425"/>
        <v>0</v>
      </c>
      <c r="AX835" s="34">
        <f t="shared" si="4426"/>
        <v>0</v>
      </c>
      <c r="AY835" s="41">
        <f t="shared" si="4427"/>
        <v>0</v>
      </c>
      <c r="AZ835" s="5">
        <f t="shared" si="4428"/>
        <v>0</v>
      </c>
      <c r="BA835" s="155">
        <f t="shared" si="4429"/>
        <v>0</v>
      </c>
    </row>
    <row r="836" spans="1:53" s="2" customFormat="1" ht="13.2" thickTop="1" thickBot="1" x14ac:dyDescent="0.3">
      <c r="A836" s="32"/>
      <c r="B836" s="150"/>
      <c r="C836" s="131" t="str">
        <f>IFERROR(IF(B836,VLOOKUP((AEO!$B$13&amp;AEO!$C$13&amp;B836&amp;E836),MSRV5!A:F,6,0),""),"N/A")</f>
        <v/>
      </c>
      <c r="D836" s="145" t="s">
        <v>5747</v>
      </c>
      <c r="E836" s="141" t="str">
        <f>IF(B836,VLOOKUP(B836,MSRV5!B:D,3,0),"")</f>
        <v/>
      </c>
      <c r="F836" s="141"/>
      <c r="G836" s="94"/>
      <c r="H836" s="35" t="str">
        <f>IFERROR(IF(B836,VLOOKUP((AEO!$B$13&amp;AEO!$C$13&amp;B836&amp;E836),MSRV5!A:E,5,0),""),0)</f>
        <v/>
      </c>
      <c r="I836" s="36">
        <f>SUBTOTAL(9,I837:I896)</f>
        <v>6848.94</v>
      </c>
      <c r="J836" s="171"/>
      <c r="K836" s="36">
        <f>SUBTOTAL(9,K837:K896)</f>
        <v>6848.94</v>
      </c>
      <c r="L836" s="171"/>
      <c r="M836" s="36">
        <f>SUBTOTAL(9,M837:M896)</f>
        <v>0</v>
      </c>
      <c r="N836" s="171"/>
      <c r="O836" s="36">
        <f>SUBTOTAL(9,O837:O896)</f>
        <v>0</v>
      </c>
      <c r="P836" s="171"/>
      <c r="Q836" s="36">
        <f>SUBTOTAL(9,Q837:Q896)</f>
        <v>0</v>
      </c>
      <c r="R836" s="171"/>
      <c r="S836" s="36">
        <f>SUBTOTAL(9,S837:S896)</f>
        <v>0</v>
      </c>
      <c r="T836" s="171"/>
      <c r="U836" s="36">
        <f>SUBTOTAL(9,U837:U896)</f>
        <v>0</v>
      </c>
      <c r="V836" s="171"/>
      <c r="W836" s="36">
        <f>SUBTOTAL(9,W837:W896)</f>
        <v>0</v>
      </c>
      <c r="X836" s="171"/>
      <c r="Y836" s="36">
        <f>SUBTOTAL(9,Y837:Y896)</f>
        <v>0</v>
      </c>
      <c r="Z836" s="171"/>
      <c r="AA836" s="36">
        <f>SUBTOTAL(9,AA837:AA896)</f>
        <v>0</v>
      </c>
      <c r="AB836" s="171"/>
      <c r="AC836" s="36">
        <f>SUBTOTAL(9,AC837:AC896)</f>
        <v>0</v>
      </c>
      <c r="AD836" s="171"/>
      <c r="AE836" s="36">
        <f>SUBTOTAL(9,AE837:AE896)</f>
        <v>0</v>
      </c>
      <c r="AF836" s="171"/>
      <c r="AG836" s="36">
        <f>SUBTOTAL(9,AG837:AG896)</f>
        <v>0</v>
      </c>
      <c r="AH836" s="171"/>
      <c r="AI836" s="36">
        <f>SUBTOTAL(9,AI837:AI896)</f>
        <v>0</v>
      </c>
      <c r="AJ836" s="171"/>
      <c r="AK836" s="36">
        <f>SUBTOTAL(9,AK837:AK896)</f>
        <v>0</v>
      </c>
      <c r="AL836" s="171"/>
      <c r="AM836" s="36">
        <f>SUBTOTAL(9,AM837:AM896)</f>
        <v>0</v>
      </c>
      <c r="AN836" s="171"/>
      <c r="AO836" s="36">
        <f>SUBTOTAL(9,AO837:AO896)</f>
        <v>0</v>
      </c>
      <c r="AP836" s="171"/>
      <c r="AQ836" s="36">
        <f>SUBTOTAL(9,AQ837:AQ896)</f>
        <v>0</v>
      </c>
      <c r="AR836" s="171"/>
      <c r="AS836" s="36">
        <f>SUBTOTAL(9,AS837:AS896)</f>
        <v>0</v>
      </c>
      <c r="AT836" s="171"/>
      <c r="AU836" s="36">
        <f>SUBTOTAL(9,AU837:AU896)</f>
        <v>0</v>
      </c>
      <c r="AV836" s="171"/>
      <c r="AW836" s="36">
        <f>SUBTOTAL(9,AW837:AW896)</f>
        <v>0</v>
      </c>
      <c r="AX836" s="37"/>
      <c r="AY836" s="36">
        <f>SUBTOTAL(9,AY837:AY896)</f>
        <v>6848.94</v>
      </c>
      <c r="AZ836" s="37"/>
      <c r="BA836" s="36">
        <f>SUBTOTAL(9,BA837:BA896)</f>
        <v>0</v>
      </c>
    </row>
    <row r="837" spans="1:53" s="2" customFormat="1" ht="24" hidden="1" thickTop="1" thickBot="1" x14ac:dyDescent="0.3">
      <c r="A837" s="32"/>
      <c r="B837" s="154">
        <v>5500200373</v>
      </c>
      <c r="C837" s="133" t="str">
        <f>IFERROR(IF(B837,VLOOKUP((AEO!$B$13&amp;AEO!$C$13&amp;B837&amp;E837),MSRV5!A:F,6,0),""),"N/A")</f>
        <v>7910</v>
      </c>
      <c r="D837" s="138" t="s">
        <v>5748</v>
      </c>
      <c r="E837" s="143" t="str">
        <f>IF(B837,VLOOKUP(B837,MSRV5!B:D,3,0),"")</f>
        <v>UN</v>
      </c>
      <c r="F837" s="143"/>
      <c r="G837" s="75"/>
      <c r="H837" s="74">
        <f>IFERROR(IF(B837,VLOOKUP((AEO!$B$13&amp;AEO!$C$13&amp;B837&amp;E837),MSRV5!A:E,5,0),""),0)</f>
        <v>1058.18</v>
      </c>
      <c r="I837" s="33">
        <f t="shared" ref="I837:I896" si="4430">(F837+G837)*H837</f>
        <v>0</v>
      </c>
      <c r="J837" s="172"/>
      <c r="K837" s="33">
        <f t="shared" ref="K837:K896" si="4431">J837*$H837</f>
        <v>0</v>
      </c>
      <c r="L837" s="172"/>
      <c r="M837" s="33">
        <f t="shared" ref="M837:M896" si="4432">L837*$H837</f>
        <v>0</v>
      </c>
      <c r="N837" s="172"/>
      <c r="O837" s="33">
        <f t="shared" ref="O837:O896" si="4433">N837*$H837</f>
        <v>0</v>
      </c>
      <c r="P837" s="172"/>
      <c r="Q837" s="33">
        <f t="shared" ref="Q837:Q896" si="4434">P837*$H837</f>
        <v>0</v>
      </c>
      <c r="R837" s="172"/>
      <c r="S837" s="33">
        <f t="shared" ref="S837:S896" si="4435">R837*$H837</f>
        <v>0</v>
      </c>
      <c r="T837" s="172"/>
      <c r="U837" s="33">
        <f t="shared" ref="U837:U896" si="4436">T837*$H837</f>
        <v>0</v>
      </c>
      <c r="V837" s="172"/>
      <c r="W837" s="33">
        <f t="shared" ref="W837:W896" si="4437">V837*$H837</f>
        <v>0</v>
      </c>
      <c r="X837" s="172"/>
      <c r="Y837" s="33">
        <f t="shared" ref="Y837:Y896" si="4438">X837*$H837</f>
        <v>0</v>
      </c>
      <c r="Z837" s="172"/>
      <c r="AA837" s="33">
        <f t="shared" ref="AA837:AA896" si="4439">Z837*$H837</f>
        <v>0</v>
      </c>
      <c r="AB837" s="172"/>
      <c r="AC837" s="33">
        <f t="shared" ref="AC837:AC896" si="4440">AB837*$H837</f>
        <v>0</v>
      </c>
      <c r="AD837" s="172"/>
      <c r="AE837" s="33">
        <f t="shared" ref="AE837:AE896" si="4441">AD837*$H837</f>
        <v>0</v>
      </c>
      <c r="AF837" s="172"/>
      <c r="AG837" s="33">
        <f t="shared" ref="AG837:AG896" si="4442">AF837*$H837</f>
        <v>0</v>
      </c>
      <c r="AH837" s="172"/>
      <c r="AI837" s="33">
        <f t="shared" ref="AI837:AI896" si="4443">AH837*$H837</f>
        <v>0</v>
      </c>
      <c r="AJ837" s="172"/>
      <c r="AK837" s="33">
        <f t="shared" ref="AK837:AK896" si="4444">AJ837*$H837</f>
        <v>0</v>
      </c>
      <c r="AL837" s="172"/>
      <c r="AM837" s="33">
        <f t="shared" ref="AM837:AM896" si="4445">AL837*$H837</f>
        <v>0</v>
      </c>
      <c r="AN837" s="172"/>
      <c r="AO837" s="33">
        <f t="shared" ref="AO837:AO896" si="4446">AN837*$H837</f>
        <v>0</v>
      </c>
      <c r="AP837" s="172"/>
      <c r="AQ837" s="33">
        <f t="shared" ref="AQ837:AQ896" si="4447">AP837*$H837</f>
        <v>0</v>
      </c>
      <c r="AR837" s="172"/>
      <c r="AS837" s="33">
        <f t="shared" ref="AS837:AS896" si="4448">AR837*$H837</f>
        <v>0</v>
      </c>
      <c r="AT837" s="172"/>
      <c r="AU837" s="33">
        <f t="shared" ref="AU837:AU896" si="4449">AT837*$H837</f>
        <v>0</v>
      </c>
      <c r="AV837" s="172"/>
      <c r="AW837" s="33">
        <f t="shared" ref="AW837:AW896" si="4450">AV837*$H837</f>
        <v>0</v>
      </c>
      <c r="AX837" s="34">
        <f t="shared" ref="AX837:AX868" si="4451">SUM(AV837,AT837,AR837,AP837,AN837,AL837,AJ837,AH837,AF837,AD837,AB837,Z837,X837,V837,T837,R837,P837,N837,L837,J837)</f>
        <v>0</v>
      </c>
      <c r="AY837" s="41">
        <f t="shared" ref="AY837:AY868" si="4452">SUM(AW837,AU837,AS837,AQ837,AO837,AM837,AK837,AI837,AG837,AE837,AC837,AA837,Y837,W837,U837,S837,Q837,O837,M837,K837)</f>
        <v>0</v>
      </c>
      <c r="AZ837" s="5">
        <f t="shared" ref="AZ837:AZ868" si="4453">(F837+G837)-AX837</f>
        <v>0</v>
      </c>
      <c r="BA837" s="155">
        <f t="shared" ref="BA837:BA868" si="4454">I837-AY837</f>
        <v>0</v>
      </c>
    </row>
    <row r="838" spans="1:53" s="2" customFormat="1" ht="24" hidden="1" thickTop="1" thickBot="1" x14ac:dyDescent="0.3">
      <c r="A838" s="32"/>
      <c r="B838" s="154">
        <v>5500300204</v>
      </c>
      <c r="C838" s="133" t="str">
        <f>IFERROR(IF(B838,VLOOKUP((AEO!$B$13&amp;AEO!$C$13&amp;B838&amp;E838),MSRV5!A:F,6,0),""),"N/A")</f>
        <v>7920</v>
      </c>
      <c r="D838" s="138" t="s">
        <v>5749</v>
      </c>
      <c r="E838" s="143" t="str">
        <f>IF(B838,VLOOKUP(B838,MSRV5!B:D,3,0),"")</f>
        <v>UN</v>
      </c>
      <c r="F838" s="143"/>
      <c r="G838" s="75"/>
      <c r="H838" s="74">
        <f>IFERROR(IF(B838,VLOOKUP((AEO!$B$13&amp;AEO!$C$13&amp;B838&amp;E838),MSRV5!A:E,5,0),""),0)</f>
        <v>5819.99</v>
      </c>
      <c r="I838" s="33">
        <f t="shared" si="4430"/>
        <v>0</v>
      </c>
      <c r="J838" s="172"/>
      <c r="K838" s="33">
        <f t="shared" si="4431"/>
        <v>0</v>
      </c>
      <c r="L838" s="172"/>
      <c r="M838" s="33">
        <f t="shared" si="4432"/>
        <v>0</v>
      </c>
      <c r="N838" s="172"/>
      <c r="O838" s="33">
        <f t="shared" si="4433"/>
        <v>0</v>
      </c>
      <c r="P838" s="172"/>
      <c r="Q838" s="33">
        <f t="shared" si="4434"/>
        <v>0</v>
      </c>
      <c r="R838" s="172"/>
      <c r="S838" s="33">
        <f t="shared" si="4435"/>
        <v>0</v>
      </c>
      <c r="T838" s="172"/>
      <c r="U838" s="33">
        <f t="shared" si="4436"/>
        <v>0</v>
      </c>
      <c r="V838" s="172"/>
      <c r="W838" s="33">
        <f t="shared" si="4437"/>
        <v>0</v>
      </c>
      <c r="X838" s="172"/>
      <c r="Y838" s="33">
        <f t="shared" si="4438"/>
        <v>0</v>
      </c>
      <c r="Z838" s="172"/>
      <c r="AA838" s="33">
        <f t="shared" si="4439"/>
        <v>0</v>
      </c>
      <c r="AB838" s="172"/>
      <c r="AC838" s="33">
        <f t="shared" si="4440"/>
        <v>0</v>
      </c>
      <c r="AD838" s="172"/>
      <c r="AE838" s="33">
        <f t="shared" si="4441"/>
        <v>0</v>
      </c>
      <c r="AF838" s="172"/>
      <c r="AG838" s="33">
        <f t="shared" si="4442"/>
        <v>0</v>
      </c>
      <c r="AH838" s="172"/>
      <c r="AI838" s="33">
        <f t="shared" si="4443"/>
        <v>0</v>
      </c>
      <c r="AJ838" s="172"/>
      <c r="AK838" s="33">
        <f t="shared" si="4444"/>
        <v>0</v>
      </c>
      <c r="AL838" s="172"/>
      <c r="AM838" s="33">
        <f t="shared" si="4445"/>
        <v>0</v>
      </c>
      <c r="AN838" s="172"/>
      <c r="AO838" s="33">
        <f t="shared" si="4446"/>
        <v>0</v>
      </c>
      <c r="AP838" s="172"/>
      <c r="AQ838" s="33">
        <f t="shared" si="4447"/>
        <v>0</v>
      </c>
      <c r="AR838" s="172"/>
      <c r="AS838" s="33">
        <f t="shared" si="4448"/>
        <v>0</v>
      </c>
      <c r="AT838" s="172"/>
      <c r="AU838" s="33">
        <f t="shared" si="4449"/>
        <v>0</v>
      </c>
      <c r="AV838" s="172"/>
      <c r="AW838" s="33">
        <f t="shared" si="4450"/>
        <v>0</v>
      </c>
      <c r="AX838" s="34">
        <f t="shared" si="4451"/>
        <v>0</v>
      </c>
      <c r="AY838" s="41">
        <f t="shared" si="4452"/>
        <v>0</v>
      </c>
      <c r="AZ838" s="5">
        <f t="shared" si="4453"/>
        <v>0</v>
      </c>
      <c r="BA838" s="155">
        <f t="shared" si="4454"/>
        <v>0</v>
      </c>
    </row>
    <row r="839" spans="1:53" s="2" customFormat="1" ht="24" hidden="1" thickTop="1" thickBot="1" x14ac:dyDescent="0.3">
      <c r="A839" s="32"/>
      <c r="B839" s="154">
        <v>5500300182</v>
      </c>
      <c r="C839" s="133" t="str">
        <f>IFERROR(IF(B839,VLOOKUP((AEO!$B$13&amp;AEO!$C$13&amp;B839&amp;E839),MSRV5!A:F,6,0),""),"N/A")</f>
        <v>7930</v>
      </c>
      <c r="D839" s="138" t="s">
        <v>5750</v>
      </c>
      <c r="E839" s="143" t="str">
        <f>IF(B839,VLOOKUP(B839,MSRV5!B:D,3,0),"")</f>
        <v>UN</v>
      </c>
      <c r="F839" s="143"/>
      <c r="G839" s="75"/>
      <c r="H839" s="74">
        <f>IFERROR(IF(B839,VLOOKUP((AEO!$B$13&amp;AEO!$C$13&amp;B839&amp;E839),MSRV5!A:E,5,0),""),0)</f>
        <v>6349.09</v>
      </c>
      <c r="I839" s="33">
        <f t="shared" si="4430"/>
        <v>0</v>
      </c>
      <c r="J839" s="172"/>
      <c r="K839" s="33">
        <f t="shared" si="4431"/>
        <v>0</v>
      </c>
      <c r="L839" s="172"/>
      <c r="M839" s="33">
        <f t="shared" si="4432"/>
        <v>0</v>
      </c>
      <c r="N839" s="172"/>
      <c r="O839" s="33">
        <f t="shared" si="4433"/>
        <v>0</v>
      </c>
      <c r="P839" s="172"/>
      <c r="Q839" s="33">
        <f t="shared" si="4434"/>
        <v>0</v>
      </c>
      <c r="R839" s="172"/>
      <c r="S839" s="33">
        <f t="shared" si="4435"/>
        <v>0</v>
      </c>
      <c r="T839" s="172"/>
      <c r="U839" s="33">
        <f t="shared" si="4436"/>
        <v>0</v>
      </c>
      <c r="V839" s="172"/>
      <c r="W839" s="33">
        <f t="shared" si="4437"/>
        <v>0</v>
      </c>
      <c r="X839" s="172"/>
      <c r="Y839" s="33">
        <f t="shared" si="4438"/>
        <v>0</v>
      </c>
      <c r="Z839" s="172"/>
      <c r="AA839" s="33">
        <f t="shared" si="4439"/>
        <v>0</v>
      </c>
      <c r="AB839" s="172"/>
      <c r="AC839" s="33">
        <f t="shared" si="4440"/>
        <v>0</v>
      </c>
      <c r="AD839" s="172"/>
      <c r="AE839" s="33">
        <f t="shared" si="4441"/>
        <v>0</v>
      </c>
      <c r="AF839" s="172"/>
      <c r="AG839" s="33">
        <f t="shared" si="4442"/>
        <v>0</v>
      </c>
      <c r="AH839" s="172"/>
      <c r="AI839" s="33">
        <f t="shared" si="4443"/>
        <v>0</v>
      </c>
      <c r="AJ839" s="172"/>
      <c r="AK839" s="33">
        <f t="shared" si="4444"/>
        <v>0</v>
      </c>
      <c r="AL839" s="172"/>
      <c r="AM839" s="33">
        <f t="shared" si="4445"/>
        <v>0</v>
      </c>
      <c r="AN839" s="172"/>
      <c r="AO839" s="33">
        <f t="shared" si="4446"/>
        <v>0</v>
      </c>
      <c r="AP839" s="172"/>
      <c r="AQ839" s="33">
        <f t="shared" si="4447"/>
        <v>0</v>
      </c>
      <c r="AR839" s="172"/>
      <c r="AS839" s="33">
        <f t="shared" si="4448"/>
        <v>0</v>
      </c>
      <c r="AT839" s="172"/>
      <c r="AU839" s="33">
        <f t="shared" si="4449"/>
        <v>0</v>
      </c>
      <c r="AV839" s="172"/>
      <c r="AW839" s="33">
        <f t="shared" si="4450"/>
        <v>0</v>
      </c>
      <c r="AX839" s="34">
        <f t="shared" si="4451"/>
        <v>0</v>
      </c>
      <c r="AY839" s="41">
        <f t="shared" si="4452"/>
        <v>0</v>
      </c>
      <c r="AZ839" s="5">
        <f t="shared" si="4453"/>
        <v>0</v>
      </c>
      <c r="BA839" s="155">
        <f t="shared" si="4454"/>
        <v>0</v>
      </c>
    </row>
    <row r="840" spans="1:53" s="2" customFormat="1" ht="24" hidden="1" thickTop="1" thickBot="1" x14ac:dyDescent="0.3">
      <c r="A840" s="32"/>
      <c r="B840" s="154">
        <v>5500300204</v>
      </c>
      <c r="C840" s="133" t="str">
        <f>IFERROR(IF(B840,VLOOKUP((AEO!$B$13&amp;AEO!$C$13&amp;B840&amp;E840),MSRV5!A:F,6,0),""),"N/A")</f>
        <v>7920</v>
      </c>
      <c r="D840" s="138" t="s">
        <v>5751</v>
      </c>
      <c r="E840" s="143" t="str">
        <f>IF(B840,VLOOKUP(B840,MSRV5!B:D,3,0),"")</f>
        <v>UN</v>
      </c>
      <c r="F840" s="143"/>
      <c r="G840" s="75"/>
      <c r="H840" s="74">
        <f>IFERROR(IF(B840,VLOOKUP((AEO!$B$13&amp;AEO!$C$13&amp;B840&amp;E840),MSRV5!A:E,5,0),""),0)</f>
        <v>5819.99</v>
      </c>
      <c r="I840" s="33">
        <f t="shared" si="4430"/>
        <v>0</v>
      </c>
      <c r="J840" s="172"/>
      <c r="K840" s="33">
        <f t="shared" si="4431"/>
        <v>0</v>
      </c>
      <c r="L840" s="172"/>
      <c r="M840" s="33">
        <f t="shared" si="4432"/>
        <v>0</v>
      </c>
      <c r="N840" s="172"/>
      <c r="O840" s="33">
        <f t="shared" si="4433"/>
        <v>0</v>
      </c>
      <c r="P840" s="172"/>
      <c r="Q840" s="33">
        <f t="shared" si="4434"/>
        <v>0</v>
      </c>
      <c r="R840" s="172"/>
      <c r="S840" s="33">
        <f t="shared" si="4435"/>
        <v>0</v>
      </c>
      <c r="T840" s="172"/>
      <c r="U840" s="33">
        <f t="shared" si="4436"/>
        <v>0</v>
      </c>
      <c r="V840" s="172"/>
      <c r="W840" s="33">
        <f t="shared" si="4437"/>
        <v>0</v>
      </c>
      <c r="X840" s="172"/>
      <c r="Y840" s="33">
        <f t="shared" si="4438"/>
        <v>0</v>
      </c>
      <c r="Z840" s="172"/>
      <c r="AA840" s="33">
        <f t="shared" si="4439"/>
        <v>0</v>
      </c>
      <c r="AB840" s="172"/>
      <c r="AC840" s="33">
        <f t="shared" si="4440"/>
        <v>0</v>
      </c>
      <c r="AD840" s="172"/>
      <c r="AE840" s="33">
        <f t="shared" si="4441"/>
        <v>0</v>
      </c>
      <c r="AF840" s="172"/>
      <c r="AG840" s="33">
        <f t="shared" si="4442"/>
        <v>0</v>
      </c>
      <c r="AH840" s="172"/>
      <c r="AI840" s="33">
        <f t="shared" si="4443"/>
        <v>0</v>
      </c>
      <c r="AJ840" s="172"/>
      <c r="AK840" s="33">
        <f t="shared" si="4444"/>
        <v>0</v>
      </c>
      <c r="AL840" s="172"/>
      <c r="AM840" s="33">
        <f t="shared" si="4445"/>
        <v>0</v>
      </c>
      <c r="AN840" s="172"/>
      <c r="AO840" s="33">
        <f t="shared" si="4446"/>
        <v>0</v>
      </c>
      <c r="AP840" s="172"/>
      <c r="AQ840" s="33">
        <f t="shared" si="4447"/>
        <v>0</v>
      </c>
      <c r="AR840" s="172"/>
      <c r="AS840" s="33">
        <f t="shared" si="4448"/>
        <v>0</v>
      </c>
      <c r="AT840" s="172"/>
      <c r="AU840" s="33">
        <f t="shared" si="4449"/>
        <v>0</v>
      </c>
      <c r="AV840" s="172"/>
      <c r="AW840" s="33">
        <f t="shared" si="4450"/>
        <v>0</v>
      </c>
      <c r="AX840" s="34">
        <f t="shared" si="4451"/>
        <v>0</v>
      </c>
      <c r="AY840" s="41">
        <f t="shared" si="4452"/>
        <v>0</v>
      </c>
      <c r="AZ840" s="5">
        <f t="shared" si="4453"/>
        <v>0</v>
      </c>
      <c r="BA840" s="155">
        <f t="shared" si="4454"/>
        <v>0</v>
      </c>
    </row>
    <row r="841" spans="1:53" s="2" customFormat="1" ht="13.2" hidden="1" thickTop="1" thickBot="1" x14ac:dyDescent="0.3">
      <c r="A841" s="32"/>
      <c r="B841" s="154">
        <v>5500100806</v>
      </c>
      <c r="C841" s="133" t="str">
        <f>IFERROR(IF(B841,VLOOKUP((AEO!$B$13&amp;AEO!$C$13&amp;B841&amp;E841),MSRV5!A:F,6,0),""),"N/A")</f>
        <v>7950</v>
      </c>
      <c r="D841" s="138" t="s">
        <v>5752</v>
      </c>
      <c r="E841" s="143" t="str">
        <f>IF(B841,VLOOKUP(B841,MSRV5!B:D,3,0),"")</f>
        <v>UN</v>
      </c>
      <c r="F841" s="143"/>
      <c r="G841" s="75"/>
      <c r="H841" s="74">
        <f>IFERROR(IF(B841,VLOOKUP((AEO!$B$13&amp;AEO!$C$13&amp;B841&amp;E841),MSRV5!A:E,5,0),""),0)</f>
        <v>1269.81</v>
      </c>
      <c r="I841" s="33">
        <f t="shared" si="4430"/>
        <v>0</v>
      </c>
      <c r="J841" s="172"/>
      <c r="K841" s="33">
        <f t="shared" si="4431"/>
        <v>0</v>
      </c>
      <c r="L841" s="172"/>
      <c r="M841" s="33">
        <f t="shared" si="4432"/>
        <v>0</v>
      </c>
      <c r="N841" s="172"/>
      <c r="O841" s="33">
        <f t="shared" si="4433"/>
        <v>0</v>
      </c>
      <c r="P841" s="172"/>
      <c r="Q841" s="33">
        <f t="shared" si="4434"/>
        <v>0</v>
      </c>
      <c r="R841" s="172"/>
      <c r="S841" s="33">
        <f t="shared" si="4435"/>
        <v>0</v>
      </c>
      <c r="T841" s="172"/>
      <c r="U841" s="33">
        <f t="shared" si="4436"/>
        <v>0</v>
      </c>
      <c r="V841" s="172"/>
      <c r="W841" s="33">
        <f t="shared" si="4437"/>
        <v>0</v>
      </c>
      <c r="X841" s="172"/>
      <c r="Y841" s="33">
        <f t="shared" si="4438"/>
        <v>0</v>
      </c>
      <c r="Z841" s="172"/>
      <c r="AA841" s="33">
        <f t="shared" si="4439"/>
        <v>0</v>
      </c>
      <c r="AB841" s="172"/>
      <c r="AC841" s="33">
        <f t="shared" si="4440"/>
        <v>0</v>
      </c>
      <c r="AD841" s="172"/>
      <c r="AE841" s="33">
        <f t="shared" si="4441"/>
        <v>0</v>
      </c>
      <c r="AF841" s="172"/>
      <c r="AG841" s="33">
        <f t="shared" si="4442"/>
        <v>0</v>
      </c>
      <c r="AH841" s="172"/>
      <c r="AI841" s="33">
        <f t="shared" si="4443"/>
        <v>0</v>
      </c>
      <c r="AJ841" s="172"/>
      <c r="AK841" s="33">
        <f t="shared" si="4444"/>
        <v>0</v>
      </c>
      <c r="AL841" s="172"/>
      <c r="AM841" s="33">
        <f t="shared" si="4445"/>
        <v>0</v>
      </c>
      <c r="AN841" s="172"/>
      <c r="AO841" s="33">
        <f t="shared" si="4446"/>
        <v>0</v>
      </c>
      <c r="AP841" s="172"/>
      <c r="AQ841" s="33">
        <f t="shared" si="4447"/>
        <v>0</v>
      </c>
      <c r="AR841" s="172"/>
      <c r="AS841" s="33">
        <f t="shared" si="4448"/>
        <v>0</v>
      </c>
      <c r="AT841" s="172"/>
      <c r="AU841" s="33">
        <f t="shared" si="4449"/>
        <v>0</v>
      </c>
      <c r="AV841" s="172"/>
      <c r="AW841" s="33">
        <f t="shared" si="4450"/>
        <v>0</v>
      </c>
      <c r="AX841" s="34">
        <f t="shared" si="4451"/>
        <v>0</v>
      </c>
      <c r="AY841" s="41">
        <f t="shared" si="4452"/>
        <v>0</v>
      </c>
      <c r="AZ841" s="5">
        <f t="shared" si="4453"/>
        <v>0</v>
      </c>
      <c r="BA841" s="155">
        <f t="shared" si="4454"/>
        <v>0</v>
      </c>
    </row>
    <row r="842" spans="1:53" s="2" customFormat="1" ht="24" hidden="1" thickTop="1" thickBot="1" x14ac:dyDescent="0.3">
      <c r="A842" s="32"/>
      <c r="B842" s="154">
        <v>5500400617</v>
      </c>
      <c r="C842" s="133" t="str">
        <f>IFERROR(IF(B842,VLOOKUP((AEO!$B$13&amp;AEO!$C$13&amp;B842&amp;E842),MSRV5!A:F,6,0),""),"N/A")</f>
        <v>7960</v>
      </c>
      <c r="D842" s="138" t="s">
        <v>5753</v>
      </c>
      <c r="E842" s="143" t="str">
        <f>IF(B842,VLOOKUP(B842,MSRV5!B:D,3,0),"")</f>
        <v>UN</v>
      </c>
      <c r="F842" s="143"/>
      <c r="G842" s="75"/>
      <c r="H842" s="74">
        <f>IFERROR(IF(B842,VLOOKUP((AEO!$B$13&amp;AEO!$C$13&amp;B842&amp;E842),MSRV5!A:E,5,0),""),0)</f>
        <v>2480.21</v>
      </c>
      <c r="I842" s="33">
        <f t="shared" si="4430"/>
        <v>0</v>
      </c>
      <c r="J842" s="172"/>
      <c r="K842" s="33">
        <f t="shared" si="4431"/>
        <v>0</v>
      </c>
      <c r="L842" s="172"/>
      <c r="M842" s="33">
        <f t="shared" si="4432"/>
        <v>0</v>
      </c>
      <c r="N842" s="172"/>
      <c r="O842" s="33">
        <f t="shared" si="4433"/>
        <v>0</v>
      </c>
      <c r="P842" s="172"/>
      <c r="Q842" s="33">
        <f t="shared" si="4434"/>
        <v>0</v>
      </c>
      <c r="R842" s="172"/>
      <c r="S842" s="33">
        <f t="shared" si="4435"/>
        <v>0</v>
      </c>
      <c r="T842" s="172"/>
      <c r="U842" s="33">
        <f t="shared" si="4436"/>
        <v>0</v>
      </c>
      <c r="V842" s="172"/>
      <c r="W842" s="33">
        <f t="shared" si="4437"/>
        <v>0</v>
      </c>
      <c r="X842" s="172"/>
      <c r="Y842" s="33">
        <f t="shared" si="4438"/>
        <v>0</v>
      </c>
      <c r="Z842" s="172"/>
      <c r="AA842" s="33">
        <f t="shared" si="4439"/>
        <v>0</v>
      </c>
      <c r="AB842" s="172"/>
      <c r="AC842" s="33">
        <f t="shared" si="4440"/>
        <v>0</v>
      </c>
      <c r="AD842" s="172"/>
      <c r="AE842" s="33">
        <f t="shared" si="4441"/>
        <v>0</v>
      </c>
      <c r="AF842" s="172"/>
      <c r="AG842" s="33">
        <f t="shared" si="4442"/>
        <v>0</v>
      </c>
      <c r="AH842" s="172"/>
      <c r="AI842" s="33">
        <f t="shared" si="4443"/>
        <v>0</v>
      </c>
      <c r="AJ842" s="172"/>
      <c r="AK842" s="33">
        <f t="shared" si="4444"/>
        <v>0</v>
      </c>
      <c r="AL842" s="172"/>
      <c r="AM842" s="33">
        <f t="shared" si="4445"/>
        <v>0</v>
      </c>
      <c r="AN842" s="172"/>
      <c r="AO842" s="33">
        <f t="shared" si="4446"/>
        <v>0</v>
      </c>
      <c r="AP842" s="172"/>
      <c r="AQ842" s="33">
        <f t="shared" si="4447"/>
        <v>0</v>
      </c>
      <c r="AR842" s="172"/>
      <c r="AS842" s="33">
        <f t="shared" si="4448"/>
        <v>0</v>
      </c>
      <c r="AT842" s="172"/>
      <c r="AU842" s="33">
        <f t="shared" si="4449"/>
        <v>0</v>
      </c>
      <c r="AV842" s="172"/>
      <c r="AW842" s="33">
        <f t="shared" si="4450"/>
        <v>0</v>
      </c>
      <c r="AX842" s="34">
        <f t="shared" si="4451"/>
        <v>0</v>
      </c>
      <c r="AY842" s="41">
        <f t="shared" si="4452"/>
        <v>0</v>
      </c>
      <c r="AZ842" s="5">
        <f t="shared" si="4453"/>
        <v>0</v>
      </c>
      <c r="BA842" s="155">
        <f t="shared" si="4454"/>
        <v>0</v>
      </c>
    </row>
    <row r="843" spans="1:53" s="2" customFormat="1" ht="24" hidden="1" thickTop="1" thickBot="1" x14ac:dyDescent="0.3">
      <c r="A843" s="32"/>
      <c r="B843" s="154">
        <v>5500300448</v>
      </c>
      <c r="C843" s="133" t="str">
        <f>IFERROR(IF(B843,VLOOKUP((AEO!$B$13&amp;AEO!$C$13&amp;B843&amp;E843),MSRV5!A:F,6,0),""),"N/A")</f>
        <v>7970</v>
      </c>
      <c r="D843" s="138" t="s">
        <v>5754</v>
      </c>
      <c r="E843" s="143" t="str">
        <f>IF(B843,VLOOKUP(B843,MSRV5!B:D,3,0),"")</f>
        <v>UN</v>
      </c>
      <c r="F843" s="143"/>
      <c r="G843" s="75"/>
      <c r="H843" s="74">
        <f>IFERROR(IF(B843,VLOOKUP((AEO!$B$13&amp;AEO!$C$13&amp;B843&amp;E843),MSRV5!A:E,5,0),""),0)</f>
        <v>529.1</v>
      </c>
      <c r="I843" s="33">
        <f t="shared" si="4430"/>
        <v>0</v>
      </c>
      <c r="J843" s="172"/>
      <c r="K843" s="33">
        <f t="shared" si="4431"/>
        <v>0</v>
      </c>
      <c r="L843" s="172"/>
      <c r="M843" s="33">
        <f t="shared" si="4432"/>
        <v>0</v>
      </c>
      <c r="N843" s="172"/>
      <c r="O843" s="33">
        <f t="shared" si="4433"/>
        <v>0</v>
      </c>
      <c r="P843" s="172"/>
      <c r="Q843" s="33">
        <f t="shared" si="4434"/>
        <v>0</v>
      </c>
      <c r="R843" s="172"/>
      <c r="S843" s="33">
        <f t="shared" si="4435"/>
        <v>0</v>
      </c>
      <c r="T843" s="172"/>
      <c r="U843" s="33">
        <f t="shared" si="4436"/>
        <v>0</v>
      </c>
      <c r="V843" s="172"/>
      <c r="W843" s="33">
        <f t="shared" si="4437"/>
        <v>0</v>
      </c>
      <c r="X843" s="172"/>
      <c r="Y843" s="33">
        <f t="shared" si="4438"/>
        <v>0</v>
      </c>
      <c r="Z843" s="172"/>
      <c r="AA843" s="33">
        <f t="shared" si="4439"/>
        <v>0</v>
      </c>
      <c r="AB843" s="172"/>
      <c r="AC843" s="33">
        <f t="shared" si="4440"/>
        <v>0</v>
      </c>
      <c r="AD843" s="172"/>
      <c r="AE843" s="33">
        <f t="shared" si="4441"/>
        <v>0</v>
      </c>
      <c r="AF843" s="172"/>
      <c r="AG843" s="33">
        <f t="shared" si="4442"/>
        <v>0</v>
      </c>
      <c r="AH843" s="172"/>
      <c r="AI843" s="33">
        <f t="shared" si="4443"/>
        <v>0</v>
      </c>
      <c r="AJ843" s="172"/>
      <c r="AK843" s="33">
        <f t="shared" si="4444"/>
        <v>0</v>
      </c>
      <c r="AL843" s="172"/>
      <c r="AM843" s="33">
        <f t="shared" si="4445"/>
        <v>0</v>
      </c>
      <c r="AN843" s="172"/>
      <c r="AO843" s="33">
        <f t="shared" si="4446"/>
        <v>0</v>
      </c>
      <c r="AP843" s="172"/>
      <c r="AQ843" s="33">
        <f t="shared" si="4447"/>
        <v>0</v>
      </c>
      <c r="AR843" s="172"/>
      <c r="AS843" s="33">
        <f t="shared" si="4448"/>
        <v>0</v>
      </c>
      <c r="AT843" s="172"/>
      <c r="AU843" s="33">
        <f t="shared" si="4449"/>
        <v>0</v>
      </c>
      <c r="AV843" s="172"/>
      <c r="AW843" s="33">
        <f t="shared" si="4450"/>
        <v>0</v>
      </c>
      <c r="AX843" s="34">
        <f t="shared" si="4451"/>
        <v>0</v>
      </c>
      <c r="AY843" s="41">
        <f t="shared" si="4452"/>
        <v>0</v>
      </c>
      <c r="AZ843" s="5">
        <f t="shared" si="4453"/>
        <v>0</v>
      </c>
      <c r="BA843" s="155">
        <f t="shared" si="4454"/>
        <v>0</v>
      </c>
    </row>
    <row r="844" spans="1:53" s="2" customFormat="1" ht="24" hidden="1" thickTop="1" thickBot="1" x14ac:dyDescent="0.3">
      <c r="A844" s="32"/>
      <c r="B844" s="154">
        <v>5500300182</v>
      </c>
      <c r="C844" s="133" t="str">
        <f>IFERROR(IF(B844,VLOOKUP((AEO!$B$13&amp;AEO!$C$13&amp;B844&amp;E844),MSRV5!A:F,6,0),""),"N/A")</f>
        <v>7930</v>
      </c>
      <c r="D844" s="138" t="s">
        <v>5755</v>
      </c>
      <c r="E844" s="143" t="str">
        <f>IF(B844,VLOOKUP(B844,MSRV5!B:D,3,0),"")</f>
        <v>UN</v>
      </c>
      <c r="F844" s="143"/>
      <c r="G844" s="75"/>
      <c r="H844" s="74">
        <f>IFERROR(IF(B844,VLOOKUP((AEO!$B$13&amp;AEO!$C$13&amp;B844&amp;E844),MSRV5!A:E,5,0),""),0)</f>
        <v>6349.09</v>
      </c>
      <c r="I844" s="33">
        <f t="shared" si="4430"/>
        <v>0</v>
      </c>
      <c r="J844" s="172"/>
      <c r="K844" s="33">
        <f t="shared" si="4431"/>
        <v>0</v>
      </c>
      <c r="L844" s="172"/>
      <c r="M844" s="33">
        <f t="shared" si="4432"/>
        <v>0</v>
      </c>
      <c r="N844" s="172"/>
      <c r="O844" s="33">
        <f t="shared" si="4433"/>
        <v>0</v>
      </c>
      <c r="P844" s="172"/>
      <c r="Q844" s="33">
        <f t="shared" si="4434"/>
        <v>0</v>
      </c>
      <c r="R844" s="172"/>
      <c r="S844" s="33">
        <f t="shared" si="4435"/>
        <v>0</v>
      </c>
      <c r="T844" s="172"/>
      <c r="U844" s="33">
        <f t="shared" si="4436"/>
        <v>0</v>
      </c>
      <c r="V844" s="172"/>
      <c r="W844" s="33">
        <f t="shared" si="4437"/>
        <v>0</v>
      </c>
      <c r="X844" s="172"/>
      <c r="Y844" s="33">
        <f t="shared" si="4438"/>
        <v>0</v>
      </c>
      <c r="Z844" s="172"/>
      <c r="AA844" s="33">
        <f t="shared" si="4439"/>
        <v>0</v>
      </c>
      <c r="AB844" s="172"/>
      <c r="AC844" s="33">
        <f t="shared" si="4440"/>
        <v>0</v>
      </c>
      <c r="AD844" s="172"/>
      <c r="AE844" s="33">
        <f t="shared" si="4441"/>
        <v>0</v>
      </c>
      <c r="AF844" s="172"/>
      <c r="AG844" s="33">
        <f t="shared" si="4442"/>
        <v>0</v>
      </c>
      <c r="AH844" s="172"/>
      <c r="AI844" s="33">
        <f t="shared" si="4443"/>
        <v>0</v>
      </c>
      <c r="AJ844" s="172"/>
      <c r="AK844" s="33">
        <f t="shared" si="4444"/>
        <v>0</v>
      </c>
      <c r="AL844" s="172"/>
      <c r="AM844" s="33">
        <f t="shared" si="4445"/>
        <v>0</v>
      </c>
      <c r="AN844" s="172"/>
      <c r="AO844" s="33">
        <f t="shared" si="4446"/>
        <v>0</v>
      </c>
      <c r="AP844" s="172"/>
      <c r="AQ844" s="33">
        <f t="shared" si="4447"/>
        <v>0</v>
      </c>
      <c r="AR844" s="172"/>
      <c r="AS844" s="33">
        <f t="shared" si="4448"/>
        <v>0</v>
      </c>
      <c r="AT844" s="172"/>
      <c r="AU844" s="33">
        <f t="shared" si="4449"/>
        <v>0</v>
      </c>
      <c r="AV844" s="172"/>
      <c r="AW844" s="33">
        <f t="shared" si="4450"/>
        <v>0</v>
      </c>
      <c r="AX844" s="34">
        <f t="shared" si="4451"/>
        <v>0</v>
      </c>
      <c r="AY844" s="41">
        <f t="shared" si="4452"/>
        <v>0</v>
      </c>
      <c r="AZ844" s="5">
        <f t="shared" si="4453"/>
        <v>0</v>
      </c>
      <c r="BA844" s="155">
        <f t="shared" si="4454"/>
        <v>0</v>
      </c>
    </row>
    <row r="845" spans="1:53" s="2" customFormat="1" ht="24" hidden="1" thickTop="1" thickBot="1" x14ac:dyDescent="0.3">
      <c r="A845" s="32"/>
      <c r="B845" s="154">
        <v>5500400277</v>
      </c>
      <c r="C845" s="133" t="str">
        <f>IFERROR(IF(B845,VLOOKUP((AEO!$B$13&amp;AEO!$C$13&amp;B845&amp;E845),MSRV5!A:F,6,0),""),"N/A")</f>
        <v>7990</v>
      </c>
      <c r="D845" s="138" t="s">
        <v>5756</v>
      </c>
      <c r="E845" s="143" t="str">
        <f>IF(B845,VLOOKUP(B845,MSRV5!B:D,3,0),"")</f>
        <v>UN</v>
      </c>
      <c r="F845" s="143"/>
      <c r="G845" s="75"/>
      <c r="H845" s="74">
        <f>IFERROR(IF(B845,VLOOKUP((AEO!$B$13&amp;AEO!$C$13&amp;B845&amp;E845),MSRV5!A:E,5,0),""),0)</f>
        <v>1164.02</v>
      </c>
      <c r="I845" s="33">
        <f t="shared" si="4430"/>
        <v>0</v>
      </c>
      <c r="J845" s="172"/>
      <c r="K845" s="33">
        <f t="shared" si="4431"/>
        <v>0</v>
      </c>
      <c r="L845" s="172"/>
      <c r="M845" s="33">
        <f t="shared" si="4432"/>
        <v>0</v>
      </c>
      <c r="N845" s="172"/>
      <c r="O845" s="33">
        <f t="shared" si="4433"/>
        <v>0</v>
      </c>
      <c r="P845" s="172"/>
      <c r="Q845" s="33">
        <f t="shared" si="4434"/>
        <v>0</v>
      </c>
      <c r="R845" s="172"/>
      <c r="S845" s="33">
        <f t="shared" si="4435"/>
        <v>0</v>
      </c>
      <c r="T845" s="172"/>
      <c r="U845" s="33">
        <f t="shared" si="4436"/>
        <v>0</v>
      </c>
      <c r="V845" s="172"/>
      <c r="W845" s="33">
        <f t="shared" si="4437"/>
        <v>0</v>
      </c>
      <c r="X845" s="172"/>
      <c r="Y845" s="33">
        <f t="shared" si="4438"/>
        <v>0</v>
      </c>
      <c r="Z845" s="172"/>
      <c r="AA845" s="33">
        <f t="shared" si="4439"/>
        <v>0</v>
      </c>
      <c r="AB845" s="172"/>
      <c r="AC845" s="33">
        <f t="shared" si="4440"/>
        <v>0</v>
      </c>
      <c r="AD845" s="172"/>
      <c r="AE845" s="33">
        <f t="shared" si="4441"/>
        <v>0</v>
      </c>
      <c r="AF845" s="172"/>
      <c r="AG845" s="33">
        <f t="shared" si="4442"/>
        <v>0</v>
      </c>
      <c r="AH845" s="172"/>
      <c r="AI845" s="33">
        <f t="shared" si="4443"/>
        <v>0</v>
      </c>
      <c r="AJ845" s="172"/>
      <c r="AK845" s="33">
        <f t="shared" si="4444"/>
        <v>0</v>
      </c>
      <c r="AL845" s="172"/>
      <c r="AM845" s="33">
        <f t="shared" si="4445"/>
        <v>0</v>
      </c>
      <c r="AN845" s="172"/>
      <c r="AO845" s="33">
        <f t="shared" si="4446"/>
        <v>0</v>
      </c>
      <c r="AP845" s="172"/>
      <c r="AQ845" s="33">
        <f t="shared" si="4447"/>
        <v>0</v>
      </c>
      <c r="AR845" s="172"/>
      <c r="AS845" s="33">
        <f t="shared" si="4448"/>
        <v>0</v>
      </c>
      <c r="AT845" s="172"/>
      <c r="AU845" s="33">
        <f t="shared" si="4449"/>
        <v>0</v>
      </c>
      <c r="AV845" s="172"/>
      <c r="AW845" s="33">
        <f t="shared" si="4450"/>
        <v>0</v>
      </c>
      <c r="AX845" s="34">
        <f t="shared" si="4451"/>
        <v>0</v>
      </c>
      <c r="AY845" s="41">
        <f t="shared" si="4452"/>
        <v>0</v>
      </c>
      <c r="AZ845" s="5">
        <f t="shared" si="4453"/>
        <v>0</v>
      </c>
      <c r="BA845" s="155">
        <f t="shared" si="4454"/>
        <v>0</v>
      </c>
    </row>
    <row r="846" spans="1:53" s="2" customFormat="1" ht="13.2" hidden="1" thickTop="1" thickBot="1" x14ac:dyDescent="0.3">
      <c r="A846" s="89"/>
      <c r="B846" s="152">
        <v>5500400354</v>
      </c>
      <c r="C846" s="132" t="str">
        <f>IFERROR(IF(B846,VLOOKUP((AEO!$B$13&amp;AEO!$C$13&amp;B846&amp;E846),MSRV5!A:F,6,0),""),"N/A")</f>
        <v>8000</v>
      </c>
      <c r="D846" s="137" t="s">
        <v>5757</v>
      </c>
      <c r="E846" s="142" t="str">
        <f>IF(B846,VLOOKUP(B846,MSRV5!B:D,3,0),"")</f>
        <v>UN</v>
      </c>
      <c r="F846" s="142"/>
      <c r="G846" s="86"/>
      <c r="H846" s="88">
        <f>IFERROR(IF(B846,VLOOKUP((AEO!$B$13&amp;AEO!$C$13&amp;B846&amp;E846),MSRV5!A:E,5,0),""),0)</f>
        <v>9920.86</v>
      </c>
      <c r="I846" s="90">
        <f t="shared" si="4430"/>
        <v>0</v>
      </c>
      <c r="J846" s="172"/>
      <c r="K846" s="90">
        <f t="shared" si="4431"/>
        <v>0</v>
      </c>
      <c r="L846" s="172"/>
      <c r="M846" s="90">
        <f t="shared" si="4432"/>
        <v>0</v>
      </c>
      <c r="N846" s="172"/>
      <c r="O846" s="90">
        <f t="shared" si="4433"/>
        <v>0</v>
      </c>
      <c r="P846" s="172"/>
      <c r="Q846" s="90">
        <f t="shared" si="4434"/>
        <v>0</v>
      </c>
      <c r="R846" s="172"/>
      <c r="S846" s="90">
        <f t="shared" si="4435"/>
        <v>0</v>
      </c>
      <c r="T846" s="172"/>
      <c r="U846" s="90">
        <f t="shared" si="4436"/>
        <v>0</v>
      </c>
      <c r="V846" s="172"/>
      <c r="W846" s="90">
        <f t="shared" si="4437"/>
        <v>0</v>
      </c>
      <c r="X846" s="172"/>
      <c r="Y846" s="90">
        <f t="shared" si="4438"/>
        <v>0</v>
      </c>
      <c r="Z846" s="172"/>
      <c r="AA846" s="90">
        <f t="shared" si="4439"/>
        <v>0</v>
      </c>
      <c r="AB846" s="172"/>
      <c r="AC846" s="90">
        <f t="shared" si="4440"/>
        <v>0</v>
      </c>
      <c r="AD846" s="172"/>
      <c r="AE846" s="90">
        <f t="shared" si="4441"/>
        <v>0</v>
      </c>
      <c r="AF846" s="172"/>
      <c r="AG846" s="90">
        <f t="shared" si="4442"/>
        <v>0</v>
      </c>
      <c r="AH846" s="172"/>
      <c r="AI846" s="90">
        <f t="shared" si="4443"/>
        <v>0</v>
      </c>
      <c r="AJ846" s="172"/>
      <c r="AK846" s="90">
        <f t="shared" si="4444"/>
        <v>0</v>
      </c>
      <c r="AL846" s="172"/>
      <c r="AM846" s="90">
        <f t="shared" si="4445"/>
        <v>0</v>
      </c>
      <c r="AN846" s="172"/>
      <c r="AO846" s="90">
        <f t="shared" si="4446"/>
        <v>0</v>
      </c>
      <c r="AP846" s="172"/>
      <c r="AQ846" s="90">
        <f t="shared" si="4447"/>
        <v>0</v>
      </c>
      <c r="AR846" s="172"/>
      <c r="AS846" s="90">
        <f t="shared" si="4448"/>
        <v>0</v>
      </c>
      <c r="AT846" s="172"/>
      <c r="AU846" s="90">
        <f t="shared" si="4449"/>
        <v>0</v>
      </c>
      <c r="AV846" s="172"/>
      <c r="AW846" s="90">
        <f t="shared" si="4450"/>
        <v>0</v>
      </c>
      <c r="AX846" s="91">
        <f t="shared" si="4451"/>
        <v>0</v>
      </c>
      <c r="AY846" s="92">
        <f t="shared" si="4452"/>
        <v>0</v>
      </c>
      <c r="AZ846" s="87">
        <f t="shared" si="4453"/>
        <v>0</v>
      </c>
      <c r="BA846" s="153">
        <f t="shared" si="4454"/>
        <v>0</v>
      </c>
    </row>
    <row r="847" spans="1:53" s="2" customFormat="1" ht="13.2" hidden="1" thickTop="1" thickBot="1" x14ac:dyDescent="0.3">
      <c r="A847" s="32"/>
      <c r="B847" s="154">
        <v>5500000900</v>
      </c>
      <c r="C847" s="133" t="str">
        <f>IFERROR(IF(B847,VLOOKUP((AEO!$B$13&amp;AEO!$C$13&amp;B847&amp;E847),MSRV5!A:F,6,0),""),"N/A")</f>
        <v>8010</v>
      </c>
      <c r="D847" s="138" t="s">
        <v>5758</v>
      </c>
      <c r="E847" s="143" t="str">
        <f>IF(B847,VLOOKUP(B847,MSRV5!B:D,3,0),"")</f>
        <v>UN</v>
      </c>
      <c r="F847" s="143"/>
      <c r="G847" s="75"/>
      <c r="H847" s="74">
        <f>IFERROR(IF(B847,VLOOKUP((AEO!$B$13&amp;AEO!$C$13&amp;B847&amp;E847),MSRV5!A:E,5,0),""),0)</f>
        <v>5290.9</v>
      </c>
      <c r="I847" s="33">
        <f t="shared" si="4430"/>
        <v>0</v>
      </c>
      <c r="J847" s="172"/>
      <c r="K847" s="33">
        <f t="shared" si="4431"/>
        <v>0</v>
      </c>
      <c r="L847" s="172"/>
      <c r="M847" s="33">
        <f t="shared" si="4432"/>
        <v>0</v>
      </c>
      <c r="N847" s="172"/>
      <c r="O847" s="33">
        <f t="shared" si="4433"/>
        <v>0</v>
      </c>
      <c r="P847" s="172"/>
      <c r="Q847" s="33">
        <f t="shared" si="4434"/>
        <v>0</v>
      </c>
      <c r="R847" s="172"/>
      <c r="S847" s="33">
        <f t="shared" si="4435"/>
        <v>0</v>
      </c>
      <c r="T847" s="172"/>
      <c r="U847" s="33">
        <f t="shared" si="4436"/>
        <v>0</v>
      </c>
      <c r="V847" s="172"/>
      <c r="W847" s="33">
        <f t="shared" si="4437"/>
        <v>0</v>
      </c>
      <c r="X847" s="172"/>
      <c r="Y847" s="33">
        <f t="shared" si="4438"/>
        <v>0</v>
      </c>
      <c r="Z847" s="172"/>
      <c r="AA847" s="33">
        <f t="shared" si="4439"/>
        <v>0</v>
      </c>
      <c r="AB847" s="172"/>
      <c r="AC847" s="33">
        <f t="shared" si="4440"/>
        <v>0</v>
      </c>
      <c r="AD847" s="172"/>
      <c r="AE847" s="33">
        <f t="shared" si="4441"/>
        <v>0</v>
      </c>
      <c r="AF847" s="172"/>
      <c r="AG847" s="33">
        <f t="shared" si="4442"/>
        <v>0</v>
      </c>
      <c r="AH847" s="172"/>
      <c r="AI847" s="33">
        <f t="shared" si="4443"/>
        <v>0</v>
      </c>
      <c r="AJ847" s="172"/>
      <c r="AK847" s="33">
        <f t="shared" si="4444"/>
        <v>0</v>
      </c>
      <c r="AL847" s="172"/>
      <c r="AM847" s="33">
        <f t="shared" si="4445"/>
        <v>0</v>
      </c>
      <c r="AN847" s="172"/>
      <c r="AO847" s="33">
        <f t="shared" si="4446"/>
        <v>0</v>
      </c>
      <c r="AP847" s="172"/>
      <c r="AQ847" s="33">
        <f t="shared" si="4447"/>
        <v>0</v>
      </c>
      <c r="AR847" s="172"/>
      <c r="AS847" s="33">
        <f t="shared" si="4448"/>
        <v>0</v>
      </c>
      <c r="AT847" s="172"/>
      <c r="AU847" s="33">
        <f t="shared" si="4449"/>
        <v>0</v>
      </c>
      <c r="AV847" s="172"/>
      <c r="AW847" s="33">
        <f t="shared" si="4450"/>
        <v>0</v>
      </c>
      <c r="AX847" s="34">
        <f t="shared" si="4451"/>
        <v>0</v>
      </c>
      <c r="AY847" s="41">
        <f t="shared" si="4452"/>
        <v>0</v>
      </c>
      <c r="AZ847" s="5">
        <f t="shared" si="4453"/>
        <v>0</v>
      </c>
      <c r="BA847" s="155">
        <f t="shared" si="4454"/>
        <v>0</v>
      </c>
    </row>
    <row r="848" spans="1:53" s="2" customFormat="1" ht="35.4" hidden="1" thickTop="1" thickBot="1" x14ac:dyDescent="0.3">
      <c r="A848" s="32"/>
      <c r="B848" s="154">
        <v>5500300190</v>
      </c>
      <c r="C848" s="133" t="str">
        <f>IFERROR(IF(B848,VLOOKUP((AEO!$B$13&amp;AEO!$C$13&amp;B848&amp;E848),MSRV5!A:F,6,0),""),"N/A")</f>
        <v>8020</v>
      </c>
      <c r="D848" s="138" t="s">
        <v>5759</v>
      </c>
      <c r="E848" s="143" t="str">
        <f>IF(B848,VLOOKUP(B848,MSRV5!B:D,3,0),"")</f>
        <v>UN</v>
      </c>
      <c r="F848" s="143"/>
      <c r="G848" s="75"/>
      <c r="H848" s="74">
        <f>IFERROR(IF(B848,VLOOKUP((AEO!$B$13&amp;AEO!$C$13&amp;B848&amp;E848),MSRV5!A:E,5,0),""),0)</f>
        <v>2739.57</v>
      </c>
      <c r="I848" s="33">
        <f t="shared" si="4430"/>
        <v>0</v>
      </c>
      <c r="J848" s="172"/>
      <c r="K848" s="33">
        <f t="shared" si="4431"/>
        <v>0</v>
      </c>
      <c r="L848" s="172"/>
      <c r="M848" s="33">
        <f t="shared" si="4432"/>
        <v>0</v>
      </c>
      <c r="N848" s="172"/>
      <c r="O848" s="33">
        <f t="shared" si="4433"/>
        <v>0</v>
      </c>
      <c r="P848" s="172"/>
      <c r="Q848" s="33">
        <f t="shared" si="4434"/>
        <v>0</v>
      </c>
      <c r="R848" s="172"/>
      <c r="S848" s="33">
        <f t="shared" si="4435"/>
        <v>0</v>
      </c>
      <c r="T848" s="172"/>
      <c r="U848" s="33">
        <f t="shared" si="4436"/>
        <v>0</v>
      </c>
      <c r="V848" s="172"/>
      <c r="W848" s="33">
        <f t="shared" si="4437"/>
        <v>0</v>
      </c>
      <c r="X848" s="172"/>
      <c r="Y848" s="33">
        <f t="shared" si="4438"/>
        <v>0</v>
      </c>
      <c r="Z848" s="172"/>
      <c r="AA848" s="33">
        <f t="shared" si="4439"/>
        <v>0</v>
      </c>
      <c r="AB848" s="172"/>
      <c r="AC848" s="33">
        <f t="shared" si="4440"/>
        <v>0</v>
      </c>
      <c r="AD848" s="172"/>
      <c r="AE848" s="33">
        <f t="shared" si="4441"/>
        <v>0</v>
      </c>
      <c r="AF848" s="172"/>
      <c r="AG848" s="33">
        <f t="shared" si="4442"/>
        <v>0</v>
      </c>
      <c r="AH848" s="172"/>
      <c r="AI848" s="33">
        <f t="shared" si="4443"/>
        <v>0</v>
      </c>
      <c r="AJ848" s="172"/>
      <c r="AK848" s="33">
        <f t="shared" si="4444"/>
        <v>0</v>
      </c>
      <c r="AL848" s="172"/>
      <c r="AM848" s="33">
        <f t="shared" si="4445"/>
        <v>0</v>
      </c>
      <c r="AN848" s="172"/>
      <c r="AO848" s="33">
        <f t="shared" si="4446"/>
        <v>0</v>
      </c>
      <c r="AP848" s="172"/>
      <c r="AQ848" s="33">
        <f t="shared" si="4447"/>
        <v>0</v>
      </c>
      <c r="AR848" s="172"/>
      <c r="AS848" s="33">
        <f t="shared" si="4448"/>
        <v>0</v>
      </c>
      <c r="AT848" s="172"/>
      <c r="AU848" s="33">
        <f t="shared" si="4449"/>
        <v>0</v>
      </c>
      <c r="AV848" s="172"/>
      <c r="AW848" s="33">
        <f t="shared" si="4450"/>
        <v>0</v>
      </c>
      <c r="AX848" s="34">
        <f t="shared" si="4451"/>
        <v>0</v>
      </c>
      <c r="AY848" s="41">
        <f t="shared" si="4452"/>
        <v>0</v>
      </c>
      <c r="AZ848" s="5">
        <f t="shared" si="4453"/>
        <v>0</v>
      </c>
      <c r="BA848" s="155">
        <f t="shared" si="4454"/>
        <v>0</v>
      </c>
    </row>
    <row r="849" spans="1:53" s="2" customFormat="1" ht="13.2" thickTop="1" thickBot="1" x14ac:dyDescent="0.3">
      <c r="A849" s="32"/>
      <c r="B849" s="154">
        <v>5500200926</v>
      </c>
      <c r="C849" s="133" t="str">
        <f>IFERROR(IF(B849,VLOOKUP((AEO!$B$13&amp;AEO!$C$13&amp;B849&amp;E849),MSRV5!A:F,6,0),""),"N/A")</f>
        <v>8030</v>
      </c>
      <c r="D849" s="138" t="s">
        <v>6182</v>
      </c>
      <c r="E849" s="143" t="str">
        <f>IF(B849,VLOOKUP(B849,MSRV5!B:D,3,0),"")</f>
        <v>UN</v>
      </c>
      <c r="F849" s="143"/>
      <c r="G849" s="75"/>
      <c r="H849" s="74">
        <f>IFERROR(IF(B849,VLOOKUP((AEO!$B$13&amp;AEO!$C$13&amp;B849&amp;E849),MSRV5!A:E,5,0),""),0)</f>
        <v>2054.6799999999998</v>
      </c>
      <c r="I849" s="33">
        <f t="shared" si="4430"/>
        <v>0</v>
      </c>
      <c r="J849" s="172"/>
      <c r="K849" s="33">
        <f t="shared" si="4431"/>
        <v>0</v>
      </c>
      <c r="L849" s="172"/>
      <c r="M849" s="33">
        <f t="shared" si="4432"/>
        <v>0</v>
      </c>
      <c r="N849" s="172"/>
      <c r="O849" s="33">
        <f t="shared" si="4433"/>
        <v>0</v>
      </c>
      <c r="P849" s="172"/>
      <c r="Q849" s="33">
        <f t="shared" si="4434"/>
        <v>0</v>
      </c>
      <c r="R849" s="172"/>
      <c r="S849" s="33">
        <f t="shared" si="4435"/>
        <v>0</v>
      </c>
      <c r="T849" s="172"/>
      <c r="U849" s="33">
        <f t="shared" si="4436"/>
        <v>0</v>
      </c>
      <c r="V849" s="172"/>
      <c r="W849" s="33">
        <f t="shared" si="4437"/>
        <v>0</v>
      </c>
      <c r="X849" s="172"/>
      <c r="Y849" s="33">
        <f t="shared" si="4438"/>
        <v>0</v>
      </c>
      <c r="Z849" s="172"/>
      <c r="AA849" s="33">
        <f t="shared" si="4439"/>
        <v>0</v>
      </c>
      <c r="AB849" s="172"/>
      <c r="AC849" s="33">
        <f t="shared" si="4440"/>
        <v>0</v>
      </c>
      <c r="AD849" s="172"/>
      <c r="AE849" s="33">
        <f t="shared" si="4441"/>
        <v>0</v>
      </c>
      <c r="AF849" s="172"/>
      <c r="AG849" s="33">
        <f t="shared" si="4442"/>
        <v>0</v>
      </c>
      <c r="AH849" s="172"/>
      <c r="AI849" s="33">
        <f t="shared" si="4443"/>
        <v>0</v>
      </c>
      <c r="AJ849" s="172"/>
      <c r="AK849" s="33">
        <f t="shared" si="4444"/>
        <v>0</v>
      </c>
      <c r="AL849" s="172"/>
      <c r="AM849" s="33">
        <f t="shared" si="4445"/>
        <v>0</v>
      </c>
      <c r="AN849" s="172"/>
      <c r="AO849" s="33">
        <f t="shared" si="4446"/>
        <v>0</v>
      </c>
      <c r="AP849" s="172"/>
      <c r="AQ849" s="33">
        <f t="shared" si="4447"/>
        <v>0</v>
      </c>
      <c r="AR849" s="172"/>
      <c r="AS849" s="33">
        <f t="shared" si="4448"/>
        <v>0</v>
      </c>
      <c r="AT849" s="172"/>
      <c r="AU849" s="33">
        <f t="shared" si="4449"/>
        <v>0</v>
      </c>
      <c r="AV849" s="172"/>
      <c r="AW849" s="33">
        <f t="shared" si="4450"/>
        <v>0</v>
      </c>
      <c r="AX849" s="34">
        <f t="shared" si="4451"/>
        <v>0</v>
      </c>
      <c r="AY849" s="41">
        <f t="shared" si="4452"/>
        <v>0</v>
      </c>
      <c r="AZ849" s="5">
        <f t="shared" si="4453"/>
        <v>0</v>
      </c>
      <c r="BA849" s="155">
        <f t="shared" si="4454"/>
        <v>0</v>
      </c>
    </row>
    <row r="850" spans="1:53" s="2" customFormat="1" ht="13.2" thickTop="1" thickBot="1" x14ac:dyDescent="0.3">
      <c r="A850" s="32"/>
      <c r="B850" s="154">
        <v>5500600080</v>
      </c>
      <c r="C850" s="133" t="str">
        <f>IFERROR(IF(B850,VLOOKUP((AEO!$B$13&amp;AEO!$C$13&amp;B850&amp;E850),MSRV5!A:F,6,0),""),"N/A")</f>
        <v>8040</v>
      </c>
      <c r="D850" s="138" t="s">
        <v>7439</v>
      </c>
      <c r="E850" s="143" t="str">
        <f>IF(B850,VLOOKUP(B850,MSRV5!B:D,3,0),"")</f>
        <v>UN</v>
      </c>
      <c r="F850" s="143">
        <v>2</v>
      </c>
      <c r="G850" s="75"/>
      <c r="H850" s="185">
        <f>IFERROR(IF(B850,VLOOKUP((AEO!$B$13&amp;AEO!$C$13&amp;B850&amp;E850),MSRV5!A:E,5,0),""),0)</f>
        <v>1369.79</v>
      </c>
      <c r="I850" s="186">
        <f t="shared" si="4430"/>
        <v>2739.58</v>
      </c>
      <c r="J850" s="172">
        <v>2</v>
      </c>
      <c r="K850" s="33">
        <f t="shared" si="4431"/>
        <v>2739.58</v>
      </c>
      <c r="L850" s="172"/>
      <c r="M850" s="33">
        <f t="shared" si="4432"/>
        <v>0</v>
      </c>
      <c r="N850" s="172"/>
      <c r="O850" s="33">
        <f t="shared" si="4433"/>
        <v>0</v>
      </c>
      <c r="P850" s="172"/>
      <c r="Q850" s="33">
        <f t="shared" si="4434"/>
        <v>0</v>
      </c>
      <c r="R850" s="172"/>
      <c r="S850" s="33">
        <f t="shared" si="4435"/>
        <v>0</v>
      </c>
      <c r="T850" s="172"/>
      <c r="U850" s="33">
        <f t="shared" si="4436"/>
        <v>0</v>
      </c>
      <c r="V850" s="172"/>
      <c r="W850" s="33">
        <f t="shared" si="4437"/>
        <v>0</v>
      </c>
      <c r="X850" s="172"/>
      <c r="Y850" s="33">
        <f t="shared" si="4438"/>
        <v>0</v>
      </c>
      <c r="Z850" s="172"/>
      <c r="AA850" s="33">
        <f t="shared" si="4439"/>
        <v>0</v>
      </c>
      <c r="AB850" s="172"/>
      <c r="AC850" s="33">
        <f t="shared" si="4440"/>
        <v>0</v>
      </c>
      <c r="AD850" s="172"/>
      <c r="AE850" s="33">
        <f t="shared" si="4441"/>
        <v>0</v>
      </c>
      <c r="AF850" s="172"/>
      <c r="AG850" s="33">
        <f t="shared" si="4442"/>
        <v>0</v>
      </c>
      <c r="AH850" s="172"/>
      <c r="AI850" s="33">
        <f t="shared" si="4443"/>
        <v>0</v>
      </c>
      <c r="AJ850" s="172"/>
      <c r="AK850" s="33">
        <f t="shared" si="4444"/>
        <v>0</v>
      </c>
      <c r="AL850" s="172"/>
      <c r="AM850" s="33">
        <f t="shared" si="4445"/>
        <v>0</v>
      </c>
      <c r="AN850" s="172"/>
      <c r="AO850" s="33">
        <f t="shared" si="4446"/>
        <v>0</v>
      </c>
      <c r="AP850" s="172"/>
      <c r="AQ850" s="33">
        <f t="shared" si="4447"/>
        <v>0</v>
      </c>
      <c r="AR850" s="172"/>
      <c r="AS850" s="33">
        <f t="shared" si="4448"/>
        <v>0</v>
      </c>
      <c r="AT850" s="172"/>
      <c r="AU850" s="33">
        <f t="shared" si="4449"/>
        <v>0</v>
      </c>
      <c r="AV850" s="172"/>
      <c r="AW850" s="33">
        <f t="shared" si="4450"/>
        <v>0</v>
      </c>
      <c r="AX850" s="34">
        <f t="shared" si="4451"/>
        <v>2</v>
      </c>
      <c r="AY850" s="41">
        <f t="shared" si="4452"/>
        <v>2739.58</v>
      </c>
      <c r="AZ850" s="5">
        <f t="shared" si="4453"/>
        <v>0</v>
      </c>
      <c r="BA850" s="155">
        <f t="shared" si="4454"/>
        <v>0</v>
      </c>
    </row>
    <row r="851" spans="1:53" s="2" customFormat="1" ht="13.2" thickTop="1" thickBot="1" x14ac:dyDescent="0.3">
      <c r="A851" s="32"/>
      <c r="B851" s="154">
        <v>5500300189</v>
      </c>
      <c r="C851" s="133" t="str">
        <f>IFERROR(IF(B851,VLOOKUP((AEO!$B$13&amp;AEO!$C$13&amp;B851&amp;E851),MSRV5!A:F,6,0),""),"N/A")</f>
        <v>8050</v>
      </c>
      <c r="D851" s="138" t="s">
        <v>6183</v>
      </c>
      <c r="E851" s="143" t="str">
        <f>IF(B851,VLOOKUP(B851,MSRV5!B:D,3,0),"")</f>
        <v>UN</v>
      </c>
      <c r="F851" s="143"/>
      <c r="G851" s="75"/>
      <c r="H851" s="74">
        <f>IFERROR(IF(B851,VLOOKUP((AEO!$B$13&amp;AEO!$C$13&amp;B851&amp;E851),MSRV5!A:E,5,0),""),0)</f>
        <v>2739.57</v>
      </c>
      <c r="I851" s="33">
        <f t="shared" si="4430"/>
        <v>0</v>
      </c>
      <c r="J851" s="172"/>
      <c r="K851" s="33">
        <f t="shared" si="4431"/>
        <v>0</v>
      </c>
      <c r="L851" s="172"/>
      <c r="M851" s="33">
        <f t="shared" si="4432"/>
        <v>0</v>
      </c>
      <c r="N851" s="172"/>
      <c r="O851" s="33">
        <f t="shared" si="4433"/>
        <v>0</v>
      </c>
      <c r="P851" s="172"/>
      <c r="Q851" s="33">
        <f t="shared" si="4434"/>
        <v>0</v>
      </c>
      <c r="R851" s="172"/>
      <c r="S851" s="33">
        <f t="shared" si="4435"/>
        <v>0</v>
      </c>
      <c r="T851" s="172"/>
      <c r="U851" s="33">
        <f t="shared" si="4436"/>
        <v>0</v>
      </c>
      <c r="V851" s="172"/>
      <c r="W851" s="33">
        <f t="shared" si="4437"/>
        <v>0</v>
      </c>
      <c r="X851" s="172"/>
      <c r="Y851" s="33">
        <f t="shared" si="4438"/>
        <v>0</v>
      </c>
      <c r="Z851" s="172"/>
      <c r="AA851" s="33">
        <f t="shared" si="4439"/>
        <v>0</v>
      </c>
      <c r="AB851" s="172"/>
      <c r="AC851" s="33">
        <f t="shared" si="4440"/>
        <v>0</v>
      </c>
      <c r="AD851" s="172"/>
      <c r="AE851" s="33">
        <f t="shared" si="4441"/>
        <v>0</v>
      </c>
      <c r="AF851" s="172"/>
      <c r="AG851" s="33">
        <f t="shared" si="4442"/>
        <v>0</v>
      </c>
      <c r="AH851" s="172"/>
      <c r="AI851" s="33">
        <f t="shared" si="4443"/>
        <v>0</v>
      </c>
      <c r="AJ851" s="172"/>
      <c r="AK851" s="33">
        <f t="shared" si="4444"/>
        <v>0</v>
      </c>
      <c r="AL851" s="172"/>
      <c r="AM851" s="33">
        <f t="shared" si="4445"/>
        <v>0</v>
      </c>
      <c r="AN851" s="172"/>
      <c r="AO851" s="33">
        <f t="shared" si="4446"/>
        <v>0</v>
      </c>
      <c r="AP851" s="172"/>
      <c r="AQ851" s="33">
        <f t="shared" si="4447"/>
        <v>0</v>
      </c>
      <c r="AR851" s="172"/>
      <c r="AS851" s="33">
        <f t="shared" si="4448"/>
        <v>0</v>
      </c>
      <c r="AT851" s="172"/>
      <c r="AU851" s="33">
        <f t="shared" si="4449"/>
        <v>0</v>
      </c>
      <c r="AV851" s="172"/>
      <c r="AW851" s="33">
        <f t="shared" si="4450"/>
        <v>0</v>
      </c>
      <c r="AX851" s="34">
        <f t="shared" si="4451"/>
        <v>0</v>
      </c>
      <c r="AY851" s="41">
        <f t="shared" si="4452"/>
        <v>0</v>
      </c>
      <c r="AZ851" s="5">
        <f t="shared" si="4453"/>
        <v>0</v>
      </c>
      <c r="BA851" s="155">
        <f t="shared" si="4454"/>
        <v>0</v>
      </c>
    </row>
    <row r="852" spans="1:53" s="2" customFormat="1" ht="13.2" thickTop="1" thickBot="1" x14ac:dyDescent="0.3">
      <c r="A852" s="32"/>
      <c r="B852" s="154">
        <v>5500300188</v>
      </c>
      <c r="C852" s="133" t="str">
        <f>IFERROR(IF(B852,VLOOKUP((AEO!$B$13&amp;AEO!$C$13&amp;B852&amp;E852),MSRV5!A:F,6,0),""),"N/A")</f>
        <v>8060</v>
      </c>
      <c r="D852" s="138" t="s">
        <v>6184</v>
      </c>
      <c r="E852" s="143" t="str">
        <f>IF(B852,VLOOKUP(B852,MSRV5!B:D,3,0),"")</f>
        <v>UN</v>
      </c>
      <c r="F852" s="143">
        <v>2</v>
      </c>
      <c r="G852" s="75"/>
      <c r="H852" s="185">
        <f>IFERROR(IF(B852,VLOOKUP((AEO!$B$13&amp;AEO!$C$13&amp;B852&amp;E852),MSRV5!A:E,5,0),""),0)</f>
        <v>2054.6799999999998</v>
      </c>
      <c r="I852" s="186">
        <f t="shared" si="4430"/>
        <v>4109.3599999999997</v>
      </c>
      <c r="J852" s="172">
        <v>2</v>
      </c>
      <c r="K852" s="33">
        <f t="shared" si="4431"/>
        <v>4109.3599999999997</v>
      </c>
      <c r="L852" s="172"/>
      <c r="M852" s="33">
        <f t="shared" si="4432"/>
        <v>0</v>
      </c>
      <c r="N852" s="172"/>
      <c r="O852" s="33">
        <f t="shared" si="4433"/>
        <v>0</v>
      </c>
      <c r="P852" s="172"/>
      <c r="Q852" s="33">
        <f t="shared" si="4434"/>
        <v>0</v>
      </c>
      <c r="R852" s="172"/>
      <c r="S852" s="33">
        <f t="shared" si="4435"/>
        <v>0</v>
      </c>
      <c r="T852" s="172"/>
      <c r="U852" s="33">
        <f t="shared" si="4436"/>
        <v>0</v>
      </c>
      <c r="V852" s="172"/>
      <c r="W852" s="33">
        <f t="shared" si="4437"/>
        <v>0</v>
      </c>
      <c r="X852" s="172"/>
      <c r="Y852" s="33">
        <f t="shared" si="4438"/>
        <v>0</v>
      </c>
      <c r="Z852" s="172"/>
      <c r="AA852" s="33">
        <f t="shared" si="4439"/>
        <v>0</v>
      </c>
      <c r="AB852" s="172"/>
      <c r="AC852" s="33">
        <f t="shared" si="4440"/>
        <v>0</v>
      </c>
      <c r="AD852" s="172"/>
      <c r="AE852" s="33">
        <f t="shared" si="4441"/>
        <v>0</v>
      </c>
      <c r="AF852" s="172"/>
      <c r="AG852" s="33">
        <f t="shared" si="4442"/>
        <v>0</v>
      </c>
      <c r="AH852" s="172"/>
      <c r="AI852" s="33">
        <f t="shared" si="4443"/>
        <v>0</v>
      </c>
      <c r="AJ852" s="172"/>
      <c r="AK852" s="33">
        <f t="shared" si="4444"/>
        <v>0</v>
      </c>
      <c r="AL852" s="172"/>
      <c r="AM852" s="33">
        <f t="shared" si="4445"/>
        <v>0</v>
      </c>
      <c r="AN852" s="172"/>
      <c r="AO852" s="33">
        <f t="shared" si="4446"/>
        <v>0</v>
      </c>
      <c r="AP852" s="172"/>
      <c r="AQ852" s="33">
        <f t="shared" si="4447"/>
        <v>0</v>
      </c>
      <c r="AR852" s="172"/>
      <c r="AS852" s="33">
        <f t="shared" si="4448"/>
        <v>0</v>
      </c>
      <c r="AT852" s="172"/>
      <c r="AU852" s="33">
        <f t="shared" si="4449"/>
        <v>0</v>
      </c>
      <c r="AV852" s="172"/>
      <c r="AW852" s="33">
        <f t="shared" si="4450"/>
        <v>0</v>
      </c>
      <c r="AX852" s="34">
        <f t="shared" si="4451"/>
        <v>2</v>
      </c>
      <c r="AY852" s="41">
        <f t="shared" si="4452"/>
        <v>4109.3599999999997</v>
      </c>
      <c r="AZ852" s="5">
        <f t="shared" si="4453"/>
        <v>0</v>
      </c>
      <c r="BA852" s="155">
        <f t="shared" si="4454"/>
        <v>0</v>
      </c>
    </row>
    <row r="853" spans="1:53" s="2" customFormat="1" ht="24" hidden="1" thickTop="1" thickBot="1" x14ac:dyDescent="0.3">
      <c r="A853" s="32"/>
      <c r="B853" s="154">
        <v>5500300039</v>
      </c>
      <c r="C853" s="133" t="str">
        <f>IFERROR(IF(B853,VLOOKUP((AEO!$B$13&amp;AEO!$C$13&amp;B853&amp;E853),MSRV5!A:F,6,0),""),"N/A")</f>
        <v>8070</v>
      </c>
      <c r="D853" s="138" t="s">
        <v>5762</v>
      </c>
      <c r="E853" s="143" t="str">
        <f>IF(B853,VLOOKUP(B853,MSRV5!B:D,3,0),"")</f>
        <v>UN</v>
      </c>
      <c r="F853" s="143"/>
      <c r="G853" s="75"/>
      <c r="H853" s="74">
        <f>IFERROR(IF(B853,VLOOKUP((AEO!$B$13&amp;AEO!$C$13&amp;B853&amp;E853),MSRV5!A:E,5,0),""),0)</f>
        <v>13697.82</v>
      </c>
      <c r="I853" s="33">
        <f t="shared" si="4430"/>
        <v>0</v>
      </c>
      <c r="J853" s="172"/>
      <c r="K853" s="33">
        <f t="shared" si="4431"/>
        <v>0</v>
      </c>
      <c r="L853" s="172"/>
      <c r="M853" s="33">
        <f t="shared" si="4432"/>
        <v>0</v>
      </c>
      <c r="N853" s="172"/>
      <c r="O853" s="33">
        <f t="shared" si="4433"/>
        <v>0</v>
      </c>
      <c r="P853" s="172"/>
      <c r="Q853" s="33">
        <f t="shared" si="4434"/>
        <v>0</v>
      </c>
      <c r="R853" s="172"/>
      <c r="S853" s="33">
        <f t="shared" si="4435"/>
        <v>0</v>
      </c>
      <c r="T853" s="172"/>
      <c r="U853" s="33">
        <f t="shared" si="4436"/>
        <v>0</v>
      </c>
      <c r="V853" s="172"/>
      <c r="W853" s="33">
        <f t="shared" si="4437"/>
        <v>0</v>
      </c>
      <c r="X853" s="172"/>
      <c r="Y853" s="33">
        <f t="shared" si="4438"/>
        <v>0</v>
      </c>
      <c r="Z853" s="172"/>
      <c r="AA853" s="33">
        <f t="shared" si="4439"/>
        <v>0</v>
      </c>
      <c r="AB853" s="172"/>
      <c r="AC853" s="33">
        <f t="shared" si="4440"/>
        <v>0</v>
      </c>
      <c r="AD853" s="172"/>
      <c r="AE853" s="33">
        <f t="shared" si="4441"/>
        <v>0</v>
      </c>
      <c r="AF853" s="172"/>
      <c r="AG853" s="33">
        <f t="shared" si="4442"/>
        <v>0</v>
      </c>
      <c r="AH853" s="172"/>
      <c r="AI853" s="33">
        <f t="shared" si="4443"/>
        <v>0</v>
      </c>
      <c r="AJ853" s="172"/>
      <c r="AK853" s="33">
        <f t="shared" si="4444"/>
        <v>0</v>
      </c>
      <c r="AL853" s="172"/>
      <c r="AM853" s="33">
        <f t="shared" si="4445"/>
        <v>0</v>
      </c>
      <c r="AN853" s="172"/>
      <c r="AO853" s="33">
        <f t="shared" si="4446"/>
        <v>0</v>
      </c>
      <c r="AP853" s="172"/>
      <c r="AQ853" s="33">
        <f t="shared" si="4447"/>
        <v>0</v>
      </c>
      <c r="AR853" s="172"/>
      <c r="AS853" s="33">
        <f t="shared" si="4448"/>
        <v>0</v>
      </c>
      <c r="AT853" s="172"/>
      <c r="AU853" s="33">
        <f t="shared" si="4449"/>
        <v>0</v>
      </c>
      <c r="AV853" s="172"/>
      <c r="AW853" s="33">
        <f t="shared" si="4450"/>
        <v>0</v>
      </c>
      <c r="AX853" s="34">
        <f t="shared" si="4451"/>
        <v>0</v>
      </c>
      <c r="AY853" s="41">
        <f t="shared" si="4452"/>
        <v>0</v>
      </c>
      <c r="AZ853" s="5">
        <f t="shared" si="4453"/>
        <v>0</v>
      </c>
      <c r="BA853" s="155">
        <f t="shared" si="4454"/>
        <v>0</v>
      </c>
    </row>
    <row r="854" spans="1:53" s="2" customFormat="1" ht="13.2" hidden="1" thickTop="1" thickBot="1" x14ac:dyDescent="0.3">
      <c r="A854" s="32"/>
      <c r="B854" s="154">
        <v>5500300054</v>
      </c>
      <c r="C854" s="133" t="str">
        <f>IFERROR(IF(B854,VLOOKUP((AEO!$B$13&amp;AEO!$C$13&amp;B854&amp;E854),MSRV5!A:F,6,0),""),"N/A")</f>
        <v>8080</v>
      </c>
      <c r="D854" s="138" t="s">
        <v>5763</v>
      </c>
      <c r="E854" s="143" t="str">
        <f>IF(B854,VLOOKUP(B854,MSRV5!B:D,3,0),"")</f>
        <v>UN</v>
      </c>
      <c r="F854" s="143"/>
      <c r="G854" s="75"/>
      <c r="H854" s="74">
        <f>IFERROR(IF(B854,VLOOKUP((AEO!$B$13&amp;AEO!$C$13&amp;B854&amp;E854),MSRV5!A:E,5,0),""),0)</f>
        <v>2739.57</v>
      </c>
      <c r="I854" s="33">
        <f t="shared" si="4430"/>
        <v>0</v>
      </c>
      <c r="J854" s="172"/>
      <c r="K854" s="33">
        <f t="shared" si="4431"/>
        <v>0</v>
      </c>
      <c r="L854" s="172"/>
      <c r="M854" s="33">
        <f t="shared" si="4432"/>
        <v>0</v>
      </c>
      <c r="N854" s="172"/>
      <c r="O854" s="33">
        <f t="shared" si="4433"/>
        <v>0</v>
      </c>
      <c r="P854" s="172"/>
      <c r="Q854" s="33">
        <f t="shared" si="4434"/>
        <v>0</v>
      </c>
      <c r="R854" s="172"/>
      <c r="S854" s="33">
        <f t="shared" si="4435"/>
        <v>0</v>
      </c>
      <c r="T854" s="172"/>
      <c r="U854" s="33">
        <f t="shared" si="4436"/>
        <v>0</v>
      </c>
      <c r="V854" s="172"/>
      <c r="W854" s="33">
        <f t="shared" si="4437"/>
        <v>0</v>
      </c>
      <c r="X854" s="172"/>
      <c r="Y854" s="33">
        <f t="shared" si="4438"/>
        <v>0</v>
      </c>
      <c r="Z854" s="172"/>
      <c r="AA854" s="33">
        <f t="shared" si="4439"/>
        <v>0</v>
      </c>
      <c r="AB854" s="172"/>
      <c r="AC854" s="33">
        <f t="shared" si="4440"/>
        <v>0</v>
      </c>
      <c r="AD854" s="172"/>
      <c r="AE854" s="33">
        <f t="shared" si="4441"/>
        <v>0</v>
      </c>
      <c r="AF854" s="172"/>
      <c r="AG854" s="33">
        <f t="shared" si="4442"/>
        <v>0</v>
      </c>
      <c r="AH854" s="172"/>
      <c r="AI854" s="33">
        <f t="shared" si="4443"/>
        <v>0</v>
      </c>
      <c r="AJ854" s="172"/>
      <c r="AK854" s="33">
        <f t="shared" si="4444"/>
        <v>0</v>
      </c>
      <c r="AL854" s="172"/>
      <c r="AM854" s="33">
        <f t="shared" si="4445"/>
        <v>0</v>
      </c>
      <c r="AN854" s="172"/>
      <c r="AO854" s="33">
        <f t="shared" si="4446"/>
        <v>0</v>
      </c>
      <c r="AP854" s="172"/>
      <c r="AQ854" s="33">
        <f t="shared" si="4447"/>
        <v>0</v>
      </c>
      <c r="AR854" s="172"/>
      <c r="AS854" s="33">
        <f t="shared" si="4448"/>
        <v>0</v>
      </c>
      <c r="AT854" s="172"/>
      <c r="AU854" s="33">
        <f t="shared" si="4449"/>
        <v>0</v>
      </c>
      <c r="AV854" s="172"/>
      <c r="AW854" s="33">
        <f t="shared" si="4450"/>
        <v>0</v>
      </c>
      <c r="AX854" s="34">
        <f t="shared" si="4451"/>
        <v>0</v>
      </c>
      <c r="AY854" s="41">
        <f t="shared" si="4452"/>
        <v>0</v>
      </c>
      <c r="AZ854" s="5">
        <f t="shared" si="4453"/>
        <v>0</v>
      </c>
      <c r="BA854" s="155">
        <f t="shared" si="4454"/>
        <v>0</v>
      </c>
    </row>
    <row r="855" spans="1:53" s="2" customFormat="1" ht="13.2" hidden="1" thickTop="1" thickBot="1" x14ac:dyDescent="0.3">
      <c r="A855" s="32"/>
      <c r="B855" s="154">
        <v>5500200390</v>
      </c>
      <c r="C855" s="133" t="str">
        <f>IFERROR(IF(B855,VLOOKUP((AEO!$B$13&amp;AEO!$C$13&amp;B855&amp;E855),MSRV5!A:F,6,0),""),"N/A")</f>
        <v>8090</v>
      </c>
      <c r="D855" s="138" t="s">
        <v>5764</v>
      </c>
      <c r="E855" s="143" t="str">
        <f>IF(B855,VLOOKUP(B855,MSRV5!B:D,3,0),"")</f>
        <v>UN</v>
      </c>
      <c r="F855" s="143"/>
      <c r="G855" s="75"/>
      <c r="H855" s="74">
        <f>IFERROR(IF(B855,VLOOKUP((AEO!$B$13&amp;AEO!$C$13&amp;B855&amp;E855),MSRV5!A:E,5,0),""),0)</f>
        <v>1533.72</v>
      </c>
      <c r="I855" s="33">
        <f t="shared" si="4430"/>
        <v>0</v>
      </c>
      <c r="J855" s="172"/>
      <c r="K855" s="33">
        <f t="shared" si="4431"/>
        <v>0</v>
      </c>
      <c r="L855" s="172"/>
      <c r="M855" s="33">
        <f t="shared" si="4432"/>
        <v>0</v>
      </c>
      <c r="N855" s="172"/>
      <c r="O855" s="33">
        <f t="shared" si="4433"/>
        <v>0</v>
      </c>
      <c r="P855" s="172"/>
      <c r="Q855" s="33">
        <f t="shared" si="4434"/>
        <v>0</v>
      </c>
      <c r="R855" s="172"/>
      <c r="S855" s="33">
        <f t="shared" si="4435"/>
        <v>0</v>
      </c>
      <c r="T855" s="172"/>
      <c r="U855" s="33">
        <f t="shared" si="4436"/>
        <v>0</v>
      </c>
      <c r="V855" s="172"/>
      <c r="W855" s="33">
        <f t="shared" si="4437"/>
        <v>0</v>
      </c>
      <c r="X855" s="172"/>
      <c r="Y855" s="33">
        <f t="shared" si="4438"/>
        <v>0</v>
      </c>
      <c r="Z855" s="172"/>
      <c r="AA855" s="33">
        <f t="shared" si="4439"/>
        <v>0</v>
      </c>
      <c r="AB855" s="172"/>
      <c r="AC855" s="33">
        <f t="shared" si="4440"/>
        <v>0</v>
      </c>
      <c r="AD855" s="172"/>
      <c r="AE855" s="33">
        <f t="shared" si="4441"/>
        <v>0</v>
      </c>
      <c r="AF855" s="172"/>
      <c r="AG855" s="33">
        <f t="shared" si="4442"/>
        <v>0</v>
      </c>
      <c r="AH855" s="172"/>
      <c r="AI855" s="33">
        <f t="shared" si="4443"/>
        <v>0</v>
      </c>
      <c r="AJ855" s="172"/>
      <c r="AK855" s="33">
        <f t="shared" si="4444"/>
        <v>0</v>
      </c>
      <c r="AL855" s="172"/>
      <c r="AM855" s="33">
        <f t="shared" si="4445"/>
        <v>0</v>
      </c>
      <c r="AN855" s="172"/>
      <c r="AO855" s="33">
        <f t="shared" si="4446"/>
        <v>0</v>
      </c>
      <c r="AP855" s="172"/>
      <c r="AQ855" s="33">
        <f t="shared" si="4447"/>
        <v>0</v>
      </c>
      <c r="AR855" s="172"/>
      <c r="AS855" s="33">
        <f t="shared" si="4448"/>
        <v>0</v>
      </c>
      <c r="AT855" s="172"/>
      <c r="AU855" s="33">
        <f t="shared" si="4449"/>
        <v>0</v>
      </c>
      <c r="AV855" s="172"/>
      <c r="AW855" s="33">
        <f t="shared" si="4450"/>
        <v>0</v>
      </c>
      <c r="AX855" s="34">
        <f t="shared" si="4451"/>
        <v>0</v>
      </c>
      <c r="AY855" s="41">
        <f t="shared" si="4452"/>
        <v>0</v>
      </c>
      <c r="AZ855" s="5">
        <f t="shared" si="4453"/>
        <v>0</v>
      </c>
      <c r="BA855" s="155">
        <f t="shared" si="4454"/>
        <v>0</v>
      </c>
    </row>
    <row r="856" spans="1:53" s="2" customFormat="1" ht="13.2" hidden="1" thickTop="1" thickBot="1" x14ac:dyDescent="0.3">
      <c r="A856" s="32"/>
      <c r="B856" s="154">
        <v>5500200395</v>
      </c>
      <c r="C856" s="133" t="str">
        <f>IFERROR(IF(B856,VLOOKUP((AEO!$B$13&amp;AEO!$C$13&amp;B856&amp;E856),MSRV5!A:F,6,0),""),"N/A")</f>
        <v>8100</v>
      </c>
      <c r="D856" s="138" t="s">
        <v>5765</v>
      </c>
      <c r="E856" s="143" t="str">
        <f>IF(B856,VLOOKUP(B856,MSRV5!B:D,3,0),"")</f>
        <v>UN</v>
      </c>
      <c r="F856" s="143"/>
      <c r="G856" s="75"/>
      <c r="H856" s="74">
        <f>IFERROR(IF(B856,VLOOKUP((AEO!$B$13&amp;AEO!$C$13&amp;B856&amp;E856),MSRV5!A:E,5,0),""),0)</f>
        <v>511.3</v>
      </c>
      <c r="I856" s="33">
        <f t="shared" si="4430"/>
        <v>0</v>
      </c>
      <c r="J856" s="172"/>
      <c r="K856" s="33">
        <f t="shared" si="4431"/>
        <v>0</v>
      </c>
      <c r="L856" s="172"/>
      <c r="M856" s="33">
        <f t="shared" si="4432"/>
        <v>0</v>
      </c>
      <c r="N856" s="172"/>
      <c r="O856" s="33">
        <f t="shared" si="4433"/>
        <v>0</v>
      </c>
      <c r="P856" s="172"/>
      <c r="Q856" s="33">
        <f t="shared" si="4434"/>
        <v>0</v>
      </c>
      <c r="R856" s="172"/>
      <c r="S856" s="33">
        <f t="shared" si="4435"/>
        <v>0</v>
      </c>
      <c r="T856" s="172"/>
      <c r="U856" s="33">
        <f t="shared" si="4436"/>
        <v>0</v>
      </c>
      <c r="V856" s="172"/>
      <c r="W856" s="33">
        <f t="shared" si="4437"/>
        <v>0</v>
      </c>
      <c r="X856" s="172"/>
      <c r="Y856" s="33">
        <f t="shared" si="4438"/>
        <v>0</v>
      </c>
      <c r="Z856" s="172"/>
      <c r="AA856" s="33">
        <f t="shared" si="4439"/>
        <v>0</v>
      </c>
      <c r="AB856" s="172"/>
      <c r="AC856" s="33">
        <f t="shared" si="4440"/>
        <v>0</v>
      </c>
      <c r="AD856" s="172"/>
      <c r="AE856" s="33">
        <f t="shared" si="4441"/>
        <v>0</v>
      </c>
      <c r="AF856" s="172"/>
      <c r="AG856" s="33">
        <f t="shared" si="4442"/>
        <v>0</v>
      </c>
      <c r="AH856" s="172"/>
      <c r="AI856" s="33">
        <f t="shared" si="4443"/>
        <v>0</v>
      </c>
      <c r="AJ856" s="172"/>
      <c r="AK856" s="33">
        <f t="shared" si="4444"/>
        <v>0</v>
      </c>
      <c r="AL856" s="172"/>
      <c r="AM856" s="33">
        <f t="shared" si="4445"/>
        <v>0</v>
      </c>
      <c r="AN856" s="172"/>
      <c r="AO856" s="33">
        <f t="shared" si="4446"/>
        <v>0</v>
      </c>
      <c r="AP856" s="172"/>
      <c r="AQ856" s="33">
        <f t="shared" si="4447"/>
        <v>0</v>
      </c>
      <c r="AR856" s="172"/>
      <c r="AS856" s="33">
        <f t="shared" si="4448"/>
        <v>0</v>
      </c>
      <c r="AT856" s="172"/>
      <c r="AU856" s="33">
        <f t="shared" si="4449"/>
        <v>0</v>
      </c>
      <c r="AV856" s="172"/>
      <c r="AW856" s="33">
        <f t="shared" si="4450"/>
        <v>0</v>
      </c>
      <c r="AX856" s="34">
        <f t="shared" si="4451"/>
        <v>0</v>
      </c>
      <c r="AY856" s="41">
        <f t="shared" si="4452"/>
        <v>0</v>
      </c>
      <c r="AZ856" s="5">
        <f t="shared" si="4453"/>
        <v>0</v>
      </c>
      <c r="BA856" s="155">
        <f t="shared" si="4454"/>
        <v>0</v>
      </c>
    </row>
    <row r="857" spans="1:53" s="2" customFormat="1" ht="13.2" hidden="1" thickTop="1" thickBot="1" x14ac:dyDescent="0.3">
      <c r="A857" s="32"/>
      <c r="B857" s="154">
        <v>5500100823</v>
      </c>
      <c r="C857" s="133" t="str">
        <f>IFERROR(IF(B857,VLOOKUP((AEO!$B$13&amp;AEO!$C$13&amp;B857&amp;E857),MSRV5!A:F,6,0),""),"N/A")</f>
        <v>8110</v>
      </c>
      <c r="D857" s="138" t="s">
        <v>5766</v>
      </c>
      <c r="E857" s="143" t="str">
        <f>IF(B857,VLOOKUP(B857,MSRV5!B:D,3,0),"")</f>
        <v>UN</v>
      </c>
      <c r="F857" s="143"/>
      <c r="G857" s="75"/>
      <c r="H857" s="74">
        <f>IFERROR(IF(B857,VLOOKUP((AEO!$B$13&amp;AEO!$C$13&amp;B857&amp;E857),MSRV5!A:E,5,0),""),0)</f>
        <v>1225.0999999999999</v>
      </c>
      <c r="I857" s="33">
        <f t="shared" si="4430"/>
        <v>0</v>
      </c>
      <c r="J857" s="172"/>
      <c r="K857" s="33">
        <f t="shared" si="4431"/>
        <v>0</v>
      </c>
      <c r="L857" s="172"/>
      <c r="M857" s="33">
        <f t="shared" si="4432"/>
        <v>0</v>
      </c>
      <c r="N857" s="172"/>
      <c r="O857" s="33">
        <f t="shared" si="4433"/>
        <v>0</v>
      </c>
      <c r="P857" s="172"/>
      <c r="Q857" s="33">
        <f t="shared" si="4434"/>
        <v>0</v>
      </c>
      <c r="R857" s="172"/>
      <c r="S857" s="33">
        <f t="shared" si="4435"/>
        <v>0</v>
      </c>
      <c r="T857" s="172"/>
      <c r="U857" s="33">
        <f t="shared" si="4436"/>
        <v>0</v>
      </c>
      <c r="V857" s="172"/>
      <c r="W857" s="33">
        <f t="shared" si="4437"/>
        <v>0</v>
      </c>
      <c r="X857" s="172"/>
      <c r="Y857" s="33">
        <f t="shared" si="4438"/>
        <v>0</v>
      </c>
      <c r="Z857" s="172"/>
      <c r="AA857" s="33">
        <f t="shared" si="4439"/>
        <v>0</v>
      </c>
      <c r="AB857" s="172"/>
      <c r="AC857" s="33">
        <f t="shared" si="4440"/>
        <v>0</v>
      </c>
      <c r="AD857" s="172"/>
      <c r="AE857" s="33">
        <f t="shared" si="4441"/>
        <v>0</v>
      </c>
      <c r="AF857" s="172"/>
      <c r="AG857" s="33">
        <f t="shared" si="4442"/>
        <v>0</v>
      </c>
      <c r="AH857" s="172"/>
      <c r="AI857" s="33">
        <f t="shared" si="4443"/>
        <v>0</v>
      </c>
      <c r="AJ857" s="172"/>
      <c r="AK857" s="33">
        <f t="shared" si="4444"/>
        <v>0</v>
      </c>
      <c r="AL857" s="172"/>
      <c r="AM857" s="33">
        <f t="shared" si="4445"/>
        <v>0</v>
      </c>
      <c r="AN857" s="172"/>
      <c r="AO857" s="33">
        <f t="shared" si="4446"/>
        <v>0</v>
      </c>
      <c r="AP857" s="172"/>
      <c r="AQ857" s="33">
        <f t="shared" si="4447"/>
        <v>0</v>
      </c>
      <c r="AR857" s="172"/>
      <c r="AS857" s="33">
        <f t="shared" si="4448"/>
        <v>0</v>
      </c>
      <c r="AT857" s="172"/>
      <c r="AU857" s="33">
        <f t="shared" si="4449"/>
        <v>0</v>
      </c>
      <c r="AV857" s="172"/>
      <c r="AW857" s="33">
        <f t="shared" si="4450"/>
        <v>0</v>
      </c>
      <c r="AX857" s="34">
        <f t="shared" si="4451"/>
        <v>0</v>
      </c>
      <c r="AY857" s="41">
        <f t="shared" si="4452"/>
        <v>0</v>
      </c>
      <c r="AZ857" s="5">
        <f t="shared" si="4453"/>
        <v>0</v>
      </c>
      <c r="BA857" s="155">
        <f t="shared" si="4454"/>
        <v>0</v>
      </c>
    </row>
    <row r="858" spans="1:53" s="2" customFormat="1" ht="13.2" hidden="1" thickTop="1" thickBot="1" x14ac:dyDescent="0.3">
      <c r="A858" s="32"/>
      <c r="B858" s="154">
        <v>5500300585</v>
      </c>
      <c r="C858" s="133" t="str">
        <f>IFERROR(IF(B858,VLOOKUP((AEO!$B$13&amp;AEO!$C$13&amp;B858&amp;E858),MSRV5!A:F,6,0),""),"N/A")</f>
        <v>8120</v>
      </c>
      <c r="D858" s="138" t="s">
        <v>5767</v>
      </c>
      <c r="E858" s="143" t="str">
        <f>IF(B858,VLOOKUP(B858,MSRV5!B:D,3,0),"")</f>
        <v>UN</v>
      </c>
      <c r="F858" s="143"/>
      <c r="G858" s="75"/>
      <c r="H858" s="74">
        <f>IFERROR(IF(B858,VLOOKUP((AEO!$B$13&amp;AEO!$C$13&amp;B858&amp;E858),MSRV5!A:E,5,0),""),0)</f>
        <v>1058.18</v>
      </c>
      <c r="I858" s="33">
        <f t="shared" si="4430"/>
        <v>0</v>
      </c>
      <c r="J858" s="172"/>
      <c r="K858" s="33">
        <f t="shared" si="4431"/>
        <v>0</v>
      </c>
      <c r="L858" s="172"/>
      <c r="M858" s="33">
        <f t="shared" si="4432"/>
        <v>0</v>
      </c>
      <c r="N858" s="172"/>
      <c r="O858" s="33">
        <f t="shared" si="4433"/>
        <v>0</v>
      </c>
      <c r="P858" s="172"/>
      <c r="Q858" s="33">
        <f t="shared" si="4434"/>
        <v>0</v>
      </c>
      <c r="R858" s="172"/>
      <c r="S858" s="33">
        <f t="shared" si="4435"/>
        <v>0</v>
      </c>
      <c r="T858" s="172"/>
      <c r="U858" s="33">
        <f t="shared" si="4436"/>
        <v>0</v>
      </c>
      <c r="V858" s="172"/>
      <c r="W858" s="33">
        <f t="shared" si="4437"/>
        <v>0</v>
      </c>
      <c r="X858" s="172"/>
      <c r="Y858" s="33">
        <f t="shared" si="4438"/>
        <v>0</v>
      </c>
      <c r="Z858" s="172"/>
      <c r="AA858" s="33">
        <f t="shared" si="4439"/>
        <v>0</v>
      </c>
      <c r="AB858" s="172"/>
      <c r="AC858" s="33">
        <f t="shared" si="4440"/>
        <v>0</v>
      </c>
      <c r="AD858" s="172"/>
      <c r="AE858" s="33">
        <f t="shared" si="4441"/>
        <v>0</v>
      </c>
      <c r="AF858" s="172"/>
      <c r="AG858" s="33">
        <f t="shared" si="4442"/>
        <v>0</v>
      </c>
      <c r="AH858" s="172"/>
      <c r="AI858" s="33">
        <f t="shared" si="4443"/>
        <v>0</v>
      </c>
      <c r="AJ858" s="172"/>
      <c r="AK858" s="33">
        <f t="shared" si="4444"/>
        <v>0</v>
      </c>
      <c r="AL858" s="172"/>
      <c r="AM858" s="33">
        <f t="shared" si="4445"/>
        <v>0</v>
      </c>
      <c r="AN858" s="172"/>
      <c r="AO858" s="33">
        <f t="shared" si="4446"/>
        <v>0</v>
      </c>
      <c r="AP858" s="172"/>
      <c r="AQ858" s="33">
        <f t="shared" si="4447"/>
        <v>0</v>
      </c>
      <c r="AR858" s="172"/>
      <c r="AS858" s="33">
        <f t="shared" si="4448"/>
        <v>0</v>
      </c>
      <c r="AT858" s="172"/>
      <c r="AU858" s="33">
        <f t="shared" si="4449"/>
        <v>0</v>
      </c>
      <c r="AV858" s="172"/>
      <c r="AW858" s="33">
        <f t="shared" si="4450"/>
        <v>0</v>
      </c>
      <c r="AX858" s="34">
        <f t="shared" si="4451"/>
        <v>0</v>
      </c>
      <c r="AY858" s="41">
        <f t="shared" si="4452"/>
        <v>0</v>
      </c>
      <c r="AZ858" s="5">
        <f t="shared" si="4453"/>
        <v>0</v>
      </c>
      <c r="BA858" s="155">
        <f t="shared" si="4454"/>
        <v>0</v>
      </c>
    </row>
    <row r="859" spans="1:53" s="2" customFormat="1" ht="13.2" hidden="1" thickTop="1" thickBot="1" x14ac:dyDescent="0.3">
      <c r="A859" s="32"/>
      <c r="B859" s="154">
        <v>5500300348</v>
      </c>
      <c r="C859" s="133" t="str">
        <f>IFERROR(IF(B859,VLOOKUP((AEO!$B$13&amp;AEO!$C$13&amp;B859&amp;E859),MSRV5!A:F,6,0),""),"N/A")</f>
        <v>8130</v>
      </c>
      <c r="D859" s="138" t="s">
        <v>5768</v>
      </c>
      <c r="E859" s="143" t="str">
        <f>IF(B859,VLOOKUP(B859,MSRV5!B:D,3,0),"")</f>
        <v>UN</v>
      </c>
      <c r="F859" s="143"/>
      <c r="G859" s="75"/>
      <c r="H859" s="74">
        <f>IFERROR(IF(B859,VLOOKUP((AEO!$B$13&amp;AEO!$C$13&amp;B859&amp;E859),MSRV5!A:E,5,0),""),0)</f>
        <v>1481.45</v>
      </c>
      <c r="I859" s="33">
        <f t="shared" si="4430"/>
        <v>0</v>
      </c>
      <c r="J859" s="172"/>
      <c r="K859" s="33">
        <f t="shared" si="4431"/>
        <v>0</v>
      </c>
      <c r="L859" s="172"/>
      <c r="M859" s="33">
        <f t="shared" si="4432"/>
        <v>0</v>
      </c>
      <c r="N859" s="172"/>
      <c r="O859" s="33">
        <f t="shared" si="4433"/>
        <v>0</v>
      </c>
      <c r="P859" s="172"/>
      <c r="Q859" s="33">
        <f t="shared" si="4434"/>
        <v>0</v>
      </c>
      <c r="R859" s="172"/>
      <c r="S859" s="33">
        <f t="shared" si="4435"/>
        <v>0</v>
      </c>
      <c r="T859" s="172"/>
      <c r="U859" s="33">
        <f t="shared" si="4436"/>
        <v>0</v>
      </c>
      <c r="V859" s="172"/>
      <c r="W859" s="33">
        <f t="shared" si="4437"/>
        <v>0</v>
      </c>
      <c r="X859" s="172"/>
      <c r="Y859" s="33">
        <f t="shared" si="4438"/>
        <v>0</v>
      </c>
      <c r="Z859" s="172"/>
      <c r="AA859" s="33">
        <f t="shared" si="4439"/>
        <v>0</v>
      </c>
      <c r="AB859" s="172"/>
      <c r="AC859" s="33">
        <f t="shared" si="4440"/>
        <v>0</v>
      </c>
      <c r="AD859" s="172"/>
      <c r="AE859" s="33">
        <f t="shared" si="4441"/>
        <v>0</v>
      </c>
      <c r="AF859" s="172"/>
      <c r="AG859" s="33">
        <f t="shared" si="4442"/>
        <v>0</v>
      </c>
      <c r="AH859" s="172"/>
      <c r="AI859" s="33">
        <f t="shared" si="4443"/>
        <v>0</v>
      </c>
      <c r="AJ859" s="172"/>
      <c r="AK859" s="33">
        <f t="shared" si="4444"/>
        <v>0</v>
      </c>
      <c r="AL859" s="172"/>
      <c r="AM859" s="33">
        <f t="shared" si="4445"/>
        <v>0</v>
      </c>
      <c r="AN859" s="172"/>
      <c r="AO859" s="33">
        <f t="shared" si="4446"/>
        <v>0</v>
      </c>
      <c r="AP859" s="172"/>
      <c r="AQ859" s="33">
        <f t="shared" si="4447"/>
        <v>0</v>
      </c>
      <c r="AR859" s="172"/>
      <c r="AS859" s="33">
        <f t="shared" si="4448"/>
        <v>0</v>
      </c>
      <c r="AT859" s="172"/>
      <c r="AU859" s="33">
        <f t="shared" si="4449"/>
        <v>0</v>
      </c>
      <c r="AV859" s="172"/>
      <c r="AW859" s="33">
        <f t="shared" si="4450"/>
        <v>0</v>
      </c>
      <c r="AX859" s="34">
        <f t="shared" si="4451"/>
        <v>0</v>
      </c>
      <c r="AY859" s="41">
        <f t="shared" si="4452"/>
        <v>0</v>
      </c>
      <c r="AZ859" s="5">
        <f t="shared" si="4453"/>
        <v>0</v>
      </c>
      <c r="BA859" s="155">
        <f t="shared" si="4454"/>
        <v>0</v>
      </c>
    </row>
    <row r="860" spans="1:53" s="2" customFormat="1" ht="13.2" hidden="1" thickTop="1" thickBot="1" x14ac:dyDescent="0.3">
      <c r="A860" s="32"/>
      <c r="B860" s="154">
        <v>5500100756</v>
      </c>
      <c r="C860" s="133" t="str">
        <f>IFERROR(IF(B860,VLOOKUP((AEO!$B$13&amp;AEO!$C$13&amp;B860&amp;E860),MSRV5!A:F,6,0),""),"N/A")</f>
        <v>8140</v>
      </c>
      <c r="D860" s="138" t="s">
        <v>5769</v>
      </c>
      <c r="E860" s="143" t="str">
        <f>IF(B860,VLOOKUP(B860,MSRV5!B:D,3,0),"")</f>
        <v>UN</v>
      </c>
      <c r="F860" s="143"/>
      <c r="G860" s="75"/>
      <c r="H860" s="74">
        <f>IFERROR(IF(B860,VLOOKUP((AEO!$B$13&amp;AEO!$C$13&amp;B860&amp;E860),MSRV5!A:E,5,0),""),0)</f>
        <v>1011.97</v>
      </c>
      <c r="I860" s="33">
        <f t="shared" si="4430"/>
        <v>0</v>
      </c>
      <c r="J860" s="172"/>
      <c r="K860" s="33">
        <f t="shared" si="4431"/>
        <v>0</v>
      </c>
      <c r="L860" s="172"/>
      <c r="M860" s="33">
        <f t="shared" si="4432"/>
        <v>0</v>
      </c>
      <c r="N860" s="172"/>
      <c r="O860" s="33">
        <f t="shared" si="4433"/>
        <v>0</v>
      </c>
      <c r="P860" s="172"/>
      <c r="Q860" s="33">
        <f t="shared" si="4434"/>
        <v>0</v>
      </c>
      <c r="R860" s="172"/>
      <c r="S860" s="33">
        <f t="shared" si="4435"/>
        <v>0</v>
      </c>
      <c r="T860" s="172"/>
      <c r="U860" s="33">
        <f t="shared" si="4436"/>
        <v>0</v>
      </c>
      <c r="V860" s="172"/>
      <c r="W860" s="33">
        <f t="shared" si="4437"/>
        <v>0</v>
      </c>
      <c r="X860" s="172"/>
      <c r="Y860" s="33">
        <f t="shared" si="4438"/>
        <v>0</v>
      </c>
      <c r="Z860" s="172"/>
      <c r="AA860" s="33">
        <f t="shared" si="4439"/>
        <v>0</v>
      </c>
      <c r="AB860" s="172"/>
      <c r="AC860" s="33">
        <f t="shared" si="4440"/>
        <v>0</v>
      </c>
      <c r="AD860" s="172"/>
      <c r="AE860" s="33">
        <f t="shared" si="4441"/>
        <v>0</v>
      </c>
      <c r="AF860" s="172"/>
      <c r="AG860" s="33">
        <f t="shared" si="4442"/>
        <v>0</v>
      </c>
      <c r="AH860" s="172"/>
      <c r="AI860" s="33">
        <f t="shared" si="4443"/>
        <v>0</v>
      </c>
      <c r="AJ860" s="172"/>
      <c r="AK860" s="33">
        <f t="shared" si="4444"/>
        <v>0</v>
      </c>
      <c r="AL860" s="172"/>
      <c r="AM860" s="33">
        <f t="shared" si="4445"/>
        <v>0</v>
      </c>
      <c r="AN860" s="172"/>
      <c r="AO860" s="33">
        <f t="shared" si="4446"/>
        <v>0</v>
      </c>
      <c r="AP860" s="172"/>
      <c r="AQ860" s="33">
        <f t="shared" si="4447"/>
        <v>0</v>
      </c>
      <c r="AR860" s="172"/>
      <c r="AS860" s="33">
        <f t="shared" si="4448"/>
        <v>0</v>
      </c>
      <c r="AT860" s="172"/>
      <c r="AU860" s="33">
        <f t="shared" si="4449"/>
        <v>0</v>
      </c>
      <c r="AV860" s="172"/>
      <c r="AW860" s="33">
        <f t="shared" si="4450"/>
        <v>0</v>
      </c>
      <c r="AX860" s="34">
        <f t="shared" si="4451"/>
        <v>0</v>
      </c>
      <c r="AY860" s="41">
        <f t="shared" si="4452"/>
        <v>0</v>
      </c>
      <c r="AZ860" s="5">
        <f t="shared" si="4453"/>
        <v>0</v>
      </c>
      <c r="BA860" s="155">
        <f t="shared" si="4454"/>
        <v>0</v>
      </c>
    </row>
    <row r="861" spans="1:53" s="2" customFormat="1" ht="13.2" hidden="1" thickTop="1" thickBot="1" x14ac:dyDescent="0.3">
      <c r="A861" s="32"/>
      <c r="B861" s="154">
        <v>5500200389</v>
      </c>
      <c r="C861" s="133" t="str">
        <f>IFERROR(IF(B861,VLOOKUP((AEO!$B$13&amp;AEO!$C$13&amp;B861&amp;E861),MSRV5!A:F,6,0),""),"N/A")</f>
        <v>8150</v>
      </c>
      <c r="D861" s="138" t="s">
        <v>5770</v>
      </c>
      <c r="E861" s="143" t="str">
        <f>IF(B861,VLOOKUP(B861,MSRV5!B:D,3,0),"")</f>
        <v>UN</v>
      </c>
      <c r="F861" s="143"/>
      <c r="G861" s="75"/>
      <c r="H861" s="74">
        <f>IFERROR(IF(B861,VLOOKUP((AEO!$B$13&amp;AEO!$C$13&amp;B861&amp;E861),MSRV5!A:E,5,0),""),0)</f>
        <v>654.34</v>
      </c>
      <c r="I861" s="33">
        <f t="shared" si="4430"/>
        <v>0</v>
      </c>
      <c r="J861" s="172"/>
      <c r="K861" s="33">
        <f t="shared" si="4431"/>
        <v>0</v>
      </c>
      <c r="L861" s="172"/>
      <c r="M861" s="33">
        <f t="shared" si="4432"/>
        <v>0</v>
      </c>
      <c r="N861" s="172"/>
      <c r="O861" s="33">
        <f t="shared" si="4433"/>
        <v>0</v>
      </c>
      <c r="P861" s="172"/>
      <c r="Q861" s="33">
        <f t="shared" si="4434"/>
        <v>0</v>
      </c>
      <c r="R861" s="172"/>
      <c r="S861" s="33">
        <f t="shared" si="4435"/>
        <v>0</v>
      </c>
      <c r="T861" s="172"/>
      <c r="U861" s="33">
        <f t="shared" si="4436"/>
        <v>0</v>
      </c>
      <c r="V861" s="172"/>
      <c r="W861" s="33">
        <f t="shared" si="4437"/>
        <v>0</v>
      </c>
      <c r="X861" s="172"/>
      <c r="Y861" s="33">
        <f t="shared" si="4438"/>
        <v>0</v>
      </c>
      <c r="Z861" s="172"/>
      <c r="AA861" s="33">
        <f t="shared" si="4439"/>
        <v>0</v>
      </c>
      <c r="AB861" s="172"/>
      <c r="AC861" s="33">
        <f t="shared" si="4440"/>
        <v>0</v>
      </c>
      <c r="AD861" s="172"/>
      <c r="AE861" s="33">
        <f t="shared" si="4441"/>
        <v>0</v>
      </c>
      <c r="AF861" s="172"/>
      <c r="AG861" s="33">
        <f t="shared" si="4442"/>
        <v>0</v>
      </c>
      <c r="AH861" s="172"/>
      <c r="AI861" s="33">
        <f t="shared" si="4443"/>
        <v>0</v>
      </c>
      <c r="AJ861" s="172"/>
      <c r="AK861" s="33">
        <f t="shared" si="4444"/>
        <v>0</v>
      </c>
      <c r="AL861" s="172"/>
      <c r="AM861" s="33">
        <f t="shared" si="4445"/>
        <v>0</v>
      </c>
      <c r="AN861" s="172"/>
      <c r="AO861" s="33">
        <f t="shared" si="4446"/>
        <v>0</v>
      </c>
      <c r="AP861" s="172"/>
      <c r="AQ861" s="33">
        <f t="shared" si="4447"/>
        <v>0</v>
      </c>
      <c r="AR861" s="172"/>
      <c r="AS861" s="33">
        <f t="shared" si="4448"/>
        <v>0</v>
      </c>
      <c r="AT861" s="172"/>
      <c r="AU861" s="33">
        <f t="shared" si="4449"/>
        <v>0</v>
      </c>
      <c r="AV861" s="172"/>
      <c r="AW861" s="33">
        <f t="shared" si="4450"/>
        <v>0</v>
      </c>
      <c r="AX861" s="34">
        <f t="shared" si="4451"/>
        <v>0</v>
      </c>
      <c r="AY861" s="41">
        <f t="shared" si="4452"/>
        <v>0</v>
      </c>
      <c r="AZ861" s="5">
        <f t="shared" si="4453"/>
        <v>0</v>
      </c>
      <c r="BA861" s="155">
        <f t="shared" si="4454"/>
        <v>0</v>
      </c>
    </row>
    <row r="862" spans="1:53" s="2" customFormat="1" ht="13.2" hidden="1" thickTop="1" thickBot="1" x14ac:dyDescent="0.3">
      <c r="A862" s="32"/>
      <c r="B862" s="154">
        <v>5500200392</v>
      </c>
      <c r="C862" s="133" t="str">
        <f>IFERROR(IF(B862,VLOOKUP((AEO!$B$13&amp;AEO!$C$13&amp;B862&amp;E862),MSRV5!A:F,6,0),""),"N/A")</f>
        <v>8160</v>
      </c>
      <c r="D862" s="138" t="s">
        <v>5771</v>
      </c>
      <c r="E862" s="143" t="str">
        <f>IF(B862,VLOOKUP(B862,MSRV5!B:D,3,0),"")</f>
        <v>UN</v>
      </c>
      <c r="F862" s="143"/>
      <c r="G862" s="75"/>
      <c r="H862" s="74">
        <f>IFERROR(IF(B862,VLOOKUP((AEO!$B$13&amp;AEO!$C$13&amp;B862&amp;E862),MSRV5!A:E,5,0),""),0)</f>
        <v>654.34</v>
      </c>
      <c r="I862" s="33">
        <f t="shared" si="4430"/>
        <v>0</v>
      </c>
      <c r="J862" s="172"/>
      <c r="K862" s="33">
        <f t="shared" si="4431"/>
        <v>0</v>
      </c>
      <c r="L862" s="172"/>
      <c r="M862" s="33">
        <f t="shared" si="4432"/>
        <v>0</v>
      </c>
      <c r="N862" s="172"/>
      <c r="O862" s="33">
        <f t="shared" si="4433"/>
        <v>0</v>
      </c>
      <c r="P862" s="172"/>
      <c r="Q862" s="33">
        <f t="shared" si="4434"/>
        <v>0</v>
      </c>
      <c r="R862" s="172"/>
      <c r="S862" s="33">
        <f t="shared" si="4435"/>
        <v>0</v>
      </c>
      <c r="T862" s="172"/>
      <c r="U862" s="33">
        <f t="shared" si="4436"/>
        <v>0</v>
      </c>
      <c r="V862" s="172"/>
      <c r="W862" s="33">
        <f t="shared" si="4437"/>
        <v>0</v>
      </c>
      <c r="X862" s="172"/>
      <c r="Y862" s="33">
        <f t="shared" si="4438"/>
        <v>0</v>
      </c>
      <c r="Z862" s="172"/>
      <c r="AA862" s="33">
        <f t="shared" si="4439"/>
        <v>0</v>
      </c>
      <c r="AB862" s="172"/>
      <c r="AC862" s="33">
        <f t="shared" si="4440"/>
        <v>0</v>
      </c>
      <c r="AD862" s="172"/>
      <c r="AE862" s="33">
        <f t="shared" si="4441"/>
        <v>0</v>
      </c>
      <c r="AF862" s="172"/>
      <c r="AG862" s="33">
        <f t="shared" si="4442"/>
        <v>0</v>
      </c>
      <c r="AH862" s="172"/>
      <c r="AI862" s="33">
        <f t="shared" si="4443"/>
        <v>0</v>
      </c>
      <c r="AJ862" s="172"/>
      <c r="AK862" s="33">
        <f t="shared" si="4444"/>
        <v>0</v>
      </c>
      <c r="AL862" s="172"/>
      <c r="AM862" s="33">
        <f t="shared" si="4445"/>
        <v>0</v>
      </c>
      <c r="AN862" s="172"/>
      <c r="AO862" s="33">
        <f t="shared" si="4446"/>
        <v>0</v>
      </c>
      <c r="AP862" s="172"/>
      <c r="AQ862" s="33">
        <f t="shared" si="4447"/>
        <v>0</v>
      </c>
      <c r="AR862" s="172"/>
      <c r="AS862" s="33">
        <f t="shared" si="4448"/>
        <v>0</v>
      </c>
      <c r="AT862" s="172"/>
      <c r="AU862" s="33">
        <f t="shared" si="4449"/>
        <v>0</v>
      </c>
      <c r="AV862" s="172"/>
      <c r="AW862" s="33">
        <f t="shared" si="4450"/>
        <v>0</v>
      </c>
      <c r="AX862" s="34">
        <f t="shared" si="4451"/>
        <v>0</v>
      </c>
      <c r="AY862" s="41">
        <f t="shared" si="4452"/>
        <v>0</v>
      </c>
      <c r="AZ862" s="5">
        <f t="shared" si="4453"/>
        <v>0</v>
      </c>
      <c r="BA862" s="155">
        <f t="shared" si="4454"/>
        <v>0</v>
      </c>
    </row>
    <row r="863" spans="1:53" s="2" customFormat="1" ht="13.2" hidden="1" thickTop="1" thickBot="1" x14ac:dyDescent="0.3">
      <c r="A863" s="32"/>
      <c r="B863" s="154">
        <v>5500200394</v>
      </c>
      <c r="C863" s="133" t="str">
        <f>IFERROR(IF(B863,VLOOKUP((AEO!$B$13&amp;AEO!$C$13&amp;B863&amp;E863),MSRV5!A:F,6,0),""),"N/A")</f>
        <v>8170</v>
      </c>
      <c r="D863" s="138" t="s">
        <v>5772</v>
      </c>
      <c r="E863" s="143" t="str">
        <f>IF(B863,VLOOKUP(B863,MSRV5!B:D,3,0),"")</f>
        <v>UN</v>
      </c>
      <c r="F863" s="143"/>
      <c r="G863" s="75"/>
      <c r="H863" s="74">
        <f>IFERROR(IF(B863,VLOOKUP((AEO!$B$13&amp;AEO!$C$13&amp;B863&amp;E863),MSRV5!A:E,5,0),""),0)</f>
        <v>654.34</v>
      </c>
      <c r="I863" s="33">
        <f t="shared" si="4430"/>
        <v>0</v>
      </c>
      <c r="J863" s="172"/>
      <c r="K863" s="33">
        <f t="shared" si="4431"/>
        <v>0</v>
      </c>
      <c r="L863" s="172"/>
      <c r="M863" s="33">
        <f t="shared" si="4432"/>
        <v>0</v>
      </c>
      <c r="N863" s="172"/>
      <c r="O863" s="33">
        <f t="shared" si="4433"/>
        <v>0</v>
      </c>
      <c r="P863" s="172"/>
      <c r="Q863" s="33">
        <f t="shared" si="4434"/>
        <v>0</v>
      </c>
      <c r="R863" s="172"/>
      <c r="S863" s="33">
        <f t="shared" si="4435"/>
        <v>0</v>
      </c>
      <c r="T863" s="172"/>
      <c r="U863" s="33">
        <f t="shared" si="4436"/>
        <v>0</v>
      </c>
      <c r="V863" s="172"/>
      <c r="W863" s="33">
        <f t="shared" si="4437"/>
        <v>0</v>
      </c>
      <c r="X863" s="172"/>
      <c r="Y863" s="33">
        <f t="shared" si="4438"/>
        <v>0</v>
      </c>
      <c r="Z863" s="172"/>
      <c r="AA863" s="33">
        <f t="shared" si="4439"/>
        <v>0</v>
      </c>
      <c r="AB863" s="172"/>
      <c r="AC863" s="33">
        <f t="shared" si="4440"/>
        <v>0</v>
      </c>
      <c r="AD863" s="172"/>
      <c r="AE863" s="33">
        <f t="shared" si="4441"/>
        <v>0</v>
      </c>
      <c r="AF863" s="172"/>
      <c r="AG863" s="33">
        <f t="shared" si="4442"/>
        <v>0</v>
      </c>
      <c r="AH863" s="172"/>
      <c r="AI863" s="33">
        <f t="shared" si="4443"/>
        <v>0</v>
      </c>
      <c r="AJ863" s="172"/>
      <c r="AK863" s="33">
        <f t="shared" si="4444"/>
        <v>0</v>
      </c>
      <c r="AL863" s="172"/>
      <c r="AM863" s="33">
        <f t="shared" si="4445"/>
        <v>0</v>
      </c>
      <c r="AN863" s="172"/>
      <c r="AO863" s="33">
        <f t="shared" si="4446"/>
        <v>0</v>
      </c>
      <c r="AP863" s="172"/>
      <c r="AQ863" s="33">
        <f t="shared" si="4447"/>
        <v>0</v>
      </c>
      <c r="AR863" s="172"/>
      <c r="AS863" s="33">
        <f t="shared" si="4448"/>
        <v>0</v>
      </c>
      <c r="AT863" s="172"/>
      <c r="AU863" s="33">
        <f t="shared" si="4449"/>
        <v>0</v>
      </c>
      <c r="AV863" s="172"/>
      <c r="AW863" s="33">
        <f t="shared" si="4450"/>
        <v>0</v>
      </c>
      <c r="AX863" s="34">
        <f t="shared" si="4451"/>
        <v>0</v>
      </c>
      <c r="AY863" s="41">
        <f t="shared" si="4452"/>
        <v>0</v>
      </c>
      <c r="AZ863" s="5">
        <f t="shared" si="4453"/>
        <v>0</v>
      </c>
      <c r="BA863" s="155">
        <f t="shared" si="4454"/>
        <v>0</v>
      </c>
    </row>
    <row r="864" spans="1:53" s="2" customFormat="1" ht="13.2" hidden="1" thickTop="1" thickBot="1" x14ac:dyDescent="0.3">
      <c r="A864" s="32"/>
      <c r="B864" s="154">
        <v>5500200391</v>
      </c>
      <c r="C864" s="133" t="str">
        <f>IFERROR(IF(B864,VLOOKUP((AEO!$B$13&amp;AEO!$C$13&amp;B864&amp;E864),MSRV5!A:F,6,0),""),"N/A")</f>
        <v>8180</v>
      </c>
      <c r="D864" s="138" t="s">
        <v>5773</v>
      </c>
      <c r="E864" s="143" t="str">
        <f>IF(B864,VLOOKUP(B864,MSRV5!B:D,3,0),"")</f>
        <v>UN</v>
      </c>
      <c r="F864" s="143"/>
      <c r="G864" s="75"/>
      <c r="H864" s="74">
        <f>IFERROR(IF(B864,VLOOKUP((AEO!$B$13&amp;AEO!$C$13&amp;B864&amp;E864),MSRV5!A:E,5,0),""),0)</f>
        <v>458.02</v>
      </c>
      <c r="I864" s="33">
        <f t="shared" si="4430"/>
        <v>0</v>
      </c>
      <c r="J864" s="172"/>
      <c r="K864" s="33">
        <f t="shared" si="4431"/>
        <v>0</v>
      </c>
      <c r="L864" s="172"/>
      <c r="M864" s="33">
        <f t="shared" si="4432"/>
        <v>0</v>
      </c>
      <c r="N864" s="172"/>
      <c r="O864" s="33">
        <f t="shared" si="4433"/>
        <v>0</v>
      </c>
      <c r="P864" s="172"/>
      <c r="Q864" s="33">
        <f t="shared" si="4434"/>
        <v>0</v>
      </c>
      <c r="R864" s="172"/>
      <c r="S864" s="33">
        <f t="shared" si="4435"/>
        <v>0</v>
      </c>
      <c r="T864" s="172"/>
      <c r="U864" s="33">
        <f t="shared" si="4436"/>
        <v>0</v>
      </c>
      <c r="V864" s="172"/>
      <c r="W864" s="33">
        <f t="shared" si="4437"/>
        <v>0</v>
      </c>
      <c r="X864" s="172"/>
      <c r="Y864" s="33">
        <f t="shared" si="4438"/>
        <v>0</v>
      </c>
      <c r="Z864" s="172"/>
      <c r="AA864" s="33">
        <f t="shared" si="4439"/>
        <v>0</v>
      </c>
      <c r="AB864" s="172"/>
      <c r="AC864" s="33">
        <f t="shared" si="4440"/>
        <v>0</v>
      </c>
      <c r="AD864" s="172"/>
      <c r="AE864" s="33">
        <f t="shared" si="4441"/>
        <v>0</v>
      </c>
      <c r="AF864" s="172"/>
      <c r="AG864" s="33">
        <f t="shared" si="4442"/>
        <v>0</v>
      </c>
      <c r="AH864" s="172"/>
      <c r="AI864" s="33">
        <f t="shared" si="4443"/>
        <v>0</v>
      </c>
      <c r="AJ864" s="172"/>
      <c r="AK864" s="33">
        <f t="shared" si="4444"/>
        <v>0</v>
      </c>
      <c r="AL864" s="172"/>
      <c r="AM864" s="33">
        <f t="shared" si="4445"/>
        <v>0</v>
      </c>
      <c r="AN864" s="172"/>
      <c r="AO864" s="33">
        <f t="shared" si="4446"/>
        <v>0</v>
      </c>
      <c r="AP864" s="172"/>
      <c r="AQ864" s="33">
        <f t="shared" si="4447"/>
        <v>0</v>
      </c>
      <c r="AR864" s="172"/>
      <c r="AS864" s="33">
        <f t="shared" si="4448"/>
        <v>0</v>
      </c>
      <c r="AT864" s="172"/>
      <c r="AU864" s="33">
        <f t="shared" si="4449"/>
        <v>0</v>
      </c>
      <c r="AV864" s="172"/>
      <c r="AW864" s="33">
        <f t="shared" si="4450"/>
        <v>0</v>
      </c>
      <c r="AX864" s="34">
        <f t="shared" si="4451"/>
        <v>0</v>
      </c>
      <c r="AY864" s="41">
        <f t="shared" si="4452"/>
        <v>0</v>
      </c>
      <c r="AZ864" s="5">
        <f t="shared" si="4453"/>
        <v>0</v>
      </c>
      <c r="BA864" s="155">
        <f t="shared" si="4454"/>
        <v>0</v>
      </c>
    </row>
    <row r="865" spans="1:53" s="2" customFormat="1" ht="13.2" hidden="1" thickTop="1" thickBot="1" x14ac:dyDescent="0.3">
      <c r="A865" s="32"/>
      <c r="B865" s="154">
        <v>5500200393</v>
      </c>
      <c r="C865" s="133" t="str">
        <f>IFERROR(IF(B865,VLOOKUP((AEO!$B$13&amp;AEO!$C$13&amp;B865&amp;E865),MSRV5!A:F,6,0),""),"N/A")</f>
        <v>8190</v>
      </c>
      <c r="D865" s="138" t="s">
        <v>5774</v>
      </c>
      <c r="E865" s="143" t="str">
        <f>IF(B865,VLOOKUP(B865,MSRV5!B:D,3,0),"")</f>
        <v>UN</v>
      </c>
      <c r="F865" s="143"/>
      <c r="G865" s="75"/>
      <c r="H865" s="74">
        <f>IFERROR(IF(B865,VLOOKUP((AEO!$B$13&amp;AEO!$C$13&amp;B865&amp;E865),MSRV5!A:E,5,0),""),0)</f>
        <v>458.02</v>
      </c>
      <c r="I865" s="33">
        <f t="shared" si="4430"/>
        <v>0</v>
      </c>
      <c r="J865" s="172"/>
      <c r="K865" s="33">
        <f t="shared" si="4431"/>
        <v>0</v>
      </c>
      <c r="L865" s="172"/>
      <c r="M865" s="33">
        <f t="shared" si="4432"/>
        <v>0</v>
      </c>
      <c r="N865" s="172"/>
      <c r="O865" s="33">
        <f t="shared" si="4433"/>
        <v>0</v>
      </c>
      <c r="P865" s="172"/>
      <c r="Q865" s="33">
        <f t="shared" si="4434"/>
        <v>0</v>
      </c>
      <c r="R865" s="172"/>
      <c r="S865" s="33">
        <f t="shared" si="4435"/>
        <v>0</v>
      </c>
      <c r="T865" s="172"/>
      <c r="U865" s="33">
        <f t="shared" si="4436"/>
        <v>0</v>
      </c>
      <c r="V865" s="172"/>
      <c r="W865" s="33">
        <f t="shared" si="4437"/>
        <v>0</v>
      </c>
      <c r="X865" s="172"/>
      <c r="Y865" s="33">
        <f t="shared" si="4438"/>
        <v>0</v>
      </c>
      <c r="Z865" s="172"/>
      <c r="AA865" s="33">
        <f t="shared" si="4439"/>
        <v>0</v>
      </c>
      <c r="AB865" s="172"/>
      <c r="AC865" s="33">
        <f t="shared" si="4440"/>
        <v>0</v>
      </c>
      <c r="AD865" s="172"/>
      <c r="AE865" s="33">
        <f t="shared" si="4441"/>
        <v>0</v>
      </c>
      <c r="AF865" s="172"/>
      <c r="AG865" s="33">
        <f t="shared" si="4442"/>
        <v>0</v>
      </c>
      <c r="AH865" s="172"/>
      <c r="AI865" s="33">
        <f t="shared" si="4443"/>
        <v>0</v>
      </c>
      <c r="AJ865" s="172"/>
      <c r="AK865" s="33">
        <f t="shared" si="4444"/>
        <v>0</v>
      </c>
      <c r="AL865" s="172"/>
      <c r="AM865" s="33">
        <f t="shared" si="4445"/>
        <v>0</v>
      </c>
      <c r="AN865" s="172"/>
      <c r="AO865" s="33">
        <f t="shared" si="4446"/>
        <v>0</v>
      </c>
      <c r="AP865" s="172"/>
      <c r="AQ865" s="33">
        <f t="shared" si="4447"/>
        <v>0</v>
      </c>
      <c r="AR865" s="172"/>
      <c r="AS865" s="33">
        <f t="shared" si="4448"/>
        <v>0</v>
      </c>
      <c r="AT865" s="172"/>
      <c r="AU865" s="33">
        <f t="shared" si="4449"/>
        <v>0</v>
      </c>
      <c r="AV865" s="172"/>
      <c r="AW865" s="33">
        <f t="shared" si="4450"/>
        <v>0</v>
      </c>
      <c r="AX865" s="34">
        <f t="shared" si="4451"/>
        <v>0</v>
      </c>
      <c r="AY865" s="41">
        <f t="shared" si="4452"/>
        <v>0</v>
      </c>
      <c r="AZ865" s="5">
        <f t="shared" si="4453"/>
        <v>0</v>
      </c>
      <c r="BA865" s="155">
        <f t="shared" si="4454"/>
        <v>0</v>
      </c>
    </row>
    <row r="866" spans="1:53" s="2" customFormat="1" ht="13.2" hidden="1" thickTop="1" thickBot="1" x14ac:dyDescent="0.3">
      <c r="A866" s="32"/>
      <c r="B866" s="154">
        <v>5500200385</v>
      </c>
      <c r="C866" s="133" t="str">
        <f>IFERROR(IF(B866,VLOOKUP((AEO!$B$13&amp;AEO!$C$13&amp;B866&amp;E866),MSRV5!A:F,6,0),""),"N/A")</f>
        <v>8200</v>
      </c>
      <c r="D866" s="138" t="s">
        <v>5775</v>
      </c>
      <c r="E866" s="143" t="str">
        <f>IF(B866,VLOOKUP(B866,MSRV5!B:D,3,0),"")</f>
        <v>UN</v>
      </c>
      <c r="F866" s="143"/>
      <c r="G866" s="75"/>
      <c r="H866" s="74">
        <f>IFERROR(IF(B866,VLOOKUP((AEO!$B$13&amp;AEO!$C$13&amp;B866&amp;E866),MSRV5!A:E,5,0),""),0)</f>
        <v>1331.34</v>
      </c>
      <c r="I866" s="33">
        <f t="shared" si="4430"/>
        <v>0</v>
      </c>
      <c r="J866" s="172"/>
      <c r="K866" s="33">
        <f t="shared" si="4431"/>
        <v>0</v>
      </c>
      <c r="L866" s="172"/>
      <c r="M866" s="33">
        <f t="shared" si="4432"/>
        <v>0</v>
      </c>
      <c r="N866" s="172"/>
      <c r="O866" s="33">
        <f t="shared" si="4433"/>
        <v>0</v>
      </c>
      <c r="P866" s="172"/>
      <c r="Q866" s="33">
        <f t="shared" si="4434"/>
        <v>0</v>
      </c>
      <c r="R866" s="172"/>
      <c r="S866" s="33">
        <f t="shared" si="4435"/>
        <v>0</v>
      </c>
      <c r="T866" s="172"/>
      <c r="U866" s="33">
        <f t="shared" si="4436"/>
        <v>0</v>
      </c>
      <c r="V866" s="172"/>
      <c r="W866" s="33">
        <f t="shared" si="4437"/>
        <v>0</v>
      </c>
      <c r="X866" s="172"/>
      <c r="Y866" s="33">
        <f t="shared" si="4438"/>
        <v>0</v>
      </c>
      <c r="Z866" s="172"/>
      <c r="AA866" s="33">
        <f t="shared" si="4439"/>
        <v>0</v>
      </c>
      <c r="AB866" s="172"/>
      <c r="AC866" s="33">
        <f t="shared" si="4440"/>
        <v>0</v>
      </c>
      <c r="AD866" s="172"/>
      <c r="AE866" s="33">
        <f t="shared" si="4441"/>
        <v>0</v>
      </c>
      <c r="AF866" s="172"/>
      <c r="AG866" s="33">
        <f t="shared" si="4442"/>
        <v>0</v>
      </c>
      <c r="AH866" s="172"/>
      <c r="AI866" s="33">
        <f t="shared" si="4443"/>
        <v>0</v>
      </c>
      <c r="AJ866" s="172"/>
      <c r="AK866" s="33">
        <f t="shared" si="4444"/>
        <v>0</v>
      </c>
      <c r="AL866" s="172"/>
      <c r="AM866" s="33">
        <f t="shared" si="4445"/>
        <v>0</v>
      </c>
      <c r="AN866" s="172"/>
      <c r="AO866" s="33">
        <f t="shared" si="4446"/>
        <v>0</v>
      </c>
      <c r="AP866" s="172"/>
      <c r="AQ866" s="33">
        <f t="shared" si="4447"/>
        <v>0</v>
      </c>
      <c r="AR866" s="172"/>
      <c r="AS866" s="33">
        <f t="shared" si="4448"/>
        <v>0</v>
      </c>
      <c r="AT866" s="172"/>
      <c r="AU866" s="33">
        <f t="shared" si="4449"/>
        <v>0</v>
      </c>
      <c r="AV866" s="172"/>
      <c r="AW866" s="33">
        <f t="shared" si="4450"/>
        <v>0</v>
      </c>
      <c r="AX866" s="34">
        <f t="shared" si="4451"/>
        <v>0</v>
      </c>
      <c r="AY866" s="41">
        <f t="shared" si="4452"/>
        <v>0</v>
      </c>
      <c r="AZ866" s="5">
        <f t="shared" si="4453"/>
        <v>0</v>
      </c>
      <c r="BA866" s="155">
        <f t="shared" si="4454"/>
        <v>0</v>
      </c>
    </row>
    <row r="867" spans="1:53" s="2" customFormat="1" ht="13.2" hidden="1" thickTop="1" thickBot="1" x14ac:dyDescent="0.3">
      <c r="A867" s="32"/>
      <c r="B867" s="154">
        <v>5500200386</v>
      </c>
      <c r="C867" s="133" t="str">
        <f>IFERROR(IF(B867,VLOOKUP((AEO!$B$13&amp;AEO!$C$13&amp;B867&amp;E867),MSRV5!A:F,6,0),""),"N/A")</f>
        <v>8210</v>
      </c>
      <c r="D867" s="138" t="s">
        <v>5776</v>
      </c>
      <c r="E867" s="143" t="str">
        <f>IF(B867,VLOOKUP(B867,MSRV5!B:D,3,0),"")</f>
        <v>UN</v>
      </c>
      <c r="F867" s="143"/>
      <c r="G867" s="75"/>
      <c r="H867" s="74">
        <f>IFERROR(IF(B867,VLOOKUP((AEO!$B$13&amp;AEO!$C$13&amp;B867&amp;E867),MSRV5!A:E,5,0),""),0)</f>
        <v>1331.34</v>
      </c>
      <c r="I867" s="33">
        <f t="shared" si="4430"/>
        <v>0</v>
      </c>
      <c r="J867" s="172"/>
      <c r="K867" s="33">
        <f t="shared" si="4431"/>
        <v>0</v>
      </c>
      <c r="L867" s="172"/>
      <c r="M867" s="33">
        <f t="shared" si="4432"/>
        <v>0</v>
      </c>
      <c r="N867" s="172"/>
      <c r="O867" s="33">
        <f t="shared" si="4433"/>
        <v>0</v>
      </c>
      <c r="P867" s="172"/>
      <c r="Q867" s="33">
        <f t="shared" si="4434"/>
        <v>0</v>
      </c>
      <c r="R867" s="172"/>
      <c r="S867" s="33">
        <f t="shared" si="4435"/>
        <v>0</v>
      </c>
      <c r="T867" s="172"/>
      <c r="U867" s="33">
        <f t="shared" si="4436"/>
        <v>0</v>
      </c>
      <c r="V867" s="172"/>
      <c r="W867" s="33">
        <f t="shared" si="4437"/>
        <v>0</v>
      </c>
      <c r="X867" s="172"/>
      <c r="Y867" s="33">
        <f t="shared" si="4438"/>
        <v>0</v>
      </c>
      <c r="Z867" s="172"/>
      <c r="AA867" s="33">
        <f t="shared" si="4439"/>
        <v>0</v>
      </c>
      <c r="AB867" s="172"/>
      <c r="AC867" s="33">
        <f t="shared" si="4440"/>
        <v>0</v>
      </c>
      <c r="AD867" s="172"/>
      <c r="AE867" s="33">
        <f t="shared" si="4441"/>
        <v>0</v>
      </c>
      <c r="AF867" s="172"/>
      <c r="AG867" s="33">
        <f t="shared" si="4442"/>
        <v>0</v>
      </c>
      <c r="AH867" s="172"/>
      <c r="AI867" s="33">
        <f t="shared" si="4443"/>
        <v>0</v>
      </c>
      <c r="AJ867" s="172"/>
      <c r="AK867" s="33">
        <f t="shared" si="4444"/>
        <v>0</v>
      </c>
      <c r="AL867" s="172"/>
      <c r="AM867" s="33">
        <f t="shared" si="4445"/>
        <v>0</v>
      </c>
      <c r="AN867" s="172"/>
      <c r="AO867" s="33">
        <f t="shared" si="4446"/>
        <v>0</v>
      </c>
      <c r="AP867" s="172"/>
      <c r="AQ867" s="33">
        <f t="shared" si="4447"/>
        <v>0</v>
      </c>
      <c r="AR867" s="172"/>
      <c r="AS867" s="33">
        <f t="shared" si="4448"/>
        <v>0</v>
      </c>
      <c r="AT867" s="172"/>
      <c r="AU867" s="33">
        <f t="shared" si="4449"/>
        <v>0</v>
      </c>
      <c r="AV867" s="172"/>
      <c r="AW867" s="33">
        <f t="shared" si="4450"/>
        <v>0</v>
      </c>
      <c r="AX867" s="34">
        <f t="shared" si="4451"/>
        <v>0</v>
      </c>
      <c r="AY867" s="41">
        <f t="shared" si="4452"/>
        <v>0</v>
      </c>
      <c r="AZ867" s="5">
        <f t="shared" si="4453"/>
        <v>0</v>
      </c>
      <c r="BA867" s="155">
        <f t="shared" si="4454"/>
        <v>0</v>
      </c>
    </row>
    <row r="868" spans="1:53" s="2" customFormat="1" ht="13.2" hidden="1" thickTop="1" thickBot="1" x14ac:dyDescent="0.3">
      <c r="A868" s="32"/>
      <c r="B868" s="154">
        <v>5500200388</v>
      </c>
      <c r="C868" s="133" t="str">
        <f>IFERROR(IF(B868,VLOOKUP((AEO!$B$13&amp;AEO!$C$13&amp;B868&amp;E868),MSRV5!A:F,6,0),""),"N/A")</f>
        <v>8220</v>
      </c>
      <c r="D868" s="138" t="s">
        <v>5777</v>
      </c>
      <c r="E868" s="143" t="str">
        <f>IF(B868,VLOOKUP(B868,MSRV5!B:D,3,0),"")</f>
        <v>UN</v>
      </c>
      <c r="F868" s="143"/>
      <c r="G868" s="75"/>
      <c r="H868" s="74">
        <f>IFERROR(IF(B868,VLOOKUP((AEO!$B$13&amp;AEO!$C$13&amp;B868&amp;E868),MSRV5!A:E,5,0),""),0)</f>
        <v>1533.72</v>
      </c>
      <c r="I868" s="33">
        <f t="shared" si="4430"/>
        <v>0</v>
      </c>
      <c r="J868" s="172"/>
      <c r="K868" s="33">
        <f t="shared" si="4431"/>
        <v>0</v>
      </c>
      <c r="L868" s="172"/>
      <c r="M868" s="33">
        <f t="shared" si="4432"/>
        <v>0</v>
      </c>
      <c r="N868" s="172"/>
      <c r="O868" s="33">
        <f t="shared" si="4433"/>
        <v>0</v>
      </c>
      <c r="P868" s="172"/>
      <c r="Q868" s="33">
        <f t="shared" si="4434"/>
        <v>0</v>
      </c>
      <c r="R868" s="172"/>
      <c r="S868" s="33">
        <f t="shared" si="4435"/>
        <v>0</v>
      </c>
      <c r="T868" s="172"/>
      <c r="U868" s="33">
        <f t="shared" si="4436"/>
        <v>0</v>
      </c>
      <c r="V868" s="172"/>
      <c r="W868" s="33">
        <f t="shared" si="4437"/>
        <v>0</v>
      </c>
      <c r="X868" s="172"/>
      <c r="Y868" s="33">
        <f t="shared" si="4438"/>
        <v>0</v>
      </c>
      <c r="Z868" s="172"/>
      <c r="AA868" s="33">
        <f t="shared" si="4439"/>
        <v>0</v>
      </c>
      <c r="AB868" s="172"/>
      <c r="AC868" s="33">
        <f t="shared" si="4440"/>
        <v>0</v>
      </c>
      <c r="AD868" s="172"/>
      <c r="AE868" s="33">
        <f t="shared" si="4441"/>
        <v>0</v>
      </c>
      <c r="AF868" s="172"/>
      <c r="AG868" s="33">
        <f t="shared" si="4442"/>
        <v>0</v>
      </c>
      <c r="AH868" s="172"/>
      <c r="AI868" s="33">
        <f t="shared" si="4443"/>
        <v>0</v>
      </c>
      <c r="AJ868" s="172"/>
      <c r="AK868" s="33">
        <f t="shared" si="4444"/>
        <v>0</v>
      </c>
      <c r="AL868" s="172"/>
      <c r="AM868" s="33">
        <f t="shared" si="4445"/>
        <v>0</v>
      </c>
      <c r="AN868" s="172"/>
      <c r="AO868" s="33">
        <f t="shared" si="4446"/>
        <v>0</v>
      </c>
      <c r="AP868" s="172"/>
      <c r="AQ868" s="33">
        <f t="shared" si="4447"/>
        <v>0</v>
      </c>
      <c r="AR868" s="172"/>
      <c r="AS868" s="33">
        <f t="shared" si="4448"/>
        <v>0</v>
      </c>
      <c r="AT868" s="172"/>
      <c r="AU868" s="33">
        <f t="shared" si="4449"/>
        <v>0</v>
      </c>
      <c r="AV868" s="172"/>
      <c r="AW868" s="33">
        <f t="shared" si="4450"/>
        <v>0</v>
      </c>
      <c r="AX868" s="34">
        <f t="shared" si="4451"/>
        <v>0</v>
      </c>
      <c r="AY868" s="41">
        <f t="shared" si="4452"/>
        <v>0</v>
      </c>
      <c r="AZ868" s="5">
        <f t="shared" si="4453"/>
        <v>0</v>
      </c>
      <c r="BA868" s="155">
        <f t="shared" si="4454"/>
        <v>0</v>
      </c>
    </row>
    <row r="869" spans="1:53" s="2" customFormat="1" ht="13.2" hidden="1" thickTop="1" thickBot="1" x14ac:dyDescent="0.3">
      <c r="A869" s="32"/>
      <c r="B869" s="154">
        <v>5500200382</v>
      </c>
      <c r="C869" s="133" t="str">
        <f>IFERROR(IF(B869,VLOOKUP((AEO!$B$13&amp;AEO!$C$13&amp;B869&amp;E869),MSRV5!A:F,6,0),""),"N/A")</f>
        <v>8230</v>
      </c>
      <c r="D869" s="138" t="s">
        <v>5778</v>
      </c>
      <c r="E869" s="143" t="str">
        <f>IF(B869,VLOOKUP(B869,MSRV5!B:D,3,0),"")</f>
        <v>UN</v>
      </c>
      <c r="F869" s="143"/>
      <c r="G869" s="75"/>
      <c r="H869" s="74">
        <f>IFERROR(IF(B869,VLOOKUP((AEO!$B$13&amp;AEO!$C$13&amp;B869&amp;E869),MSRV5!A:E,5,0),""),0)</f>
        <v>1331.34</v>
      </c>
      <c r="I869" s="33">
        <f t="shared" si="4430"/>
        <v>0</v>
      </c>
      <c r="J869" s="172"/>
      <c r="K869" s="33">
        <f t="shared" si="4431"/>
        <v>0</v>
      </c>
      <c r="L869" s="172"/>
      <c r="M869" s="33">
        <f t="shared" si="4432"/>
        <v>0</v>
      </c>
      <c r="N869" s="172"/>
      <c r="O869" s="33">
        <f t="shared" si="4433"/>
        <v>0</v>
      </c>
      <c r="P869" s="172"/>
      <c r="Q869" s="33">
        <f t="shared" si="4434"/>
        <v>0</v>
      </c>
      <c r="R869" s="172"/>
      <c r="S869" s="33">
        <f t="shared" si="4435"/>
        <v>0</v>
      </c>
      <c r="T869" s="172"/>
      <c r="U869" s="33">
        <f t="shared" si="4436"/>
        <v>0</v>
      </c>
      <c r="V869" s="172"/>
      <c r="W869" s="33">
        <f t="shared" si="4437"/>
        <v>0</v>
      </c>
      <c r="X869" s="172"/>
      <c r="Y869" s="33">
        <f t="shared" si="4438"/>
        <v>0</v>
      </c>
      <c r="Z869" s="172"/>
      <c r="AA869" s="33">
        <f t="shared" si="4439"/>
        <v>0</v>
      </c>
      <c r="AB869" s="172"/>
      <c r="AC869" s="33">
        <f t="shared" si="4440"/>
        <v>0</v>
      </c>
      <c r="AD869" s="172"/>
      <c r="AE869" s="33">
        <f t="shared" si="4441"/>
        <v>0</v>
      </c>
      <c r="AF869" s="172"/>
      <c r="AG869" s="33">
        <f t="shared" si="4442"/>
        <v>0</v>
      </c>
      <c r="AH869" s="172"/>
      <c r="AI869" s="33">
        <f t="shared" si="4443"/>
        <v>0</v>
      </c>
      <c r="AJ869" s="172"/>
      <c r="AK869" s="33">
        <f t="shared" si="4444"/>
        <v>0</v>
      </c>
      <c r="AL869" s="172"/>
      <c r="AM869" s="33">
        <f t="shared" si="4445"/>
        <v>0</v>
      </c>
      <c r="AN869" s="172"/>
      <c r="AO869" s="33">
        <f t="shared" si="4446"/>
        <v>0</v>
      </c>
      <c r="AP869" s="172"/>
      <c r="AQ869" s="33">
        <f t="shared" si="4447"/>
        <v>0</v>
      </c>
      <c r="AR869" s="172"/>
      <c r="AS869" s="33">
        <f t="shared" si="4448"/>
        <v>0</v>
      </c>
      <c r="AT869" s="172"/>
      <c r="AU869" s="33">
        <f t="shared" si="4449"/>
        <v>0</v>
      </c>
      <c r="AV869" s="172"/>
      <c r="AW869" s="33">
        <f t="shared" si="4450"/>
        <v>0</v>
      </c>
      <c r="AX869" s="34">
        <f t="shared" ref="AX869:AX896" si="4455">SUM(AV869,AT869,AR869,AP869,AN869,AL869,AJ869,AH869,AF869,AD869,AB869,Z869,X869,V869,T869,R869,P869,N869,L869,J869)</f>
        <v>0</v>
      </c>
      <c r="AY869" s="41">
        <f t="shared" ref="AY869:AY896" si="4456">SUM(AW869,AU869,AS869,AQ869,AO869,AM869,AK869,AI869,AG869,AE869,AC869,AA869,Y869,W869,U869,S869,Q869,O869,M869,K869)</f>
        <v>0</v>
      </c>
      <c r="AZ869" s="5">
        <f t="shared" ref="AZ869:AZ896" si="4457">(F869+G869)-AX869</f>
        <v>0</v>
      </c>
      <c r="BA869" s="155">
        <f t="shared" ref="BA869:BA896" si="4458">I869-AY869</f>
        <v>0</v>
      </c>
    </row>
    <row r="870" spans="1:53" s="2" customFormat="1" ht="13.2" hidden="1" thickTop="1" thickBot="1" x14ac:dyDescent="0.3">
      <c r="A870" s="32"/>
      <c r="B870" s="154">
        <v>5500200377</v>
      </c>
      <c r="C870" s="133" t="str">
        <f>IFERROR(IF(B870,VLOOKUP((AEO!$B$13&amp;AEO!$C$13&amp;B870&amp;E870),MSRV5!A:F,6,0),""),"N/A")</f>
        <v>8240</v>
      </c>
      <c r="D870" s="138" t="s">
        <v>5779</v>
      </c>
      <c r="E870" s="143" t="str">
        <f>IF(B870,VLOOKUP(B870,MSRV5!B:D,3,0),"")</f>
        <v>UN</v>
      </c>
      <c r="F870" s="143"/>
      <c r="G870" s="75"/>
      <c r="H870" s="74">
        <f>IFERROR(IF(B870,VLOOKUP((AEO!$B$13&amp;AEO!$C$13&amp;B870&amp;E870),MSRV5!A:E,5,0),""),0)</f>
        <v>1331.34</v>
      </c>
      <c r="I870" s="33">
        <f t="shared" si="4430"/>
        <v>0</v>
      </c>
      <c r="J870" s="172"/>
      <c r="K870" s="33">
        <f t="shared" si="4431"/>
        <v>0</v>
      </c>
      <c r="L870" s="172"/>
      <c r="M870" s="33">
        <f t="shared" si="4432"/>
        <v>0</v>
      </c>
      <c r="N870" s="172"/>
      <c r="O870" s="33">
        <f t="shared" si="4433"/>
        <v>0</v>
      </c>
      <c r="P870" s="172"/>
      <c r="Q870" s="33">
        <f t="shared" si="4434"/>
        <v>0</v>
      </c>
      <c r="R870" s="172"/>
      <c r="S870" s="33">
        <f t="shared" si="4435"/>
        <v>0</v>
      </c>
      <c r="T870" s="172"/>
      <c r="U870" s="33">
        <f t="shared" si="4436"/>
        <v>0</v>
      </c>
      <c r="V870" s="172"/>
      <c r="W870" s="33">
        <f t="shared" si="4437"/>
        <v>0</v>
      </c>
      <c r="X870" s="172"/>
      <c r="Y870" s="33">
        <f t="shared" si="4438"/>
        <v>0</v>
      </c>
      <c r="Z870" s="172"/>
      <c r="AA870" s="33">
        <f t="shared" si="4439"/>
        <v>0</v>
      </c>
      <c r="AB870" s="172"/>
      <c r="AC870" s="33">
        <f t="shared" si="4440"/>
        <v>0</v>
      </c>
      <c r="AD870" s="172"/>
      <c r="AE870" s="33">
        <f t="shared" si="4441"/>
        <v>0</v>
      </c>
      <c r="AF870" s="172"/>
      <c r="AG870" s="33">
        <f t="shared" si="4442"/>
        <v>0</v>
      </c>
      <c r="AH870" s="172"/>
      <c r="AI870" s="33">
        <f t="shared" si="4443"/>
        <v>0</v>
      </c>
      <c r="AJ870" s="172"/>
      <c r="AK870" s="33">
        <f t="shared" si="4444"/>
        <v>0</v>
      </c>
      <c r="AL870" s="172"/>
      <c r="AM870" s="33">
        <f t="shared" si="4445"/>
        <v>0</v>
      </c>
      <c r="AN870" s="172"/>
      <c r="AO870" s="33">
        <f t="shared" si="4446"/>
        <v>0</v>
      </c>
      <c r="AP870" s="172"/>
      <c r="AQ870" s="33">
        <f t="shared" si="4447"/>
        <v>0</v>
      </c>
      <c r="AR870" s="172"/>
      <c r="AS870" s="33">
        <f t="shared" si="4448"/>
        <v>0</v>
      </c>
      <c r="AT870" s="172"/>
      <c r="AU870" s="33">
        <f t="shared" si="4449"/>
        <v>0</v>
      </c>
      <c r="AV870" s="172"/>
      <c r="AW870" s="33">
        <f t="shared" si="4450"/>
        <v>0</v>
      </c>
      <c r="AX870" s="34">
        <f t="shared" si="4455"/>
        <v>0</v>
      </c>
      <c r="AY870" s="41">
        <f t="shared" si="4456"/>
        <v>0</v>
      </c>
      <c r="AZ870" s="5">
        <f t="shared" si="4457"/>
        <v>0</v>
      </c>
      <c r="BA870" s="155">
        <f t="shared" si="4458"/>
        <v>0</v>
      </c>
    </row>
    <row r="871" spans="1:53" s="2" customFormat="1" ht="13.2" hidden="1" thickTop="1" thickBot="1" x14ac:dyDescent="0.3">
      <c r="A871" s="32"/>
      <c r="B871" s="154">
        <v>5500200380</v>
      </c>
      <c r="C871" s="133" t="str">
        <f>IFERROR(IF(B871,VLOOKUP((AEO!$B$13&amp;AEO!$C$13&amp;B871&amp;E871),MSRV5!A:F,6,0),""),"N/A")</f>
        <v>8250</v>
      </c>
      <c r="D871" s="138" t="s">
        <v>5780</v>
      </c>
      <c r="E871" s="143" t="str">
        <f>IF(B871,VLOOKUP(B871,MSRV5!B:D,3,0),"")</f>
        <v>UN</v>
      </c>
      <c r="F871" s="143"/>
      <c r="G871" s="75"/>
      <c r="H871" s="74">
        <f>IFERROR(IF(B871,VLOOKUP((AEO!$B$13&amp;AEO!$C$13&amp;B871&amp;E871),MSRV5!A:E,5,0),""),0)</f>
        <v>1331.34</v>
      </c>
      <c r="I871" s="33">
        <f t="shared" si="4430"/>
        <v>0</v>
      </c>
      <c r="J871" s="172"/>
      <c r="K871" s="33">
        <f t="shared" si="4431"/>
        <v>0</v>
      </c>
      <c r="L871" s="172"/>
      <c r="M871" s="33">
        <f t="shared" si="4432"/>
        <v>0</v>
      </c>
      <c r="N871" s="172"/>
      <c r="O871" s="33">
        <f t="shared" si="4433"/>
        <v>0</v>
      </c>
      <c r="P871" s="172"/>
      <c r="Q871" s="33">
        <f t="shared" si="4434"/>
        <v>0</v>
      </c>
      <c r="R871" s="172"/>
      <c r="S871" s="33">
        <f t="shared" si="4435"/>
        <v>0</v>
      </c>
      <c r="T871" s="172"/>
      <c r="U871" s="33">
        <f t="shared" si="4436"/>
        <v>0</v>
      </c>
      <c r="V871" s="172"/>
      <c r="W871" s="33">
        <f t="shared" si="4437"/>
        <v>0</v>
      </c>
      <c r="X871" s="172"/>
      <c r="Y871" s="33">
        <f t="shared" si="4438"/>
        <v>0</v>
      </c>
      <c r="Z871" s="172"/>
      <c r="AA871" s="33">
        <f t="shared" si="4439"/>
        <v>0</v>
      </c>
      <c r="AB871" s="172"/>
      <c r="AC871" s="33">
        <f t="shared" si="4440"/>
        <v>0</v>
      </c>
      <c r="AD871" s="172"/>
      <c r="AE871" s="33">
        <f t="shared" si="4441"/>
        <v>0</v>
      </c>
      <c r="AF871" s="172"/>
      <c r="AG871" s="33">
        <f t="shared" si="4442"/>
        <v>0</v>
      </c>
      <c r="AH871" s="172"/>
      <c r="AI871" s="33">
        <f t="shared" si="4443"/>
        <v>0</v>
      </c>
      <c r="AJ871" s="172"/>
      <c r="AK871" s="33">
        <f t="shared" si="4444"/>
        <v>0</v>
      </c>
      <c r="AL871" s="172"/>
      <c r="AM871" s="33">
        <f t="shared" si="4445"/>
        <v>0</v>
      </c>
      <c r="AN871" s="172"/>
      <c r="AO871" s="33">
        <f t="shared" si="4446"/>
        <v>0</v>
      </c>
      <c r="AP871" s="172"/>
      <c r="AQ871" s="33">
        <f t="shared" si="4447"/>
        <v>0</v>
      </c>
      <c r="AR871" s="172"/>
      <c r="AS871" s="33">
        <f t="shared" si="4448"/>
        <v>0</v>
      </c>
      <c r="AT871" s="172"/>
      <c r="AU871" s="33">
        <f t="shared" si="4449"/>
        <v>0</v>
      </c>
      <c r="AV871" s="172"/>
      <c r="AW871" s="33">
        <f t="shared" si="4450"/>
        <v>0</v>
      </c>
      <c r="AX871" s="34">
        <f t="shared" si="4455"/>
        <v>0</v>
      </c>
      <c r="AY871" s="41">
        <f t="shared" si="4456"/>
        <v>0</v>
      </c>
      <c r="AZ871" s="5">
        <f t="shared" si="4457"/>
        <v>0</v>
      </c>
      <c r="BA871" s="155">
        <f t="shared" si="4458"/>
        <v>0</v>
      </c>
    </row>
    <row r="872" spans="1:53" s="2" customFormat="1" ht="13.2" hidden="1" thickTop="1" thickBot="1" x14ac:dyDescent="0.3">
      <c r="A872" s="32"/>
      <c r="B872" s="154">
        <v>5500200381</v>
      </c>
      <c r="C872" s="133" t="str">
        <f>IFERROR(IF(B872,VLOOKUP((AEO!$B$13&amp;AEO!$C$13&amp;B872&amp;E872),MSRV5!A:F,6,0),""),"N/A")</f>
        <v>8260</v>
      </c>
      <c r="D872" s="138" t="s">
        <v>5781</v>
      </c>
      <c r="E872" s="143" t="str">
        <f>IF(B872,VLOOKUP(B872,MSRV5!B:D,3,0),"")</f>
        <v>UN</v>
      </c>
      <c r="F872" s="143"/>
      <c r="G872" s="75"/>
      <c r="H872" s="74">
        <f>IFERROR(IF(B872,VLOOKUP((AEO!$B$13&amp;AEO!$C$13&amp;B872&amp;E872),MSRV5!A:E,5,0),""),0)</f>
        <v>1331.34</v>
      </c>
      <c r="I872" s="33">
        <f t="shared" si="4430"/>
        <v>0</v>
      </c>
      <c r="J872" s="172"/>
      <c r="K872" s="33">
        <f t="shared" si="4431"/>
        <v>0</v>
      </c>
      <c r="L872" s="172"/>
      <c r="M872" s="33">
        <f t="shared" si="4432"/>
        <v>0</v>
      </c>
      <c r="N872" s="172"/>
      <c r="O872" s="33">
        <f t="shared" si="4433"/>
        <v>0</v>
      </c>
      <c r="P872" s="172"/>
      <c r="Q872" s="33">
        <f t="shared" si="4434"/>
        <v>0</v>
      </c>
      <c r="R872" s="172"/>
      <c r="S872" s="33">
        <f t="shared" si="4435"/>
        <v>0</v>
      </c>
      <c r="T872" s="172"/>
      <c r="U872" s="33">
        <f t="shared" si="4436"/>
        <v>0</v>
      </c>
      <c r="V872" s="172"/>
      <c r="W872" s="33">
        <f t="shared" si="4437"/>
        <v>0</v>
      </c>
      <c r="X872" s="172"/>
      <c r="Y872" s="33">
        <f t="shared" si="4438"/>
        <v>0</v>
      </c>
      <c r="Z872" s="172"/>
      <c r="AA872" s="33">
        <f t="shared" si="4439"/>
        <v>0</v>
      </c>
      <c r="AB872" s="172"/>
      <c r="AC872" s="33">
        <f t="shared" si="4440"/>
        <v>0</v>
      </c>
      <c r="AD872" s="172"/>
      <c r="AE872" s="33">
        <f t="shared" si="4441"/>
        <v>0</v>
      </c>
      <c r="AF872" s="172"/>
      <c r="AG872" s="33">
        <f t="shared" si="4442"/>
        <v>0</v>
      </c>
      <c r="AH872" s="172"/>
      <c r="AI872" s="33">
        <f t="shared" si="4443"/>
        <v>0</v>
      </c>
      <c r="AJ872" s="172"/>
      <c r="AK872" s="33">
        <f t="shared" si="4444"/>
        <v>0</v>
      </c>
      <c r="AL872" s="172"/>
      <c r="AM872" s="33">
        <f t="shared" si="4445"/>
        <v>0</v>
      </c>
      <c r="AN872" s="172"/>
      <c r="AO872" s="33">
        <f t="shared" si="4446"/>
        <v>0</v>
      </c>
      <c r="AP872" s="172"/>
      <c r="AQ872" s="33">
        <f t="shared" si="4447"/>
        <v>0</v>
      </c>
      <c r="AR872" s="172"/>
      <c r="AS872" s="33">
        <f t="shared" si="4448"/>
        <v>0</v>
      </c>
      <c r="AT872" s="172"/>
      <c r="AU872" s="33">
        <f t="shared" si="4449"/>
        <v>0</v>
      </c>
      <c r="AV872" s="172"/>
      <c r="AW872" s="33">
        <f t="shared" si="4450"/>
        <v>0</v>
      </c>
      <c r="AX872" s="34">
        <f t="shared" si="4455"/>
        <v>0</v>
      </c>
      <c r="AY872" s="41">
        <f t="shared" si="4456"/>
        <v>0</v>
      </c>
      <c r="AZ872" s="5">
        <f t="shared" si="4457"/>
        <v>0</v>
      </c>
      <c r="BA872" s="155">
        <f t="shared" si="4458"/>
        <v>0</v>
      </c>
    </row>
    <row r="873" spans="1:53" s="2" customFormat="1" ht="13.2" hidden="1" thickTop="1" thickBot="1" x14ac:dyDescent="0.3">
      <c r="A873" s="32"/>
      <c r="B873" s="154">
        <v>5500200384</v>
      </c>
      <c r="C873" s="133" t="str">
        <f>IFERROR(IF(B873,VLOOKUP((AEO!$B$13&amp;AEO!$C$13&amp;B873&amp;E873),MSRV5!A:F,6,0),""),"N/A")</f>
        <v>8270</v>
      </c>
      <c r="D873" s="138" t="s">
        <v>5782</v>
      </c>
      <c r="E873" s="143" t="str">
        <f>IF(B873,VLOOKUP(B873,MSRV5!B:D,3,0),"")</f>
        <v>UN</v>
      </c>
      <c r="F873" s="143"/>
      <c r="G873" s="75"/>
      <c r="H873" s="74">
        <f>IFERROR(IF(B873,VLOOKUP((AEO!$B$13&amp;AEO!$C$13&amp;B873&amp;E873),MSRV5!A:E,5,0),""),0)</f>
        <v>442.75</v>
      </c>
      <c r="I873" s="33">
        <f t="shared" si="4430"/>
        <v>0</v>
      </c>
      <c r="J873" s="172"/>
      <c r="K873" s="33">
        <f t="shared" si="4431"/>
        <v>0</v>
      </c>
      <c r="L873" s="172"/>
      <c r="M873" s="33">
        <f t="shared" si="4432"/>
        <v>0</v>
      </c>
      <c r="N873" s="172"/>
      <c r="O873" s="33">
        <f t="shared" si="4433"/>
        <v>0</v>
      </c>
      <c r="P873" s="172"/>
      <c r="Q873" s="33">
        <f t="shared" si="4434"/>
        <v>0</v>
      </c>
      <c r="R873" s="172"/>
      <c r="S873" s="33">
        <f t="shared" si="4435"/>
        <v>0</v>
      </c>
      <c r="T873" s="172"/>
      <c r="U873" s="33">
        <f t="shared" si="4436"/>
        <v>0</v>
      </c>
      <c r="V873" s="172"/>
      <c r="W873" s="33">
        <f t="shared" si="4437"/>
        <v>0</v>
      </c>
      <c r="X873" s="172"/>
      <c r="Y873" s="33">
        <f t="shared" si="4438"/>
        <v>0</v>
      </c>
      <c r="Z873" s="172"/>
      <c r="AA873" s="33">
        <f t="shared" si="4439"/>
        <v>0</v>
      </c>
      <c r="AB873" s="172"/>
      <c r="AC873" s="33">
        <f t="shared" si="4440"/>
        <v>0</v>
      </c>
      <c r="AD873" s="172"/>
      <c r="AE873" s="33">
        <f t="shared" si="4441"/>
        <v>0</v>
      </c>
      <c r="AF873" s="172"/>
      <c r="AG873" s="33">
        <f t="shared" si="4442"/>
        <v>0</v>
      </c>
      <c r="AH873" s="172"/>
      <c r="AI873" s="33">
        <f t="shared" si="4443"/>
        <v>0</v>
      </c>
      <c r="AJ873" s="172"/>
      <c r="AK873" s="33">
        <f t="shared" si="4444"/>
        <v>0</v>
      </c>
      <c r="AL873" s="172"/>
      <c r="AM873" s="33">
        <f t="shared" si="4445"/>
        <v>0</v>
      </c>
      <c r="AN873" s="172"/>
      <c r="AO873" s="33">
        <f t="shared" si="4446"/>
        <v>0</v>
      </c>
      <c r="AP873" s="172"/>
      <c r="AQ873" s="33">
        <f t="shared" si="4447"/>
        <v>0</v>
      </c>
      <c r="AR873" s="172"/>
      <c r="AS873" s="33">
        <f t="shared" si="4448"/>
        <v>0</v>
      </c>
      <c r="AT873" s="172"/>
      <c r="AU873" s="33">
        <f t="shared" si="4449"/>
        <v>0</v>
      </c>
      <c r="AV873" s="172"/>
      <c r="AW873" s="33">
        <f t="shared" si="4450"/>
        <v>0</v>
      </c>
      <c r="AX873" s="34">
        <f t="shared" si="4455"/>
        <v>0</v>
      </c>
      <c r="AY873" s="41">
        <f t="shared" si="4456"/>
        <v>0</v>
      </c>
      <c r="AZ873" s="5">
        <f t="shared" si="4457"/>
        <v>0</v>
      </c>
      <c r="BA873" s="155">
        <f t="shared" si="4458"/>
        <v>0</v>
      </c>
    </row>
    <row r="874" spans="1:53" s="2" customFormat="1" ht="13.2" hidden="1" thickTop="1" thickBot="1" x14ac:dyDescent="0.3">
      <c r="A874" s="32"/>
      <c r="B874" s="154">
        <v>5500200387</v>
      </c>
      <c r="C874" s="133" t="str">
        <f>IFERROR(IF(B874,VLOOKUP((AEO!$B$13&amp;AEO!$C$13&amp;B874&amp;E874),MSRV5!A:F,6,0),""),"N/A")</f>
        <v>8280</v>
      </c>
      <c r="D874" s="138" t="s">
        <v>5783</v>
      </c>
      <c r="E874" s="143" t="str">
        <f>IF(B874,VLOOKUP(B874,MSRV5!B:D,3,0),"")</f>
        <v>UN</v>
      </c>
      <c r="F874" s="143"/>
      <c r="G874" s="75"/>
      <c r="H874" s="74">
        <f>IFERROR(IF(B874,VLOOKUP((AEO!$B$13&amp;AEO!$C$13&amp;B874&amp;E874),MSRV5!A:E,5,0),""),0)</f>
        <v>442.75</v>
      </c>
      <c r="I874" s="33">
        <f t="shared" si="4430"/>
        <v>0</v>
      </c>
      <c r="J874" s="172"/>
      <c r="K874" s="33">
        <f t="shared" si="4431"/>
        <v>0</v>
      </c>
      <c r="L874" s="172"/>
      <c r="M874" s="33">
        <f t="shared" si="4432"/>
        <v>0</v>
      </c>
      <c r="N874" s="172"/>
      <c r="O874" s="33">
        <f t="shared" si="4433"/>
        <v>0</v>
      </c>
      <c r="P874" s="172"/>
      <c r="Q874" s="33">
        <f t="shared" si="4434"/>
        <v>0</v>
      </c>
      <c r="R874" s="172"/>
      <c r="S874" s="33">
        <f t="shared" si="4435"/>
        <v>0</v>
      </c>
      <c r="T874" s="172"/>
      <c r="U874" s="33">
        <f t="shared" si="4436"/>
        <v>0</v>
      </c>
      <c r="V874" s="172"/>
      <c r="W874" s="33">
        <f t="shared" si="4437"/>
        <v>0</v>
      </c>
      <c r="X874" s="172"/>
      <c r="Y874" s="33">
        <f t="shared" si="4438"/>
        <v>0</v>
      </c>
      <c r="Z874" s="172"/>
      <c r="AA874" s="33">
        <f t="shared" si="4439"/>
        <v>0</v>
      </c>
      <c r="AB874" s="172"/>
      <c r="AC874" s="33">
        <f t="shared" si="4440"/>
        <v>0</v>
      </c>
      <c r="AD874" s="172"/>
      <c r="AE874" s="33">
        <f t="shared" si="4441"/>
        <v>0</v>
      </c>
      <c r="AF874" s="172"/>
      <c r="AG874" s="33">
        <f t="shared" si="4442"/>
        <v>0</v>
      </c>
      <c r="AH874" s="172"/>
      <c r="AI874" s="33">
        <f t="shared" si="4443"/>
        <v>0</v>
      </c>
      <c r="AJ874" s="172"/>
      <c r="AK874" s="33">
        <f t="shared" si="4444"/>
        <v>0</v>
      </c>
      <c r="AL874" s="172"/>
      <c r="AM874" s="33">
        <f t="shared" si="4445"/>
        <v>0</v>
      </c>
      <c r="AN874" s="172"/>
      <c r="AO874" s="33">
        <f t="shared" si="4446"/>
        <v>0</v>
      </c>
      <c r="AP874" s="172"/>
      <c r="AQ874" s="33">
        <f t="shared" si="4447"/>
        <v>0</v>
      </c>
      <c r="AR874" s="172"/>
      <c r="AS874" s="33">
        <f t="shared" si="4448"/>
        <v>0</v>
      </c>
      <c r="AT874" s="172"/>
      <c r="AU874" s="33">
        <f t="shared" si="4449"/>
        <v>0</v>
      </c>
      <c r="AV874" s="172"/>
      <c r="AW874" s="33">
        <f t="shared" si="4450"/>
        <v>0</v>
      </c>
      <c r="AX874" s="34">
        <f t="shared" si="4455"/>
        <v>0</v>
      </c>
      <c r="AY874" s="41">
        <f t="shared" si="4456"/>
        <v>0</v>
      </c>
      <c r="AZ874" s="5">
        <f t="shared" si="4457"/>
        <v>0</v>
      </c>
      <c r="BA874" s="155">
        <f t="shared" si="4458"/>
        <v>0</v>
      </c>
    </row>
    <row r="875" spans="1:53" s="2" customFormat="1" ht="13.2" hidden="1" thickTop="1" thickBot="1" x14ac:dyDescent="0.3">
      <c r="A875" s="32"/>
      <c r="B875" s="154">
        <v>5500200379</v>
      </c>
      <c r="C875" s="133" t="str">
        <f>IFERROR(IF(B875,VLOOKUP((AEO!$B$13&amp;AEO!$C$13&amp;B875&amp;E875),MSRV5!A:F,6,0),""),"N/A")</f>
        <v>8290</v>
      </c>
      <c r="D875" s="138" t="s">
        <v>5784</v>
      </c>
      <c r="E875" s="143" t="str">
        <f>IF(B875,VLOOKUP(B875,MSRV5!B:D,3,0),"")</f>
        <v>UN</v>
      </c>
      <c r="F875" s="143"/>
      <c r="G875" s="75"/>
      <c r="H875" s="74">
        <f>IFERROR(IF(B875,VLOOKUP((AEO!$B$13&amp;AEO!$C$13&amp;B875&amp;E875),MSRV5!A:E,5,0),""),0)</f>
        <v>1533.72</v>
      </c>
      <c r="I875" s="33">
        <f t="shared" si="4430"/>
        <v>0</v>
      </c>
      <c r="J875" s="172"/>
      <c r="K875" s="33">
        <f t="shared" si="4431"/>
        <v>0</v>
      </c>
      <c r="L875" s="172"/>
      <c r="M875" s="33">
        <f t="shared" si="4432"/>
        <v>0</v>
      </c>
      <c r="N875" s="172"/>
      <c r="O875" s="33">
        <f t="shared" si="4433"/>
        <v>0</v>
      </c>
      <c r="P875" s="172"/>
      <c r="Q875" s="33">
        <f t="shared" si="4434"/>
        <v>0</v>
      </c>
      <c r="R875" s="172"/>
      <c r="S875" s="33">
        <f t="shared" si="4435"/>
        <v>0</v>
      </c>
      <c r="T875" s="172"/>
      <c r="U875" s="33">
        <f t="shared" si="4436"/>
        <v>0</v>
      </c>
      <c r="V875" s="172"/>
      <c r="W875" s="33">
        <f t="shared" si="4437"/>
        <v>0</v>
      </c>
      <c r="X875" s="172"/>
      <c r="Y875" s="33">
        <f t="shared" si="4438"/>
        <v>0</v>
      </c>
      <c r="Z875" s="172"/>
      <c r="AA875" s="33">
        <f t="shared" si="4439"/>
        <v>0</v>
      </c>
      <c r="AB875" s="172"/>
      <c r="AC875" s="33">
        <f t="shared" si="4440"/>
        <v>0</v>
      </c>
      <c r="AD875" s="172"/>
      <c r="AE875" s="33">
        <f t="shared" si="4441"/>
        <v>0</v>
      </c>
      <c r="AF875" s="172"/>
      <c r="AG875" s="33">
        <f t="shared" si="4442"/>
        <v>0</v>
      </c>
      <c r="AH875" s="172"/>
      <c r="AI875" s="33">
        <f t="shared" si="4443"/>
        <v>0</v>
      </c>
      <c r="AJ875" s="172"/>
      <c r="AK875" s="33">
        <f t="shared" si="4444"/>
        <v>0</v>
      </c>
      <c r="AL875" s="172"/>
      <c r="AM875" s="33">
        <f t="shared" si="4445"/>
        <v>0</v>
      </c>
      <c r="AN875" s="172"/>
      <c r="AO875" s="33">
        <f t="shared" si="4446"/>
        <v>0</v>
      </c>
      <c r="AP875" s="172"/>
      <c r="AQ875" s="33">
        <f t="shared" si="4447"/>
        <v>0</v>
      </c>
      <c r="AR875" s="172"/>
      <c r="AS875" s="33">
        <f t="shared" si="4448"/>
        <v>0</v>
      </c>
      <c r="AT875" s="172"/>
      <c r="AU875" s="33">
        <f t="shared" si="4449"/>
        <v>0</v>
      </c>
      <c r="AV875" s="172"/>
      <c r="AW875" s="33">
        <f t="shared" si="4450"/>
        <v>0</v>
      </c>
      <c r="AX875" s="34">
        <f t="shared" si="4455"/>
        <v>0</v>
      </c>
      <c r="AY875" s="41">
        <f t="shared" si="4456"/>
        <v>0</v>
      </c>
      <c r="AZ875" s="5">
        <f t="shared" si="4457"/>
        <v>0</v>
      </c>
      <c r="BA875" s="155">
        <f t="shared" si="4458"/>
        <v>0</v>
      </c>
    </row>
    <row r="876" spans="1:53" s="2" customFormat="1" ht="13.2" hidden="1" thickTop="1" thickBot="1" x14ac:dyDescent="0.3">
      <c r="A876" s="32"/>
      <c r="B876" s="154">
        <v>5500200378</v>
      </c>
      <c r="C876" s="133" t="str">
        <f>IFERROR(IF(B876,VLOOKUP((AEO!$B$13&amp;AEO!$C$13&amp;B876&amp;E876),MSRV5!A:F,6,0),""),"N/A")</f>
        <v>8300</v>
      </c>
      <c r="D876" s="138" t="s">
        <v>5785</v>
      </c>
      <c r="E876" s="143" t="str">
        <f>IF(B876,VLOOKUP(B876,MSRV5!B:D,3,0),"")</f>
        <v>UN</v>
      </c>
      <c r="F876" s="143"/>
      <c r="G876" s="75"/>
      <c r="H876" s="74">
        <f>IFERROR(IF(B876,VLOOKUP((AEO!$B$13&amp;AEO!$C$13&amp;B876&amp;E876),MSRV5!A:E,5,0),""),0)</f>
        <v>442.75</v>
      </c>
      <c r="I876" s="33">
        <f t="shared" si="4430"/>
        <v>0</v>
      </c>
      <c r="J876" s="172"/>
      <c r="K876" s="33">
        <f t="shared" si="4431"/>
        <v>0</v>
      </c>
      <c r="L876" s="172"/>
      <c r="M876" s="33">
        <f t="shared" si="4432"/>
        <v>0</v>
      </c>
      <c r="N876" s="172"/>
      <c r="O876" s="33">
        <f t="shared" si="4433"/>
        <v>0</v>
      </c>
      <c r="P876" s="172"/>
      <c r="Q876" s="33">
        <f t="shared" si="4434"/>
        <v>0</v>
      </c>
      <c r="R876" s="172"/>
      <c r="S876" s="33">
        <f t="shared" si="4435"/>
        <v>0</v>
      </c>
      <c r="T876" s="172"/>
      <c r="U876" s="33">
        <f t="shared" si="4436"/>
        <v>0</v>
      </c>
      <c r="V876" s="172"/>
      <c r="W876" s="33">
        <f t="shared" si="4437"/>
        <v>0</v>
      </c>
      <c r="X876" s="172"/>
      <c r="Y876" s="33">
        <f t="shared" si="4438"/>
        <v>0</v>
      </c>
      <c r="Z876" s="172"/>
      <c r="AA876" s="33">
        <f t="shared" si="4439"/>
        <v>0</v>
      </c>
      <c r="AB876" s="172"/>
      <c r="AC876" s="33">
        <f t="shared" si="4440"/>
        <v>0</v>
      </c>
      <c r="AD876" s="172"/>
      <c r="AE876" s="33">
        <f t="shared" si="4441"/>
        <v>0</v>
      </c>
      <c r="AF876" s="172"/>
      <c r="AG876" s="33">
        <f t="shared" si="4442"/>
        <v>0</v>
      </c>
      <c r="AH876" s="172"/>
      <c r="AI876" s="33">
        <f t="shared" si="4443"/>
        <v>0</v>
      </c>
      <c r="AJ876" s="172"/>
      <c r="AK876" s="33">
        <f t="shared" si="4444"/>
        <v>0</v>
      </c>
      <c r="AL876" s="172"/>
      <c r="AM876" s="33">
        <f t="shared" si="4445"/>
        <v>0</v>
      </c>
      <c r="AN876" s="172"/>
      <c r="AO876" s="33">
        <f t="shared" si="4446"/>
        <v>0</v>
      </c>
      <c r="AP876" s="172"/>
      <c r="AQ876" s="33">
        <f t="shared" si="4447"/>
        <v>0</v>
      </c>
      <c r="AR876" s="172"/>
      <c r="AS876" s="33">
        <f t="shared" si="4448"/>
        <v>0</v>
      </c>
      <c r="AT876" s="172"/>
      <c r="AU876" s="33">
        <f t="shared" si="4449"/>
        <v>0</v>
      </c>
      <c r="AV876" s="172"/>
      <c r="AW876" s="33">
        <f t="shared" si="4450"/>
        <v>0</v>
      </c>
      <c r="AX876" s="34">
        <f t="shared" si="4455"/>
        <v>0</v>
      </c>
      <c r="AY876" s="41">
        <f t="shared" si="4456"/>
        <v>0</v>
      </c>
      <c r="AZ876" s="5">
        <f t="shared" si="4457"/>
        <v>0</v>
      </c>
      <c r="BA876" s="155">
        <f t="shared" si="4458"/>
        <v>0</v>
      </c>
    </row>
    <row r="877" spans="1:53" s="2" customFormat="1" ht="13.2" hidden="1" thickTop="1" thickBot="1" x14ac:dyDescent="0.3">
      <c r="A877" s="32"/>
      <c r="B877" s="154">
        <v>5500200383</v>
      </c>
      <c r="C877" s="133" t="str">
        <f>IFERROR(IF(B877,VLOOKUP((AEO!$B$13&amp;AEO!$C$13&amp;B877&amp;E877),MSRV5!A:F,6,0),""),"N/A")</f>
        <v>8310</v>
      </c>
      <c r="D877" s="138" t="s">
        <v>5786</v>
      </c>
      <c r="E877" s="143" t="str">
        <f>IF(B877,VLOOKUP(B877,MSRV5!B:D,3,0),"")</f>
        <v>UN</v>
      </c>
      <c r="F877" s="143"/>
      <c r="G877" s="75"/>
      <c r="H877" s="74">
        <f>IFERROR(IF(B877,VLOOKUP((AEO!$B$13&amp;AEO!$C$13&amp;B877&amp;E877),MSRV5!A:E,5,0),""),0)</f>
        <v>442.75</v>
      </c>
      <c r="I877" s="33">
        <f t="shared" si="4430"/>
        <v>0</v>
      </c>
      <c r="J877" s="172"/>
      <c r="K877" s="33">
        <f t="shared" si="4431"/>
        <v>0</v>
      </c>
      <c r="L877" s="172"/>
      <c r="M877" s="33">
        <f t="shared" si="4432"/>
        <v>0</v>
      </c>
      <c r="N877" s="172"/>
      <c r="O877" s="33">
        <f t="shared" si="4433"/>
        <v>0</v>
      </c>
      <c r="P877" s="172"/>
      <c r="Q877" s="33">
        <f t="shared" si="4434"/>
        <v>0</v>
      </c>
      <c r="R877" s="172"/>
      <c r="S877" s="33">
        <f t="shared" si="4435"/>
        <v>0</v>
      </c>
      <c r="T877" s="172"/>
      <c r="U877" s="33">
        <f t="shared" si="4436"/>
        <v>0</v>
      </c>
      <c r="V877" s="172"/>
      <c r="W877" s="33">
        <f t="shared" si="4437"/>
        <v>0</v>
      </c>
      <c r="X877" s="172"/>
      <c r="Y877" s="33">
        <f t="shared" si="4438"/>
        <v>0</v>
      </c>
      <c r="Z877" s="172"/>
      <c r="AA877" s="33">
        <f t="shared" si="4439"/>
        <v>0</v>
      </c>
      <c r="AB877" s="172"/>
      <c r="AC877" s="33">
        <f t="shared" si="4440"/>
        <v>0</v>
      </c>
      <c r="AD877" s="172"/>
      <c r="AE877" s="33">
        <f t="shared" si="4441"/>
        <v>0</v>
      </c>
      <c r="AF877" s="172"/>
      <c r="AG877" s="33">
        <f t="shared" si="4442"/>
        <v>0</v>
      </c>
      <c r="AH877" s="172"/>
      <c r="AI877" s="33">
        <f t="shared" si="4443"/>
        <v>0</v>
      </c>
      <c r="AJ877" s="172"/>
      <c r="AK877" s="33">
        <f t="shared" si="4444"/>
        <v>0</v>
      </c>
      <c r="AL877" s="172"/>
      <c r="AM877" s="33">
        <f t="shared" si="4445"/>
        <v>0</v>
      </c>
      <c r="AN877" s="172"/>
      <c r="AO877" s="33">
        <f t="shared" si="4446"/>
        <v>0</v>
      </c>
      <c r="AP877" s="172"/>
      <c r="AQ877" s="33">
        <f t="shared" si="4447"/>
        <v>0</v>
      </c>
      <c r="AR877" s="172"/>
      <c r="AS877" s="33">
        <f t="shared" si="4448"/>
        <v>0</v>
      </c>
      <c r="AT877" s="172"/>
      <c r="AU877" s="33">
        <f t="shared" si="4449"/>
        <v>0</v>
      </c>
      <c r="AV877" s="172"/>
      <c r="AW877" s="33">
        <f t="shared" si="4450"/>
        <v>0</v>
      </c>
      <c r="AX877" s="34">
        <f t="shared" si="4455"/>
        <v>0</v>
      </c>
      <c r="AY877" s="41">
        <f t="shared" si="4456"/>
        <v>0</v>
      </c>
      <c r="AZ877" s="5">
        <f t="shared" si="4457"/>
        <v>0</v>
      </c>
      <c r="BA877" s="155">
        <f t="shared" si="4458"/>
        <v>0</v>
      </c>
    </row>
    <row r="878" spans="1:53" s="2" customFormat="1" ht="13.2" hidden="1" thickTop="1" thickBot="1" x14ac:dyDescent="0.3">
      <c r="A878" s="32"/>
      <c r="B878" s="152">
        <v>5500100822</v>
      </c>
      <c r="C878" s="132" t="str">
        <f>IFERROR(IF(B878,VLOOKUP((AEO!$B$13&amp;AEO!$C$13&amp;B878&amp;E878),MSRV5!A:F,6,0),""),"N/A")</f>
        <v>8320</v>
      </c>
      <c r="D878" s="137" t="s">
        <v>5787</v>
      </c>
      <c r="E878" s="142" t="str">
        <f>IF(B878,VLOOKUP(B878,MSRV5!B:D,3,0),"")</f>
        <v>UN</v>
      </c>
      <c r="F878" s="142"/>
      <c r="G878" s="86"/>
      <c r="H878" s="74">
        <f>IFERROR(IF(B878,VLOOKUP((AEO!$B$13&amp;AEO!$C$13&amp;B878&amp;E878),MSRV5!A:E,5,0),""),0)</f>
        <v>1058.18</v>
      </c>
      <c r="I878" s="33">
        <f t="shared" si="4430"/>
        <v>0</v>
      </c>
      <c r="J878" s="172"/>
      <c r="K878" s="33">
        <f t="shared" si="4431"/>
        <v>0</v>
      </c>
      <c r="L878" s="172"/>
      <c r="M878" s="33">
        <f t="shared" si="4432"/>
        <v>0</v>
      </c>
      <c r="N878" s="172"/>
      <c r="O878" s="33">
        <f t="shared" si="4433"/>
        <v>0</v>
      </c>
      <c r="P878" s="172"/>
      <c r="Q878" s="33">
        <f t="shared" si="4434"/>
        <v>0</v>
      </c>
      <c r="R878" s="172"/>
      <c r="S878" s="33">
        <f t="shared" si="4435"/>
        <v>0</v>
      </c>
      <c r="T878" s="172"/>
      <c r="U878" s="33">
        <f t="shared" si="4436"/>
        <v>0</v>
      </c>
      <c r="V878" s="172"/>
      <c r="W878" s="33">
        <f t="shared" si="4437"/>
        <v>0</v>
      </c>
      <c r="X878" s="172"/>
      <c r="Y878" s="33">
        <f t="shared" si="4438"/>
        <v>0</v>
      </c>
      <c r="Z878" s="172"/>
      <c r="AA878" s="33">
        <f t="shared" si="4439"/>
        <v>0</v>
      </c>
      <c r="AB878" s="172"/>
      <c r="AC878" s="33">
        <f t="shared" si="4440"/>
        <v>0</v>
      </c>
      <c r="AD878" s="172"/>
      <c r="AE878" s="33">
        <f t="shared" si="4441"/>
        <v>0</v>
      </c>
      <c r="AF878" s="172"/>
      <c r="AG878" s="33">
        <f t="shared" si="4442"/>
        <v>0</v>
      </c>
      <c r="AH878" s="172"/>
      <c r="AI878" s="33">
        <f t="shared" si="4443"/>
        <v>0</v>
      </c>
      <c r="AJ878" s="172"/>
      <c r="AK878" s="33">
        <f t="shared" si="4444"/>
        <v>0</v>
      </c>
      <c r="AL878" s="172"/>
      <c r="AM878" s="33">
        <f t="shared" si="4445"/>
        <v>0</v>
      </c>
      <c r="AN878" s="172"/>
      <c r="AO878" s="33">
        <f t="shared" si="4446"/>
        <v>0</v>
      </c>
      <c r="AP878" s="172"/>
      <c r="AQ878" s="33">
        <f t="shared" si="4447"/>
        <v>0</v>
      </c>
      <c r="AR878" s="172"/>
      <c r="AS878" s="33">
        <f t="shared" si="4448"/>
        <v>0</v>
      </c>
      <c r="AT878" s="172"/>
      <c r="AU878" s="33">
        <f t="shared" si="4449"/>
        <v>0</v>
      </c>
      <c r="AV878" s="172"/>
      <c r="AW878" s="33">
        <f t="shared" si="4450"/>
        <v>0</v>
      </c>
      <c r="AX878" s="34">
        <f t="shared" si="4455"/>
        <v>0</v>
      </c>
      <c r="AY878" s="41">
        <f t="shared" si="4456"/>
        <v>0</v>
      </c>
      <c r="AZ878" s="5">
        <f t="shared" si="4457"/>
        <v>0</v>
      </c>
      <c r="BA878" s="155">
        <f t="shared" si="4458"/>
        <v>0</v>
      </c>
    </row>
    <row r="879" spans="1:53" s="2" customFormat="1" ht="13.2" hidden="1" thickTop="1" thickBot="1" x14ac:dyDescent="0.3">
      <c r="A879" s="32"/>
      <c r="B879" s="154">
        <v>5500300331</v>
      </c>
      <c r="C879" s="133" t="str">
        <f>IFERROR(IF(B879,VLOOKUP((AEO!$B$13&amp;AEO!$C$13&amp;B879&amp;E879),MSRV5!A:F,6,0),""),"N/A")</f>
        <v>8330</v>
      </c>
      <c r="D879" s="138" t="s">
        <v>5788</v>
      </c>
      <c r="E879" s="143" t="str">
        <f>IF(B879,VLOOKUP(B879,MSRV5!B:D,3,0),"")</f>
        <v>UN</v>
      </c>
      <c r="F879" s="143"/>
      <c r="G879" s="75"/>
      <c r="H879" s="74">
        <f>IFERROR(IF(B879,VLOOKUP((AEO!$B$13&amp;AEO!$C$13&amp;B879&amp;E879),MSRV5!A:E,5,0),""),0)</f>
        <v>1533.72</v>
      </c>
      <c r="I879" s="33">
        <f t="shared" si="4430"/>
        <v>0</v>
      </c>
      <c r="J879" s="172"/>
      <c r="K879" s="33">
        <f t="shared" si="4431"/>
        <v>0</v>
      </c>
      <c r="L879" s="172"/>
      <c r="M879" s="33">
        <f t="shared" si="4432"/>
        <v>0</v>
      </c>
      <c r="N879" s="172"/>
      <c r="O879" s="33">
        <f t="shared" si="4433"/>
        <v>0</v>
      </c>
      <c r="P879" s="172"/>
      <c r="Q879" s="33">
        <f t="shared" si="4434"/>
        <v>0</v>
      </c>
      <c r="R879" s="172"/>
      <c r="S879" s="33">
        <f t="shared" si="4435"/>
        <v>0</v>
      </c>
      <c r="T879" s="172"/>
      <c r="U879" s="33">
        <f t="shared" si="4436"/>
        <v>0</v>
      </c>
      <c r="V879" s="172"/>
      <c r="W879" s="33">
        <f t="shared" si="4437"/>
        <v>0</v>
      </c>
      <c r="X879" s="172"/>
      <c r="Y879" s="33">
        <f t="shared" si="4438"/>
        <v>0</v>
      </c>
      <c r="Z879" s="172"/>
      <c r="AA879" s="33">
        <f t="shared" si="4439"/>
        <v>0</v>
      </c>
      <c r="AB879" s="172"/>
      <c r="AC879" s="33">
        <f t="shared" si="4440"/>
        <v>0</v>
      </c>
      <c r="AD879" s="172"/>
      <c r="AE879" s="33">
        <f t="shared" si="4441"/>
        <v>0</v>
      </c>
      <c r="AF879" s="172"/>
      <c r="AG879" s="33">
        <f t="shared" si="4442"/>
        <v>0</v>
      </c>
      <c r="AH879" s="172"/>
      <c r="AI879" s="33">
        <f t="shared" si="4443"/>
        <v>0</v>
      </c>
      <c r="AJ879" s="172"/>
      <c r="AK879" s="33">
        <f t="shared" si="4444"/>
        <v>0</v>
      </c>
      <c r="AL879" s="172"/>
      <c r="AM879" s="33">
        <f t="shared" si="4445"/>
        <v>0</v>
      </c>
      <c r="AN879" s="172"/>
      <c r="AO879" s="33">
        <f t="shared" si="4446"/>
        <v>0</v>
      </c>
      <c r="AP879" s="172"/>
      <c r="AQ879" s="33">
        <f t="shared" si="4447"/>
        <v>0</v>
      </c>
      <c r="AR879" s="172"/>
      <c r="AS879" s="33">
        <f t="shared" si="4448"/>
        <v>0</v>
      </c>
      <c r="AT879" s="172"/>
      <c r="AU879" s="33">
        <f t="shared" si="4449"/>
        <v>0</v>
      </c>
      <c r="AV879" s="172"/>
      <c r="AW879" s="33">
        <f t="shared" si="4450"/>
        <v>0</v>
      </c>
      <c r="AX879" s="34">
        <f t="shared" si="4455"/>
        <v>0</v>
      </c>
      <c r="AY879" s="41">
        <f t="shared" si="4456"/>
        <v>0</v>
      </c>
      <c r="AZ879" s="5">
        <f t="shared" si="4457"/>
        <v>0</v>
      </c>
      <c r="BA879" s="155">
        <f t="shared" si="4458"/>
        <v>0</v>
      </c>
    </row>
    <row r="880" spans="1:53" s="2" customFormat="1" ht="13.2" hidden="1" thickTop="1" thickBot="1" x14ac:dyDescent="0.3">
      <c r="A880" s="32"/>
      <c r="B880" s="154">
        <v>5500200947</v>
      </c>
      <c r="C880" s="133" t="str">
        <f>IFERROR(IF(B880,VLOOKUP((AEO!$B$13&amp;AEO!$C$13&amp;B880&amp;E880),MSRV5!A:F,6,0),""),"N/A")</f>
        <v>8340</v>
      </c>
      <c r="D880" s="138" t="s">
        <v>5789</v>
      </c>
      <c r="E880" s="143" t="str">
        <f>IF(B880,VLOOKUP(B880,MSRV5!B:D,3,0),"")</f>
        <v>UN</v>
      </c>
      <c r="F880" s="143"/>
      <c r="G880" s="75"/>
      <c r="H880" s="74">
        <f>IFERROR(IF(B880,VLOOKUP((AEO!$B$13&amp;AEO!$C$13&amp;B880&amp;E880),MSRV5!A:E,5,0),""),0)</f>
        <v>4348.42</v>
      </c>
      <c r="I880" s="33">
        <f t="shared" si="4430"/>
        <v>0</v>
      </c>
      <c r="J880" s="172"/>
      <c r="K880" s="33">
        <f t="shared" si="4431"/>
        <v>0</v>
      </c>
      <c r="L880" s="172"/>
      <c r="M880" s="33">
        <f t="shared" si="4432"/>
        <v>0</v>
      </c>
      <c r="N880" s="172"/>
      <c r="O880" s="33">
        <f t="shared" si="4433"/>
        <v>0</v>
      </c>
      <c r="P880" s="172"/>
      <c r="Q880" s="33">
        <f t="shared" si="4434"/>
        <v>0</v>
      </c>
      <c r="R880" s="172"/>
      <c r="S880" s="33">
        <f t="shared" si="4435"/>
        <v>0</v>
      </c>
      <c r="T880" s="172"/>
      <c r="U880" s="33">
        <f t="shared" si="4436"/>
        <v>0</v>
      </c>
      <c r="V880" s="172"/>
      <c r="W880" s="33">
        <f t="shared" si="4437"/>
        <v>0</v>
      </c>
      <c r="X880" s="172"/>
      <c r="Y880" s="33">
        <f t="shared" si="4438"/>
        <v>0</v>
      </c>
      <c r="Z880" s="172"/>
      <c r="AA880" s="33">
        <f t="shared" si="4439"/>
        <v>0</v>
      </c>
      <c r="AB880" s="172"/>
      <c r="AC880" s="33">
        <f t="shared" si="4440"/>
        <v>0</v>
      </c>
      <c r="AD880" s="172"/>
      <c r="AE880" s="33">
        <f t="shared" si="4441"/>
        <v>0</v>
      </c>
      <c r="AF880" s="172"/>
      <c r="AG880" s="33">
        <f t="shared" si="4442"/>
        <v>0</v>
      </c>
      <c r="AH880" s="172"/>
      <c r="AI880" s="33">
        <f t="shared" si="4443"/>
        <v>0</v>
      </c>
      <c r="AJ880" s="172"/>
      <c r="AK880" s="33">
        <f t="shared" si="4444"/>
        <v>0</v>
      </c>
      <c r="AL880" s="172"/>
      <c r="AM880" s="33">
        <f t="shared" si="4445"/>
        <v>0</v>
      </c>
      <c r="AN880" s="172"/>
      <c r="AO880" s="33">
        <f t="shared" si="4446"/>
        <v>0</v>
      </c>
      <c r="AP880" s="172"/>
      <c r="AQ880" s="33">
        <f t="shared" si="4447"/>
        <v>0</v>
      </c>
      <c r="AR880" s="172"/>
      <c r="AS880" s="33">
        <f t="shared" si="4448"/>
        <v>0</v>
      </c>
      <c r="AT880" s="172"/>
      <c r="AU880" s="33">
        <f t="shared" si="4449"/>
        <v>0</v>
      </c>
      <c r="AV880" s="172"/>
      <c r="AW880" s="33">
        <f t="shared" si="4450"/>
        <v>0</v>
      </c>
      <c r="AX880" s="34">
        <f t="shared" si="4455"/>
        <v>0</v>
      </c>
      <c r="AY880" s="41">
        <f t="shared" si="4456"/>
        <v>0</v>
      </c>
      <c r="AZ880" s="5">
        <f t="shared" si="4457"/>
        <v>0</v>
      </c>
      <c r="BA880" s="155">
        <f t="shared" si="4458"/>
        <v>0</v>
      </c>
    </row>
    <row r="881" spans="1:53" s="2" customFormat="1" ht="13.2" hidden="1" thickTop="1" thickBot="1" x14ac:dyDescent="0.3">
      <c r="A881" s="89"/>
      <c r="B881" s="156">
        <v>5500200948</v>
      </c>
      <c r="C881" s="134" t="str">
        <f>IFERROR(IF(B881,VLOOKUP((AEO!$B$13&amp;AEO!$C$13&amp;B881&amp;E881),MSRV5!A:F,6,0),""),"N/A")</f>
        <v>8350</v>
      </c>
      <c r="D881" s="139" t="s">
        <v>5790</v>
      </c>
      <c r="E881" s="144" t="str">
        <f>IF(B881,VLOOKUP(B881,MSRV5!B:D,3,0),"")</f>
        <v>UN</v>
      </c>
      <c r="F881" s="144"/>
      <c r="G881" s="95"/>
      <c r="H881" s="88">
        <f>IFERROR(IF(B881,VLOOKUP((AEO!$B$13&amp;AEO!$C$13&amp;B881&amp;E881),MSRV5!A:E,5,0),""),0)</f>
        <v>5288.4</v>
      </c>
      <c r="I881" s="90">
        <f t="shared" si="4430"/>
        <v>0</v>
      </c>
      <c r="J881" s="172"/>
      <c r="K881" s="90">
        <f t="shared" si="4431"/>
        <v>0</v>
      </c>
      <c r="L881" s="172"/>
      <c r="M881" s="90">
        <f t="shared" si="4432"/>
        <v>0</v>
      </c>
      <c r="N881" s="172"/>
      <c r="O881" s="90">
        <f t="shared" si="4433"/>
        <v>0</v>
      </c>
      <c r="P881" s="172"/>
      <c r="Q881" s="90">
        <f t="shared" si="4434"/>
        <v>0</v>
      </c>
      <c r="R881" s="172"/>
      <c r="S881" s="90">
        <f t="shared" si="4435"/>
        <v>0</v>
      </c>
      <c r="T881" s="172"/>
      <c r="U881" s="90">
        <f t="shared" si="4436"/>
        <v>0</v>
      </c>
      <c r="V881" s="172"/>
      <c r="W881" s="90">
        <f t="shared" si="4437"/>
        <v>0</v>
      </c>
      <c r="X881" s="172"/>
      <c r="Y881" s="90">
        <f t="shared" si="4438"/>
        <v>0</v>
      </c>
      <c r="Z881" s="172"/>
      <c r="AA881" s="90">
        <f t="shared" si="4439"/>
        <v>0</v>
      </c>
      <c r="AB881" s="172"/>
      <c r="AC881" s="90">
        <f t="shared" si="4440"/>
        <v>0</v>
      </c>
      <c r="AD881" s="172"/>
      <c r="AE881" s="90">
        <f t="shared" si="4441"/>
        <v>0</v>
      </c>
      <c r="AF881" s="172"/>
      <c r="AG881" s="90">
        <f t="shared" si="4442"/>
        <v>0</v>
      </c>
      <c r="AH881" s="172"/>
      <c r="AI881" s="90">
        <f t="shared" si="4443"/>
        <v>0</v>
      </c>
      <c r="AJ881" s="172"/>
      <c r="AK881" s="90">
        <f t="shared" si="4444"/>
        <v>0</v>
      </c>
      <c r="AL881" s="172"/>
      <c r="AM881" s="90">
        <f t="shared" si="4445"/>
        <v>0</v>
      </c>
      <c r="AN881" s="172"/>
      <c r="AO881" s="90">
        <f t="shared" si="4446"/>
        <v>0</v>
      </c>
      <c r="AP881" s="172"/>
      <c r="AQ881" s="90">
        <f t="shared" si="4447"/>
        <v>0</v>
      </c>
      <c r="AR881" s="172"/>
      <c r="AS881" s="90">
        <f t="shared" si="4448"/>
        <v>0</v>
      </c>
      <c r="AT881" s="172"/>
      <c r="AU881" s="90">
        <f t="shared" si="4449"/>
        <v>0</v>
      </c>
      <c r="AV881" s="172"/>
      <c r="AW881" s="90">
        <f t="shared" si="4450"/>
        <v>0</v>
      </c>
      <c r="AX881" s="91">
        <f t="shared" si="4455"/>
        <v>0</v>
      </c>
      <c r="AY881" s="92">
        <f t="shared" si="4456"/>
        <v>0</v>
      </c>
      <c r="AZ881" s="87">
        <f t="shared" si="4457"/>
        <v>0</v>
      </c>
      <c r="BA881" s="153">
        <f t="shared" si="4458"/>
        <v>0</v>
      </c>
    </row>
    <row r="882" spans="1:53" s="2" customFormat="1" ht="13.2" hidden="1" thickTop="1" thickBot="1" x14ac:dyDescent="0.3">
      <c r="A882" s="32"/>
      <c r="B882" s="154">
        <v>5500200946</v>
      </c>
      <c r="C882" s="133" t="str">
        <f>IFERROR(IF(B882,VLOOKUP((AEO!$B$13&amp;AEO!$C$13&amp;B882&amp;E882),MSRV5!A:F,6,0),""),"N/A")</f>
        <v>8360</v>
      </c>
      <c r="D882" s="138" t="s">
        <v>5791</v>
      </c>
      <c r="E882" s="143" t="str">
        <f>IF(B882,VLOOKUP(B882,MSRV5!B:D,3,0),"")</f>
        <v>UN</v>
      </c>
      <c r="F882" s="143"/>
      <c r="G882" s="75"/>
      <c r="H882" s="74">
        <f>IFERROR(IF(B882,VLOOKUP((AEO!$B$13&amp;AEO!$C$13&amp;B882&amp;E882),MSRV5!A:E,5,0),""),0)</f>
        <v>6698.35</v>
      </c>
      <c r="I882" s="33">
        <f t="shared" si="4430"/>
        <v>0</v>
      </c>
      <c r="J882" s="172"/>
      <c r="K882" s="33">
        <f t="shared" si="4431"/>
        <v>0</v>
      </c>
      <c r="L882" s="172"/>
      <c r="M882" s="33">
        <f t="shared" si="4432"/>
        <v>0</v>
      </c>
      <c r="N882" s="172"/>
      <c r="O882" s="33">
        <f t="shared" si="4433"/>
        <v>0</v>
      </c>
      <c r="P882" s="172"/>
      <c r="Q882" s="33">
        <f t="shared" si="4434"/>
        <v>0</v>
      </c>
      <c r="R882" s="172"/>
      <c r="S882" s="33">
        <f t="shared" si="4435"/>
        <v>0</v>
      </c>
      <c r="T882" s="172"/>
      <c r="U882" s="33">
        <f t="shared" si="4436"/>
        <v>0</v>
      </c>
      <c r="V882" s="172"/>
      <c r="W882" s="33">
        <f t="shared" si="4437"/>
        <v>0</v>
      </c>
      <c r="X882" s="172"/>
      <c r="Y882" s="33">
        <f t="shared" si="4438"/>
        <v>0</v>
      </c>
      <c r="Z882" s="172"/>
      <c r="AA882" s="33">
        <f t="shared" si="4439"/>
        <v>0</v>
      </c>
      <c r="AB882" s="172"/>
      <c r="AC882" s="33">
        <f t="shared" si="4440"/>
        <v>0</v>
      </c>
      <c r="AD882" s="172"/>
      <c r="AE882" s="33">
        <f t="shared" si="4441"/>
        <v>0</v>
      </c>
      <c r="AF882" s="172"/>
      <c r="AG882" s="33">
        <f t="shared" si="4442"/>
        <v>0</v>
      </c>
      <c r="AH882" s="172"/>
      <c r="AI882" s="33">
        <f t="shared" si="4443"/>
        <v>0</v>
      </c>
      <c r="AJ882" s="172"/>
      <c r="AK882" s="33">
        <f t="shared" si="4444"/>
        <v>0</v>
      </c>
      <c r="AL882" s="172"/>
      <c r="AM882" s="33">
        <f t="shared" si="4445"/>
        <v>0</v>
      </c>
      <c r="AN882" s="172"/>
      <c r="AO882" s="33">
        <f t="shared" si="4446"/>
        <v>0</v>
      </c>
      <c r="AP882" s="172"/>
      <c r="AQ882" s="33">
        <f t="shared" si="4447"/>
        <v>0</v>
      </c>
      <c r="AR882" s="172"/>
      <c r="AS882" s="33">
        <f t="shared" si="4448"/>
        <v>0</v>
      </c>
      <c r="AT882" s="172"/>
      <c r="AU882" s="33">
        <f t="shared" si="4449"/>
        <v>0</v>
      </c>
      <c r="AV882" s="172"/>
      <c r="AW882" s="33">
        <f t="shared" si="4450"/>
        <v>0</v>
      </c>
      <c r="AX882" s="34">
        <f t="shared" si="4455"/>
        <v>0</v>
      </c>
      <c r="AY882" s="41">
        <f t="shared" si="4456"/>
        <v>0</v>
      </c>
      <c r="AZ882" s="5">
        <f t="shared" si="4457"/>
        <v>0</v>
      </c>
      <c r="BA882" s="155">
        <f t="shared" si="4458"/>
        <v>0</v>
      </c>
    </row>
    <row r="883" spans="1:53" s="2" customFormat="1" ht="13.2" hidden="1" thickTop="1" thickBot="1" x14ac:dyDescent="0.3">
      <c r="A883" s="32"/>
      <c r="B883" s="154">
        <v>5500100878</v>
      </c>
      <c r="C883" s="133" t="str">
        <f>IFERROR(IF(B883,VLOOKUP((AEO!$B$13&amp;AEO!$C$13&amp;B883&amp;E883),MSRV5!A:F,6,0),""),"N/A")</f>
        <v>8370</v>
      </c>
      <c r="D883" s="138" t="s">
        <v>5792</v>
      </c>
      <c r="E883" s="143" t="str">
        <f>IF(B883,VLOOKUP(B883,MSRV5!B:D,3,0),"")</f>
        <v>UN</v>
      </c>
      <c r="F883" s="143"/>
      <c r="G883" s="75"/>
      <c r="H883" s="74">
        <f>IFERROR(IF(B883,VLOOKUP((AEO!$B$13&amp;AEO!$C$13&amp;B883&amp;E883),MSRV5!A:E,5,0),""),0)</f>
        <v>4348.42</v>
      </c>
      <c r="I883" s="33">
        <f t="shared" si="4430"/>
        <v>0</v>
      </c>
      <c r="J883" s="172"/>
      <c r="K883" s="33">
        <f t="shared" si="4431"/>
        <v>0</v>
      </c>
      <c r="L883" s="172"/>
      <c r="M883" s="33">
        <f t="shared" si="4432"/>
        <v>0</v>
      </c>
      <c r="N883" s="172"/>
      <c r="O883" s="33">
        <f t="shared" si="4433"/>
        <v>0</v>
      </c>
      <c r="P883" s="172"/>
      <c r="Q883" s="33">
        <f t="shared" si="4434"/>
        <v>0</v>
      </c>
      <c r="R883" s="172"/>
      <c r="S883" s="33">
        <f t="shared" si="4435"/>
        <v>0</v>
      </c>
      <c r="T883" s="172"/>
      <c r="U883" s="33">
        <f t="shared" si="4436"/>
        <v>0</v>
      </c>
      <c r="V883" s="172"/>
      <c r="W883" s="33">
        <f t="shared" si="4437"/>
        <v>0</v>
      </c>
      <c r="X883" s="172"/>
      <c r="Y883" s="33">
        <f t="shared" si="4438"/>
        <v>0</v>
      </c>
      <c r="Z883" s="172"/>
      <c r="AA883" s="33">
        <f t="shared" si="4439"/>
        <v>0</v>
      </c>
      <c r="AB883" s="172"/>
      <c r="AC883" s="33">
        <f t="shared" si="4440"/>
        <v>0</v>
      </c>
      <c r="AD883" s="172"/>
      <c r="AE883" s="33">
        <f t="shared" si="4441"/>
        <v>0</v>
      </c>
      <c r="AF883" s="172"/>
      <c r="AG883" s="33">
        <f t="shared" si="4442"/>
        <v>0</v>
      </c>
      <c r="AH883" s="172"/>
      <c r="AI883" s="33">
        <f t="shared" si="4443"/>
        <v>0</v>
      </c>
      <c r="AJ883" s="172"/>
      <c r="AK883" s="33">
        <f t="shared" si="4444"/>
        <v>0</v>
      </c>
      <c r="AL883" s="172"/>
      <c r="AM883" s="33">
        <f t="shared" si="4445"/>
        <v>0</v>
      </c>
      <c r="AN883" s="172"/>
      <c r="AO883" s="33">
        <f t="shared" si="4446"/>
        <v>0</v>
      </c>
      <c r="AP883" s="172"/>
      <c r="AQ883" s="33">
        <f t="shared" si="4447"/>
        <v>0</v>
      </c>
      <c r="AR883" s="172"/>
      <c r="AS883" s="33">
        <f t="shared" si="4448"/>
        <v>0</v>
      </c>
      <c r="AT883" s="172"/>
      <c r="AU883" s="33">
        <f t="shared" si="4449"/>
        <v>0</v>
      </c>
      <c r="AV883" s="172"/>
      <c r="AW883" s="33">
        <f t="shared" si="4450"/>
        <v>0</v>
      </c>
      <c r="AX883" s="34">
        <f t="shared" si="4455"/>
        <v>0</v>
      </c>
      <c r="AY883" s="41">
        <f t="shared" si="4456"/>
        <v>0</v>
      </c>
      <c r="AZ883" s="5">
        <f t="shared" si="4457"/>
        <v>0</v>
      </c>
      <c r="BA883" s="155">
        <f t="shared" si="4458"/>
        <v>0</v>
      </c>
    </row>
    <row r="884" spans="1:53" s="2" customFormat="1" ht="13.2" hidden="1" thickTop="1" thickBot="1" x14ac:dyDescent="0.3">
      <c r="A884" s="89"/>
      <c r="B884" s="152">
        <v>5500100879</v>
      </c>
      <c r="C884" s="132" t="str">
        <f>IFERROR(IF(B884,VLOOKUP((AEO!$B$13&amp;AEO!$C$13&amp;B884&amp;E884),MSRV5!A:F,6,0),""),"N/A")</f>
        <v>8380</v>
      </c>
      <c r="D884" s="137" t="s">
        <v>5793</v>
      </c>
      <c r="E884" s="142" t="str">
        <f>IF(B884,VLOOKUP(B884,MSRV5!B:D,3,0),"")</f>
        <v>UN</v>
      </c>
      <c r="F884" s="142"/>
      <c r="G884" s="86"/>
      <c r="H884" s="88">
        <f>IFERROR(IF(B884,VLOOKUP((AEO!$B$13&amp;AEO!$C$13&amp;B884&amp;E884),MSRV5!A:E,5,0),""),0)</f>
        <v>5288.4</v>
      </c>
      <c r="I884" s="90">
        <f t="shared" si="4430"/>
        <v>0</v>
      </c>
      <c r="J884" s="172"/>
      <c r="K884" s="90">
        <f t="shared" si="4431"/>
        <v>0</v>
      </c>
      <c r="L884" s="172"/>
      <c r="M884" s="90">
        <f t="shared" si="4432"/>
        <v>0</v>
      </c>
      <c r="N884" s="172"/>
      <c r="O884" s="90">
        <f t="shared" si="4433"/>
        <v>0</v>
      </c>
      <c r="P884" s="172"/>
      <c r="Q884" s="90">
        <f t="shared" si="4434"/>
        <v>0</v>
      </c>
      <c r="R884" s="172"/>
      <c r="S884" s="90">
        <f t="shared" si="4435"/>
        <v>0</v>
      </c>
      <c r="T884" s="172"/>
      <c r="U884" s="90">
        <f t="shared" si="4436"/>
        <v>0</v>
      </c>
      <c r="V884" s="172"/>
      <c r="W884" s="90">
        <f t="shared" si="4437"/>
        <v>0</v>
      </c>
      <c r="X884" s="172"/>
      <c r="Y884" s="90">
        <f t="shared" si="4438"/>
        <v>0</v>
      </c>
      <c r="Z884" s="172"/>
      <c r="AA884" s="90">
        <f t="shared" si="4439"/>
        <v>0</v>
      </c>
      <c r="AB884" s="172"/>
      <c r="AC884" s="90">
        <f t="shared" si="4440"/>
        <v>0</v>
      </c>
      <c r="AD884" s="172"/>
      <c r="AE884" s="90">
        <f t="shared" si="4441"/>
        <v>0</v>
      </c>
      <c r="AF884" s="172"/>
      <c r="AG884" s="90">
        <f t="shared" si="4442"/>
        <v>0</v>
      </c>
      <c r="AH884" s="172"/>
      <c r="AI884" s="90">
        <f t="shared" si="4443"/>
        <v>0</v>
      </c>
      <c r="AJ884" s="172"/>
      <c r="AK884" s="90">
        <f t="shared" si="4444"/>
        <v>0</v>
      </c>
      <c r="AL884" s="172"/>
      <c r="AM884" s="90">
        <f t="shared" si="4445"/>
        <v>0</v>
      </c>
      <c r="AN884" s="172"/>
      <c r="AO884" s="90">
        <f t="shared" si="4446"/>
        <v>0</v>
      </c>
      <c r="AP884" s="172"/>
      <c r="AQ884" s="90">
        <f t="shared" si="4447"/>
        <v>0</v>
      </c>
      <c r="AR884" s="172"/>
      <c r="AS884" s="90">
        <f t="shared" si="4448"/>
        <v>0</v>
      </c>
      <c r="AT884" s="172"/>
      <c r="AU884" s="90">
        <f t="shared" si="4449"/>
        <v>0</v>
      </c>
      <c r="AV884" s="172"/>
      <c r="AW884" s="90">
        <f t="shared" si="4450"/>
        <v>0</v>
      </c>
      <c r="AX884" s="91">
        <f t="shared" si="4455"/>
        <v>0</v>
      </c>
      <c r="AY884" s="92">
        <f t="shared" si="4456"/>
        <v>0</v>
      </c>
      <c r="AZ884" s="87">
        <f t="shared" si="4457"/>
        <v>0</v>
      </c>
      <c r="BA884" s="153">
        <f t="shared" si="4458"/>
        <v>0</v>
      </c>
    </row>
    <row r="885" spans="1:53" s="2" customFormat="1" ht="13.2" hidden="1" thickTop="1" thickBot="1" x14ac:dyDescent="0.3">
      <c r="A885" s="32"/>
      <c r="B885" s="154">
        <v>5500100877</v>
      </c>
      <c r="C885" s="133" t="str">
        <f>IFERROR(IF(B885,VLOOKUP((AEO!$B$13&amp;AEO!$C$13&amp;B885&amp;E885),MSRV5!A:F,6,0),""),"N/A")</f>
        <v>8390</v>
      </c>
      <c r="D885" s="138" t="s">
        <v>5794</v>
      </c>
      <c r="E885" s="143" t="str">
        <f>IF(B885,VLOOKUP(B885,MSRV5!B:D,3,0),"")</f>
        <v>UN</v>
      </c>
      <c r="F885" s="143"/>
      <c r="G885" s="75"/>
      <c r="H885" s="74">
        <f>IFERROR(IF(B885,VLOOKUP((AEO!$B$13&amp;AEO!$C$13&amp;B885&amp;E885),MSRV5!A:E,5,0),""),0)</f>
        <v>6698.35</v>
      </c>
      <c r="I885" s="33">
        <f t="shared" si="4430"/>
        <v>0</v>
      </c>
      <c r="J885" s="172"/>
      <c r="K885" s="33">
        <f t="shared" si="4431"/>
        <v>0</v>
      </c>
      <c r="L885" s="172"/>
      <c r="M885" s="33">
        <f t="shared" si="4432"/>
        <v>0</v>
      </c>
      <c r="N885" s="172"/>
      <c r="O885" s="33">
        <f t="shared" si="4433"/>
        <v>0</v>
      </c>
      <c r="P885" s="172"/>
      <c r="Q885" s="33">
        <f t="shared" si="4434"/>
        <v>0</v>
      </c>
      <c r="R885" s="172"/>
      <c r="S885" s="33">
        <f t="shared" si="4435"/>
        <v>0</v>
      </c>
      <c r="T885" s="172"/>
      <c r="U885" s="33">
        <f t="shared" si="4436"/>
        <v>0</v>
      </c>
      <c r="V885" s="172"/>
      <c r="W885" s="33">
        <f t="shared" si="4437"/>
        <v>0</v>
      </c>
      <c r="X885" s="172"/>
      <c r="Y885" s="33">
        <f t="shared" si="4438"/>
        <v>0</v>
      </c>
      <c r="Z885" s="172"/>
      <c r="AA885" s="33">
        <f t="shared" si="4439"/>
        <v>0</v>
      </c>
      <c r="AB885" s="172"/>
      <c r="AC885" s="33">
        <f t="shared" si="4440"/>
        <v>0</v>
      </c>
      <c r="AD885" s="172"/>
      <c r="AE885" s="33">
        <f t="shared" si="4441"/>
        <v>0</v>
      </c>
      <c r="AF885" s="172"/>
      <c r="AG885" s="33">
        <f t="shared" si="4442"/>
        <v>0</v>
      </c>
      <c r="AH885" s="172"/>
      <c r="AI885" s="33">
        <f t="shared" si="4443"/>
        <v>0</v>
      </c>
      <c r="AJ885" s="172"/>
      <c r="AK885" s="33">
        <f t="shared" si="4444"/>
        <v>0</v>
      </c>
      <c r="AL885" s="172"/>
      <c r="AM885" s="33">
        <f t="shared" si="4445"/>
        <v>0</v>
      </c>
      <c r="AN885" s="172"/>
      <c r="AO885" s="33">
        <f t="shared" si="4446"/>
        <v>0</v>
      </c>
      <c r="AP885" s="172"/>
      <c r="AQ885" s="33">
        <f t="shared" si="4447"/>
        <v>0</v>
      </c>
      <c r="AR885" s="172"/>
      <c r="AS885" s="33">
        <f t="shared" si="4448"/>
        <v>0</v>
      </c>
      <c r="AT885" s="172"/>
      <c r="AU885" s="33">
        <f t="shared" si="4449"/>
        <v>0</v>
      </c>
      <c r="AV885" s="172"/>
      <c r="AW885" s="33">
        <f t="shared" si="4450"/>
        <v>0</v>
      </c>
      <c r="AX885" s="34">
        <f t="shared" si="4455"/>
        <v>0</v>
      </c>
      <c r="AY885" s="41">
        <f t="shared" si="4456"/>
        <v>0</v>
      </c>
      <c r="AZ885" s="5">
        <f t="shared" si="4457"/>
        <v>0</v>
      </c>
      <c r="BA885" s="155">
        <f t="shared" si="4458"/>
        <v>0</v>
      </c>
    </row>
    <row r="886" spans="1:53" s="2" customFormat="1" ht="13.2" hidden="1" thickTop="1" thickBot="1" x14ac:dyDescent="0.3">
      <c r="A886" s="32"/>
      <c r="B886" s="154">
        <v>5500100758</v>
      </c>
      <c r="C886" s="133" t="str">
        <f>IFERROR(IF(B886,VLOOKUP((AEO!$B$13&amp;AEO!$C$13&amp;B886&amp;E886),MSRV5!A:F,6,0),""),"N/A")</f>
        <v>8400</v>
      </c>
      <c r="D886" s="138" t="s">
        <v>5795</v>
      </c>
      <c r="E886" s="143" t="str">
        <f>IF(B886,VLOOKUP(B886,MSRV5!B:D,3,0),"")</f>
        <v>UN</v>
      </c>
      <c r="F886" s="143"/>
      <c r="G886" s="75"/>
      <c r="H886" s="74">
        <f>IFERROR(IF(B886,VLOOKUP((AEO!$B$13&amp;AEO!$C$13&amp;B886&amp;E886),MSRV5!A:E,5,0),""),0)</f>
        <v>14494.73</v>
      </c>
      <c r="I886" s="33">
        <f t="shared" si="4430"/>
        <v>0</v>
      </c>
      <c r="J886" s="172"/>
      <c r="K886" s="33">
        <f t="shared" si="4431"/>
        <v>0</v>
      </c>
      <c r="L886" s="172"/>
      <c r="M886" s="33">
        <f t="shared" si="4432"/>
        <v>0</v>
      </c>
      <c r="N886" s="172"/>
      <c r="O886" s="33">
        <f t="shared" si="4433"/>
        <v>0</v>
      </c>
      <c r="P886" s="172"/>
      <c r="Q886" s="33">
        <f t="shared" si="4434"/>
        <v>0</v>
      </c>
      <c r="R886" s="172"/>
      <c r="S886" s="33">
        <f t="shared" si="4435"/>
        <v>0</v>
      </c>
      <c r="T886" s="172"/>
      <c r="U886" s="33">
        <f t="shared" si="4436"/>
        <v>0</v>
      </c>
      <c r="V886" s="172"/>
      <c r="W886" s="33">
        <f t="shared" si="4437"/>
        <v>0</v>
      </c>
      <c r="X886" s="172"/>
      <c r="Y886" s="33">
        <f t="shared" si="4438"/>
        <v>0</v>
      </c>
      <c r="Z886" s="172"/>
      <c r="AA886" s="33">
        <f t="shared" si="4439"/>
        <v>0</v>
      </c>
      <c r="AB886" s="172"/>
      <c r="AC886" s="33">
        <f t="shared" si="4440"/>
        <v>0</v>
      </c>
      <c r="AD886" s="172"/>
      <c r="AE886" s="33">
        <f t="shared" si="4441"/>
        <v>0</v>
      </c>
      <c r="AF886" s="172"/>
      <c r="AG886" s="33">
        <f t="shared" si="4442"/>
        <v>0</v>
      </c>
      <c r="AH886" s="172"/>
      <c r="AI886" s="33">
        <f t="shared" si="4443"/>
        <v>0</v>
      </c>
      <c r="AJ886" s="172"/>
      <c r="AK886" s="33">
        <f t="shared" si="4444"/>
        <v>0</v>
      </c>
      <c r="AL886" s="172"/>
      <c r="AM886" s="33">
        <f t="shared" si="4445"/>
        <v>0</v>
      </c>
      <c r="AN886" s="172"/>
      <c r="AO886" s="33">
        <f t="shared" si="4446"/>
        <v>0</v>
      </c>
      <c r="AP886" s="172"/>
      <c r="AQ886" s="33">
        <f t="shared" si="4447"/>
        <v>0</v>
      </c>
      <c r="AR886" s="172"/>
      <c r="AS886" s="33">
        <f t="shared" si="4448"/>
        <v>0</v>
      </c>
      <c r="AT886" s="172"/>
      <c r="AU886" s="33">
        <f t="shared" si="4449"/>
        <v>0</v>
      </c>
      <c r="AV886" s="172"/>
      <c r="AW886" s="33">
        <f t="shared" si="4450"/>
        <v>0</v>
      </c>
      <c r="AX886" s="34">
        <f t="shared" si="4455"/>
        <v>0</v>
      </c>
      <c r="AY886" s="41">
        <f t="shared" si="4456"/>
        <v>0</v>
      </c>
      <c r="AZ886" s="5">
        <f t="shared" si="4457"/>
        <v>0</v>
      </c>
      <c r="BA886" s="155">
        <f t="shared" si="4458"/>
        <v>0</v>
      </c>
    </row>
    <row r="887" spans="1:53" s="2" customFormat="1" ht="13.2" hidden="1" thickTop="1" thickBot="1" x14ac:dyDescent="0.3">
      <c r="A887" s="32"/>
      <c r="B887" s="154">
        <v>5500100759</v>
      </c>
      <c r="C887" s="133" t="str">
        <f>IFERROR(IF(B887,VLOOKUP((AEO!$B$13&amp;AEO!$C$13&amp;B887&amp;E887),MSRV5!A:F,6,0),""),"N/A")</f>
        <v>8410</v>
      </c>
      <c r="D887" s="138" t="s">
        <v>5796</v>
      </c>
      <c r="E887" s="143" t="str">
        <f>IF(B887,VLOOKUP(B887,MSRV5!B:D,3,0),"")</f>
        <v>UN</v>
      </c>
      <c r="F887" s="143"/>
      <c r="G887" s="75"/>
      <c r="H887" s="74">
        <f>IFERROR(IF(B887,VLOOKUP((AEO!$B$13&amp;AEO!$C$13&amp;B887&amp;E887),MSRV5!A:E,5,0),""),0)</f>
        <v>17627.97</v>
      </c>
      <c r="I887" s="33">
        <f t="shared" si="4430"/>
        <v>0</v>
      </c>
      <c r="J887" s="172"/>
      <c r="K887" s="33">
        <f t="shared" si="4431"/>
        <v>0</v>
      </c>
      <c r="L887" s="172"/>
      <c r="M887" s="33">
        <f t="shared" si="4432"/>
        <v>0</v>
      </c>
      <c r="N887" s="172"/>
      <c r="O887" s="33">
        <f t="shared" si="4433"/>
        <v>0</v>
      </c>
      <c r="P887" s="172"/>
      <c r="Q887" s="33">
        <f t="shared" si="4434"/>
        <v>0</v>
      </c>
      <c r="R887" s="172"/>
      <c r="S887" s="33">
        <f t="shared" si="4435"/>
        <v>0</v>
      </c>
      <c r="T887" s="172"/>
      <c r="U887" s="33">
        <f t="shared" si="4436"/>
        <v>0</v>
      </c>
      <c r="V887" s="172"/>
      <c r="W887" s="33">
        <f t="shared" si="4437"/>
        <v>0</v>
      </c>
      <c r="X887" s="172"/>
      <c r="Y887" s="33">
        <f t="shared" si="4438"/>
        <v>0</v>
      </c>
      <c r="Z887" s="172"/>
      <c r="AA887" s="33">
        <f t="shared" si="4439"/>
        <v>0</v>
      </c>
      <c r="AB887" s="172"/>
      <c r="AC887" s="33">
        <f t="shared" si="4440"/>
        <v>0</v>
      </c>
      <c r="AD887" s="172"/>
      <c r="AE887" s="33">
        <f t="shared" si="4441"/>
        <v>0</v>
      </c>
      <c r="AF887" s="172"/>
      <c r="AG887" s="33">
        <f t="shared" si="4442"/>
        <v>0</v>
      </c>
      <c r="AH887" s="172"/>
      <c r="AI887" s="33">
        <f t="shared" si="4443"/>
        <v>0</v>
      </c>
      <c r="AJ887" s="172"/>
      <c r="AK887" s="33">
        <f t="shared" si="4444"/>
        <v>0</v>
      </c>
      <c r="AL887" s="172"/>
      <c r="AM887" s="33">
        <f t="shared" si="4445"/>
        <v>0</v>
      </c>
      <c r="AN887" s="172"/>
      <c r="AO887" s="33">
        <f t="shared" si="4446"/>
        <v>0</v>
      </c>
      <c r="AP887" s="172"/>
      <c r="AQ887" s="33">
        <f t="shared" si="4447"/>
        <v>0</v>
      </c>
      <c r="AR887" s="172"/>
      <c r="AS887" s="33">
        <f t="shared" si="4448"/>
        <v>0</v>
      </c>
      <c r="AT887" s="172"/>
      <c r="AU887" s="33">
        <f t="shared" si="4449"/>
        <v>0</v>
      </c>
      <c r="AV887" s="172"/>
      <c r="AW887" s="33">
        <f t="shared" si="4450"/>
        <v>0</v>
      </c>
      <c r="AX887" s="34">
        <f t="shared" si="4455"/>
        <v>0</v>
      </c>
      <c r="AY887" s="41">
        <f t="shared" si="4456"/>
        <v>0</v>
      </c>
      <c r="AZ887" s="5">
        <f t="shared" si="4457"/>
        <v>0</v>
      </c>
      <c r="BA887" s="155">
        <f t="shared" si="4458"/>
        <v>0</v>
      </c>
    </row>
    <row r="888" spans="1:53" s="2" customFormat="1" ht="13.2" hidden="1" thickTop="1" thickBot="1" x14ac:dyDescent="0.3">
      <c r="A888" s="32"/>
      <c r="B888" s="154">
        <v>5500100757</v>
      </c>
      <c r="C888" s="133" t="str">
        <f>IFERROR(IF(B888,VLOOKUP((AEO!$B$13&amp;AEO!$C$13&amp;B888&amp;E888),MSRV5!A:F,6,0),""),"N/A")</f>
        <v>8420</v>
      </c>
      <c r="D888" s="138" t="s">
        <v>5797</v>
      </c>
      <c r="E888" s="143" t="str">
        <f>IF(B888,VLOOKUP(B888,MSRV5!B:D,3,0),"")</f>
        <v>UN</v>
      </c>
      <c r="F888" s="143"/>
      <c r="G888" s="75"/>
      <c r="H888" s="74">
        <f>IFERROR(IF(B888,VLOOKUP((AEO!$B$13&amp;AEO!$C$13&amp;B888&amp;E888),MSRV5!A:E,5,0),""),0)</f>
        <v>22327.83</v>
      </c>
      <c r="I888" s="33">
        <f t="shared" si="4430"/>
        <v>0</v>
      </c>
      <c r="J888" s="172"/>
      <c r="K888" s="33">
        <f t="shared" si="4431"/>
        <v>0</v>
      </c>
      <c r="L888" s="172"/>
      <c r="M888" s="33">
        <f t="shared" si="4432"/>
        <v>0</v>
      </c>
      <c r="N888" s="172"/>
      <c r="O888" s="33">
        <f t="shared" si="4433"/>
        <v>0</v>
      </c>
      <c r="P888" s="172"/>
      <c r="Q888" s="33">
        <f t="shared" si="4434"/>
        <v>0</v>
      </c>
      <c r="R888" s="172"/>
      <c r="S888" s="33">
        <f t="shared" si="4435"/>
        <v>0</v>
      </c>
      <c r="T888" s="172"/>
      <c r="U888" s="33">
        <f t="shared" si="4436"/>
        <v>0</v>
      </c>
      <c r="V888" s="172"/>
      <c r="W888" s="33">
        <f t="shared" si="4437"/>
        <v>0</v>
      </c>
      <c r="X888" s="172"/>
      <c r="Y888" s="33">
        <f t="shared" si="4438"/>
        <v>0</v>
      </c>
      <c r="Z888" s="172"/>
      <c r="AA888" s="33">
        <f t="shared" si="4439"/>
        <v>0</v>
      </c>
      <c r="AB888" s="172"/>
      <c r="AC888" s="33">
        <f t="shared" si="4440"/>
        <v>0</v>
      </c>
      <c r="AD888" s="172"/>
      <c r="AE888" s="33">
        <f t="shared" si="4441"/>
        <v>0</v>
      </c>
      <c r="AF888" s="172"/>
      <c r="AG888" s="33">
        <f t="shared" si="4442"/>
        <v>0</v>
      </c>
      <c r="AH888" s="172"/>
      <c r="AI888" s="33">
        <f t="shared" si="4443"/>
        <v>0</v>
      </c>
      <c r="AJ888" s="172"/>
      <c r="AK888" s="33">
        <f t="shared" si="4444"/>
        <v>0</v>
      </c>
      <c r="AL888" s="172"/>
      <c r="AM888" s="33">
        <f t="shared" si="4445"/>
        <v>0</v>
      </c>
      <c r="AN888" s="172"/>
      <c r="AO888" s="33">
        <f t="shared" si="4446"/>
        <v>0</v>
      </c>
      <c r="AP888" s="172"/>
      <c r="AQ888" s="33">
        <f t="shared" si="4447"/>
        <v>0</v>
      </c>
      <c r="AR888" s="172"/>
      <c r="AS888" s="33">
        <f t="shared" si="4448"/>
        <v>0</v>
      </c>
      <c r="AT888" s="172"/>
      <c r="AU888" s="33">
        <f t="shared" si="4449"/>
        <v>0</v>
      </c>
      <c r="AV888" s="172"/>
      <c r="AW888" s="33">
        <f t="shared" si="4450"/>
        <v>0</v>
      </c>
      <c r="AX888" s="34">
        <f t="shared" si="4455"/>
        <v>0</v>
      </c>
      <c r="AY888" s="41">
        <f t="shared" si="4456"/>
        <v>0</v>
      </c>
      <c r="AZ888" s="5">
        <f t="shared" si="4457"/>
        <v>0</v>
      </c>
      <c r="BA888" s="155">
        <f t="shared" si="4458"/>
        <v>0</v>
      </c>
    </row>
    <row r="889" spans="1:53" s="2" customFormat="1" ht="13.2" hidden="1" thickTop="1" thickBot="1" x14ac:dyDescent="0.3">
      <c r="A889" s="32"/>
      <c r="B889" s="154">
        <v>5500100758</v>
      </c>
      <c r="C889" s="133" t="str">
        <f>IFERROR(IF(B889,VLOOKUP((AEO!$B$13&amp;AEO!$C$13&amp;B889&amp;E889),MSRV5!A:F,6,0),""),"N/A")</f>
        <v>8400</v>
      </c>
      <c r="D889" s="138" t="s">
        <v>5795</v>
      </c>
      <c r="E889" s="143" t="str">
        <f>IF(B889,VLOOKUP(B889,MSRV5!B:D,3,0),"")</f>
        <v>UN</v>
      </c>
      <c r="F889" s="143"/>
      <c r="G889" s="75"/>
      <c r="H889" s="74">
        <f>IFERROR(IF(B889,VLOOKUP((AEO!$B$13&amp;AEO!$C$13&amp;B889&amp;E889),MSRV5!A:E,5,0),""),0)</f>
        <v>14494.73</v>
      </c>
      <c r="I889" s="33">
        <f t="shared" si="4430"/>
        <v>0</v>
      </c>
      <c r="J889" s="172"/>
      <c r="K889" s="33">
        <f t="shared" si="4431"/>
        <v>0</v>
      </c>
      <c r="L889" s="172"/>
      <c r="M889" s="33">
        <f t="shared" si="4432"/>
        <v>0</v>
      </c>
      <c r="N889" s="172"/>
      <c r="O889" s="33">
        <f t="shared" si="4433"/>
        <v>0</v>
      </c>
      <c r="P889" s="172"/>
      <c r="Q889" s="33">
        <f t="shared" si="4434"/>
        <v>0</v>
      </c>
      <c r="R889" s="172"/>
      <c r="S889" s="33">
        <f t="shared" si="4435"/>
        <v>0</v>
      </c>
      <c r="T889" s="172"/>
      <c r="U889" s="33">
        <f t="shared" si="4436"/>
        <v>0</v>
      </c>
      <c r="V889" s="172"/>
      <c r="W889" s="33">
        <f t="shared" si="4437"/>
        <v>0</v>
      </c>
      <c r="X889" s="172"/>
      <c r="Y889" s="33">
        <f t="shared" si="4438"/>
        <v>0</v>
      </c>
      <c r="Z889" s="172"/>
      <c r="AA889" s="33">
        <f t="shared" si="4439"/>
        <v>0</v>
      </c>
      <c r="AB889" s="172"/>
      <c r="AC889" s="33">
        <f t="shared" si="4440"/>
        <v>0</v>
      </c>
      <c r="AD889" s="172"/>
      <c r="AE889" s="33">
        <f t="shared" si="4441"/>
        <v>0</v>
      </c>
      <c r="AF889" s="172"/>
      <c r="AG889" s="33">
        <f t="shared" si="4442"/>
        <v>0</v>
      </c>
      <c r="AH889" s="172"/>
      <c r="AI889" s="33">
        <f t="shared" si="4443"/>
        <v>0</v>
      </c>
      <c r="AJ889" s="172"/>
      <c r="AK889" s="33">
        <f t="shared" si="4444"/>
        <v>0</v>
      </c>
      <c r="AL889" s="172"/>
      <c r="AM889" s="33">
        <f t="shared" si="4445"/>
        <v>0</v>
      </c>
      <c r="AN889" s="172"/>
      <c r="AO889" s="33">
        <f t="shared" si="4446"/>
        <v>0</v>
      </c>
      <c r="AP889" s="172"/>
      <c r="AQ889" s="33">
        <f t="shared" si="4447"/>
        <v>0</v>
      </c>
      <c r="AR889" s="172"/>
      <c r="AS889" s="33">
        <f t="shared" si="4448"/>
        <v>0</v>
      </c>
      <c r="AT889" s="172"/>
      <c r="AU889" s="33">
        <f t="shared" si="4449"/>
        <v>0</v>
      </c>
      <c r="AV889" s="172"/>
      <c r="AW889" s="33">
        <f t="shared" si="4450"/>
        <v>0</v>
      </c>
      <c r="AX889" s="34">
        <f t="shared" si="4455"/>
        <v>0</v>
      </c>
      <c r="AY889" s="41">
        <f t="shared" si="4456"/>
        <v>0</v>
      </c>
      <c r="AZ889" s="5">
        <f t="shared" si="4457"/>
        <v>0</v>
      </c>
      <c r="BA889" s="155">
        <f t="shared" si="4458"/>
        <v>0</v>
      </c>
    </row>
    <row r="890" spans="1:53" s="2" customFormat="1" ht="13.2" hidden="1" thickTop="1" thickBot="1" x14ac:dyDescent="0.3">
      <c r="A890" s="32"/>
      <c r="B890" s="154">
        <v>5500100759</v>
      </c>
      <c r="C890" s="133" t="str">
        <f>IFERROR(IF(B890,VLOOKUP((AEO!$B$13&amp;AEO!$C$13&amp;B890&amp;E890),MSRV5!A:F,6,0),""),"N/A")</f>
        <v>8410</v>
      </c>
      <c r="D890" s="138" t="s">
        <v>5796</v>
      </c>
      <c r="E890" s="143" t="str">
        <f>IF(B890,VLOOKUP(B890,MSRV5!B:D,3,0),"")</f>
        <v>UN</v>
      </c>
      <c r="F890" s="143"/>
      <c r="G890" s="75"/>
      <c r="H890" s="74">
        <f>IFERROR(IF(B890,VLOOKUP((AEO!$B$13&amp;AEO!$C$13&amp;B890&amp;E890),MSRV5!A:E,5,0),""),0)</f>
        <v>17627.97</v>
      </c>
      <c r="I890" s="33">
        <f t="shared" si="4430"/>
        <v>0</v>
      </c>
      <c r="J890" s="172"/>
      <c r="K890" s="33">
        <f t="shared" si="4431"/>
        <v>0</v>
      </c>
      <c r="L890" s="172"/>
      <c r="M890" s="33">
        <f t="shared" si="4432"/>
        <v>0</v>
      </c>
      <c r="N890" s="172"/>
      <c r="O890" s="33">
        <f t="shared" si="4433"/>
        <v>0</v>
      </c>
      <c r="P890" s="172"/>
      <c r="Q890" s="33">
        <f t="shared" si="4434"/>
        <v>0</v>
      </c>
      <c r="R890" s="172"/>
      <c r="S890" s="33">
        <f t="shared" si="4435"/>
        <v>0</v>
      </c>
      <c r="T890" s="172"/>
      <c r="U890" s="33">
        <f t="shared" si="4436"/>
        <v>0</v>
      </c>
      <c r="V890" s="172"/>
      <c r="W890" s="33">
        <f t="shared" si="4437"/>
        <v>0</v>
      </c>
      <c r="X890" s="172"/>
      <c r="Y890" s="33">
        <f t="shared" si="4438"/>
        <v>0</v>
      </c>
      <c r="Z890" s="172"/>
      <c r="AA890" s="33">
        <f t="shared" si="4439"/>
        <v>0</v>
      </c>
      <c r="AB890" s="172"/>
      <c r="AC890" s="33">
        <f t="shared" si="4440"/>
        <v>0</v>
      </c>
      <c r="AD890" s="172"/>
      <c r="AE890" s="33">
        <f t="shared" si="4441"/>
        <v>0</v>
      </c>
      <c r="AF890" s="172"/>
      <c r="AG890" s="33">
        <f t="shared" si="4442"/>
        <v>0</v>
      </c>
      <c r="AH890" s="172"/>
      <c r="AI890" s="33">
        <f t="shared" si="4443"/>
        <v>0</v>
      </c>
      <c r="AJ890" s="172"/>
      <c r="AK890" s="33">
        <f t="shared" si="4444"/>
        <v>0</v>
      </c>
      <c r="AL890" s="172"/>
      <c r="AM890" s="33">
        <f t="shared" si="4445"/>
        <v>0</v>
      </c>
      <c r="AN890" s="172"/>
      <c r="AO890" s="33">
        <f t="shared" si="4446"/>
        <v>0</v>
      </c>
      <c r="AP890" s="172"/>
      <c r="AQ890" s="33">
        <f t="shared" si="4447"/>
        <v>0</v>
      </c>
      <c r="AR890" s="172"/>
      <c r="AS890" s="33">
        <f t="shared" si="4448"/>
        <v>0</v>
      </c>
      <c r="AT890" s="172"/>
      <c r="AU890" s="33">
        <f t="shared" si="4449"/>
        <v>0</v>
      </c>
      <c r="AV890" s="172"/>
      <c r="AW890" s="33">
        <f t="shared" si="4450"/>
        <v>0</v>
      </c>
      <c r="AX890" s="34">
        <f t="shared" si="4455"/>
        <v>0</v>
      </c>
      <c r="AY890" s="41">
        <f t="shared" si="4456"/>
        <v>0</v>
      </c>
      <c r="AZ890" s="5">
        <f t="shared" si="4457"/>
        <v>0</v>
      </c>
      <c r="BA890" s="155">
        <f t="shared" si="4458"/>
        <v>0</v>
      </c>
    </row>
    <row r="891" spans="1:53" s="2" customFormat="1" ht="13.2" hidden="1" thickTop="1" thickBot="1" x14ac:dyDescent="0.3">
      <c r="A891" s="32"/>
      <c r="B891" s="154">
        <v>5500100757</v>
      </c>
      <c r="C891" s="133" t="str">
        <f>IFERROR(IF(B891,VLOOKUP((AEO!$B$13&amp;AEO!$C$13&amp;B891&amp;E891),MSRV5!A:F,6,0),""),"N/A")</f>
        <v>8420</v>
      </c>
      <c r="D891" s="138" t="s">
        <v>5798</v>
      </c>
      <c r="E891" s="143" t="str">
        <f>IF(B891,VLOOKUP(B891,MSRV5!B:D,3,0),"")</f>
        <v>UN</v>
      </c>
      <c r="F891" s="143"/>
      <c r="G891" s="75"/>
      <c r="H891" s="74">
        <f>IFERROR(IF(B891,VLOOKUP((AEO!$B$13&amp;AEO!$C$13&amp;B891&amp;E891),MSRV5!A:E,5,0),""),0)</f>
        <v>22327.83</v>
      </c>
      <c r="I891" s="33">
        <f t="shared" si="4430"/>
        <v>0</v>
      </c>
      <c r="J891" s="172"/>
      <c r="K891" s="33">
        <f t="shared" si="4431"/>
        <v>0</v>
      </c>
      <c r="L891" s="172"/>
      <c r="M891" s="33">
        <f t="shared" si="4432"/>
        <v>0</v>
      </c>
      <c r="N891" s="172"/>
      <c r="O891" s="33">
        <f t="shared" si="4433"/>
        <v>0</v>
      </c>
      <c r="P891" s="172"/>
      <c r="Q891" s="33">
        <f t="shared" si="4434"/>
        <v>0</v>
      </c>
      <c r="R891" s="172"/>
      <c r="S891" s="33">
        <f t="shared" si="4435"/>
        <v>0</v>
      </c>
      <c r="T891" s="172"/>
      <c r="U891" s="33">
        <f t="shared" si="4436"/>
        <v>0</v>
      </c>
      <c r="V891" s="172"/>
      <c r="W891" s="33">
        <f t="shared" si="4437"/>
        <v>0</v>
      </c>
      <c r="X891" s="172"/>
      <c r="Y891" s="33">
        <f t="shared" si="4438"/>
        <v>0</v>
      </c>
      <c r="Z891" s="172"/>
      <c r="AA891" s="33">
        <f t="shared" si="4439"/>
        <v>0</v>
      </c>
      <c r="AB891" s="172"/>
      <c r="AC891" s="33">
        <f t="shared" si="4440"/>
        <v>0</v>
      </c>
      <c r="AD891" s="172"/>
      <c r="AE891" s="33">
        <f t="shared" si="4441"/>
        <v>0</v>
      </c>
      <c r="AF891" s="172"/>
      <c r="AG891" s="33">
        <f t="shared" si="4442"/>
        <v>0</v>
      </c>
      <c r="AH891" s="172"/>
      <c r="AI891" s="33">
        <f t="shared" si="4443"/>
        <v>0</v>
      </c>
      <c r="AJ891" s="172"/>
      <c r="AK891" s="33">
        <f t="shared" si="4444"/>
        <v>0</v>
      </c>
      <c r="AL891" s="172"/>
      <c r="AM891" s="33">
        <f t="shared" si="4445"/>
        <v>0</v>
      </c>
      <c r="AN891" s="172"/>
      <c r="AO891" s="33">
        <f t="shared" si="4446"/>
        <v>0</v>
      </c>
      <c r="AP891" s="172"/>
      <c r="AQ891" s="33">
        <f t="shared" si="4447"/>
        <v>0</v>
      </c>
      <c r="AR891" s="172"/>
      <c r="AS891" s="33">
        <f t="shared" si="4448"/>
        <v>0</v>
      </c>
      <c r="AT891" s="172"/>
      <c r="AU891" s="33">
        <f t="shared" si="4449"/>
        <v>0</v>
      </c>
      <c r="AV891" s="172"/>
      <c r="AW891" s="33">
        <f t="shared" si="4450"/>
        <v>0</v>
      </c>
      <c r="AX891" s="34">
        <f t="shared" si="4455"/>
        <v>0</v>
      </c>
      <c r="AY891" s="41">
        <f t="shared" si="4456"/>
        <v>0</v>
      </c>
      <c r="AZ891" s="5">
        <f t="shared" si="4457"/>
        <v>0</v>
      </c>
      <c r="BA891" s="155">
        <f t="shared" si="4458"/>
        <v>0</v>
      </c>
    </row>
    <row r="892" spans="1:53" s="2" customFormat="1" ht="13.2" hidden="1" thickTop="1" thickBot="1" x14ac:dyDescent="0.3">
      <c r="A892" s="32"/>
      <c r="B892" s="154">
        <v>5500300463</v>
      </c>
      <c r="C892" s="133" t="str">
        <f>IFERROR(IF(B892,VLOOKUP((AEO!$B$13&amp;AEO!$C$13&amp;B892&amp;E892),MSRV5!A:F,6,0),""),"N/A")</f>
        <v>8460</v>
      </c>
      <c r="D892" s="138" t="s">
        <v>5799</v>
      </c>
      <c r="E892" s="143" t="str">
        <f>IF(B892,VLOOKUP(B892,MSRV5!B:D,3,0),"")</f>
        <v>DIA</v>
      </c>
      <c r="F892" s="143"/>
      <c r="G892" s="75"/>
      <c r="H892" s="74">
        <f>IFERROR(IF(B892,VLOOKUP((AEO!$B$13&amp;AEO!$C$13&amp;B892&amp;E892),MSRV5!A:E,5,0),""),0)</f>
        <v>2463.2800000000002</v>
      </c>
      <c r="I892" s="33">
        <f t="shared" si="4430"/>
        <v>0</v>
      </c>
      <c r="J892" s="172"/>
      <c r="K892" s="33">
        <f t="shared" si="4431"/>
        <v>0</v>
      </c>
      <c r="L892" s="172"/>
      <c r="M892" s="33">
        <f t="shared" si="4432"/>
        <v>0</v>
      </c>
      <c r="N892" s="172"/>
      <c r="O892" s="33">
        <f t="shared" si="4433"/>
        <v>0</v>
      </c>
      <c r="P892" s="172"/>
      <c r="Q892" s="33">
        <f t="shared" si="4434"/>
        <v>0</v>
      </c>
      <c r="R892" s="172"/>
      <c r="S892" s="33">
        <f t="shared" si="4435"/>
        <v>0</v>
      </c>
      <c r="T892" s="172"/>
      <c r="U892" s="33">
        <f t="shared" si="4436"/>
        <v>0</v>
      </c>
      <c r="V892" s="172"/>
      <c r="W892" s="33">
        <f t="shared" si="4437"/>
        <v>0</v>
      </c>
      <c r="X892" s="172"/>
      <c r="Y892" s="33">
        <f t="shared" si="4438"/>
        <v>0</v>
      </c>
      <c r="Z892" s="172"/>
      <c r="AA892" s="33">
        <f t="shared" si="4439"/>
        <v>0</v>
      </c>
      <c r="AB892" s="172"/>
      <c r="AC892" s="33">
        <f t="shared" si="4440"/>
        <v>0</v>
      </c>
      <c r="AD892" s="172"/>
      <c r="AE892" s="33">
        <f t="shared" si="4441"/>
        <v>0</v>
      </c>
      <c r="AF892" s="172"/>
      <c r="AG892" s="33">
        <f t="shared" si="4442"/>
        <v>0</v>
      </c>
      <c r="AH892" s="172"/>
      <c r="AI892" s="33">
        <f t="shared" si="4443"/>
        <v>0</v>
      </c>
      <c r="AJ892" s="172"/>
      <c r="AK892" s="33">
        <f t="shared" si="4444"/>
        <v>0</v>
      </c>
      <c r="AL892" s="172"/>
      <c r="AM892" s="33">
        <f t="shared" si="4445"/>
        <v>0</v>
      </c>
      <c r="AN892" s="172"/>
      <c r="AO892" s="33">
        <f t="shared" si="4446"/>
        <v>0</v>
      </c>
      <c r="AP892" s="172"/>
      <c r="AQ892" s="33">
        <f t="shared" si="4447"/>
        <v>0</v>
      </c>
      <c r="AR892" s="172"/>
      <c r="AS892" s="33">
        <f t="shared" si="4448"/>
        <v>0</v>
      </c>
      <c r="AT892" s="172"/>
      <c r="AU892" s="33">
        <f t="shared" si="4449"/>
        <v>0</v>
      </c>
      <c r="AV892" s="172"/>
      <c r="AW892" s="33">
        <f t="shared" si="4450"/>
        <v>0</v>
      </c>
      <c r="AX892" s="34">
        <f t="shared" si="4455"/>
        <v>0</v>
      </c>
      <c r="AY892" s="41">
        <f t="shared" si="4456"/>
        <v>0</v>
      </c>
      <c r="AZ892" s="5">
        <f t="shared" si="4457"/>
        <v>0</v>
      </c>
      <c r="BA892" s="155">
        <f t="shared" si="4458"/>
        <v>0</v>
      </c>
    </row>
    <row r="893" spans="1:53" s="2" customFormat="1" ht="13.2" hidden="1" thickTop="1" thickBot="1" x14ac:dyDescent="0.3">
      <c r="A893" s="32"/>
      <c r="B893" s="154">
        <v>5500200893</v>
      </c>
      <c r="C893" s="133" t="str">
        <f>IFERROR(IF(B893,VLOOKUP((AEO!$B$13&amp;AEO!$C$13&amp;B893&amp;E893),MSRV5!A:F,6,0),""),"N/A")</f>
        <v>8470</v>
      </c>
      <c r="D893" s="138" t="s">
        <v>5800</v>
      </c>
      <c r="E893" s="143" t="str">
        <f>IF(B893,VLOOKUP(B893,MSRV5!B:D,3,0),"")</f>
        <v>DIA</v>
      </c>
      <c r="F893" s="143"/>
      <c r="G893" s="75"/>
      <c r="H893" s="74">
        <f>IFERROR(IF(B893,VLOOKUP((AEO!$B$13&amp;AEO!$C$13&amp;B893&amp;E893),MSRV5!A:E,5,0),""),0)</f>
        <v>4110.03</v>
      </c>
      <c r="I893" s="33">
        <f t="shared" si="4430"/>
        <v>0</v>
      </c>
      <c r="J893" s="172"/>
      <c r="K893" s="33">
        <f t="shared" si="4431"/>
        <v>0</v>
      </c>
      <c r="L893" s="172"/>
      <c r="M893" s="33">
        <f t="shared" si="4432"/>
        <v>0</v>
      </c>
      <c r="N893" s="172"/>
      <c r="O893" s="33">
        <f t="shared" si="4433"/>
        <v>0</v>
      </c>
      <c r="P893" s="172"/>
      <c r="Q893" s="33">
        <f t="shared" si="4434"/>
        <v>0</v>
      </c>
      <c r="R893" s="172"/>
      <c r="S893" s="33">
        <f t="shared" si="4435"/>
        <v>0</v>
      </c>
      <c r="T893" s="172"/>
      <c r="U893" s="33">
        <f t="shared" si="4436"/>
        <v>0</v>
      </c>
      <c r="V893" s="172"/>
      <c r="W893" s="33">
        <f t="shared" si="4437"/>
        <v>0</v>
      </c>
      <c r="X893" s="172"/>
      <c r="Y893" s="33">
        <f t="shared" si="4438"/>
        <v>0</v>
      </c>
      <c r="Z893" s="172"/>
      <c r="AA893" s="33">
        <f t="shared" si="4439"/>
        <v>0</v>
      </c>
      <c r="AB893" s="172"/>
      <c r="AC893" s="33">
        <f t="shared" si="4440"/>
        <v>0</v>
      </c>
      <c r="AD893" s="172"/>
      <c r="AE893" s="33">
        <f t="shared" si="4441"/>
        <v>0</v>
      </c>
      <c r="AF893" s="172"/>
      <c r="AG893" s="33">
        <f t="shared" si="4442"/>
        <v>0</v>
      </c>
      <c r="AH893" s="172"/>
      <c r="AI893" s="33">
        <f t="shared" si="4443"/>
        <v>0</v>
      </c>
      <c r="AJ893" s="172"/>
      <c r="AK893" s="33">
        <f t="shared" si="4444"/>
        <v>0</v>
      </c>
      <c r="AL893" s="172"/>
      <c r="AM893" s="33">
        <f t="shared" si="4445"/>
        <v>0</v>
      </c>
      <c r="AN893" s="172"/>
      <c r="AO893" s="33">
        <f t="shared" si="4446"/>
        <v>0</v>
      </c>
      <c r="AP893" s="172"/>
      <c r="AQ893" s="33">
        <f t="shared" si="4447"/>
        <v>0</v>
      </c>
      <c r="AR893" s="172"/>
      <c r="AS893" s="33">
        <f t="shared" si="4448"/>
        <v>0</v>
      </c>
      <c r="AT893" s="172"/>
      <c r="AU893" s="33">
        <f t="shared" si="4449"/>
        <v>0</v>
      </c>
      <c r="AV893" s="172"/>
      <c r="AW893" s="33">
        <f t="shared" si="4450"/>
        <v>0</v>
      </c>
      <c r="AX893" s="34">
        <f t="shared" si="4455"/>
        <v>0</v>
      </c>
      <c r="AY893" s="41">
        <f t="shared" si="4456"/>
        <v>0</v>
      </c>
      <c r="AZ893" s="5">
        <f t="shared" si="4457"/>
        <v>0</v>
      </c>
      <c r="BA893" s="155">
        <f t="shared" si="4458"/>
        <v>0</v>
      </c>
    </row>
    <row r="894" spans="1:53" s="2" customFormat="1" ht="13.2" hidden="1" thickTop="1" thickBot="1" x14ac:dyDescent="0.3">
      <c r="A894" s="32"/>
      <c r="B894" s="154">
        <v>5500200894</v>
      </c>
      <c r="C894" s="133" t="str">
        <f>IFERROR(IF(B894,VLOOKUP((AEO!$B$13&amp;AEO!$C$13&amp;B894&amp;E894),MSRV5!A:F,6,0),""),"N/A")</f>
        <v>8480</v>
      </c>
      <c r="D894" s="138" t="s">
        <v>5801</v>
      </c>
      <c r="E894" s="143" t="str">
        <f>IF(B894,VLOOKUP(B894,MSRV5!B:D,3,0),"")</f>
        <v>DIA</v>
      </c>
      <c r="F894" s="143"/>
      <c r="G894" s="75"/>
      <c r="H894" s="74">
        <f>IFERROR(IF(B894,VLOOKUP((AEO!$B$13&amp;AEO!$C$13&amp;B894&amp;E894),MSRV5!A:E,5,0),""),0)</f>
        <v>6709.85</v>
      </c>
      <c r="I894" s="33">
        <f t="shared" si="4430"/>
        <v>0</v>
      </c>
      <c r="J894" s="172"/>
      <c r="K894" s="33">
        <f t="shared" si="4431"/>
        <v>0</v>
      </c>
      <c r="L894" s="172"/>
      <c r="M894" s="33">
        <f t="shared" si="4432"/>
        <v>0</v>
      </c>
      <c r="N894" s="172"/>
      <c r="O894" s="33">
        <f t="shared" si="4433"/>
        <v>0</v>
      </c>
      <c r="P894" s="172"/>
      <c r="Q894" s="33">
        <f t="shared" si="4434"/>
        <v>0</v>
      </c>
      <c r="R894" s="172"/>
      <c r="S894" s="33">
        <f t="shared" si="4435"/>
        <v>0</v>
      </c>
      <c r="T894" s="172"/>
      <c r="U894" s="33">
        <f t="shared" si="4436"/>
        <v>0</v>
      </c>
      <c r="V894" s="172"/>
      <c r="W894" s="33">
        <f t="shared" si="4437"/>
        <v>0</v>
      </c>
      <c r="X894" s="172"/>
      <c r="Y894" s="33">
        <f t="shared" si="4438"/>
        <v>0</v>
      </c>
      <c r="Z894" s="172"/>
      <c r="AA894" s="33">
        <f t="shared" si="4439"/>
        <v>0</v>
      </c>
      <c r="AB894" s="172"/>
      <c r="AC894" s="33">
        <f t="shared" si="4440"/>
        <v>0</v>
      </c>
      <c r="AD894" s="172"/>
      <c r="AE894" s="33">
        <f t="shared" si="4441"/>
        <v>0</v>
      </c>
      <c r="AF894" s="172"/>
      <c r="AG894" s="33">
        <f t="shared" si="4442"/>
        <v>0</v>
      </c>
      <c r="AH894" s="172"/>
      <c r="AI894" s="33">
        <f t="shared" si="4443"/>
        <v>0</v>
      </c>
      <c r="AJ894" s="172"/>
      <c r="AK894" s="33">
        <f t="shared" si="4444"/>
        <v>0</v>
      </c>
      <c r="AL894" s="172"/>
      <c r="AM894" s="33">
        <f t="shared" si="4445"/>
        <v>0</v>
      </c>
      <c r="AN894" s="172"/>
      <c r="AO894" s="33">
        <f t="shared" si="4446"/>
        <v>0</v>
      </c>
      <c r="AP894" s="172"/>
      <c r="AQ894" s="33">
        <f t="shared" si="4447"/>
        <v>0</v>
      </c>
      <c r="AR894" s="172"/>
      <c r="AS894" s="33">
        <f t="shared" si="4448"/>
        <v>0</v>
      </c>
      <c r="AT894" s="172"/>
      <c r="AU894" s="33">
        <f t="shared" si="4449"/>
        <v>0</v>
      </c>
      <c r="AV894" s="172"/>
      <c r="AW894" s="33">
        <f t="shared" si="4450"/>
        <v>0</v>
      </c>
      <c r="AX894" s="34">
        <f t="shared" si="4455"/>
        <v>0</v>
      </c>
      <c r="AY894" s="41">
        <f t="shared" si="4456"/>
        <v>0</v>
      </c>
      <c r="AZ894" s="5">
        <f t="shared" si="4457"/>
        <v>0</v>
      </c>
      <c r="BA894" s="155">
        <f t="shared" si="4458"/>
        <v>0</v>
      </c>
    </row>
    <row r="895" spans="1:53" s="2" customFormat="1" ht="13.2" hidden="1" thickTop="1" thickBot="1" x14ac:dyDescent="0.3">
      <c r="A895" s="89"/>
      <c r="B895" s="152">
        <v>5500200945</v>
      </c>
      <c r="C895" s="132" t="str">
        <f>IFERROR(IF(B895,VLOOKUP((AEO!$B$13&amp;AEO!$C$13&amp;B895&amp;E895),MSRV5!A:F,6,0),""),"N/A")</f>
        <v>8490</v>
      </c>
      <c r="D895" s="137" t="s">
        <v>5802</v>
      </c>
      <c r="E895" s="142" t="str">
        <f>IF(B895,VLOOKUP(B895,MSRV5!B:D,3,0),"")</f>
        <v>UN</v>
      </c>
      <c r="F895" s="142"/>
      <c r="G895" s="86"/>
      <c r="H895" s="88">
        <f>IFERROR(IF(B895,VLOOKUP((AEO!$B$13&amp;AEO!$C$13&amp;B895&amp;E895),MSRV5!A:E,5,0),""),0)</f>
        <v>5655.97</v>
      </c>
      <c r="I895" s="90">
        <f t="shared" si="4430"/>
        <v>0</v>
      </c>
      <c r="J895" s="172"/>
      <c r="K895" s="90">
        <f t="shared" si="4431"/>
        <v>0</v>
      </c>
      <c r="L895" s="172"/>
      <c r="M895" s="90">
        <f t="shared" si="4432"/>
        <v>0</v>
      </c>
      <c r="N895" s="172"/>
      <c r="O895" s="90">
        <f t="shared" si="4433"/>
        <v>0</v>
      </c>
      <c r="P895" s="172"/>
      <c r="Q895" s="90">
        <f t="shared" si="4434"/>
        <v>0</v>
      </c>
      <c r="R895" s="172"/>
      <c r="S895" s="90">
        <f t="shared" si="4435"/>
        <v>0</v>
      </c>
      <c r="T895" s="172"/>
      <c r="U895" s="90">
        <f t="shared" si="4436"/>
        <v>0</v>
      </c>
      <c r="V895" s="172"/>
      <c r="W895" s="90">
        <f t="shared" si="4437"/>
        <v>0</v>
      </c>
      <c r="X895" s="172"/>
      <c r="Y895" s="90">
        <f t="shared" si="4438"/>
        <v>0</v>
      </c>
      <c r="Z895" s="172"/>
      <c r="AA895" s="90">
        <f t="shared" si="4439"/>
        <v>0</v>
      </c>
      <c r="AB895" s="172"/>
      <c r="AC895" s="90">
        <f t="shared" si="4440"/>
        <v>0</v>
      </c>
      <c r="AD895" s="172"/>
      <c r="AE895" s="90">
        <f t="shared" si="4441"/>
        <v>0</v>
      </c>
      <c r="AF895" s="172"/>
      <c r="AG895" s="90">
        <f t="shared" si="4442"/>
        <v>0</v>
      </c>
      <c r="AH895" s="172"/>
      <c r="AI895" s="90">
        <f t="shared" si="4443"/>
        <v>0</v>
      </c>
      <c r="AJ895" s="172"/>
      <c r="AK895" s="90">
        <f t="shared" si="4444"/>
        <v>0</v>
      </c>
      <c r="AL895" s="172"/>
      <c r="AM895" s="90">
        <f t="shared" si="4445"/>
        <v>0</v>
      </c>
      <c r="AN895" s="172"/>
      <c r="AO895" s="90">
        <f t="shared" si="4446"/>
        <v>0</v>
      </c>
      <c r="AP895" s="172"/>
      <c r="AQ895" s="90">
        <f t="shared" si="4447"/>
        <v>0</v>
      </c>
      <c r="AR895" s="172"/>
      <c r="AS895" s="90">
        <f t="shared" si="4448"/>
        <v>0</v>
      </c>
      <c r="AT895" s="172"/>
      <c r="AU895" s="90">
        <f t="shared" si="4449"/>
        <v>0</v>
      </c>
      <c r="AV895" s="172"/>
      <c r="AW895" s="90">
        <f t="shared" si="4450"/>
        <v>0</v>
      </c>
      <c r="AX895" s="91">
        <f t="shared" si="4455"/>
        <v>0</v>
      </c>
      <c r="AY895" s="92">
        <f t="shared" si="4456"/>
        <v>0</v>
      </c>
      <c r="AZ895" s="87">
        <f t="shared" si="4457"/>
        <v>0</v>
      </c>
      <c r="BA895" s="153">
        <f t="shared" si="4458"/>
        <v>0</v>
      </c>
    </row>
    <row r="896" spans="1:53" s="2" customFormat="1" ht="13.2" hidden="1" thickTop="1" thickBot="1" x14ac:dyDescent="0.3">
      <c r="A896" s="32"/>
      <c r="B896" s="154">
        <v>5500100868</v>
      </c>
      <c r="C896" s="133" t="str">
        <f>IFERROR(IF(B896,VLOOKUP((AEO!$B$13&amp;AEO!$C$13&amp;B896&amp;E896),MSRV5!A:F,6,0),""),"N/A")</f>
        <v>8500</v>
      </c>
      <c r="D896" s="138" t="s">
        <v>5803</v>
      </c>
      <c r="E896" s="143" t="str">
        <f>IF(B896,VLOOKUP(B896,MSRV5!B:D,3,0),"")</f>
        <v>UN</v>
      </c>
      <c r="F896" s="143"/>
      <c r="G896" s="75"/>
      <c r="H896" s="74">
        <f>IFERROR(IF(B896,VLOOKUP((AEO!$B$13&amp;AEO!$C$13&amp;B896&amp;E896),MSRV5!A:E,5,0),""),0)</f>
        <v>3959.18</v>
      </c>
      <c r="I896" s="33">
        <f t="shared" si="4430"/>
        <v>0</v>
      </c>
      <c r="J896" s="172"/>
      <c r="K896" s="33">
        <f t="shared" si="4431"/>
        <v>0</v>
      </c>
      <c r="L896" s="172"/>
      <c r="M896" s="33">
        <f t="shared" si="4432"/>
        <v>0</v>
      </c>
      <c r="N896" s="172"/>
      <c r="O896" s="33">
        <f t="shared" si="4433"/>
        <v>0</v>
      </c>
      <c r="P896" s="172"/>
      <c r="Q896" s="33">
        <f t="shared" si="4434"/>
        <v>0</v>
      </c>
      <c r="R896" s="172"/>
      <c r="S896" s="33">
        <f t="shared" si="4435"/>
        <v>0</v>
      </c>
      <c r="T896" s="172"/>
      <c r="U896" s="33">
        <f t="shared" si="4436"/>
        <v>0</v>
      </c>
      <c r="V896" s="172"/>
      <c r="W896" s="33">
        <f t="shared" si="4437"/>
        <v>0</v>
      </c>
      <c r="X896" s="172"/>
      <c r="Y896" s="33">
        <f t="shared" si="4438"/>
        <v>0</v>
      </c>
      <c r="Z896" s="172"/>
      <c r="AA896" s="33">
        <f t="shared" si="4439"/>
        <v>0</v>
      </c>
      <c r="AB896" s="172"/>
      <c r="AC896" s="33">
        <f t="shared" si="4440"/>
        <v>0</v>
      </c>
      <c r="AD896" s="172"/>
      <c r="AE896" s="33">
        <f t="shared" si="4441"/>
        <v>0</v>
      </c>
      <c r="AF896" s="172"/>
      <c r="AG896" s="33">
        <f t="shared" si="4442"/>
        <v>0</v>
      </c>
      <c r="AH896" s="172"/>
      <c r="AI896" s="33">
        <f t="shared" si="4443"/>
        <v>0</v>
      </c>
      <c r="AJ896" s="172"/>
      <c r="AK896" s="33">
        <f t="shared" si="4444"/>
        <v>0</v>
      </c>
      <c r="AL896" s="172"/>
      <c r="AM896" s="33">
        <f t="shared" si="4445"/>
        <v>0</v>
      </c>
      <c r="AN896" s="172"/>
      <c r="AO896" s="33">
        <f t="shared" si="4446"/>
        <v>0</v>
      </c>
      <c r="AP896" s="172"/>
      <c r="AQ896" s="33">
        <f t="shared" si="4447"/>
        <v>0</v>
      </c>
      <c r="AR896" s="172"/>
      <c r="AS896" s="33">
        <f t="shared" si="4448"/>
        <v>0</v>
      </c>
      <c r="AT896" s="172"/>
      <c r="AU896" s="33">
        <f t="shared" si="4449"/>
        <v>0</v>
      </c>
      <c r="AV896" s="172"/>
      <c r="AW896" s="33">
        <f t="shared" si="4450"/>
        <v>0</v>
      </c>
      <c r="AX896" s="34">
        <f t="shared" si="4455"/>
        <v>0</v>
      </c>
      <c r="AY896" s="41">
        <f t="shared" si="4456"/>
        <v>0</v>
      </c>
      <c r="AZ896" s="5">
        <f t="shared" si="4457"/>
        <v>0</v>
      </c>
      <c r="BA896" s="155">
        <f t="shared" si="4458"/>
        <v>0</v>
      </c>
    </row>
    <row r="897" spans="1:53" s="2" customFormat="1" ht="13.2" hidden="1" thickTop="1" thickBot="1" x14ac:dyDescent="0.3">
      <c r="A897" s="32"/>
      <c r="B897" s="150"/>
      <c r="C897" s="131" t="str">
        <f>IFERROR(IF(B897,VLOOKUP((AEO!$B$13&amp;AEO!$C$13&amp;B897&amp;E897),MSRV5!A:F,6,0),""),"N/A")</f>
        <v/>
      </c>
      <c r="D897" s="145" t="s">
        <v>5804</v>
      </c>
      <c r="E897" s="141" t="str">
        <f>IF(B897,VLOOKUP(B897,MSRV5!B:D,3,0),"")</f>
        <v/>
      </c>
      <c r="F897" s="141"/>
      <c r="G897" s="94"/>
      <c r="H897" s="35" t="str">
        <f>IFERROR(IF(B897,VLOOKUP((AEO!$B$13&amp;AEO!$C$13&amp;B897&amp;E897),MSRV5!A:E,5,0),""),0)</f>
        <v/>
      </c>
      <c r="I897" s="36">
        <f>SUBTOTAL(9,I898:I950)</f>
        <v>0</v>
      </c>
      <c r="J897" s="171"/>
      <c r="K897" s="36">
        <f>SUBTOTAL(9,K898:K950)</f>
        <v>0</v>
      </c>
      <c r="L897" s="171"/>
      <c r="M897" s="36">
        <f>SUBTOTAL(9,M898:M950)</f>
        <v>0</v>
      </c>
      <c r="N897" s="171"/>
      <c r="O897" s="36">
        <f>SUBTOTAL(9,O898:O950)</f>
        <v>0</v>
      </c>
      <c r="P897" s="171"/>
      <c r="Q897" s="36">
        <f>SUBTOTAL(9,Q898:Q950)</f>
        <v>0</v>
      </c>
      <c r="R897" s="171"/>
      <c r="S897" s="36">
        <f>SUBTOTAL(9,S898:S950)</f>
        <v>0</v>
      </c>
      <c r="T897" s="171"/>
      <c r="U897" s="36">
        <f>SUBTOTAL(9,U898:U950)</f>
        <v>0</v>
      </c>
      <c r="V897" s="171"/>
      <c r="W897" s="36">
        <f>SUBTOTAL(9,W898:W950)</f>
        <v>0</v>
      </c>
      <c r="X897" s="171"/>
      <c r="Y897" s="36">
        <f>SUBTOTAL(9,Y898:Y950)</f>
        <v>0</v>
      </c>
      <c r="Z897" s="171"/>
      <c r="AA897" s="36">
        <f>SUBTOTAL(9,AA898:AA950)</f>
        <v>0</v>
      </c>
      <c r="AB897" s="171"/>
      <c r="AC897" s="36">
        <f>SUBTOTAL(9,AC898:AC950)</f>
        <v>0</v>
      </c>
      <c r="AD897" s="171"/>
      <c r="AE897" s="36">
        <f>SUBTOTAL(9,AE898:AE950)</f>
        <v>0</v>
      </c>
      <c r="AF897" s="171"/>
      <c r="AG897" s="36">
        <f>SUBTOTAL(9,AG898:AG950)</f>
        <v>0</v>
      </c>
      <c r="AH897" s="171"/>
      <c r="AI897" s="36">
        <f>SUBTOTAL(9,AI898:AI950)</f>
        <v>0</v>
      </c>
      <c r="AJ897" s="171"/>
      <c r="AK897" s="36">
        <f>SUBTOTAL(9,AK898:AK950)</f>
        <v>0</v>
      </c>
      <c r="AL897" s="171"/>
      <c r="AM897" s="36">
        <f>SUBTOTAL(9,AM898:AM950)</f>
        <v>0</v>
      </c>
      <c r="AN897" s="171"/>
      <c r="AO897" s="36">
        <f>SUBTOTAL(9,AO898:AO950)</f>
        <v>0</v>
      </c>
      <c r="AP897" s="171"/>
      <c r="AQ897" s="36">
        <f>SUBTOTAL(9,AQ898:AQ950)</f>
        <v>0</v>
      </c>
      <c r="AR897" s="171"/>
      <c r="AS897" s="36">
        <f>SUBTOTAL(9,AS898:AS950)</f>
        <v>0</v>
      </c>
      <c r="AT897" s="171"/>
      <c r="AU897" s="36">
        <f>SUBTOTAL(9,AU898:AU950)</f>
        <v>0</v>
      </c>
      <c r="AV897" s="171"/>
      <c r="AW897" s="36">
        <f>SUBTOTAL(9,AW898:AW950)</f>
        <v>0</v>
      </c>
      <c r="AX897" s="37"/>
      <c r="AY897" s="36">
        <f>SUBTOTAL(9,AY898:AY950)</f>
        <v>0</v>
      </c>
      <c r="AZ897" s="37"/>
      <c r="BA897" s="36">
        <f>SUBTOTAL(9,BA898:BA950)</f>
        <v>0</v>
      </c>
    </row>
    <row r="898" spans="1:53" s="2" customFormat="1" ht="24" hidden="1" thickTop="1" thickBot="1" x14ac:dyDescent="0.3">
      <c r="A898" s="32"/>
      <c r="B898" s="154">
        <v>5500000016</v>
      </c>
      <c r="C898" s="133" t="str">
        <f>IFERROR(IF(B898,VLOOKUP((AEO!$B$13&amp;AEO!$C$13&amp;B898&amp;E898),MSRV5!A:F,6,0),""),"N/A")</f>
        <v>8510</v>
      </c>
      <c r="D898" s="138" t="s">
        <v>5805</v>
      </c>
      <c r="E898" s="143" t="str">
        <f>IF(B898,VLOOKUP(B898,MSRV5!B:D,3,0),"")</f>
        <v>UN</v>
      </c>
      <c r="F898" s="143"/>
      <c r="G898" s="75"/>
      <c r="H898" s="74">
        <f>IFERROR(IF(B898,VLOOKUP((AEO!$B$13&amp;AEO!$C$13&amp;B898&amp;E898),MSRV5!A:E,5,0),""),0)</f>
        <v>2298.6</v>
      </c>
      <c r="I898" s="33">
        <f t="shared" ref="I898:I950" si="4459">(F898+G898)*H898</f>
        <v>0</v>
      </c>
      <c r="J898" s="172"/>
      <c r="K898" s="33">
        <f t="shared" ref="K898:K950" si="4460">J898*$H898</f>
        <v>0</v>
      </c>
      <c r="L898" s="172"/>
      <c r="M898" s="33">
        <f t="shared" ref="M898:M950" si="4461">L898*$H898</f>
        <v>0</v>
      </c>
      <c r="N898" s="172"/>
      <c r="O898" s="33">
        <f t="shared" ref="O898:O950" si="4462">N898*$H898</f>
        <v>0</v>
      </c>
      <c r="P898" s="172"/>
      <c r="Q898" s="33">
        <f t="shared" ref="Q898:Q950" si="4463">P898*$H898</f>
        <v>0</v>
      </c>
      <c r="R898" s="172"/>
      <c r="S898" s="33">
        <f t="shared" ref="S898:S950" si="4464">R898*$H898</f>
        <v>0</v>
      </c>
      <c r="T898" s="172"/>
      <c r="U898" s="33">
        <f t="shared" ref="U898:U950" si="4465">T898*$H898</f>
        <v>0</v>
      </c>
      <c r="V898" s="172"/>
      <c r="W898" s="33">
        <f t="shared" ref="W898:W950" si="4466">V898*$H898</f>
        <v>0</v>
      </c>
      <c r="X898" s="172"/>
      <c r="Y898" s="33">
        <f t="shared" ref="Y898:Y950" si="4467">X898*$H898</f>
        <v>0</v>
      </c>
      <c r="Z898" s="172"/>
      <c r="AA898" s="33">
        <f t="shared" ref="AA898:AA950" si="4468">Z898*$H898</f>
        <v>0</v>
      </c>
      <c r="AB898" s="172"/>
      <c r="AC898" s="33">
        <f t="shared" ref="AC898:AC950" si="4469">AB898*$H898</f>
        <v>0</v>
      </c>
      <c r="AD898" s="172"/>
      <c r="AE898" s="33">
        <f t="shared" ref="AE898:AE950" si="4470">AD898*$H898</f>
        <v>0</v>
      </c>
      <c r="AF898" s="172"/>
      <c r="AG898" s="33">
        <f t="shared" ref="AG898:AG950" si="4471">AF898*$H898</f>
        <v>0</v>
      </c>
      <c r="AH898" s="172"/>
      <c r="AI898" s="33">
        <f t="shared" ref="AI898:AI950" si="4472">AH898*$H898</f>
        <v>0</v>
      </c>
      <c r="AJ898" s="172"/>
      <c r="AK898" s="33">
        <f t="shared" ref="AK898:AK950" si="4473">AJ898*$H898</f>
        <v>0</v>
      </c>
      <c r="AL898" s="172"/>
      <c r="AM898" s="33">
        <f t="shared" ref="AM898:AM950" si="4474">AL898*$H898</f>
        <v>0</v>
      </c>
      <c r="AN898" s="172"/>
      <c r="AO898" s="33">
        <f t="shared" ref="AO898:AO950" si="4475">AN898*$H898</f>
        <v>0</v>
      </c>
      <c r="AP898" s="172"/>
      <c r="AQ898" s="33">
        <f t="shared" ref="AQ898:AQ950" si="4476">AP898*$H898</f>
        <v>0</v>
      </c>
      <c r="AR898" s="172"/>
      <c r="AS898" s="33">
        <f t="shared" ref="AS898:AS950" si="4477">AR898*$H898</f>
        <v>0</v>
      </c>
      <c r="AT898" s="172"/>
      <c r="AU898" s="33">
        <f t="shared" ref="AU898:AU950" si="4478">AT898*$H898</f>
        <v>0</v>
      </c>
      <c r="AV898" s="172"/>
      <c r="AW898" s="33">
        <f t="shared" ref="AW898:AW950" si="4479">AV898*$H898</f>
        <v>0</v>
      </c>
      <c r="AX898" s="34">
        <f t="shared" ref="AX898:AX929" si="4480">SUM(AV898,AT898,AR898,AP898,AN898,AL898,AJ898,AH898,AF898,AD898,AB898,Z898,X898,V898,T898,R898,P898,N898,L898,J898)</f>
        <v>0</v>
      </c>
      <c r="AY898" s="41">
        <f t="shared" ref="AY898:AY929" si="4481">SUM(AW898,AU898,AS898,AQ898,AO898,AM898,AK898,AI898,AG898,AE898,AC898,AA898,Y898,W898,U898,S898,Q898,O898,M898,K898)</f>
        <v>0</v>
      </c>
      <c r="AZ898" s="5">
        <f t="shared" ref="AZ898:AZ929" si="4482">(F898+G898)-AX898</f>
        <v>0</v>
      </c>
      <c r="BA898" s="155">
        <f t="shared" ref="BA898:BA929" si="4483">I898-AY898</f>
        <v>0</v>
      </c>
    </row>
    <row r="899" spans="1:53" s="2" customFormat="1" ht="13.2" hidden="1" thickTop="1" thickBot="1" x14ac:dyDescent="0.3">
      <c r="A899" s="32"/>
      <c r="B899" s="154">
        <v>5500000899</v>
      </c>
      <c r="C899" s="133" t="str">
        <f>IFERROR(IF(B899,VLOOKUP((AEO!$B$13&amp;AEO!$C$13&amp;B899&amp;E899),MSRV5!A:F,6,0),""),"N/A")</f>
        <v>8520</v>
      </c>
      <c r="D899" s="138" t="s">
        <v>5806</v>
      </c>
      <c r="E899" s="143" t="str">
        <f>IF(B899,VLOOKUP(B899,MSRV5!B:D,3,0),"")</f>
        <v>M3</v>
      </c>
      <c r="F899" s="143"/>
      <c r="G899" s="75"/>
      <c r="H899" s="74">
        <f>IFERROR(IF(B899,VLOOKUP((AEO!$B$13&amp;AEO!$C$13&amp;B899&amp;E899),MSRV5!A:E,5,0),""),0)</f>
        <v>302.17</v>
      </c>
      <c r="I899" s="33">
        <f t="shared" si="4459"/>
        <v>0</v>
      </c>
      <c r="J899" s="172"/>
      <c r="K899" s="33">
        <f t="shared" si="4460"/>
        <v>0</v>
      </c>
      <c r="L899" s="172"/>
      <c r="M899" s="33">
        <f t="shared" si="4461"/>
        <v>0</v>
      </c>
      <c r="N899" s="172"/>
      <c r="O899" s="33">
        <f t="shared" si="4462"/>
        <v>0</v>
      </c>
      <c r="P899" s="172"/>
      <c r="Q899" s="33">
        <f t="shared" si="4463"/>
        <v>0</v>
      </c>
      <c r="R899" s="172"/>
      <c r="S899" s="33">
        <f t="shared" si="4464"/>
        <v>0</v>
      </c>
      <c r="T899" s="172"/>
      <c r="U899" s="33">
        <f t="shared" si="4465"/>
        <v>0</v>
      </c>
      <c r="V899" s="172"/>
      <c r="W899" s="33">
        <f t="shared" si="4466"/>
        <v>0</v>
      </c>
      <c r="X899" s="172"/>
      <c r="Y899" s="33">
        <f t="shared" si="4467"/>
        <v>0</v>
      </c>
      <c r="Z899" s="172"/>
      <c r="AA899" s="33">
        <f t="shared" si="4468"/>
        <v>0</v>
      </c>
      <c r="AB899" s="172"/>
      <c r="AC899" s="33">
        <f t="shared" si="4469"/>
        <v>0</v>
      </c>
      <c r="AD899" s="172"/>
      <c r="AE899" s="33">
        <f t="shared" si="4470"/>
        <v>0</v>
      </c>
      <c r="AF899" s="172"/>
      <c r="AG899" s="33">
        <f t="shared" si="4471"/>
        <v>0</v>
      </c>
      <c r="AH899" s="172"/>
      <c r="AI899" s="33">
        <f t="shared" si="4472"/>
        <v>0</v>
      </c>
      <c r="AJ899" s="172"/>
      <c r="AK899" s="33">
        <f t="shared" si="4473"/>
        <v>0</v>
      </c>
      <c r="AL899" s="172"/>
      <c r="AM899" s="33">
        <f t="shared" si="4474"/>
        <v>0</v>
      </c>
      <c r="AN899" s="172"/>
      <c r="AO899" s="33">
        <f t="shared" si="4475"/>
        <v>0</v>
      </c>
      <c r="AP899" s="172"/>
      <c r="AQ899" s="33">
        <f t="shared" si="4476"/>
        <v>0</v>
      </c>
      <c r="AR899" s="172"/>
      <c r="AS899" s="33">
        <f t="shared" si="4477"/>
        <v>0</v>
      </c>
      <c r="AT899" s="172"/>
      <c r="AU899" s="33">
        <f t="shared" si="4478"/>
        <v>0</v>
      </c>
      <c r="AV899" s="172"/>
      <c r="AW899" s="33">
        <f t="shared" si="4479"/>
        <v>0</v>
      </c>
      <c r="AX899" s="34">
        <f t="shared" si="4480"/>
        <v>0</v>
      </c>
      <c r="AY899" s="41">
        <f t="shared" si="4481"/>
        <v>0</v>
      </c>
      <c r="AZ899" s="5">
        <f t="shared" si="4482"/>
        <v>0</v>
      </c>
      <c r="BA899" s="155">
        <f t="shared" si="4483"/>
        <v>0</v>
      </c>
    </row>
    <row r="900" spans="1:53" s="2" customFormat="1" ht="13.2" hidden="1" thickTop="1" thickBot="1" x14ac:dyDescent="0.3">
      <c r="A900" s="32"/>
      <c r="B900" s="154">
        <v>5500000899</v>
      </c>
      <c r="C900" s="133" t="str">
        <f>IFERROR(IF(B900,VLOOKUP((AEO!$B$13&amp;AEO!$C$13&amp;B900&amp;E900),MSRV5!A:F,6,0),""),"N/A")</f>
        <v>8520</v>
      </c>
      <c r="D900" s="138" t="s">
        <v>5807</v>
      </c>
      <c r="E900" s="143" t="str">
        <f>IF(B900,VLOOKUP(B900,MSRV5!B:D,3,0),"")</f>
        <v>M3</v>
      </c>
      <c r="F900" s="143"/>
      <c r="G900" s="75"/>
      <c r="H900" s="74">
        <f>IFERROR(IF(B900,VLOOKUP((AEO!$B$13&amp;AEO!$C$13&amp;B900&amp;E900),MSRV5!A:E,5,0),""),0)</f>
        <v>302.17</v>
      </c>
      <c r="I900" s="33">
        <f t="shared" si="4459"/>
        <v>0</v>
      </c>
      <c r="J900" s="172"/>
      <c r="K900" s="33">
        <f t="shared" si="4460"/>
        <v>0</v>
      </c>
      <c r="L900" s="172"/>
      <c r="M900" s="33">
        <f t="shared" si="4461"/>
        <v>0</v>
      </c>
      <c r="N900" s="172"/>
      <c r="O900" s="33">
        <f t="shared" si="4462"/>
        <v>0</v>
      </c>
      <c r="P900" s="172"/>
      <c r="Q900" s="33">
        <f t="shared" si="4463"/>
        <v>0</v>
      </c>
      <c r="R900" s="172"/>
      <c r="S900" s="33">
        <f t="shared" si="4464"/>
        <v>0</v>
      </c>
      <c r="T900" s="172"/>
      <c r="U900" s="33">
        <f t="shared" si="4465"/>
        <v>0</v>
      </c>
      <c r="V900" s="172"/>
      <c r="W900" s="33">
        <f t="shared" si="4466"/>
        <v>0</v>
      </c>
      <c r="X900" s="172"/>
      <c r="Y900" s="33">
        <f t="shared" si="4467"/>
        <v>0</v>
      </c>
      <c r="Z900" s="172"/>
      <c r="AA900" s="33">
        <f t="shared" si="4468"/>
        <v>0</v>
      </c>
      <c r="AB900" s="172"/>
      <c r="AC900" s="33">
        <f t="shared" si="4469"/>
        <v>0</v>
      </c>
      <c r="AD900" s="172"/>
      <c r="AE900" s="33">
        <f t="shared" si="4470"/>
        <v>0</v>
      </c>
      <c r="AF900" s="172"/>
      <c r="AG900" s="33">
        <f t="shared" si="4471"/>
        <v>0</v>
      </c>
      <c r="AH900" s="172"/>
      <c r="AI900" s="33">
        <f t="shared" si="4472"/>
        <v>0</v>
      </c>
      <c r="AJ900" s="172"/>
      <c r="AK900" s="33">
        <f t="shared" si="4473"/>
        <v>0</v>
      </c>
      <c r="AL900" s="172"/>
      <c r="AM900" s="33">
        <f t="shared" si="4474"/>
        <v>0</v>
      </c>
      <c r="AN900" s="172"/>
      <c r="AO900" s="33">
        <f t="shared" si="4475"/>
        <v>0</v>
      </c>
      <c r="AP900" s="172"/>
      <c r="AQ900" s="33">
        <f t="shared" si="4476"/>
        <v>0</v>
      </c>
      <c r="AR900" s="172"/>
      <c r="AS900" s="33">
        <f t="shared" si="4477"/>
        <v>0</v>
      </c>
      <c r="AT900" s="172"/>
      <c r="AU900" s="33">
        <f t="shared" si="4478"/>
        <v>0</v>
      </c>
      <c r="AV900" s="172"/>
      <c r="AW900" s="33">
        <f t="shared" si="4479"/>
        <v>0</v>
      </c>
      <c r="AX900" s="34">
        <f t="shared" si="4480"/>
        <v>0</v>
      </c>
      <c r="AY900" s="41">
        <f t="shared" si="4481"/>
        <v>0</v>
      </c>
      <c r="AZ900" s="5">
        <f t="shared" si="4482"/>
        <v>0</v>
      </c>
      <c r="BA900" s="155">
        <f t="shared" si="4483"/>
        <v>0</v>
      </c>
    </row>
    <row r="901" spans="1:53" s="2" customFormat="1" ht="24" hidden="1" thickTop="1" thickBot="1" x14ac:dyDescent="0.3">
      <c r="A901" s="32"/>
      <c r="B901" s="154">
        <v>5500000916</v>
      </c>
      <c r="C901" s="133" t="str">
        <f>IFERROR(IF(B901,VLOOKUP((AEO!$B$13&amp;AEO!$C$13&amp;B901&amp;E901),MSRV5!A:F,6,0),""),"N/A")</f>
        <v>8540</v>
      </c>
      <c r="D901" s="138" t="s">
        <v>5808</v>
      </c>
      <c r="E901" s="143" t="str">
        <f>IF(B901,VLOOKUP(B901,MSRV5!B:D,3,0),"")</f>
        <v>UN</v>
      </c>
      <c r="F901" s="143"/>
      <c r="G901" s="75"/>
      <c r="H901" s="74">
        <f>IFERROR(IF(B901,VLOOKUP((AEO!$B$13&amp;AEO!$C$13&amp;B901&amp;E901),MSRV5!A:E,5,0),""),0)</f>
        <v>1288.4000000000001</v>
      </c>
      <c r="I901" s="33">
        <f t="shared" si="4459"/>
        <v>0</v>
      </c>
      <c r="J901" s="172"/>
      <c r="K901" s="33">
        <f t="shared" si="4460"/>
        <v>0</v>
      </c>
      <c r="L901" s="172"/>
      <c r="M901" s="33">
        <f t="shared" si="4461"/>
        <v>0</v>
      </c>
      <c r="N901" s="172"/>
      <c r="O901" s="33">
        <f t="shared" si="4462"/>
        <v>0</v>
      </c>
      <c r="P901" s="172"/>
      <c r="Q901" s="33">
        <f t="shared" si="4463"/>
        <v>0</v>
      </c>
      <c r="R901" s="172"/>
      <c r="S901" s="33">
        <f t="shared" si="4464"/>
        <v>0</v>
      </c>
      <c r="T901" s="172"/>
      <c r="U901" s="33">
        <f t="shared" si="4465"/>
        <v>0</v>
      </c>
      <c r="V901" s="172"/>
      <c r="W901" s="33">
        <f t="shared" si="4466"/>
        <v>0</v>
      </c>
      <c r="X901" s="172"/>
      <c r="Y901" s="33">
        <f t="shared" si="4467"/>
        <v>0</v>
      </c>
      <c r="Z901" s="172"/>
      <c r="AA901" s="33">
        <f t="shared" si="4468"/>
        <v>0</v>
      </c>
      <c r="AB901" s="172"/>
      <c r="AC901" s="33">
        <f t="shared" si="4469"/>
        <v>0</v>
      </c>
      <c r="AD901" s="172"/>
      <c r="AE901" s="33">
        <f t="shared" si="4470"/>
        <v>0</v>
      </c>
      <c r="AF901" s="172"/>
      <c r="AG901" s="33">
        <f t="shared" si="4471"/>
        <v>0</v>
      </c>
      <c r="AH901" s="172"/>
      <c r="AI901" s="33">
        <f t="shared" si="4472"/>
        <v>0</v>
      </c>
      <c r="AJ901" s="172"/>
      <c r="AK901" s="33">
        <f t="shared" si="4473"/>
        <v>0</v>
      </c>
      <c r="AL901" s="172"/>
      <c r="AM901" s="33">
        <f t="shared" si="4474"/>
        <v>0</v>
      </c>
      <c r="AN901" s="172"/>
      <c r="AO901" s="33">
        <f t="shared" si="4475"/>
        <v>0</v>
      </c>
      <c r="AP901" s="172"/>
      <c r="AQ901" s="33">
        <f t="shared" si="4476"/>
        <v>0</v>
      </c>
      <c r="AR901" s="172"/>
      <c r="AS901" s="33">
        <f t="shared" si="4477"/>
        <v>0</v>
      </c>
      <c r="AT901" s="172"/>
      <c r="AU901" s="33">
        <f t="shared" si="4478"/>
        <v>0</v>
      </c>
      <c r="AV901" s="172"/>
      <c r="AW901" s="33">
        <f t="shared" si="4479"/>
        <v>0</v>
      </c>
      <c r="AX901" s="34">
        <f t="shared" si="4480"/>
        <v>0</v>
      </c>
      <c r="AY901" s="41">
        <f t="shared" si="4481"/>
        <v>0</v>
      </c>
      <c r="AZ901" s="5">
        <f t="shared" si="4482"/>
        <v>0</v>
      </c>
      <c r="BA901" s="155">
        <f t="shared" si="4483"/>
        <v>0</v>
      </c>
    </row>
    <row r="902" spans="1:53" s="2" customFormat="1" ht="24" hidden="1" thickTop="1" thickBot="1" x14ac:dyDescent="0.3">
      <c r="A902" s="32"/>
      <c r="B902" s="154">
        <v>5500100941</v>
      </c>
      <c r="C902" s="133" t="str">
        <f>IFERROR(IF(B902,VLOOKUP((AEO!$B$13&amp;AEO!$C$13&amp;B902&amp;E902),MSRV5!A:F,6,0),""),"N/A")</f>
        <v>8550</v>
      </c>
      <c r="D902" s="138" t="s">
        <v>5809</v>
      </c>
      <c r="E902" s="143" t="str">
        <f>IF(B902,VLOOKUP(B902,MSRV5!B:D,3,0),"")</f>
        <v>UN</v>
      </c>
      <c r="F902" s="143"/>
      <c r="G902" s="75"/>
      <c r="H902" s="74">
        <f>IFERROR(IF(B902,VLOOKUP((AEO!$B$13&amp;AEO!$C$13&amp;B902&amp;E902),MSRV5!A:E,5,0),""),0)</f>
        <v>2854.86</v>
      </c>
      <c r="I902" s="33">
        <f t="shared" si="4459"/>
        <v>0</v>
      </c>
      <c r="J902" s="172"/>
      <c r="K902" s="33">
        <f t="shared" si="4460"/>
        <v>0</v>
      </c>
      <c r="L902" s="172"/>
      <c r="M902" s="33">
        <f t="shared" si="4461"/>
        <v>0</v>
      </c>
      <c r="N902" s="172"/>
      <c r="O902" s="33">
        <f t="shared" si="4462"/>
        <v>0</v>
      </c>
      <c r="P902" s="172"/>
      <c r="Q902" s="33">
        <f t="shared" si="4463"/>
        <v>0</v>
      </c>
      <c r="R902" s="172"/>
      <c r="S902" s="33">
        <f t="shared" si="4464"/>
        <v>0</v>
      </c>
      <c r="T902" s="172"/>
      <c r="U902" s="33">
        <f t="shared" si="4465"/>
        <v>0</v>
      </c>
      <c r="V902" s="172"/>
      <c r="W902" s="33">
        <f t="shared" si="4466"/>
        <v>0</v>
      </c>
      <c r="X902" s="172"/>
      <c r="Y902" s="33">
        <f t="shared" si="4467"/>
        <v>0</v>
      </c>
      <c r="Z902" s="172"/>
      <c r="AA902" s="33">
        <f t="shared" si="4468"/>
        <v>0</v>
      </c>
      <c r="AB902" s="172"/>
      <c r="AC902" s="33">
        <f t="shared" si="4469"/>
        <v>0</v>
      </c>
      <c r="AD902" s="172"/>
      <c r="AE902" s="33">
        <f t="shared" si="4470"/>
        <v>0</v>
      </c>
      <c r="AF902" s="172"/>
      <c r="AG902" s="33">
        <f t="shared" si="4471"/>
        <v>0</v>
      </c>
      <c r="AH902" s="172"/>
      <c r="AI902" s="33">
        <f t="shared" si="4472"/>
        <v>0</v>
      </c>
      <c r="AJ902" s="172"/>
      <c r="AK902" s="33">
        <f t="shared" si="4473"/>
        <v>0</v>
      </c>
      <c r="AL902" s="172"/>
      <c r="AM902" s="33">
        <f t="shared" si="4474"/>
        <v>0</v>
      </c>
      <c r="AN902" s="172"/>
      <c r="AO902" s="33">
        <f t="shared" si="4475"/>
        <v>0</v>
      </c>
      <c r="AP902" s="172"/>
      <c r="AQ902" s="33">
        <f t="shared" si="4476"/>
        <v>0</v>
      </c>
      <c r="AR902" s="172"/>
      <c r="AS902" s="33">
        <f t="shared" si="4477"/>
        <v>0</v>
      </c>
      <c r="AT902" s="172"/>
      <c r="AU902" s="33">
        <f t="shared" si="4478"/>
        <v>0</v>
      </c>
      <c r="AV902" s="172"/>
      <c r="AW902" s="33">
        <f t="shared" si="4479"/>
        <v>0</v>
      </c>
      <c r="AX902" s="34">
        <f t="shared" si="4480"/>
        <v>0</v>
      </c>
      <c r="AY902" s="41">
        <f t="shared" si="4481"/>
        <v>0</v>
      </c>
      <c r="AZ902" s="5">
        <f t="shared" si="4482"/>
        <v>0</v>
      </c>
      <c r="BA902" s="155">
        <f t="shared" si="4483"/>
        <v>0</v>
      </c>
    </row>
    <row r="903" spans="1:53" s="2" customFormat="1" ht="24" hidden="1" thickTop="1" thickBot="1" x14ac:dyDescent="0.3">
      <c r="A903" s="32"/>
      <c r="B903" s="154">
        <v>5500100942</v>
      </c>
      <c r="C903" s="133" t="str">
        <f>IFERROR(IF(B903,VLOOKUP((AEO!$B$13&amp;AEO!$C$13&amp;B903&amp;E903),MSRV5!A:F,6,0),""),"N/A")</f>
        <v>8560</v>
      </c>
      <c r="D903" s="138" t="s">
        <v>5810</v>
      </c>
      <c r="E903" s="143" t="str">
        <f>IF(B903,VLOOKUP(B903,MSRV5!B:D,3,0),"")</f>
        <v>UN</v>
      </c>
      <c r="F903" s="143"/>
      <c r="G903" s="75"/>
      <c r="H903" s="74">
        <f>IFERROR(IF(B903,VLOOKUP((AEO!$B$13&amp;AEO!$C$13&amp;B903&amp;E903),MSRV5!A:E,5,0),""),0)</f>
        <v>3854.08</v>
      </c>
      <c r="I903" s="33">
        <f t="shared" si="4459"/>
        <v>0</v>
      </c>
      <c r="J903" s="172"/>
      <c r="K903" s="33">
        <f t="shared" si="4460"/>
        <v>0</v>
      </c>
      <c r="L903" s="172"/>
      <c r="M903" s="33">
        <f t="shared" si="4461"/>
        <v>0</v>
      </c>
      <c r="N903" s="172"/>
      <c r="O903" s="33">
        <f t="shared" si="4462"/>
        <v>0</v>
      </c>
      <c r="P903" s="172"/>
      <c r="Q903" s="33">
        <f t="shared" si="4463"/>
        <v>0</v>
      </c>
      <c r="R903" s="172"/>
      <c r="S903" s="33">
        <f t="shared" si="4464"/>
        <v>0</v>
      </c>
      <c r="T903" s="172"/>
      <c r="U903" s="33">
        <f t="shared" si="4465"/>
        <v>0</v>
      </c>
      <c r="V903" s="172"/>
      <c r="W903" s="33">
        <f t="shared" si="4466"/>
        <v>0</v>
      </c>
      <c r="X903" s="172"/>
      <c r="Y903" s="33">
        <f t="shared" si="4467"/>
        <v>0</v>
      </c>
      <c r="Z903" s="172"/>
      <c r="AA903" s="33">
        <f t="shared" si="4468"/>
        <v>0</v>
      </c>
      <c r="AB903" s="172"/>
      <c r="AC903" s="33">
        <f t="shared" si="4469"/>
        <v>0</v>
      </c>
      <c r="AD903" s="172"/>
      <c r="AE903" s="33">
        <f t="shared" si="4470"/>
        <v>0</v>
      </c>
      <c r="AF903" s="172"/>
      <c r="AG903" s="33">
        <f t="shared" si="4471"/>
        <v>0</v>
      </c>
      <c r="AH903" s="172"/>
      <c r="AI903" s="33">
        <f t="shared" si="4472"/>
        <v>0</v>
      </c>
      <c r="AJ903" s="172"/>
      <c r="AK903" s="33">
        <f t="shared" si="4473"/>
        <v>0</v>
      </c>
      <c r="AL903" s="172"/>
      <c r="AM903" s="33">
        <f t="shared" si="4474"/>
        <v>0</v>
      </c>
      <c r="AN903" s="172"/>
      <c r="AO903" s="33">
        <f t="shared" si="4475"/>
        <v>0</v>
      </c>
      <c r="AP903" s="172"/>
      <c r="AQ903" s="33">
        <f t="shared" si="4476"/>
        <v>0</v>
      </c>
      <c r="AR903" s="172"/>
      <c r="AS903" s="33">
        <f t="shared" si="4477"/>
        <v>0</v>
      </c>
      <c r="AT903" s="172"/>
      <c r="AU903" s="33">
        <f t="shared" si="4478"/>
        <v>0</v>
      </c>
      <c r="AV903" s="172"/>
      <c r="AW903" s="33">
        <f t="shared" si="4479"/>
        <v>0</v>
      </c>
      <c r="AX903" s="34">
        <f t="shared" si="4480"/>
        <v>0</v>
      </c>
      <c r="AY903" s="41">
        <f t="shared" si="4481"/>
        <v>0</v>
      </c>
      <c r="AZ903" s="5">
        <f t="shared" si="4482"/>
        <v>0</v>
      </c>
      <c r="BA903" s="155">
        <f t="shared" si="4483"/>
        <v>0</v>
      </c>
    </row>
    <row r="904" spans="1:53" s="2" customFormat="1" ht="13.2" hidden="1" thickTop="1" thickBot="1" x14ac:dyDescent="0.3">
      <c r="A904" s="32"/>
      <c r="B904" s="154">
        <v>5500200804</v>
      </c>
      <c r="C904" s="133" t="str">
        <f>IFERROR(IF(B904,VLOOKUP((AEO!$B$13&amp;AEO!$C$13&amp;B904&amp;E904),MSRV5!A:F,6,0),""),"N/A")</f>
        <v>8570</v>
      </c>
      <c r="D904" s="138" t="s">
        <v>5811</v>
      </c>
      <c r="E904" s="143" t="str">
        <f>IF(B904,VLOOKUP(B904,MSRV5!B:D,3,0),"")</f>
        <v>KG</v>
      </c>
      <c r="F904" s="143"/>
      <c r="G904" s="75"/>
      <c r="H904" s="74">
        <f>IFERROR(IF(B904,VLOOKUP((AEO!$B$13&amp;AEO!$C$13&amp;B904&amp;E904),MSRV5!A:E,5,0),""),0)</f>
        <v>39.11</v>
      </c>
      <c r="I904" s="33">
        <f t="shared" si="4459"/>
        <v>0</v>
      </c>
      <c r="J904" s="172"/>
      <c r="K904" s="33">
        <f t="shared" si="4460"/>
        <v>0</v>
      </c>
      <c r="L904" s="172"/>
      <c r="M904" s="33">
        <f t="shared" si="4461"/>
        <v>0</v>
      </c>
      <c r="N904" s="172"/>
      <c r="O904" s="33">
        <f t="shared" si="4462"/>
        <v>0</v>
      </c>
      <c r="P904" s="172"/>
      <c r="Q904" s="33">
        <f t="shared" si="4463"/>
        <v>0</v>
      </c>
      <c r="R904" s="172"/>
      <c r="S904" s="33">
        <f t="shared" si="4464"/>
        <v>0</v>
      </c>
      <c r="T904" s="172"/>
      <c r="U904" s="33">
        <f t="shared" si="4465"/>
        <v>0</v>
      </c>
      <c r="V904" s="172"/>
      <c r="W904" s="33">
        <f t="shared" si="4466"/>
        <v>0</v>
      </c>
      <c r="X904" s="172"/>
      <c r="Y904" s="33">
        <f t="shared" si="4467"/>
        <v>0</v>
      </c>
      <c r="Z904" s="172"/>
      <c r="AA904" s="33">
        <f t="shared" si="4468"/>
        <v>0</v>
      </c>
      <c r="AB904" s="172"/>
      <c r="AC904" s="33">
        <f t="shared" si="4469"/>
        <v>0</v>
      </c>
      <c r="AD904" s="172"/>
      <c r="AE904" s="33">
        <f t="shared" si="4470"/>
        <v>0</v>
      </c>
      <c r="AF904" s="172"/>
      <c r="AG904" s="33">
        <f t="shared" si="4471"/>
        <v>0</v>
      </c>
      <c r="AH904" s="172"/>
      <c r="AI904" s="33">
        <f t="shared" si="4472"/>
        <v>0</v>
      </c>
      <c r="AJ904" s="172"/>
      <c r="AK904" s="33">
        <f t="shared" si="4473"/>
        <v>0</v>
      </c>
      <c r="AL904" s="172"/>
      <c r="AM904" s="33">
        <f t="shared" si="4474"/>
        <v>0</v>
      </c>
      <c r="AN904" s="172"/>
      <c r="AO904" s="33">
        <f t="shared" si="4475"/>
        <v>0</v>
      </c>
      <c r="AP904" s="172"/>
      <c r="AQ904" s="33">
        <f t="shared" si="4476"/>
        <v>0</v>
      </c>
      <c r="AR904" s="172"/>
      <c r="AS904" s="33">
        <f t="shared" si="4477"/>
        <v>0</v>
      </c>
      <c r="AT904" s="172"/>
      <c r="AU904" s="33">
        <f t="shared" si="4478"/>
        <v>0</v>
      </c>
      <c r="AV904" s="172"/>
      <c r="AW904" s="33">
        <f t="shared" si="4479"/>
        <v>0</v>
      </c>
      <c r="AX904" s="34">
        <f t="shared" si="4480"/>
        <v>0</v>
      </c>
      <c r="AY904" s="41">
        <f t="shared" si="4481"/>
        <v>0</v>
      </c>
      <c r="AZ904" s="5">
        <f t="shared" si="4482"/>
        <v>0</v>
      </c>
      <c r="BA904" s="155">
        <f t="shared" si="4483"/>
        <v>0</v>
      </c>
    </row>
    <row r="905" spans="1:53" s="2" customFormat="1" ht="13.2" hidden="1" thickTop="1" thickBot="1" x14ac:dyDescent="0.3">
      <c r="A905" s="32"/>
      <c r="B905" s="154">
        <v>5500200956</v>
      </c>
      <c r="C905" s="133" t="str">
        <f>IFERROR(IF(B905,VLOOKUP((AEO!$B$13&amp;AEO!$C$13&amp;B905&amp;E905),MSRV5!A:F,6,0),""),"N/A")</f>
        <v>8580</v>
      </c>
      <c r="D905" s="138" t="s">
        <v>5812</v>
      </c>
      <c r="E905" s="143" t="str">
        <f>IF(B905,VLOOKUP(B905,MSRV5!B:D,3,0),"")</f>
        <v>UN</v>
      </c>
      <c r="F905" s="143"/>
      <c r="G905" s="75"/>
      <c r="H905" s="74">
        <f>IFERROR(IF(B905,VLOOKUP((AEO!$B$13&amp;AEO!$C$13&amp;B905&amp;E905),MSRV5!A:E,5,0),""),0)</f>
        <v>471.06</v>
      </c>
      <c r="I905" s="33">
        <f t="shared" si="4459"/>
        <v>0</v>
      </c>
      <c r="J905" s="172"/>
      <c r="K905" s="33">
        <f t="shared" si="4460"/>
        <v>0</v>
      </c>
      <c r="L905" s="172"/>
      <c r="M905" s="33">
        <f t="shared" si="4461"/>
        <v>0</v>
      </c>
      <c r="N905" s="172"/>
      <c r="O905" s="33">
        <f t="shared" si="4462"/>
        <v>0</v>
      </c>
      <c r="P905" s="172"/>
      <c r="Q905" s="33">
        <f t="shared" si="4463"/>
        <v>0</v>
      </c>
      <c r="R905" s="172"/>
      <c r="S905" s="33">
        <f t="shared" si="4464"/>
        <v>0</v>
      </c>
      <c r="T905" s="172"/>
      <c r="U905" s="33">
        <f t="shared" si="4465"/>
        <v>0</v>
      </c>
      <c r="V905" s="172"/>
      <c r="W905" s="33">
        <f t="shared" si="4466"/>
        <v>0</v>
      </c>
      <c r="X905" s="172"/>
      <c r="Y905" s="33">
        <f t="shared" si="4467"/>
        <v>0</v>
      </c>
      <c r="Z905" s="172"/>
      <c r="AA905" s="33">
        <f t="shared" si="4468"/>
        <v>0</v>
      </c>
      <c r="AB905" s="172"/>
      <c r="AC905" s="33">
        <f t="shared" si="4469"/>
        <v>0</v>
      </c>
      <c r="AD905" s="172"/>
      <c r="AE905" s="33">
        <f t="shared" si="4470"/>
        <v>0</v>
      </c>
      <c r="AF905" s="172"/>
      <c r="AG905" s="33">
        <f t="shared" si="4471"/>
        <v>0</v>
      </c>
      <c r="AH905" s="172"/>
      <c r="AI905" s="33">
        <f t="shared" si="4472"/>
        <v>0</v>
      </c>
      <c r="AJ905" s="172"/>
      <c r="AK905" s="33">
        <f t="shared" si="4473"/>
        <v>0</v>
      </c>
      <c r="AL905" s="172"/>
      <c r="AM905" s="33">
        <f t="shared" si="4474"/>
        <v>0</v>
      </c>
      <c r="AN905" s="172"/>
      <c r="AO905" s="33">
        <f t="shared" si="4475"/>
        <v>0</v>
      </c>
      <c r="AP905" s="172"/>
      <c r="AQ905" s="33">
        <f t="shared" si="4476"/>
        <v>0</v>
      </c>
      <c r="AR905" s="172"/>
      <c r="AS905" s="33">
        <f t="shared" si="4477"/>
        <v>0</v>
      </c>
      <c r="AT905" s="172"/>
      <c r="AU905" s="33">
        <f t="shared" si="4478"/>
        <v>0</v>
      </c>
      <c r="AV905" s="172"/>
      <c r="AW905" s="33">
        <f t="shared" si="4479"/>
        <v>0</v>
      </c>
      <c r="AX905" s="34">
        <f t="shared" si="4480"/>
        <v>0</v>
      </c>
      <c r="AY905" s="41">
        <f t="shared" si="4481"/>
        <v>0</v>
      </c>
      <c r="AZ905" s="5">
        <f t="shared" si="4482"/>
        <v>0</v>
      </c>
      <c r="BA905" s="155">
        <f t="shared" si="4483"/>
        <v>0</v>
      </c>
    </row>
    <row r="906" spans="1:53" s="2" customFormat="1" ht="24" hidden="1" thickTop="1" thickBot="1" x14ac:dyDescent="0.3">
      <c r="A906" s="32"/>
      <c r="B906" s="154">
        <v>5500300003</v>
      </c>
      <c r="C906" s="133" t="str">
        <f>IFERROR(IF(B906,VLOOKUP((AEO!$B$13&amp;AEO!$C$13&amp;B906&amp;E906),MSRV5!A:F,6,0),""),"N/A")</f>
        <v>8590</v>
      </c>
      <c r="D906" s="138" t="s">
        <v>5813</v>
      </c>
      <c r="E906" s="143" t="str">
        <f>IF(B906,VLOOKUP(B906,MSRV5!B:D,3,0),"")</f>
        <v>UN</v>
      </c>
      <c r="F906" s="143"/>
      <c r="G906" s="75"/>
      <c r="H906" s="74">
        <f>IFERROR(IF(B906,VLOOKUP((AEO!$B$13&amp;AEO!$C$13&amp;B906&amp;E906),MSRV5!A:E,5,0),""),0)</f>
        <v>2854.86</v>
      </c>
      <c r="I906" s="33">
        <f t="shared" si="4459"/>
        <v>0</v>
      </c>
      <c r="J906" s="172"/>
      <c r="K906" s="33">
        <f t="shared" si="4460"/>
        <v>0</v>
      </c>
      <c r="L906" s="172"/>
      <c r="M906" s="33">
        <f t="shared" si="4461"/>
        <v>0</v>
      </c>
      <c r="N906" s="172"/>
      <c r="O906" s="33">
        <f t="shared" si="4462"/>
        <v>0</v>
      </c>
      <c r="P906" s="172"/>
      <c r="Q906" s="33">
        <f t="shared" si="4463"/>
        <v>0</v>
      </c>
      <c r="R906" s="172"/>
      <c r="S906" s="33">
        <f t="shared" si="4464"/>
        <v>0</v>
      </c>
      <c r="T906" s="172"/>
      <c r="U906" s="33">
        <f t="shared" si="4465"/>
        <v>0</v>
      </c>
      <c r="V906" s="172"/>
      <c r="W906" s="33">
        <f t="shared" si="4466"/>
        <v>0</v>
      </c>
      <c r="X906" s="172"/>
      <c r="Y906" s="33">
        <f t="shared" si="4467"/>
        <v>0</v>
      </c>
      <c r="Z906" s="172"/>
      <c r="AA906" s="33">
        <f t="shared" si="4468"/>
        <v>0</v>
      </c>
      <c r="AB906" s="172"/>
      <c r="AC906" s="33">
        <f t="shared" si="4469"/>
        <v>0</v>
      </c>
      <c r="AD906" s="172"/>
      <c r="AE906" s="33">
        <f t="shared" si="4470"/>
        <v>0</v>
      </c>
      <c r="AF906" s="172"/>
      <c r="AG906" s="33">
        <f t="shared" si="4471"/>
        <v>0</v>
      </c>
      <c r="AH906" s="172"/>
      <c r="AI906" s="33">
        <f t="shared" si="4472"/>
        <v>0</v>
      </c>
      <c r="AJ906" s="172"/>
      <c r="AK906" s="33">
        <f t="shared" si="4473"/>
        <v>0</v>
      </c>
      <c r="AL906" s="172"/>
      <c r="AM906" s="33">
        <f t="shared" si="4474"/>
        <v>0</v>
      </c>
      <c r="AN906" s="172"/>
      <c r="AO906" s="33">
        <f t="shared" si="4475"/>
        <v>0</v>
      </c>
      <c r="AP906" s="172"/>
      <c r="AQ906" s="33">
        <f t="shared" si="4476"/>
        <v>0</v>
      </c>
      <c r="AR906" s="172"/>
      <c r="AS906" s="33">
        <f t="shared" si="4477"/>
        <v>0</v>
      </c>
      <c r="AT906" s="172"/>
      <c r="AU906" s="33">
        <f t="shared" si="4478"/>
        <v>0</v>
      </c>
      <c r="AV906" s="172"/>
      <c r="AW906" s="33">
        <f t="shared" si="4479"/>
        <v>0</v>
      </c>
      <c r="AX906" s="34">
        <f t="shared" si="4480"/>
        <v>0</v>
      </c>
      <c r="AY906" s="41">
        <f t="shared" si="4481"/>
        <v>0</v>
      </c>
      <c r="AZ906" s="5">
        <f t="shared" si="4482"/>
        <v>0</v>
      </c>
      <c r="BA906" s="155">
        <f t="shared" si="4483"/>
        <v>0</v>
      </c>
    </row>
    <row r="907" spans="1:53" s="2" customFormat="1" ht="24" hidden="1" thickTop="1" thickBot="1" x14ac:dyDescent="0.3">
      <c r="A907" s="89"/>
      <c r="B907" s="152">
        <v>5500300004</v>
      </c>
      <c r="C907" s="132" t="str">
        <f>IFERROR(IF(B907,VLOOKUP((AEO!$B$13&amp;AEO!$C$13&amp;B907&amp;E907),MSRV5!A:F,6,0),""),"N/A")</f>
        <v>8600</v>
      </c>
      <c r="D907" s="137" t="s">
        <v>5814</v>
      </c>
      <c r="E907" s="142" t="str">
        <f>IF(B907,VLOOKUP(B907,MSRV5!B:D,3,0),"")</f>
        <v>UN</v>
      </c>
      <c r="F907" s="142"/>
      <c r="G907" s="86"/>
      <c r="H907" s="88">
        <f>IFERROR(IF(B907,VLOOKUP((AEO!$B$13&amp;AEO!$C$13&amp;B907&amp;E907),MSRV5!A:E,5,0),""),0)</f>
        <v>4139.57</v>
      </c>
      <c r="I907" s="90">
        <f t="shared" si="4459"/>
        <v>0</v>
      </c>
      <c r="J907" s="172"/>
      <c r="K907" s="90">
        <f t="shared" si="4460"/>
        <v>0</v>
      </c>
      <c r="L907" s="172"/>
      <c r="M907" s="90">
        <f t="shared" si="4461"/>
        <v>0</v>
      </c>
      <c r="N907" s="172"/>
      <c r="O907" s="90">
        <f t="shared" si="4462"/>
        <v>0</v>
      </c>
      <c r="P907" s="172"/>
      <c r="Q907" s="90">
        <f t="shared" si="4463"/>
        <v>0</v>
      </c>
      <c r="R907" s="172"/>
      <c r="S907" s="90">
        <f t="shared" si="4464"/>
        <v>0</v>
      </c>
      <c r="T907" s="172"/>
      <c r="U907" s="90">
        <f t="shared" si="4465"/>
        <v>0</v>
      </c>
      <c r="V907" s="172"/>
      <c r="W907" s="90">
        <f t="shared" si="4466"/>
        <v>0</v>
      </c>
      <c r="X907" s="172"/>
      <c r="Y907" s="90">
        <f t="shared" si="4467"/>
        <v>0</v>
      </c>
      <c r="Z907" s="172"/>
      <c r="AA907" s="90">
        <f t="shared" si="4468"/>
        <v>0</v>
      </c>
      <c r="AB907" s="172"/>
      <c r="AC907" s="90">
        <f t="shared" si="4469"/>
        <v>0</v>
      </c>
      <c r="AD907" s="172"/>
      <c r="AE907" s="90">
        <f t="shared" si="4470"/>
        <v>0</v>
      </c>
      <c r="AF907" s="172"/>
      <c r="AG907" s="90">
        <f t="shared" si="4471"/>
        <v>0</v>
      </c>
      <c r="AH907" s="172"/>
      <c r="AI907" s="90">
        <f t="shared" si="4472"/>
        <v>0</v>
      </c>
      <c r="AJ907" s="172"/>
      <c r="AK907" s="90">
        <f t="shared" si="4473"/>
        <v>0</v>
      </c>
      <c r="AL907" s="172"/>
      <c r="AM907" s="90">
        <f t="shared" si="4474"/>
        <v>0</v>
      </c>
      <c r="AN907" s="172"/>
      <c r="AO907" s="90">
        <f t="shared" si="4475"/>
        <v>0</v>
      </c>
      <c r="AP907" s="172"/>
      <c r="AQ907" s="90">
        <f t="shared" si="4476"/>
        <v>0</v>
      </c>
      <c r="AR907" s="172"/>
      <c r="AS907" s="90">
        <f t="shared" si="4477"/>
        <v>0</v>
      </c>
      <c r="AT907" s="172"/>
      <c r="AU907" s="90">
        <f t="shared" si="4478"/>
        <v>0</v>
      </c>
      <c r="AV907" s="172"/>
      <c r="AW907" s="90">
        <f t="shared" si="4479"/>
        <v>0</v>
      </c>
      <c r="AX907" s="91">
        <f t="shared" si="4480"/>
        <v>0</v>
      </c>
      <c r="AY907" s="92">
        <f t="shared" si="4481"/>
        <v>0</v>
      </c>
      <c r="AZ907" s="87">
        <f t="shared" si="4482"/>
        <v>0</v>
      </c>
      <c r="BA907" s="153">
        <f t="shared" si="4483"/>
        <v>0</v>
      </c>
    </row>
    <row r="908" spans="1:53" s="2" customFormat="1" ht="24" hidden="1" thickTop="1" thickBot="1" x14ac:dyDescent="0.3">
      <c r="A908" s="32"/>
      <c r="B908" s="154">
        <v>5500300010</v>
      </c>
      <c r="C908" s="133" t="str">
        <f>IFERROR(IF(B908,VLOOKUP((AEO!$B$13&amp;AEO!$C$13&amp;B908&amp;E908),MSRV5!A:F,6,0),""),"N/A")</f>
        <v>8610</v>
      </c>
      <c r="D908" s="138" t="s">
        <v>5815</v>
      </c>
      <c r="E908" s="143" t="str">
        <f>IF(B908,VLOOKUP(B908,MSRV5!B:D,3,0),"")</f>
        <v>UN</v>
      </c>
      <c r="F908" s="143"/>
      <c r="G908" s="75"/>
      <c r="H908" s="74">
        <f>IFERROR(IF(B908,VLOOKUP((AEO!$B$13&amp;AEO!$C$13&amp;B908&amp;E908),MSRV5!A:E,5,0),""),0)</f>
        <v>5709.74</v>
      </c>
      <c r="I908" s="33">
        <f t="shared" si="4459"/>
        <v>0</v>
      </c>
      <c r="J908" s="172"/>
      <c r="K908" s="33">
        <f t="shared" si="4460"/>
        <v>0</v>
      </c>
      <c r="L908" s="172"/>
      <c r="M908" s="33">
        <f t="shared" si="4461"/>
        <v>0</v>
      </c>
      <c r="N908" s="172"/>
      <c r="O908" s="33">
        <f t="shared" si="4462"/>
        <v>0</v>
      </c>
      <c r="P908" s="172"/>
      <c r="Q908" s="33">
        <f t="shared" si="4463"/>
        <v>0</v>
      </c>
      <c r="R908" s="172"/>
      <c r="S908" s="33">
        <f t="shared" si="4464"/>
        <v>0</v>
      </c>
      <c r="T908" s="172"/>
      <c r="U908" s="33">
        <f t="shared" si="4465"/>
        <v>0</v>
      </c>
      <c r="V908" s="172"/>
      <c r="W908" s="33">
        <f t="shared" si="4466"/>
        <v>0</v>
      </c>
      <c r="X908" s="172"/>
      <c r="Y908" s="33">
        <f t="shared" si="4467"/>
        <v>0</v>
      </c>
      <c r="Z908" s="172"/>
      <c r="AA908" s="33">
        <f t="shared" si="4468"/>
        <v>0</v>
      </c>
      <c r="AB908" s="172"/>
      <c r="AC908" s="33">
        <f t="shared" si="4469"/>
        <v>0</v>
      </c>
      <c r="AD908" s="172"/>
      <c r="AE908" s="33">
        <f t="shared" si="4470"/>
        <v>0</v>
      </c>
      <c r="AF908" s="172"/>
      <c r="AG908" s="33">
        <f t="shared" si="4471"/>
        <v>0</v>
      </c>
      <c r="AH908" s="172"/>
      <c r="AI908" s="33">
        <f t="shared" si="4472"/>
        <v>0</v>
      </c>
      <c r="AJ908" s="172"/>
      <c r="AK908" s="33">
        <f t="shared" si="4473"/>
        <v>0</v>
      </c>
      <c r="AL908" s="172"/>
      <c r="AM908" s="33">
        <f t="shared" si="4474"/>
        <v>0</v>
      </c>
      <c r="AN908" s="172"/>
      <c r="AO908" s="33">
        <f t="shared" si="4475"/>
        <v>0</v>
      </c>
      <c r="AP908" s="172"/>
      <c r="AQ908" s="33">
        <f t="shared" si="4476"/>
        <v>0</v>
      </c>
      <c r="AR908" s="172"/>
      <c r="AS908" s="33">
        <f t="shared" si="4477"/>
        <v>0</v>
      </c>
      <c r="AT908" s="172"/>
      <c r="AU908" s="33">
        <f t="shared" si="4478"/>
        <v>0</v>
      </c>
      <c r="AV908" s="172"/>
      <c r="AW908" s="33">
        <f t="shared" si="4479"/>
        <v>0</v>
      </c>
      <c r="AX908" s="34">
        <f t="shared" si="4480"/>
        <v>0</v>
      </c>
      <c r="AY908" s="41">
        <f t="shared" si="4481"/>
        <v>0</v>
      </c>
      <c r="AZ908" s="5">
        <f t="shared" si="4482"/>
        <v>0</v>
      </c>
      <c r="BA908" s="155">
        <f t="shared" si="4483"/>
        <v>0</v>
      </c>
    </row>
    <row r="909" spans="1:53" s="2" customFormat="1" ht="24" hidden="1" thickTop="1" thickBot="1" x14ac:dyDescent="0.3">
      <c r="A909" s="32"/>
      <c r="B909" s="154">
        <v>5500300040</v>
      </c>
      <c r="C909" s="133" t="str">
        <f>IFERROR(IF(B909,VLOOKUP((AEO!$B$13&amp;AEO!$C$13&amp;B909&amp;E909),MSRV5!A:F,6,0),""),"N/A")</f>
        <v>8620</v>
      </c>
      <c r="D909" s="138" t="s">
        <v>5816</v>
      </c>
      <c r="E909" s="143" t="str">
        <f>IF(B909,VLOOKUP(B909,MSRV5!B:D,3,0),"")</f>
        <v>UN</v>
      </c>
      <c r="F909" s="143"/>
      <c r="G909" s="75"/>
      <c r="H909" s="74">
        <f>IFERROR(IF(B909,VLOOKUP((AEO!$B$13&amp;AEO!$C$13&amp;B909&amp;E909),MSRV5!A:E,5,0),""),0)</f>
        <v>574.64</v>
      </c>
      <c r="I909" s="33">
        <f t="shared" si="4459"/>
        <v>0</v>
      </c>
      <c r="J909" s="172"/>
      <c r="K909" s="33">
        <f t="shared" si="4460"/>
        <v>0</v>
      </c>
      <c r="L909" s="172"/>
      <c r="M909" s="33">
        <f t="shared" si="4461"/>
        <v>0</v>
      </c>
      <c r="N909" s="172"/>
      <c r="O909" s="33">
        <f t="shared" si="4462"/>
        <v>0</v>
      </c>
      <c r="P909" s="172"/>
      <c r="Q909" s="33">
        <f t="shared" si="4463"/>
        <v>0</v>
      </c>
      <c r="R909" s="172"/>
      <c r="S909" s="33">
        <f t="shared" si="4464"/>
        <v>0</v>
      </c>
      <c r="T909" s="172"/>
      <c r="U909" s="33">
        <f t="shared" si="4465"/>
        <v>0</v>
      </c>
      <c r="V909" s="172"/>
      <c r="W909" s="33">
        <f t="shared" si="4466"/>
        <v>0</v>
      </c>
      <c r="X909" s="172"/>
      <c r="Y909" s="33">
        <f t="shared" si="4467"/>
        <v>0</v>
      </c>
      <c r="Z909" s="172"/>
      <c r="AA909" s="33">
        <f t="shared" si="4468"/>
        <v>0</v>
      </c>
      <c r="AB909" s="172"/>
      <c r="AC909" s="33">
        <f t="shared" si="4469"/>
        <v>0</v>
      </c>
      <c r="AD909" s="172"/>
      <c r="AE909" s="33">
        <f t="shared" si="4470"/>
        <v>0</v>
      </c>
      <c r="AF909" s="172"/>
      <c r="AG909" s="33">
        <f t="shared" si="4471"/>
        <v>0</v>
      </c>
      <c r="AH909" s="172"/>
      <c r="AI909" s="33">
        <f t="shared" si="4472"/>
        <v>0</v>
      </c>
      <c r="AJ909" s="172"/>
      <c r="AK909" s="33">
        <f t="shared" si="4473"/>
        <v>0</v>
      </c>
      <c r="AL909" s="172"/>
      <c r="AM909" s="33">
        <f t="shared" si="4474"/>
        <v>0</v>
      </c>
      <c r="AN909" s="172"/>
      <c r="AO909" s="33">
        <f t="shared" si="4475"/>
        <v>0</v>
      </c>
      <c r="AP909" s="172"/>
      <c r="AQ909" s="33">
        <f t="shared" si="4476"/>
        <v>0</v>
      </c>
      <c r="AR909" s="172"/>
      <c r="AS909" s="33">
        <f t="shared" si="4477"/>
        <v>0</v>
      </c>
      <c r="AT909" s="172"/>
      <c r="AU909" s="33">
        <f t="shared" si="4478"/>
        <v>0</v>
      </c>
      <c r="AV909" s="172"/>
      <c r="AW909" s="33">
        <f t="shared" si="4479"/>
        <v>0</v>
      </c>
      <c r="AX909" s="34">
        <f t="shared" si="4480"/>
        <v>0</v>
      </c>
      <c r="AY909" s="41">
        <f t="shared" si="4481"/>
        <v>0</v>
      </c>
      <c r="AZ909" s="5">
        <f t="shared" si="4482"/>
        <v>0</v>
      </c>
      <c r="BA909" s="155">
        <f t="shared" si="4483"/>
        <v>0</v>
      </c>
    </row>
    <row r="910" spans="1:53" s="2" customFormat="1" ht="13.2" hidden="1" thickTop="1" thickBot="1" x14ac:dyDescent="0.3">
      <c r="A910" s="32"/>
      <c r="B910" s="154">
        <v>5500300042</v>
      </c>
      <c r="C910" s="133" t="str">
        <f>IFERROR(IF(B910,VLOOKUP((AEO!$B$13&amp;AEO!$C$13&amp;B910&amp;E910),MSRV5!A:F,6,0),""),"N/A")</f>
        <v>8630</v>
      </c>
      <c r="D910" s="138" t="s">
        <v>5817</v>
      </c>
      <c r="E910" s="143" t="str">
        <f>IF(B910,VLOOKUP(B910,MSRV5!B:D,3,0),"")</f>
        <v>UN</v>
      </c>
      <c r="F910" s="143"/>
      <c r="G910" s="75"/>
      <c r="H910" s="74">
        <f>IFERROR(IF(B910,VLOOKUP((AEO!$B$13&amp;AEO!$C$13&amp;B910&amp;E910),MSRV5!A:E,5,0),""),0)</f>
        <v>4137.43</v>
      </c>
      <c r="I910" s="33">
        <f t="shared" si="4459"/>
        <v>0</v>
      </c>
      <c r="J910" s="172"/>
      <c r="K910" s="33">
        <f t="shared" si="4460"/>
        <v>0</v>
      </c>
      <c r="L910" s="172"/>
      <c r="M910" s="33">
        <f t="shared" si="4461"/>
        <v>0</v>
      </c>
      <c r="N910" s="172"/>
      <c r="O910" s="33">
        <f t="shared" si="4462"/>
        <v>0</v>
      </c>
      <c r="P910" s="172"/>
      <c r="Q910" s="33">
        <f t="shared" si="4463"/>
        <v>0</v>
      </c>
      <c r="R910" s="172"/>
      <c r="S910" s="33">
        <f t="shared" si="4464"/>
        <v>0</v>
      </c>
      <c r="T910" s="172"/>
      <c r="U910" s="33">
        <f t="shared" si="4465"/>
        <v>0</v>
      </c>
      <c r="V910" s="172"/>
      <c r="W910" s="33">
        <f t="shared" si="4466"/>
        <v>0</v>
      </c>
      <c r="X910" s="172"/>
      <c r="Y910" s="33">
        <f t="shared" si="4467"/>
        <v>0</v>
      </c>
      <c r="Z910" s="172"/>
      <c r="AA910" s="33">
        <f t="shared" si="4468"/>
        <v>0</v>
      </c>
      <c r="AB910" s="172"/>
      <c r="AC910" s="33">
        <f t="shared" si="4469"/>
        <v>0</v>
      </c>
      <c r="AD910" s="172"/>
      <c r="AE910" s="33">
        <f t="shared" si="4470"/>
        <v>0</v>
      </c>
      <c r="AF910" s="172"/>
      <c r="AG910" s="33">
        <f t="shared" si="4471"/>
        <v>0</v>
      </c>
      <c r="AH910" s="172"/>
      <c r="AI910" s="33">
        <f t="shared" si="4472"/>
        <v>0</v>
      </c>
      <c r="AJ910" s="172"/>
      <c r="AK910" s="33">
        <f t="shared" si="4473"/>
        <v>0</v>
      </c>
      <c r="AL910" s="172"/>
      <c r="AM910" s="33">
        <f t="shared" si="4474"/>
        <v>0</v>
      </c>
      <c r="AN910" s="172"/>
      <c r="AO910" s="33">
        <f t="shared" si="4475"/>
        <v>0</v>
      </c>
      <c r="AP910" s="172"/>
      <c r="AQ910" s="33">
        <f t="shared" si="4476"/>
        <v>0</v>
      </c>
      <c r="AR910" s="172"/>
      <c r="AS910" s="33">
        <f t="shared" si="4477"/>
        <v>0</v>
      </c>
      <c r="AT910" s="172"/>
      <c r="AU910" s="33">
        <f t="shared" si="4478"/>
        <v>0</v>
      </c>
      <c r="AV910" s="172"/>
      <c r="AW910" s="33">
        <f t="shared" si="4479"/>
        <v>0</v>
      </c>
      <c r="AX910" s="34">
        <f t="shared" si="4480"/>
        <v>0</v>
      </c>
      <c r="AY910" s="41">
        <f t="shared" si="4481"/>
        <v>0</v>
      </c>
      <c r="AZ910" s="5">
        <f t="shared" si="4482"/>
        <v>0</v>
      </c>
      <c r="BA910" s="155">
        <f t="shared" si="4483"/>
        <v>0</v>
      </c>
    </row>
    <row r="911" spans="1:53" s="2" customFormat="1" ht="13.2" hidden="1" thickTop="1" thickBot="1" x14ac:dyDescent="0.3">
      <c r="A911" s="32"/>
      <c r="B911" s="154">
        <v>5500300043</v>
      </c>
      <c r="C911" s="133" t="str">
        <f>IFERROR(IF(B911,VLOOKUP((AEO!$B$13&amp;AEO!$C$13&amp;B911&amp;E911),MSRV5!A:F,6,0),""),"N/A")</f>
        <v>8640</v>
      </c>
      <c r="D911" s="138" t="s">
        <v>5818</v>
      </c>
      <c r="E911" s="143" t="str">
        <f>IF(B911,VLOOKUP(B911,MSRV5!B:D,3,0),"")</f>
        <v>UN</v>
      </c>
      <c r="F911" s="143"/>
      <c r="G911" s="75"/>
      <c r="H911" s="74">
        <f>IFERROR(IF(B911,VLOOKUP((AEO!$B$13&amp;AEO!$C$13&amp;B911&amp;E911),MSRV5!A:E,5,0),""),0)</f>
        <v>856.46</v>
      </c>
      <c r="I911" s="33">
        <f t="shared" si="4459"/>
        <v>0</v>
      </c>
      <c r="J911" s="172"/>
      <c r="K911" s="33">
        <f t="shared" si="4460"/>
        <v>0</v>
      </c>
      <c r="L911" s="172"/>
      <c r="M911" s="33">
        <f t="shared" si="4461"/>
        <v>0</v>
      </c>
      <c r="N911" s="172"/>
      <c r="O911" s="33">
        <f t="shared" si="4462"/>
        <v>0</v>
      </c>
      <c r="P911" s="172"/>
      <c r="Q911" s="33">
        <f t="shared" si="4463"/>
        <v>0</v>
      </c>
      <c r="R911" s="172"/>
      <c r="S911" s="33">
        <f t="shared" si="4464"/>
        <v>0</v>
      </c>
      <c r="T911" s="172"/>
      <c r="U911" s="33">
        <f t="shared" si="4465"/>
        <v>0</v>
      </c>
      <c r="V911" s="172"/>
      <c r="W911" s="33">
        <f t="shared" si="4466"/>
        <v>0</v>
      </c>
      <c r="X911" s="172"/>
      <c r="Y911" s="33">
        <f t="shared" si="4467"/>
        <v>0</v>
      </c>
      <c r="Z911" s="172"/>
      <c r="AA911" s="33">
        <f t="shared" si="4468"/>
        <v>0</v>
      </c>
      <c r="AB911" s="172"/>
      <c r="AC911" s="33">
        <f t="shared" si="4469"/>
        <v>0</v>
      </c>
      <c r="AD911" s="172"/>
      <c r="AE911" s="33">
        <f t="shared" si="4470"/>
        <v>0</v>
      </c>
      <c r="AF911" s="172"/>
      <c r="AG911" s="33">
        <f t="shared" si="4471"/>
        <v>0</v>
      </c>
      <c r="AH911" s="172"/>
      <c r="AI911" s="33">
        <f t="shared" si="4472"/>
        <v>0</v>
      </c>
      <c r="AJ911" s="172"/>
      <c r="AK911" s="33">
        <f t="shared" si="4473"/>
        <v>0</v>
      </c>
      <c r="AL911" s="172"/>
      <c r="AM911" s="33">
        <f t="shared" si="4474"/>
        <v>0</v>
      </c>
      <c r="AN911" s="172"/>
      <c r="AO911" s="33">
        <f t="shared" si="4475"/>
        <v>0</v>
      </c>
      <c r="AP911" s="172"/>
      <c r="AQ911" s="33">
        <f t="shared" si="4476"/>
        <v>0</v>
      </c>
      <c r="AR911" s="172"/>
      <c r="AS911" s="33">
        <f t="shared" si="4477"/>
        <v>0</v>
      </c>
      <c r="AT911" s="172"/>
      <c r="AU911" s="33">
        <f t="shared" si="4478"/>
        <v>0</v>
      </c>
      <c r="AV911" s="172"/>
      <c r="AW911" s="33">
        <f t="shared" si="4479"/>
        <v>0</v>
      </c>
      <c r="AX911" s="34">
        <f t="shared" si="4480"/>
        <v>0</v>
      </c>
      <c r="AY911" s="41">
        <f t="shared" si="4481"/>
        <v>0</v>
      </c>
      <c r="AZ911" s="5">
        <f t="shared" si="4482"/>
        <v>0</v>
      </c>
      <c r="BA911" s="155">
        <f t="shared" si="4483"/>
        <v>0</v>
      </c>
    </row>
    <row r="912" spans="1:53" s="2" customFormat="1" ht="24" hidden="1" thickTop="1" thickBot="1" x14ac:dyDescent="0.3">
      <c r="A912" s="32"/>
      <c r="B912" s="154">
        <v>5500300056</v>
      </c>
      <c r="C912" s="133" t="str">
        <f>IFERROR(IF(B912,VLOOKUP((AEO!$B$13&amp;AEO!$C$13&amp;B912&amp;E912),MSRV5!A:F,6,0),""),"N/A")</f>
        <v>8650</v>
      </c>
      <c r="D912" s="138" t="s">
        <v>5819</v>
      </c>
      <c r="E912" s="143" t="str">
        <f>IF(B912,VLOOKUP(B912,MSRV5!B:D,3,0),"")</f>
        <v>UN</v>
      </c>
      <c r="F912" s="143"/>
      <c r="G912" s="75"/>
      <c r="H912" s="74">
        <f>IFERROR(IF(B912,VLOOKUP((AEO!$B$13&amp;AEO!$C$13&amp;B912&amp;E912),MSRV5!A:E,5,0),""),0)</f>
        <v>5566.99</v>
      </c>
      <c r="I912" s="33">
        <f t="shared" si="4459"/>
        <v>0</v>
      </c>
      <c r="J912" s="172"/>
      <c r="K912" s="33">
        <f t="shared" si="4460"/>
        <v>0</v>
      </c>
      <c r="L912" s="172"/>
      <c r="M912" s="33">
        <f t="shared" si="4461"/>
        <v>0</v>
      </c>
      <c r="N912" s="172"/>
      <c r="O912" s="33">
        <f t="shared" si="4462"/>
        <v>0</v>
      </c>
      <c r="P912" s="172"/>
      <c r="Q912" s="33">
        <f t="shared" si="4463"/>
        <v>0</v>
      </c>
      <c r="R912" s="172"/>
      <c r="S912" s="33">
        <f t="shared" si="4464"/>
        <v>0</v>
      </c>
      <c r="T912" s="172"/>
      <c r="U912" s="33">
        <f t="shared" si="4465"/>
        <v>0</v>
      </c>
      <c r="V912" s="172"/>
      <c r="W912" s="33">
        <f t="shared" si="4466"/>
        <v>0</v>
      </c>
      <c r="X912" s="172"/>
      <c r="Y912" s="33">
        <f t="shared" si="4467"/>
        <v>0</v>
      </c>
      <c r="Z912" s="172"/>
      <c r="AA912" s="33">
        <f t="shared" si="4468"/>
        <v>0</v>
      </c>
      <c r="AB912" s="172"/>
      <c r="AC912" s="33">
        <f t="shared" si="4469"/>
        <v>0</v>
      </c>
      <c r="AD912" s="172"/>
      <c r="AE912" s="33">
        <f t="shared" si="4470"/>
        <v>0</v>
      </c>
      <c r="AF912" s="172"/>
      <c r="AG912" s="33">
        <f t="shared" si="4471"/>
        <v>0</v>
      </c>
      <c r="AH912" s="172"/>
      <c r="AI912" s="33">
        <f t="shared" si="4472"/>
        <v>0</v>
      </c>
      <c r="AJ912" s="172"/>
      <c r="AK912" s="33">
        <f t="shared" si="4473"/>
        <v>0</v>
      </c>
      <c r="AL912" s="172"/>
      <c r="AM912" s="33">
        <f t="shared" si="4474"/>
        <v>0</v>
      </c>
      <c r="AN912" s="172"/>
      <c r="AO912" s="33">
        <f t="shared" si="4475"/>
        <v>0</v>
      </c>
      <c r="AP912" s="172"/>
      <c r="AQ912" s="33">
        <f t="shared" si="4476"/>
        <v>0</v>
      </c>
      <c r="AR912" s="172"/>
      <c r="AS912" s="33">
        <f t="shared" si="4477"/>
        <v>0</v>
      </c>
      <c r="AT912" s="172"/>
      <c r="AU912" s="33">
        <f t="shared" si="4478"/>
        <v>0</v>
      </c>
      <c r="AV912" s="172"/>
      <c r="AW912" s="33">
        <f t="shared" si="4479"/>
        <v>0</v>
      </c>
      <c r="AX912" s="34">
        <f t="shared" si="4480"/>
        <v>0</v>
      </c>
      <c r="AY912" s="41">
        <f t="shared" si="4481"/>
        <v>0</v>
      </c>
      <c r="AZ912" s="5">
        <f t="shared" si="4482"/>
        <v>0</v>
      </c>
      <c r="BA912" s="155">
        <f t="shared" si="4483"/>
        <v>0</v>
      </c>
    </row>
    <row r="913" spans="1:53" s="2" customFormat="1" ht="24" hidden="1" thickTop="1" thickBot="1" x14ac:dyDescent="0.3">
      <c r="A913" s="32"/>
      <c r="B913" s="154">
        <v>5500300121</v>
      </c>
      <c r="C913" s="133" t="str">
        <f>IFERROR(IF(B913,VLOOKUP((AEO!$B$13&amp;AEO!$C$13&amp;B913&amp;E913),MSRV5!A:F,6,0),""),"N/A")</f>
        <v>8660</v>
      </c>
      <c r="D913" s="138" t="s">
        <v>5820</v>
      </c>
      <c r="E913" s="143" t="str">
        <f>IF(B913,VLOOKUP(B913,MSRV5!B:D,3,0),"")</f>
        <v>UN</v>
      </c>
      <c r="F913" s="143"/>
      <c r="G913" s="75"/>
      <c r="H913" s="74">
        <f>IFERROR(IF(B913,VLOOKUP((AEO!$B$13&amp;AEO!$C$13&amp;B913&amp;E913),MSRV5!A:E,5,0),""),0)</f>
        <v>2068.73</v>
      </c>
      <c r="I913" s="33">
        <f t="shared" si="4459"/>
        <v>0</v>
      </c>
      <c r="J913" s="172"/>
      <c r="K913" s="33">
        <f t="shared" si="4460"/>
        <v>0</v>
      </c>
      <c r="L913" s="172"/>
      <c r="M913" s="33">
        <f t="shared" si="4461"/>
        <v>0</v>
      </c>
      <c r="N913" s="172"/>
      <c r="O913" s="33">
        <f t="shared" si="4462"/>
        <v>0</v>
      </c>
      <c r="P913" s="172"/>
      <c r="Q913" s="33">
        <f t="shared" si="4463"/>
        <v>0</v>
      </c>
      <c r="R913" s="172"/>
      <c r="S913" s="33">
        <f t="shared" si="4464"/>
        <v>0</v>
      </c>
      <c r="T913" s="172"/>
      <c r="U913" s="33">
        <f t="shared" si="4465"/>
        <v>0</v>
      </c>
      <c r="V913" s="172"/>
      <c r="W913" s="33">
        <f t="shared" si="4466"/>
        <v>0</v>
      </c>
      <c r="X913" s="172"/>
      <c r="Y913" s="33">
        <f t="shared" si="4467"/>
        <v>0</v>
      </c>
      <c r="Z913" s="172"/>
      <c r="AA913" s="33">
        <f t="shared" si="4468"/>
        <v>0</v>
      </c>
      <c r="AB913" s="172"/>
      <c r="AC913" s="33">
        <f t="shared" si="4469"/>
        <v>0</v>
      </c>
      <c r="AD913" s="172"/>
      <c r="AE913" s="33">
        <f t="shared" si="4470"/>
        <v>0</v>
      </c>
      <c r="AF913" s="172"/>
      <c r="AG913" s="33">
        <f t="shared" si="4471"/>
        <v>0</v>
      </c>
      <c r="AH913" s="172"/>
      <c r="AI913" s="33">
        <f t="shared" si="4472"/>
        <v>0</v>
      </c>
      <c r="AJ913" s="172"/>
      <c r="AK913" s="33">
        <f t="shared" si="4473"/>
        <v>0</v>
      </c>
      <c r="AL913" s="172"/>
      <c r="AM913" s="33">
        <f t="shared" si="4474"/>
        <v>0</v>
      </c>
      <c r="AN913" s="172"/>
      <c r="AO913" s="33">
        <f t="shared" si="4475"/>
        <v>0</v>
      </c>
      <c r="AP913" s="172"/>
      <c r="AQ913" s="33">
        <f t="shared" si="4476"/>
        <v>0</v>
      </c>
      <c r="AR913" s="172"/>
      <c r="AS913" s="33">
        <f t="shared" si="4477"/>
        <v>0</v>
      </c>
      <c r="AT913" s="172"/>
      <c r="AU913" s="33">
        <f t="shared" si="4478"/>
        <v>0</v>
      </c>
      <c r="AV913" s="172"/>
      <c r="AW913" s="33">
        <f t="shared" si="4479"/>
        <v>0</v>
      </c>
      <c r="AX913" s="34">
        <f t="shared" si="4480"/>
        <v>0</v>
      </c>
      <c r="AY913" s="41">
        <f t="shared" si="4481"/>
        <v>0</v>
      </c>
      <c r="AZ913" s="5">
        <f t="shared" si="4482"/>
        <v>0</v>
      </c>
      <c r="BA913" s="155">
        <f t="shared" si="4483"/>
        <v>0</v>
      </c>
    </row>
    <row r="914" spans="1:53" s="2" customFormat="1" ht="13.2" hidden="1" thickTop="1" thickBot="1" x14ac:dyDescent="0.3">
      <c r="A914" s="32"/>
      <c r="B914" s="154">
        <v>5500300333</v>
      </c>
      <c r="C914" s="133" t="str">
        <f>IFERROR(IF(B914,VLOOKUP((AEO!$B$13&amp;AEO!$C$13&amp;B914&amp;E914),MSRV5!A:F,6,0),""),"N/A")</f>
        <v>8670</v>
      </c>
      <c r="D914" s="138" t="s">
        <v>5821</v>
      </c>
      <c r="E914" s="143" t="str">
        <f>IF(B914,VLOOKUP(B914,MSRV5!B:D,3,0),"")</f>
        <v>UN</v>
      </c>
      <c r="F914" s="143"/>
      <c r="G914" s="75"/>
      <c r="H914" s="74">
        <f>IFERROR(IF(B914,VLOOKUP((AEO!$B$13&amp;AEO!$C$13&amp;B914&amp;E914),MSRV5!A:E,5,0),""),0)</f>
        <v>919.45</v>
      </c>
      <c r="I914" s="33">
        <f t="shared" si="4459"/>
        <v>0</v>
      </c>
      <c r="J914" s="172"/>
      <c r="K914" s="33">
        <f t="shared" si="4460"/>
        <v>0</v>
      </c>
      <c r="L914" s="172"/>
      <c r="M914" s="33">
        <f t="shared" si="4461"/>
        <v>0</v>
      </c>
      <c r="N914" s="172"/>
      <c r="O914" s="33">
        <f t="shared" si="4462"/>
        <v>0</v>
      </c>
      <c r="P914" s="172"/>
      <c r="Q914" s="33">
        <f t="shared" si="4463"/>
        <v>0</v>
      </c>
      <c r="R914" s="172"/>
      <c r="S914" s="33">
        <f t="shared" si="4464"/>
        <v>0</v>
      </c>
      <c r="T914" s="172"/>
      <c r="U914" s="33">
        <f t="shared" si="4465"/>
        <v>0</v>
      </c>
      <c r="V914" s="172"/>
      <c r="W914" s="33">
        <f t="shared" si="4466"/>
        <v>0</v>
      </c>
      <c r="X914" s="172"/>
      <c r="Y914" s="33">
        <f t="shared" si="4467"/>
        <v>0</v>
      </c>
      <c r="Z914" s="172"/>
      <c r="AA914" s="33">
        <f t="shared" si="4468"/>
        <v>0</v>
      </c>
      <c r="AB914" s="172"/>
      <c r="AC914" s="33">
        <f t="shared" si="4469"/>
        <v>0</v>
      </c>
      <c r="AD914" s="172"/>
      <c r="AE914" s="33">
        <f t="shared" si="4470"/>
        <v>0</v>
      </c>
      <c r="AF914" s="172"/>
      <c r="AG914" s="33">
        <f t="shared" si="4471"/>
        <v>0</v>
      </c>
      <c r="AH914" s="172"/>
      <c r="AI914" s="33">
        <f t="shared" si="4472"/>
        <v>0</v>
      </c>
      <c r="AJ914" s="172"/>
      <c r="AK914" s="33">
        <f t="shared" si="4473"/>
        <v>0</v>
      </c>
      <c r="AL914" s="172"/>
      <c r="AM914" s="33">
        <f t="shared" si="4474"/>
        <v>0</v>
      </c>
      <c r="AN914" s="172"/>
      <c r="AO914" s="33">
        <f t="shared" si="4475"/>
        <v>0</v>
      </c>
      <c r="AP914" s="172"/>
      <c r="AQ914" s="33">
        <f t="shared" si="4476"/>
        <v>0</v>
      </c>
      <c r="AR914" s="172"/>
      <c r="AS914" s="33">
        <f t="shared" si="4477"/>
        <v>0</v>
      </c>
      <c r="AT914" s="172"/>
      <c r="AU914" s="33">
        <f t="shared" si="4478"/>
        <v>0</v>
      </c>
      <c r="AV914" s="172"/>
      <c r="AW914" s="33">
        <f t="shared" si="4479"/>
        <v>0</v>
      </c>
      <c r="AX914" s="34">
        <f t="shared" si="4480"/>
        <v>0</v>
      </c>
      <c r="AY914" s="41">
        <f t="shared" si="4481"/>
        <v>0</v>
      </c>
      <c r="AZ914" s="5">
        <f t="shared" si="4482"/>
        <v>0</v>
      </c>
      <c r="BA914" s="155">
        <f t="shared" si="4483"/>
        <v>0</v>
      </c>
    </row>
    <row r="915" spans="1:53" s="2" customFormat="1" ht="13.2" hidden="1" thickTop="1" thickBot="1" x14ac:dyDescent="0.3">
      <c r="A915" s="32"/>
      <c r="B915" s="154">
        <v>5500300357</v>
      </c>
      <c r="C915" s="133" t="str">
        <f>IFERROR(IF(B915,VLOOKUP((AEO!$B$13&amp;AEO!$C$13&amp;B915&amp;E915),MSRV5!A:F,6,0),""),"N/A")</f>
        <v>8680</v>
      </c>
      <c r="D915" s="138" t="s">
        <v>5822</v>
      </c>
      <c r="E915" s="143" t="str">
        <f>IF(B915,VLOOKUP(B915,MSRV5!B:D,3,0),"")</f>
        <v>UN</v>
      </c>
      <c r="F915" s="143"/>
      <c r="G915" s="75"/>
      <c r="H915" s="74">
        <f>IFERROR(IF(B915,VLOOKUP((AEO!$B$13&amp;AEO!$C$13&amp;B915&amp;E915),MSRV5!A:E,5,0),""),0)</f>
        <v>3283.12</v>
      </c>
      <c r="I915" s="33">
        <f t="shared" si="4459"/>
        <v>0</v>
      </c>
      <c r="J915" s="172"/>
      <c r="K915" s="33">
        <f t="shared" si="4460"/>
        <v>0</v>
      </c>
      <c r="L915" s="172"/>
      <c r="M915" s="33">
        <f t="shared" si="4461"/>
        <v>0</v>
      </c>
      <c r="N915" s="172"/>
      <c r="O915" s="33">
        <f t="shared" si="4462"/>
        <v>0</v>
      </c>
      <c r="P915" s="172"/>
      <c r="Q915" s="33">
        <f t="shared" si="4463"/>
        <v>0</v>
      </c>
      <c r="R915" s="172"/>
      <c r="S915" s="33">
        <f t="shared" si="4464"/>
        <v>0</v>
      </c>
      <c r="T915" s="172"/>
      <c r="U915" s="33">
        <f t="shared" si="4465"/>
        <v>0</v>
      </c>
      <c r="V915" s="172"/>
      <c r="W915" s="33">
        <f t="shared" si="4466"/>
        <v>0</v>
      </c>
      <c r="X915" s="172"/>
      <c r="Y915" s="33">
        <f t="shared" si="4467"/>
        <v>0</v>
      </c>
      <c r="Z915" s="172"/>
      <c r="AA915" s="33">
        <f t="shared" si="4468"/>
        <v>0</v>
      </c>
      <c r="AB915" s="172"/>
      <c r="AC915" s="33">
        <f t="shared" si="4469"/>
        <v>0</v>
      </c>
      <c r="AD915" s="172"/>
      <c r="AE915" s="33">
        <f t="shared" si="4470"/>
        <v>0</v>
      </c>
      <c r="AF915" s="172"/>
      <c r="AG915" s="33">
        <f t="shared" si="4471"/>
        <v>0</v>
      </c>
      <c r="AH915" s="172"/>
      <c r="AI915" s="33">
        <f t="shared" si="4472"/>
        <v>0</v>
      </c>
      <c r="AJ915" s="172"/>
      <c r="AK915" s="33">
        <f t="shared" si="4473"/>
        <v>0</v>
      </c>
      <c r="AL915" s="172"/>
      <c r="AM915" s="33">
        <f t="shared" si="4474"/>
        <v>0</v>
      </c>
      <c r="AN915" s="172"/>
      <c r="AO915" s="33">
        <f t="shared" si="4475"/>
        <v>0</v>
      </c>
      <c r="AP915" s="172"/>
      <c r="AQ915" s="33">
        <f t="shared" si="4476"/>
        <v>0</v>
      </c>
      <c r="AR915" s="172"/>
      <c r="AS915" s="33">
        <f t="shared" si="4477"/>
        <v>0</v>
      </c>
      <c r="AT915" s="172"/>
      <c r="AU915" s="33">
        <f t="shared" si="4478"/>
        <v>0</v>
      </c>
      <c r="AV915" s="172"/>
      <c r="AW915" s="33">
        <f t="shared" si="4479"/>
        <v>0</v>
      </c>
      <c r="AX915" s="34">
        <f t="shared" si="4480"/>
        <v>0</v>
      </c>
      <c r="AY915" s="41">
        <f t="shared" si="4481"/>
        <v>0</v>
      </c>
      <c r="AZ915" s="5">
        <f t="shared" si="4482"/>
        <v>0</v>
      </c>
      <c r="BA915" s="155">
        <f t="shared" si="4483"/>
        <v>0</v>
      </c>
    </row>
    <row r="916" spans="1:53" s="2" customFormat="1" ht="13.2" hidden="1" thickTop="1" thickBot="1" x14ac:dyDescent="0.3">
      <c r="A916" s="32"/>
      <c r="B916" s="154">
        <v>5500300427</v>
      </c>
      <c r="C916" s="133" t="str">
        <f>IFERROR(IF(B916,VLOOKUP((AEO!$B$13&amp;AEO!$C$13&amp;B916&amp;E916),MSRV5!A:F,6,0),""),"N/A")</f>
        <v>8690</v>
      </c>
      <c r="D916" s="138" t="s">
        <v>5823</v>
      </c>
      <c r="E916" s="143" t="str">
        <f>IF(B916,VLOOKUP(B916,MSRV5!B:D,3,0),"")</f>
        <v>UN</v>
      </c>
      <c r="F916" s="143"/>
      <c r="G916" s="75"/>
      <c r="H916" s="74">
        <f>IFERROR(IF(B916,VLOOKUP((AEO!$B$13&amp;AEO!$C$13&amp;B916&amp;E916),MSRV5!A:E,5,0),""),0)</f>
        <v>1141.96</v>
      </c>
      <c r="I916" s="33">
        <f t="shared" si="4459"/>
        <v>0</v>
      </c>
      <c r="J916" s="172"/>
      <c r="K916" s="33">
        <f t="shared" si="4460"/>
        <v>0</v>
      </c>
      <c r="L916" s="172"/>
      <c r="M916" s="33">
        <f t="shared" si="4461"/>
        <v>0</v>
      </c>
      <c r="N916" s="172"/>
      <c r="O916" s="33">
        <f t="shared" si="4462"/>
        <v>0</v>
      </c>
      <c r="P916" s="172"/>
      <c r="Q916" s="33">
        <f t="shared" si="4463"/>
        <v>0</v>
      </c>
      <c r="R916" s="172"/>
      <c r="S916" s="33">
        <f t="shared" si="4464"/>
        <v>0</v>
      </c>
      <c r="T916" s="172"/>
      <c r="U916" s="33">
        <f t="shared" si="4465"/>
        <v>0</v>
      </c>
      <c r="V916" s="172"/>
      <c r="W916" s="33">
        <f t="shared" si="4466"/>
        <v>0</v>
      </c>
      <c r="X916" s="172"/>
      <c r="Y916" s="33">
        <f t="shared" si="4467"/>
        <v>0</v>
      </c>
      <c r="Z916" s="172"/>
      <c r="AA916" s="33">
        <f t="shared" si="4468"/>
        <v>0</v>
      </c>
      <c r="AB916" s="172"/>
      <c r="AC916" s="33">
        <f t="shared" si="4469"/>
        <v>0</v>
      </c>
      <c r="AD916" s="172"/>
      <c r="AE916" s="33">
        <f t="shared" si="4470"/>
        <v>0</v>
      </c>
      <c r="AF916" s="172"/>
      <c r="AG916" s="33">
        <f t="shared" si="4471"/>
        <v>0</v>
      </c>
      <c r="AH916" s="172"/>
      <c r="AI916" s="33">
        <f t="shared" si="4472"/>
        <v>0</v>
      </c>
      <c r="AJ916" s="172"/>
      <c r="AK916" s="33">
        <f t="shared" si="4473"/>
        <v>0</v>
      </c>
      <c r="AL916" s="172"/>
      <c r="AM916" s="33">
        <f t="shared" si="4474"/>
        <v>0</v>
      </c>
      <c r="AN916" s="172"/>
      <c r="AO916" s="33">
        <f t="shared" si="4475"/>
        <v>0</v>
      </c>
      <c r="AP916" s="172"/>
      <c r="AQ916" s="33">
        <f t="shared" si="4476"/>
        <v>0</v>
      </c>
      <c r="AR916" s="172"/>
      <c r="AS916" s="33">
        <f t="shared" si="4477"/>
        <v>0</v>
      </c>
      <c r="AT916" s="172"/>
      <c r="AU916" s="33">
        <f t="shared" si="4478"/>
        <v>0</v>
      </c>
      <c r="AV916" s="172"/>
      <c r="AW916" s="33">
        <f t="shared" si="4479"/>
        <v>0</v>
      </c>
      <c r="AX916" s="34">
        <f t="shared" si="4480"/>
        <v>0</v>
      </c>
      <c r="AY916" s="41">
        <f t="shared" si="4481"/>
        <v>0</v>
      </c>
      <c r="AZ916" s="5">
        <f t="shared" si="4482"/>
        <v>0</v>
      </c>
      <c r="BA916" s="155">
        <f t="shared" si="4483"/>
        <v>0</v>
      </c>
    </row>
    <row r="917" spans="1:53" s="2" customFormat="1" ht="13.2" hidden="1" thickTop="1" thickBot="1" x14ac:dyDescent="0.3">
      <c r="A917" s="32"/>
      <c r="B917" s="154">
        <v>5500300453</v>
      </c>
      <c r="C917" s="133" t="str">
        <f>IFERROR(IF(B917,VLOOKUP((AEO!$B$13&amp;AEO!$C$13&amp;B917&amp;E917),MSRV5!A:F,6,0),""),"N/A")</f>
        <v>8700</v>
      </c>
      <c r="D917" s="138" t="s">
        <v>5824</v>
      </c>
      <c r="E917" s="143" t="str">
        <f>IF(B917,VLOOKUP(B917,MSRV5!B:D,3,0),"")</f>
        <v>M2</v>
      </c>
      <c r="F917" s="143"/>
      <c r="G917" s="75"/>
      <c r="H917" s="74">
        <f>IFERROR(IF(B917,VLOOKUP((AEO!$B$13&amp;AEO!$C$13&amp;B917&amp;E917),MSRV5!A:E,5,0),""),0)</f>
        <v>229.84</v>
      </c>
      <c r="I917" s="33">
        <f t="shared" si="4459"/>
        <v>0</v>
      </c>
      <c r="J917" s="172"/>
      <c r="K917" s="33">
        <f t="shared" si="4460"/>
        <v>0</v>
      </c>
      <c r="L917" s="172"/>
      <c r="M917" s="33">
        <f t="shared" si="4461"/>
        <v>0</v>
      </c>
      <c r="N917" s="172"/>
      <c r="O917" s="33">
        <f t="shared" si="4462"/>
        <v>0</v>
      </c>
      <c r="P917" s="172"/>
      <c r="Q917" s="33">
        <f t="shared" si="4463"/>
        <v>0</v>
      </c>
      <c r="R917" s="172"/>
      <c r="S917" s="33">
        <f t="shared" si="4464"/>
        <v>0</v>
      </c>
      <c r="T917" s="172"/>
      <c r="U917" s="33">
        <f t="shared" si="4465"/>
        <v>0</v>
      </c>
      <c r="V917" s="172"/>
      <c r="W917" s="33">
        <f t="shared" si="4466"/>
        <v>0</v>
      </c>
      <c r="X917" s="172"/>
      <c r="Y917" s="33">
        <f t="shared" si="4467"/>
        <v>0</v>
      </c>
      <c r="Z917" s="172"/>
      <c r="AA917" s="33">
        <f t="shared" si="4468"/>
        <v>0</v>
      </c>
      <c r="AB917" s="172"/>
      <c r="AC917" s="33">
        <f t="shared" si="4469"/>
        <v>0</v>
      </c>
      <c r="AD917" s="172"/>
      <c r="AE917" s="33">
        <f t="shared" si="4470"/>
        <v>0</v>
      </c>
      <c r="AF917" s="172"/>
      <c r="AG917" s="33">
        <f t="shared" si="4471"/>
        <v>0</v>
      </c>
      <c r="AH917" s="172"/>
      <c r="AI917" s="33">
        <f t="shared" si="4472"/>
        <v>0</v>
      </c>
      <c r="AJ917" s="172"/>
      <c r="AK917" s="33">
        <f t="shared" si="4473"/>
        <v>0</v>
      </c>
      <c r="AL917" s="172"/>
      <c r="AM917" s="33">
        <f t="shared" si="4474"/>
        <v>0</v>
      </c>
      <c r="AN917" s="172"/>
      <c r="AO917" s="33">
        <f t="shared" si="4475"/>
        <v>0</v>
      </c>
      <c r="AP917" s="172"/>
      <c r="AQ917" s="33">
        <f t="shared" si="4476"/>
        <v>0</v>
      </c>
      <c r="AR917" s="172"/>
      <c r="AS917" s="33">
        <f t="shared" si="4477"/>
        <v>0</v>
      </c>
      <c r="AT917" s="172"/>
      <c r="AU917" s="33">
        <f t="shared" si="4478"/>
        <v>0</v>
      </c>
      <c r="AV917" s="172"/>
      <c r="AW917" s="33">
        <f t="shared" si="4479"/>
        <v>0</v>
      </c>
      <c r="AX917" s="34">
        <f t="shared" si="4480"/>
        <v>0</v>
      </c>
      <c r="AY917" s="41">
        <f t="shared" si="4481"/>
        <v>0</v>
      </c>
      <c r="AZ917" s="5">
        <f t="shared" si="4482"/>
        <v>0</v>
      </c>
      <c r="BA917" s="155">
        <f t="shared" si="4483"/>
        <v>0</v>
      </c>
    </row>
    <row r="918" spans="1:53" s="2" customFormat="1" ht="13.2" hidden="1" thickTop="1" thickBot="1" x14ac:dyDescent="0.3">
      <c r="A918" s="32"/>
      <c r="B918" s="154">
        <v>5500300456</v>
      </c>
      <c r="C918" s="133" t="str">
        <f>IFERROR(IF(B918,VLOOKUP((AEO!$B$13&amp;AEO!$C$13&amp;B918&amp;E918),MSRV5!A:F,6,0),""),"N/A")</f>
        <v>8710</v>
      </c>
      <c r="D918" s="138" t="s">
        <v>5825</v>
      </c>
      <c r="E918" s="143" t="str">
        <f>IF(B918,VLOOKUP(B918,MSRV5!B:D,3,0),"")</f>
        <v>M2</v>
      </c>
      <c r="F918" s="143"/>
      <c r="G918" s="75"/>
      <c r="H918" s="74">
        <f>IFERROR(IF(B918,VLOOKUP((AEO!$B$13&amp;AEO!$C$13&amp;B918&amp;E918),MSRV5!A:E,5,0),""),0)</f>
        <v>172.39</v>
      </c>
      <c r="I918" s="33">
        <f t="shared" si="4459"/>
        <v>0</v>
      </c>
      <c r="J918" s="172"/>
      <c r="K918" s="33">
        <f t="shared" si="4460"/>
        <v>0</v>
      </c>
      <c r="L918" s="172"/>
      <c r="M918" s="33">
        <f t="shared" si="4461"/>
        <v>0</v>
      </c>
      <c r="N918" s="172"/>
      <c r="O918" s="33">
        <f t="shared" si="4462"/>
        <v>0</v>
      </c>
      <c r="P918" s="172"/>
      <c r="Q918" s="33">
        <f t="shared" si="4463"/>
        <v>0</v>
      </c>
      <c r="R918" s="172"/>
      <c r="S918" s="33">
        <f t="shared" si="4464"/>
        <v>0</v>
      </c>
      <c r="T918" s="172"/>
      <c r="U918" s="33">
        <f t="shared" si="4465"/>
        <v>0</v>
      </c>
      <c r="V918" s="172"/>
      <c r="W918" s="33">
        <f t="shared" si="4466"/>
        <v>0</v>
      </c>
      <c r="X918" s="172"/>
      <c r="Y918" s="33">
        <f t="shared" si="4467"/>
        <v>0</v>
      </c>
      <c r="Z918" s="172"/>
      <c r="AA918" s="33">
        <f t="shared" si="4468"/>
        <v>0</v>
      </c>
      <c r="AB918" s="172"/>
      <c r="AC918" s="33">
        <f t="shared" si="4469"/>
        <v>0</v>
      </c>
      <c r="AD918" s="172"/>
      <c r="AE918" s="33">
        <f t="shared" si="4470"/>
        <v>0</v>
      </c>
      <c r="AF918" s="172"/>
      <c r="AG918" s="33">
        <f t="shared" si="4471"/>
        <v>0</v>
      </c>
      <c r="AH918" s="172"/>
      <c r="AI918" s="33">
        <f t="shared" si="4472"/>
        <v>0</v>
      </c>
      <c r="AJ918" s="172"/>
      <c r="AK918" s="33">
        <f t="shared" si="4473"/>
        <v>0</v>
      </c>
      <c r="AL918" s="172"/>
      <c r="AM918" s="33">
        <f t="shared" si="4474"/>
        <v>0</v>
      </c>
      <c r="AN918" s="172"/>
      <c r="AO918" s="33">
        <f t="shared" si="4475"/>
        <v>0</v>
      </c>
      <c r="AP918" s="172"/>
      <c r="AQ918" s="33">
        <f t="shared" si="4476"/>
        <v>0</v>
      </c>
      <c r="AR918" s="172"/>
      <c r="AS918" s="33">
        <f t="shared" si="4477"/>
        <v>0</v>
      </c>
      <c r="AT918" s="172"/>
      <c r="AU918" s="33">
        <f t="shared" si="4478"/>
        <v>0</v>
      </c>
      <c r="AV918" s="172"/>
      <c r="AW918" s="33">
        <f t="shared" si="4479"/>
        <v>0</v>
      </c>
      <c r="AX918" s="34">
        <f t="shared" si="4480"/>
        <v>0</v>
      </c>
      <c r="AY918" s="41">
        <f t="shared" si="4481"/>
        <v>0</v>
      </c>
      <c r="AZ918" s="5">
        <f t="shared" si="4482"/>
        <v>0</v>
      </c>
      <c r="BA918" s="155">
        <f t="shared" si="4483"/>
        <v>0</v>
      </c>
    </row>
    <row r="919" spans="1:53" s="2" customFormat="1" ht="13.2" hidden="1" thickTop="1" thickBot="1" x14ac:dyDescent="0.3">
      <c r="A919" s="32"/>
      <c r="B919" s="154">
        <v>5500300545</v>
      </c>
      <c r="C919" s="133" t="str">
        <f>IFERROR(IF(B919,VLOOKUP((AEO!$B$13&amp;AEO!$C$13&amp;B919&amp;E919),MSRV5!A:F,6,0),""),"N/A")</f>
        <v>8720</v>
      </c>
      <c r="D919" s="138" t="s">
        <v>5826</v>
      </c>
      <c r="E919" s="143" t="str">
        <f>IF(B919,VLOOKUP(B919,MSRV5!B:D,3,0),"")</f>
        <v>UN</v>
      </c>
      <c r="F919" s="143"/>
      <c r="G919" s="75"/>
      <c r="H919" s="74">
        <f>IFERROR(IF(B919,VLOOKUP((AEO!$B$13&amp;AEO!$C$13&amp;B919&amp;E919),MSRV5!A:E,5,0),""),0)</f>
        <v>2569.4</v>
      </c>
      <c r="I919" s="33">
        <f t="shared" si="4459"/>
        <v>0</v>
      </c>
      <c r="J919" s="172"/>
      <c r="K919" s="33">
        <f t="shared" si="4460"/>
        <v>0</v>
      </c>
      <c r="L919" s="172"/>
      <c r="M919" s="33">
        <f t="shared" si="4461"/>
        <v>0</v>
      </c>
      <c r="N919" s="172"/>
      <c r="O919" s="33">
        <f t="shared" si="4462"/>
        <v>0</v>
      </c>
      <c r="P919" s="172"/>
      <c r="Q919" s="33">
        <f t="shared" si="4463"/>
        <v>0</v>
      </c>
      <c r="R919" s="172"/>
      <c r="S919" s="33">
        <f t="shared" si="4464"/>
        <v>0</v>
      </c>
      <c r="T919" s="172"/>
      <c r="U919" s="33">
        <f t="shared" si="4465"/>
        <v>0</v>
      </c>
      <c r="V919" s="172"/>
      <c r="W919" s="33">
        <f t="shared" si="4466"/>
        <v>0</v>
      </c>
      <c r="X919" s="172"/>
      <c r="Y919" s="33">
        <f t="shared" si="4467"/>
        <v>0</v>
      </c>
      <c r="Z919" s="172"/>
      <c r="AA919" s="33">
        <f t="shared" si="4468"/>
        <v>0</v>
      </c>
      <c r="AB919" s="172"/>
      <c r="AC919" s="33">
        <f t="shared" si="4469"/>
        <v>0</v>
      </c>
      <c r="AD919" s="172"/>
      <c r="AE919" s="33">
        <f t="shared" si="4470"/>
        <v>0</v>
      </c>
      <c r="AF919" s="172"/>
      <c r="AG919" s="33">
        <f t="shared" si="4471"/>
        <v>0</v>
      </c>
      <c r="AH919" s="172"/>
      <c r="AI919" s="33">
        <f t="shared" si="4472"/>
        <v>0</v>
      </c>
      <c r="AJ919" s="172"/>
      <c r="AK919" s="33">
        <f t="shared" si="4473"/>
        <v>0</v>
      </c>
      <c r="AL919" s="172"/>
      <c r="AM919" s="33">
        <f t="shared" si="4474"/>
        <v>0</v>
      </c>
      <c r="AN919" s="172"/>
      <c r="AO919" s="33">
        <f t="shared" si="4475"/>
        <v>0</v>
      </c>
      <c r="AP919" s="172"/>
      <c r="AQ919" s="33">
        <f t="shared" si="4476"/>
        <v>0</v>
      </c>
      <c r="AR919" s="172"/>
      <c r="AS919" s="33">
        <f t="shared" si="4477"/>
        <v>0</v>
      </c>
      <c r="AT919" s="172"/>
      <c r="AU919" s="33">
        <f t="shared" si="4478"/>
        <v>0</v>
      </c>
      <c r="AV919" s="172"/>
      <c r="AW919" s="33">
        <f t="shared" si="4479"/>
        <v>0</v>
      </c>
      <c r="AX919" s="34">
        <f t="shared" si="4480"/>
        <v>0</v>
      </c>
      <c r="AY919" s="41">
        <f t="shared" si="4481"/>
        <v>0</v>
      </c>
      <c r="AZ919" s="5">
        <f t="shared" si="4482"/>
        <v>0</v>
      </c>
      <c r="BA919" s="155">
        <f t="shared" si="4483"/>
        <v>0</v>
      </c>
    </row>
    <row r="920" spans="1:53" s="2" customFormat="1" ht="24" hidden="1" thickTop="1" thickBot="1" x14ac:dyDescent="0.3">
      <c r="A920" s="32"/>
      <c r="B920" s="154">
        <v>5500300591</v>
      </c>
      <c r="C920" s="133" t="str">
        <f>IFERROR(IF(B920,VLOOKUP((AEO!$B$13&amp;AEO!$C$13&amp;B920&amp;E920),MSRV5!A:F,6,0),""),"N/A")</f>
        <v>8730</v>
      </c>
      <c r="D920" s="138" t="s">
        <v>5827</v>
      </c>
      <c r="E920" s="143" t="str">
        <f>IF(B920,VLOOKUP(B920,MSRV5!B:D,3,0),"")</f>
        <v>UN</v>
      </c>
      <c r="F920" s="143"/>
      <c r="G920" s="75"/>
      <c r="H920" s="74">
        <f>IFERROR(IF(B920,VLOOKUP((AEO!$B$13&amp;AEO!$C$13&amp;B920&amp;E920),MSRV5!A:E,5,0),""),0)</f>
        <v>1427.44</v>
      </c>
      <c r="I920" s="33">
        <f t="shared" si="4459"/>
        <v>0</v>
      </c>
      <c r="J920" s="172"/>
      <c r="K920" s="33">
        <f t="shared" si="4460"/>
        <v>0</v>
      </c>
      <c r="L920" s="172"/>
      <c r="M920" s="33">
        <f t="shared" si="4461"/>
        <v>0</v>
      </c>
      <c r="N920" s="172"/>
      <c r="O920" s="33">
        <f t="shared" si="4462"/>
        <v>0</v>
      </c>
      <c r="P920" s="172"/>
      <c r="Q920" s="33">
        <f t="shared" si="4463"/>
        <v>0</v>
      </c>
      <c r="R920" s="172"/>
      <c r="S920" s="33">
        <f t="shared" si="4464"/>
        <v>0</v>
      </c>
      <c r="T920" s="172"/>
      <c r="U920" s="33">
        <f t="shared" si="4465"/>
        <v>0</v>
      </c>
      <c r="V920" s="172"/>
      <c r="W920" s="33">
        <f t="shared" si="4466"/>
        <v>0</v>
      </c>
      <c r="X920" s="172"/>
      <c r="Y920" s="33">
        <f t="shared" si="4467"/>
        <v>0</v>
      </c>
      <c r="Z920" s="172"/>
      <c r="AA920" s="33">
        <f t="shared" si="4468"/>
        <v>0</v>
      </c>
      <c r="AB920" s="172"/>
      <c r="AC920" s="33">
        <f t="shared" si="4469"/>
        <v>0</v>
      </c>
      <c r="AD920" s="172"/>
      <c r="AE920" s="33">
        <f t="shared" si="4470"/>
        <v>0</v>
      </c>
      <c r="AF920" s="172"/>
      <c r="AG920" s="33">
        <f t="shared" si="4471"/>
        <v>0</v>
      </c>
      <c r="AH920" s="172"/>
      <c r="AI920" s="33">
        <f t="shared" si="4472"/>
        <v>0</v>
      </c>
      <c r="AJ920" s="172"/>
      <c r="AK920" s="33">
        <f t="shared" si="4473"/>
        <v>0</v>
      </c>
      <c r="AL920" s="172"/>
      <c r="AM920" s="33">
        <f t="shared" si="4474"/>
        <v>0</v>
      </c>
      <c r="AN920" s="172"/>
      <c r="AO920" s="33">
        <f t="shared" si="4475"/>
        <v>0</v>
      </c>
      <c r="AP920" s="172"/>
      <c r="AQ920" s="33">
        <f t="shared" si="4476"/>
        <v>0</v>
      </c>
      <c r="AR920" s="172"/>
      <c r="AS920" s="33">
        <f t="shared" si="4477"/>
        <v>0</v>
      </c>
      <c r="AT920" s="172"/>
      <c r="AU920" s="33">
        <f t="shared" si="4478"/>
        <v>0</v>
      </c>
      <c r="AV920" s="172"/>
      <c r="AW920" s="33">
        <f t="shared" si="4479"/>
        <v>0</v>
      </c>
      <c r="AX920" s="34">
        <f t="shared" si="4480"/>
        <v>0</v>
      </c>
      <c r="AY920" s="41">
        <f t="shared" si="4481"/>
        <v>0</v>
      </c>
      <c r="AZ920" s="5">
        <f t="shared" si="4482"/>
        <v>0</v>
      </c>
      <c r="BA920" s="155">
        <f t="shared" si="4483"/>
        <v>0</v>
      </c>
    </row>
    <row r="921" spans="1:53" s="2" customFormat="1" ht="13.2" hidden="1" thickTop="1" thickBot="1" x14ac:dyDescent="0.3">
      <c r="A921" s="32"/>
      <c r="B921" s="154">
        <v>5500400238</v>
      </c>
      <c r="C921" s="133" t="str">
        <f>IFERROR(IF(B921,VLOOKUP((AEO!$B$13&amp;AEO!$C$13&amp;B921&amp;E921),MSRV5!A:F,6,0),""),"N/A")</f>
        <v>8740</v>
      </c>
      <c r="D921" s="138" t="s">
        <v>5828</v>
      </c>
      <c r="E921" s="143" t="str">
        <f>IF(B921,VLOOKUP(B921,MSRV5!B:D,3,0),"")</f>
        <v>UN</v>
      </c>
      <c r="F921" s="143"/>
      <c r="G921" s="75"/>
      <c r="H921" s="74">
        <f>IFERROR(IF(B921,VLOOKUP((AEO!$B$13&amp;AEO!$C$13&amp;B921&amp;E921),MSRV5!A:E,5,0),""),0)</f>
        <v>574.64</v>
      </c>
      <c r="I921" s="33">
        <f t="shared" si="4459"/>
        <v>0</v>
      </c>
      <c r="J921" s="172"/>
      <c r="K921" s="33">
        <f t="shared" si="4460"/>
        <v>0</v>
      </c>
      <c r="L921" s="172"/>
      <c r="M921" s="33">
        <f t="shared" si="4461"/>
        <v>0</v>
      </c>
      <c r="N921" s="172"/>
      <c r="O921" s="33">
        <f t="shared" si="4462"/>
        <v>0</v>
      </c>
      <c r="P921" s="172"/>
      <c r="Q921" s="33">
        <f t="shared" si="4463"/>
        <v>0</v>
      </c>
      <c r="R921" s="172"/>
      <c r="S921" s="33">
        <f t="shared" si="4464"/>
        <v>0</v>
      </c>
      <c r="T921" s="172"/>
      <c r="U921" s="33">
        <f t="shared" si="4465"/>
        <v>0</v>
      </c>
      <c r="V921" s="172"/>
      <c r="W921" s="33">
        <f t="shared" si="4466"/>
        <v>0</v>
      </c>
      <c r="X921" s="172"/>
      <c r="Y921" s="33">
        <f t="shared" si="4467"/>
        <v>0</v>
      </c>
      <c r="Z921" s="172"/>
      <c r="AA921" s="33">
        <f t="shared" si="4468"/>
        <v>0</v>
      </c>
      <c r="AB921" s="172"/>
      <c r="AC921" s="33">
        <f t="shared" si="4469"/>
        <v>0</v>
      </c>
      <c r="AD921" s="172"/>
      <c r="AE921" s="33">
        <f t="shared" si="4470"/>
        <v>0</v>
      </c>
      <c r="AF921" s="172"/>
      <c r="AG921" s="33">
        <f t="shared" si="4471"/>
        <v>0</v>
      </c>
      <c r="AH921" s="172"/>
      <c r="AI921" s="33">
        <f t="shared" si="4472"/>
        <v>0</v>
      </c>
      <c r="AJ921" s="172"/>
      <c r="AK921" s="33">
        <f t="shared" si="4473"/>
        <v>0</v>
      </c>
      <c r="AL921" s="172"/>
      <c r="AM921" s="33">
        <f t="shared" si="4474"/>
        <v>0</v>
      </c>
      <c r="AN921" s="172"/>
      <c r="AO921" s="33">
        <f t="shared" si="4475"/>
        <v>0</v>
      </c>
      <c r="AP921" s="172"/>
      <c r="AQ921" s="33">
        <f t="shared" si="4476"/>
        <v>0</v>
      </c>
      <c r="AR921" s="172"/>
      <c r="AS921" s="33">
        <f t="shared" si="4477"/>
        <v>0</v>
      </c>
      <c r="AT921" s="172"/>
      <c r="AU921" s="33">
        <f t="shared" si="4478"/>
        <v>0</v>
      </c>
      <c r="AV921" s="172"/>
      <c r="AW921" s="33">
        <f t="shared" si="4479"/>
        <v>0</v>
      </c>
      <c r="AX921" s="34">
        <f t="shared" si="4480"/>
        <v>0</v>
      </c>
      <c r="AY921" s="41">
        <f t="shared" si="4481"/>
        <v>0</v>
      </c>
      <c r="AZ921" s="5">
        <f t="shared" si="4482"/>
        <v>0</v>
      </c>
      <c r="BA921" s="155">
        <f t="shared" si="4483"/>
        <v>0</v>
      </c>
    </row>
    <row r="922" spans="1:53" s="2" customFormat="1" ht="24" hidden="1" thickTop="1" thickBot="1" x14ac:dyDescent="0.3">
      <c r="A922" s="32"/>
      <c r="B922" s="154">
        <v>5500400271</v>
      </c>
      <c r="C922" s="133" t="str">
        <f>IFERROR(IF(B922,VLOOKUP((AEO!$B$13&amp;AEO!$C$13&amp;B922&amp;E922),MSRV5!A:F,6,0),""),"N/A")</f>
        <v>8750</v>
      </c>
      <c r="D922" s="138" t="s">
        <v>5829</v>
      </c>
      <c r="E922" s="143" t="str">
        <f>IF(B922,VLOOKUP(B922,MSRV5!B:D,3,0),"")</f>
        <v>UN</v>
      </c>
      <c r="F922" s="143"/>
      <c r="G922" s="75"/>
      <c r="H922" s="74">
        <f>IFERROR(IF(B922,VLOOKUP((AEO!$B$13&amp;AEO!$C$13&amp;B922&amp;E922),MSRV5!A:E,5,0),""),0)</f>
        <v>1149.26</v>
      </c>
      <c r="I922" s="33">
        <f t="shared" si="4459"/>
        <v>0</v>
      </c>
      <c r="J922" s="172"/>
      <c r="K922" s="33">
        <f t="shared" si="4460"/>
        <v>0</v>
      </c>
      <c r="L922" s="172"/>
      <c r="M922" s="33">
        <f t="shared" si="4461"/>
        <v>0</v>
      </c>
      <c r="N922" s="172"/>
      <c r="O922" s="33">
        <f t="shared" si="4462"/>
        <v>0</v>
      </c>
      <c r="P922" s="172"/>
      <c r="Q922" s="33">
        <f t="shared" si="4463"/>
        <v>0</v>
      </c>
      <c r="R922" s="172"/>
      <c r="S922" s="33">
        <f t="shared" si="4464"/>
        <v>0</v>
      </c>
      <c r="T922" s="172"/>
      <c r="U922" s="33">
        <f t="shared" si="4465"/>
        <v>0</v>
      </c>
      <c r="V922" s="172"/>
      <c r="W922" s="33">
        <f t="shared" si="4466"/>
        <v>0</v>
      </c>
      <c r="X922" s="172"/>
      <c r="Y922" s="33">
        <f t="shared" si="4467"/>
        <v>0</v>
      </c>
      <c r="Z922" s="172"/>
      <c r="AA922" s="33">
        <f t="shared" si="4468"/>
        <v>0</v>
      </c>
      <c r="AB922" s="172"/>
      <c r="AC922" s="33">
        <f t="shared" si="4469"/>
        <v>0</v>
      </c>
      <c r="AD922" s="172"/>
      <c r="AE922" s="33">
        <f t="shared" si="4470"/>
        <v>0</v>
      </c>
      <c r="AF922" s="172"/>
      <c r="AG922" s="33">
        <f t="shared" si="4471"/>
        <v>0</v>
      </c>
      <c r="AH922" s="172"/>
      <c r="AI922" s="33">
        <f t="shared" si="4472"/>
        <v>0</v>
      </c>
      <c r="AJ922" s="172"/>
      <c r="AK922" s="33">
        <f t="shared" si="4473"/>
        <v>0</v>
      </c>
      <c r="AL922" s="172"/>
      <c r="AM922" s="33">
        <f t="shared" si="4474"/>
        <v>0</v>
      </c>
      <c r="AN922" s="172"/>
      <c r="AO922" s="33">
        <f t="shared" si="4475"/>
        <v>0</v>
      </c>
      <c r="AP922" s="172"/>
      <c r="AQ922" s="33">
        <f t="shared" si="4476"/>
        <v>0</v>
      </c>
      <c r="AR922" s="172"/>
      <c r="AS922" s="33">
        <f t="shared" si="4477"/>
        <v>0</v>
      </c>
      <c r="AT922" s="172"/>
      <c r="AU922" s="33">
        <f t="shared" si="4478"/>
        <v>0</v>
      </c>
      <c r="AV922" s="172"/>
      <c r="AW922" s="33">
        <f t="shared" si="4479"/>
        <v>0</v>
      </c>
      <c r="AX922" s="34">
        <f t="shared" si="4480"/>
        <v>0</v>
      </c>
      <c r="AY922" s="41">
        <f t="shared" si="4481"/>
        <v>0</v>
      </c>
      <c r="AZ922" s="5">
        <f t="shared" si="4482"/>
        <v>0</v>
      </c>
      <c r="BA922" s="155">
        <f t="shared" si="4483"/>
        <v>0</v>
      </c>
    </row>
    <row r="923" spans="1:53" s="2" customFormat="1" ht="13.2" hidden="1" thickTop="1" thickBot="1" x14ac:dyDescent="0.3">
      <c r="A923" s="32"/>
      <c r="B923" s="154">
        <v>5500400274</v>
      </c>
      <c r="C923" s="133" t="str">
        <f>IFERROR(IF(B923,VLOOKUP((AEO!$B$13&amp;AEO!$C$13&amp;B923&amp;E923),MSRV5!A:F,6,0),""),"N/A")</f>
        <v>8760</v>
      </c>
      <c r="D923" s="138" t="s">
        <v>5830</v>
      </c>
      <c r="E923" s="143" t="str">
        <f>IF(B923,VLOOKUP(B923,MSRV5!B:D,3,0),"")</f>
        <v>UN</v>
      </c>
      <c r="F923" s="143"/>
      <c r="G923" s="75"/>
      <c r="H923" s="74">
        <f>IFERROR(IF(B923,VLOOKUP((AEO!$B$13&amp;AEO!$C$13&amp;B923&amp;E923),MSRV5!A:E,5,0),""),0)</f>
        <v>1570.16</v>
      </c>
      <c r="I923" s="33">
        <f t="shared" si="4459"/>
        <v>0</v>
      </c>
      <c r="J923" s="172"/>
      <c r="K923" s="33">
        <f t="shared" si="4460"/>
        <v>0</v>
      </c>
      <c r="L923" s="172"/>
      <c r="M923" s="33">
        <f t="shared" si="4461"/>
        <v>0</v>
      </c>
      <c r="N923" s="172"/>
      <c r="O923" s="33">
        <f t="shared" si="4462"/>
        <v>0</v>
      </c>
      <c r="P923" s="172"/>
      <c r="Q923" s="33">
        <f t="shared" si="4463"/>
        <v>0</v>
      </c>
      <c r="R923" s="172"/>
      <c r="S923" s="33">
        <f t="shared" si="4464"/>
        <v>0</v>
      </c>
      <c r="T923" s="172"/>
      <c r="U923" s="33">
        <f t="shared" si="4465"/>
        <v>0</v>
      </c>
      <c r="V923" s="172"/>
      <c r="W923" s="33">
        <f t="shared" si="4466"/>
        <v>0</v>
      </c>
      <c r="X923" s="172"/>
      <c r="Y923" s="33">
        <f t="shared" si="4467"/>
        <v>0</v>
      </c>
      <c r="Z923" s="172"/>
      <c r="AA923" s="33">
        <f t="shared" si="4468"/>
        <v>0</v>
      </c>
      <c r="AB923" s="172"/>
      <c r="AC923" s="33">
        <f t="shared" si="4469"/>
        <v>0</v>
      </c>
      <c r="AD923" s="172"/>
      <c r="AE923" s="33">
        <f t="shared" si="4470"/>
        <v>0</v>
      </c>
      <c r="AF923" s="172"/>
      <c r="AG923" s="33">
        <f t="shared" si="4471"/>
        <v>0</v>
      </c>
      <c r="AH923" s="172"/>
      <c r="AI923" s="33">
        <f t="shared" si="4472"/>
        <v>0</v>
      </c>
      <c r="AJ923" s="172"/>
      <c r="AK923" s="33">
        <f t="shared" si="4473"/>
        <v>0</v>
      </c>
      <c r="AL923" s="172"/>
      <c r="AM923" s="33">
        <f t="shared" si="4474"/>
        <v>0</v>
      </c>
      <c r="AN923" s="172"/>
      <c r="AO923" s="33">
        <f t="shared" si="4475"/>
        <v>0</v>
      </c>
      <c r="AP923" s="172"/>
      <c r="AQ923" s="33">
        <f t="shared" si="4476"/>
        <v>0</v>
      </c>
      <c r="AR923" s="172"/>
      <c r="AS923" s="33">
        <f t="shared" si="4477"/>
        <v>0</v>
      </c>
      <c r="AT923" s="172"/>
      <c r="AU923" s="33">
        <f t="shared" si="4478"/>
        <v>0</v>
      </c>
      <c r="AV923" s="172"/>
      <c r="AW923" s="33">
        <f t="shared" si="4479"/>
        <v>0</v>
      </c>
      <c r="AX923" s="34">
        <f t="shared" si="4480"/>
        <v>0</v>
      </c>
      <c r="AY923" s="41">
        <f t="shared" si="4481"/>
        <v>0</v>
      </c>
      <c r="AZ923" s="5">
        <f t="shared" si="4482"/>
        <v>0</v>
      </c>
      <c r="BA923" s="155">
        <f t="shared" si="4483"/>
        <v>0</v>
      </c>
    </row>
    <row r="924" spans="1:53" s="2" customFormat="1" ht="24" hidden="1" thickTop="1" thickBot="1" x14ac:dyDescent="0.3">
      <c r="A924" s="32"/>
      <c r="B924" s="154">
        <v>5500400282</v>
      </c>
      <c r="C924" s="133" t="str">
        <f>IFERROR(IF(B924,VLOOKUP((AEO!$B$13&amp;AEO!$C$13&amp;B924&amp;E924),MSRV5!A:F,6,0),""),"N/A")</f>
        <v>8770</v>
      </c>
      <c r="D924" s="138" t="s">
        <v>5831</v>
      </c>
      <c r="E924" s="143" t="str">
        <f>IF(B924,VLOOKUP(B924,MSRV5!B:D,3,0),"")</f>
        <v>UN</v>
      </c>
      <c r="F924" s="143"/>
      <c r="G924" s="75"/>
      <c r="H924" s="74">
        <f>IFERROR(IF(B924,VLOOKUP((AEO!$B$13&amp;AEO!$C$13&amp;B924&amp;E924),MSRV5!A:E,5,0),""),0)</f>
        <v>3854.08</v>
      </c>
      <c r="I924" s="33">
        <f t="shared" si="4459"/>
        <v>0</v>
      </c>
      <c r="J924" s="172"/>
      <c r="K924" s="33">
        <f t="shared" si="4460"/>
        <v>0</v>
      </c>
      <c r="L924" s="172"/>
      <c r="M924" s="33">
        <f t="shared" si="4461"/>
        <v>0</v>
      </c>
      <c r="N924" s="172"/>
      <c r="O924" s="33">
        <f t="shared" si="4462"/>
        <v>0</v>
      </c>
      <c r="P924" s="172"/>
      <c r="Q924" s="33">
        <f t="shared" si="4463"/>
        <v>0</v>
      </c>
      <c r="R924" s="172"/>
      <c r="S924" s="33">
        <f t="shared" si="4464"/>
        <v>0</v>
      </c>
      <c r="T924" s="172"/>
      <c r="U924" s="33">
        <f t="shared" si="4465"/>
        <v>0</v>
      </c>
      <c r="V924" s="172"/>
      <c r="W924" s="33">
        <f t="shared" si="4466"/>
        <v>0</v>
      </c>
      <c r="X924" s="172"/>
      <c r="Y924" s="33">
        <f t="shared" si="4467"/>
        <v>0</v>
      </c>
      <c r="Z924" s="172"/>
      <c r="AA924" s="33">
        <f t="shared" si="4468"/>
        <v>0</v>
      </c>
      <c r="AB924" s="172"/>
      <c r="AC924" s="33">
        <f t="shared" si="4469"/>
        <v>0</v>
      </c>
      <c r="AD924" s="172"/>
      <c r="AE924" s="33">
        <f t="shared" si="4470"/>
        <v>0</v>
      </c>
      <c r="AF924" s="172"/>
      <c r="AG924" s="33">
        <f t="shared" si="4471"/>
        <v>0</v>
      </c>
      <c r="AH924" s="172"/>
      <c r="AI924" s="33">
        <f t="shared" si="4472"/>
        <v>0</v>
      </c>
      <c r="AJ924" s="172"/>
      <c r="AK924" s="33">
        <f t="shared" si="4473"/>
        <v>0</v>
      </c>
      <c r="AL924" s="172"/>
      <c r="AM924" s="33">
        <f t="shared" si="4474"/>
        <v>0</v>
      </c>
      <c r="AN924" s="172"/>
      <c r="AO924" s="33">
        <f t="shared" si="4475"/>
        <v>0</v>
      </c>
      <c r="AP924" s="172"/>
      <c r="AQ924" s="33">
        <f t="shared" si="4476"/>
        <v>0</v>
      </c>
      <c r="AR924" s="172"/>
      <c r="AS924" s="33">
        <f t="shared" si="4477"/>
        <v>0</v>
      </c>
      <c r="AT924" s="172"/>
      <c r="AU924" s="33">
        <f t="shared" si="4478"/>
        <v>0</v>
      </c>
      <c r="AV924" s="172"/>
      <c r="AW924" s="33">
        <f t="shared" si="4479"/>
        <v>0</v>
      </c>
      <c r="AX924" s="34">
        <f t="shared" si="4480"/>
        <v>0</v>
      </c>
      <c r="AY924" s="41">
        <f t="shared" si="4481"/>
        <v>0</v>
      </c>
      <c r="AZ924" s="5">
        <f t="shared" si="4482"/>
        <v>0</v>
      </c>
      <c r="BA924" s="155">
        <f t="shared" si="4483"/>
        <v>0</v>
      </c>
    </row>
    <row r="925" spans="1:53" s="2" customFormat="1" ht="24" hidden="1" thickTop="1" thickBot="1" x14ac:dyDescent="0.3">
      <c r="A925" s="32"/>
      <c r="B925" s="154">
        <v>5500400290</v>
      </c>
      <c r="C925" s="133" t="str">
        <f>IFERROR(IF(B925,VLOOKUP((AEO!$B$13&amp;AEO!$C$13&amp;B925&amp;E925),MSRV5!A:F,6,0),""),"N/A")</f>
        <v>8780</v>
      </c>
      <c r="D925" s="138" t="s">
        <v>5832</v>
      </c>
      <c r="E925" s="143" t="str">
        <f>IF(B925,VLOOKUP(B925,MSRV5!B:D,3,0),"")</f>
        <v>UN</v>
      </c>
      <c r="F925" s="143"/>
      <c r="G925" s="75"/>
      <c r="H925" s="74">
        <f>IFERROR(IF(B925,VLOOKUP((AEO!$B$13&amp;AEO!$C$13&amp;B925&amp;E925),MSRV5!A:E,5,0),""),0)</f>
        <v>2854.86</v>
      </c>
      <c r="I925" s="33">
        <f t="shared" si="4459"/>
        <v>0</v>
      </c>
      <c r="J925" s="172"/>
      <c r="K925" s="33">
        <f t="shared" si="4460"/>
        <v>0</v>
      </c>
      <c r="L925" s="172"/>
      <c r="M925" s="33">
        <f t="shared" si="4461"/>
        <v>0</v>
      </c>
      <c r="N925" s="172"/>
      <c r="O925" s="33">
        <f t="shared" si="4462"/>
        <v>0</v>
      </c>
      <c r="P925" s="172"/>
      <c r="Q925" s="33">
        <f t="shared" si="4463"/>
        <v>0</v>
      </c>
      <c r="R925" s="172"/>
      <c r="S925" s="33">
        <f t="shared" si="4464"/>
        <v>0</v>
      </c>
      <c r="T925" s="172"/>
      <c r="U925" s="33">
        <f t="shared" si="4465"/>
        <v>0</v>
      </c>
      <c r="V925" s="172"/>
      <c r="W925" s="33">
        <f t="shared" si="4466"/>
        <v>0</v>
      </c>
      <c r="X925" s="172"/>
      <c r="Y925" s="33">
        <f t="shared" si="4467"/>
        <v>0</v>
      </c>
      <c r="Z925" s="172"/>
      <c r="AA925" s="33">
        <f t="shared" si="4468"/>
        <v>0</v>
      </c>
      <c r="AB925" s="172"/>
      <c r="AC925" s="33">
        <f t="shared" si="4469"/>
        <v>0</v>
      </c>
      <c r="AD925" s="172"/>
      <c r="AE925" s="33">
        <f t="shared" si="4470"/>
        <v>0</v>
      </c>
      <c r="AF925" s="172"/>
      <c r="AG925" s="33">
        <f t="shared" si="4471"/>
        <v>0</v>
      </c>
      <c r="AH925" s="172"/>
      <c r="AI925" s="33">
        <f t="shared" si="4472"/>
        <v>0</v>
      </c>
      <c r="AJ925" s="172"/>
      <c r="AK925" s="33">
        <f t="shared" si="4473"/>
        <v>0</v>
      </c>
      <c r="AL925" s="172"/>
      <c r="AM925" s="33">
        <f t="shared" si="4474"/>
        <v>0</v>
      </c>
      <c r="AN925" s="172"/>
      <c r="AO925" s="33">
        <f t="shared" si="4475"/>
        <v>0</v>
      </c>
      <c r="AP925" s="172"/>
      <c r="AQ925" s="33">
        <f t="shared" si="4476"/>
        <v>0</v>
      </c>
      <c r="AR925" s="172"/>
      <c r="AS925" s="33">
        <f t="shared" si="4477"/>
        <v>0</v>
      </c>
      <c r="AT925" s="172"/>
      <c r="AU925" s="33">
        <f t="shared" si="4478"/>
        <v>0</v>
      </c>
      <c r="AV925" s="172"/>
      <c r="AW925" s="33">
        <f t="shared" si="4479"/>
        <v>0</v>
      </c>
      <c r="AX925" s="34">
        <f t="shared" si="4480"/>
        <v>0</v>
      </c>
      <c r="AY925" s="41">
        <f t="shared" si="4481"/>
        <v>0</v>
      </c>
      <c r="AZ925" s="5">
        <f t="shared" si="4482"/>
        <v>0</v>
      </c>
      <c r="BA925" s="155">
        <f t="shared" si="4483"/>
        <v>0</v>
      </c>
    </row>
    <row r="926" spans="1:53" s="2" customFormat="1" ht="13.2" hidden="1" thickTop="1" thickBot="1" x14ac:dyDescent="0.3">
      <c r="A926" s="32"/>
      <c r="B926" s="154">
        <v>5500400306</v>
      </c>
      <c r="C926" s="133" t="str">
        <f>IFERROR(IF(B926,VLOOKUP((AEO!$B$13&amp;AEO!$C$13&amp;B926&amp;E926),MSRV5!A:F,6,0),""),"N/A")</f>
        <v>8790</v>
      </c>
      <c r="D926" s="138" t="s">
        <v>5833</v>
      </c>
      <c r="E926" s="143" t="str">
        <f>IF(B926,VLOOKUP(B926,MSRV5!B:D,3,0),"")</f>
        <v>UN</v>
      </c>
      <c r="F926" s="143"/>
      <c r="G926" s="75"/>
      <c r="H926" s="74">
        <f>IFERROR(IF(B926,VLOOKUP((AEO!$B$13&amp;AEO!$C$13&amp;B926&amp;E926),MSRV5!A:E,5,0),""),0)</f>
        <v>2854.86</v>
      </c>
      <c r="I926" s="33">
        <f t="shared" si="4459"/>
        <v>0</v>
      </c>
      <c r="J926" s="172"/>
      <c r="K926" s="33">
        <f t="shared" si="4460"/>
        <v>0</v>
      </c>
      <c r="L926" s="172"/>
      <c r="M926" s="33">
        <f t="shared" si="4461"/>
        <v>0</v>
      </c>
      <c r="N926" s="172"/>
      <c r="O926" s="33">
        <f t="shared" si="4462"/>
        <v>0</v>
      </c>
      <c r="P926" s="172"/>
      <c r="Q926" s="33">
        <f t="shared" si="4463"/>
        <v>0</v>
      </c>
      <c r="R926" s="172"/>
      <c r="S926" s="33">
        <f t="shared" si="4464"/>
        <v>0</v>
      </c>
      <c r="T926" s="172"/>
      <c r="U926" s="33">
        <f t="shared" si="4465"/>
        <v>0</v>
      </c>
      <c r="V926" s="172"/>
      <c r="W926" s="33">
        <f t="shared" si="4466"/>
        <v>0</v>
      </c>
      <c r="X926" s="172"/>
      <c r="Y926" s="33">
        <f t="shared" si="4467"/>
        <v>0</v>
      </c>
      <c r="Z926" s="172"/>
      <c r="AA926" s="33">
        <f t="shared" si="4468"/>
        <v>0</v>
      </c>
      <c r="AB926" s="172"/>
      <c r="AC926" s="33">
        <f t="shared" si="4469"/>
        <v>0</v>
      </c>
      <c r="AD926" s="172"/>
      <c r="AE926" s="33">
        <f t="shared" si="4470"/>
        <v>0</v>
      </c>
      <c r="AF926" s="172"/>
      <c r="AG926" s="33">
        <f t="shared" si="4471"/>
        <v>0</v>
      </c>
      <c r="AH926" s="172"/>
      <c r="AI926" s="33">
        <f t="shared" si="4472"/>
        <v>0</v>
      </c>
      <c r="AJ926" s="172"/>
      <c r="AK926" s="33">
        <f t="shared" si="4473"/>
        <v>0</v>
      </c>
      <c r="AL926" s="172"/>
      <c r="AM926" s="33">
        <f t="shared" si="4474"/>
        <v>0</v>
      </c>
      <c r="AN926" s="172"/>
      <c r="AO926" s="33">
        <f t="shared" si="4475"/>
        <v>0</v>
      </c>
      <c r="AP926" s="172"/>
      <c r="AQ926" s="33">
        <f t="shared" si="4476"/>
        <v>0</v>
      </c>
      <c r="AR926" s="172"/>
      <c r="AS926" s="33">
        <f t="shared" si="4477"/>
        <v>0</v>
      </c>
      <c r="AT926" s="172"/>
      <c r="AU926" s="33">
        <f t="shared" si="4478"/>
        <v>0</v>
      </c>
      <c r="AV926" s="172"/>
      <c r="AW926" s="33">
        <f t="shared" si="4479"/>
        <v>0</v>
      </c>
      <c r="AX926" s="34">
        <f t="shared" si="4480"/>
        <v>0</v>
      </c>
      <c r="AY926" s="41">
        <f t="shared" si="4481"/>
        <v>0</v>
      </c>
      <c r="AZ926" s="5">
        <f t="shared" si="4482"/>
        <v>0</v>
      </c>
      <c r="BA926" s="155">
        <f t="shared" si="4483"/>
        <v>0</v>
      </c>
    </row>
    <row r="927" spans="1:53" s="2" customFormat="1" ht="13.2" hidden="1" thickTop="1" thickBot="1" x14ac:dyDescent="0.3">
      <c r="A927" s="32"/>
      <c r="B927" s="154">
        <v>5500400311</v>
      </c>
      <c r="C927" s="133" t="str">
        <f>IFERROR(IF(B927,VLOOKUP((AEO!$B$13&amp;AEO!$C$13&amp;B927&amp;E927),MSRV5!A:F,6,0),""),"N/A")</f>
        <v>8800</v>
      </c>
      <c r="D927" s="138" t="s">
        <v>5834</v>
      </c>
      <c r="E927" s="143" t="str">
        <f>IF(B927,VLOOKUP(B927,MSRV5!B:D,3,0),"")</f>
        <v>UN</v>
      </c>
      <c r="F927" s="143"/>
      <c r="G927" s="75"/>
      <c r="H927" s="74">
        <f>IFERROR(IF(B927,VLOOKUP((AEO!$B$13&amp;AEO!$C$13&amp;B927&amp;E927),MSRV5!A:E,5,0),""),0)</f>
        <v>2576.71</v>
      </c>
      <c r="I927" s="33">
        <f t="shared" si="4459"/>
        <v>0</v>
      </c>
      <c r="J927" s="172"/>
      <c r="K927" s="33">
        <f t="shared" si="4460"/>
        <v>0</v>
      </c>
      <c r="L927" s="172"/>
      <c r="M927" s="33">
        <f t="shared" si="4461"/>
        <v>0</v>
      </c>
      <c r="N927" s="172"/>
      <c r="O927" s="33">
        <f t="shared" si="4462"/>
        <v>0</v>
      </c>
      <c r="P927" s="172"/>
      <c r="Q927" s="33">
        <f t="shared" si="4463"/>
        <v>0</v>
      </c>
      <c r="R927" s="172"/>
      <c r="S927" s="33">
        <f t="shared" si="4464"/>
        <v>0</v>
      </c>
      <c r="T927" s="172"/>
      <c r="U927" s="33">
        <f t="shared" si="4465"/>
        <v>0</v>
      </c>
      <c r="V927" s="172"/>
      <c r="W927" s="33">
        <f t="shared" si="4466"/>
        <v>0</v>
      </c>
      <c r="X927" s="172"/>
      <c r="Y927" s="33">
        <f t="shared" si="4467"/>
        <v>0</v>
      </c>
      <c r="Z927" s="172"/>
      <c r="AA927" s="33">
        <f t="shared" si="4468"/>
        <v>0</v>
      </c>
      <c r="AB927" s="172"/>
      <c r="AC927" s="33">
        <f t="shared" si="4469"/>
        <v>0</v>
      </c>
      <c r="AD927" s="172"/>
      <c r="AE927" s="33">
        <f t="shared" si="4470"/>
        <v>0</v>
      </c>
      <c r="AF927" s="172"/>
      <c r="AG927" s="33">
        <f t="shared" si="4471"/>
        <v>0</v>
      </c>
      <c r="AH927" s="172"/>
      <c r="AI927" s="33">
        <f t="shared" si="4472"/>
        <v>0</v>
      </c>
      <c r="AJ927" s="172"/>
      <c r="AK927" s="33">
        <f t="shared" si="4473"/>
        <v>0</v>
      </c>
      <c r="AL927" s="172"/>
      <c r="AM927" s="33">
        <f t="shared" si="4474"/>
        <v>0</v>
      </c>
      <c r="AN927" s="172"/>
      <c r="AO927" s="33">
        <f t="shared" si="4475"/>
        <v>0</v>
      </c>
      <c r="AP927" s="172"/>
      <c r="AQ927" s="33">
        <f t="shared" si="4476"/>
        <v>0</v>
      </c>
      <c r="AR927" s="172"/>
      <c r="AS927" s="33">
        <f t="shared" si="4477"/>
        <v>0</v>
      </c>
      <c r="AT927" s="172"/>
      <c r="AU927" s="33">
        <f t="shared" si="4478"/>
        <v>0</v>
      </c>
      <c r="AV927" s="172"/>
      <c r="AW927" s="33">
        <f t="shared" si="4479"/>
        <v>0</v>
      </c>
      <c r="AX927" s="34">
        <f t="shared" si="4480"/>
        <v>0</v>
      </c>
      <c r="AY927" s="41">
        <f t="shared" si="4481"/>
        <v>0</v>
      </c>
      <c r="AZ927" s="5">
        <f t="shared" si="4482"/>
        <v>0</v>
      </c>
      <c r="BA927" s="155">
        <f t="shared" si="4483"/>
        <v>0</v>
      </c>
    </row>
    <row r="928" spans="1:53" s="2" customFormat="1" ht="13.2" hidden="1" thickTop="1" thickBot="1" x14ac:dyDescent="0.3">
      <c r="A928" s="32"/>
      <c r="B928" s="154">
        <v>5500400323</v>
      </c>
      <c r="C928" s="133" t="str">
        <f>IFERROR(IF(B928,VLOOKUP((AEO!$B$13&amp;AEO!$C$13&amp;B928&amp;E928),MSRV5!A:F,6,0),""),"N/A")</f>
        <v>8810</v>
      </c>
      <c r="D928" s="138" t="s">
        <v>5835</v>
      </c>
      <c r="E928" s="143" t="str">
        <f>IF(B928,VLOOKUP(B928,MSRV5!B:D,3,0),"")</f>
        <v>M</v>
      </c>
      <c r="F928" s="143"/>
      <c r="G928" s="75"/>
      <c r="H928" s="74">
        <f>IFERROR(IF(B928,VLOOKUP((AEO!$B$13&amp;AEO!$C$13&amp;B928&amp;E928),MSRV5!A:E,5,0),""),0)</f>
        <v>114.96</v>
      </c>
      <c r="I928" s="33">
        <f t="shared" si="4459"/>
        <v>0</v>
      </c>
      <c r="J928" s="172"/>
      <c r="K928" s="33">
        <f t="shared" si="4460"/>
        <v>0</v>
      </c>
      <c r="L928" s="172"/>
      <c r="M928" s="33">
        <f t="shared" si="4461"/>
        <v>0</v>
      </c>
      <c r="N928" s="172"/>
      <c r="O928" s="33">
        <f t="shared" si="4462"/>
        <v>0</v>
      </c>
      <c r="P928" s="172"/>
      <c r="Q928" s="33">
        <f t="shared" si="4463"/>
        <v>0</v>
      </c>
      <c r="R928" s="172"/>
      <c r="S928" s="33">
        <f t="shared" si="4464"/>
        <v>0</v>
      </c>
      <c r="T928" s="172"/>
      <c r="U928" s="33">
        <f t="shared" si="4465"/>
        <v>0</v>
      </c>
      <c r="V928" s="172"/>
      <c r="W928" s="33">
        <f t="shared" si="4466"/>
        <v>0</v>
      </c>
      <c r="X928" s="172"/>
      <c r="Y928" s="33">
        <f t="shared" si="4467"/>
        <v>0</v>
      </c>
      <c r="Z928" s="172"/>
      <c r="AA928" s="33">
        <f t="shared" si="4468"/>
        <v>0</v>
      </c>
      <c r="AB928" s="172"/>
      <c r="AC928" s="33">
        <f t="shared" si="4469"/>
        <v>0</v>
      </c>
      <c r="AD928" s="172"/>
      <c r="AE928" s="33">
        <f t="shared" si="4470"/>
        <v>0</v>
      </c>
      <c r="AF928" s="172"/>
      <c r="AG928" s="33">
        <f t="shared" si="4471"/>
        <v>0</v>
      </c>
      <c r="AH928" s="172"/>
      <c r="AI928" s="33">
        <f t="shared" si="4472"/>
        <v>0</v>
      </c>
      <c r="AJ928" s="172"/>
      <c r="AK928" s="33">
        <f t="shared" si="4473"/>
        <v>0</v>
      </c>
      <c r="AL928" s="172"/>
      <c r="AM928" s="33">
        <f t="shared" si="4474"/>
        <v>0</v>
      </c>
      <c r="AN928" s="172"/>
      <c r="AO928" s="33">
        <f t="shared" si="4475"/>
        <v>0</v>
      </c>
      <c r="AP928" s="172"/>
      <c r="AQ928" s="33">
        <f t="shared" si="4476"/>
        <v>0</v>
      </c>
      <c r="AR928" s="172"/>
      <c r="AS928" s="33">
        <f t="shared" si="4477"/>
        <v>0</v>
      </c>
      <c r="AT928" s="172"/>
      <c r="AU928" s="33">
        <f t="shared" si="4478"/>
        <v>0</v>
      </c>
      <c r="AV928" s="172"/>
      <c r="AW928" s="33">
        <f t="shared" si="4479"/>
        <v>0</v>
      </c>
      <c r="AX928" s="34">
        <f t="shared" si="4480"/>
        <v>0</v>
      </c>
      <c r="AY928" s="41">
        <f t="shared" si="4481"/>
        <v>0</v>
      </c>
      <c r="AZ928" s="5">
        <f t="shared" si="4482"/>
        <v>0</v>
      </c>
      <c r="BA928" s="155">
        <f t="shared" si="4483"/>
        <v>0</v>
      </c>
    </row>
    <row r="929" spans="1:53" s="2" customFormat="1" ht="24" hidden="1" thickTop="1" thickBot="1" x14ac:dyDescent="0.3">
      <c r="A929" s="32"/>
      <c r="B929" s="154">
        <v>5500400361</v>
      </c>
      <c r="C929" s="133" t="str">
        <f>IFERROR(IF(B929,VLOOKUP((AEO!$B$13&amp;AEO!$C$13&amp;B929&amp;E929),MSRV5!A:F,6,0),""),"N/A")</f>
        <v>8820</v>
      </c>
      <c r="D929" s="138" t="s">
        <v>5836</v>
      </c>
      <c r="E929" s="143" t="str">
        <f>IF(B929,VLOOKUP(B929,MSRV5!B:D,3,0),"")</f>
        <v>KG</v>
      </c>
      <c r="F929" s="143"/>
      <c r="G929" s="75"/>
      <c r="H929" s="74">
        <f>IFERROR(IF(B929,VLOOKUP((AEO!$B$13&amp;AEO!$C$13&amp;B929&amp;E929),MSRV5!A:E,5,0),""),0)</f>
        <v>129.71</v>
      </c>
      <c r="I929" s="33">
        <f t="shared" si="4459"/>
        <v>0</v>
      </c>
      <c r="J929" s="172"/>
      <c r="K929" s="33">
        <f t="shared" si="4460"/>
        <v>0</v>
      </c>
      <c r="L929" s="172"/>
      <c r="M929" s="33">
        <f t="shared" si="4461"/>
        <v>0</v>
      </c>
      <c r="N929" s="172"/>
      <c r="O929" s="33">
        <f t="shared" si="4462"/>
        <v>0</v>
      </c>
      <c r="P929" s="172"/>
      <c r="Q929" s="33">
        <f t="shared" si="4463"/>
        <v>0</v>
      </c>
      <c r="R929" s="172"/>
      <c r="S929" s="33">
        <f t="shared" si="4464"/>
        <v>0</v>
      </c>
      <c r="T929" s="172"/>
      <c r="U929" s="33">
        <f t="shared" si="4465"/>
        <v>0</v>
      </c>
      <c r="V929" s="172"/>
      <c r="W929" s="33">
        <f t="shared" si="4466"/>
        <v>0</v>
      </c>
      <c r="X929" s="172"/>
      <c r="Y929" s="33">
        <f t="shared" si="4467"/>
        <v>0</v>
      </c>
      <c r="Z929" s="172"/>
      <c r="AA929" s="33">
        <f t="shared" si="4468"/>
        <v>0</v>
      </c>
      <c r="AB929" s="172"/>
      <c r="AC929" s="33">
        <f t="shared" si="4469"/>
        <v>0</v>
      </c>
      <c r="AD929" s="172"/>
      <c r="AE929" s="33">
        <f t="shared" si="4470"/>
        <v>0</v>
      </c>
      <c r="AF929" s="172"/>
      <c r="AG929" s="33">
        <f t="shared" si="4471"/>
        <v>0</v>
      </c>
      <c r="AH929" s="172"/>
      <c r="AI929" s="33">
        <f t="shared" si="4472"/>
        <v>0</v>
      </c>
      <c r="AJ929" s="172"/>
      <c r="AK929" s="33">
        <f t="shared" si="4473"/>
        <v>0</v>
      </c>
      <c r="AL929" s="172"/>
      <c r="AM929" s="33">
        <f t="shared" si="4474"/>
        <v>0</v>
      </c>
      <c r="AN929" s="172"/>
      <c r="AO929" s="33">
        <f t="shared" si="4475"/>
        <v>0</v>
      </c>
      <c r="AP929" s="172"/>
      <c r="AQ929" s="33">
        <f t="shared" si="4476"/>
        <v>0</v>
      </c>
      <c r="AR929" s="172"/>
      <c r="AS929" s="33">
        <f t="shared" si="4477"/>
        <v>0</v>
      </c>
      <c r="AT929" s="172"/>
      <c r="AU929" s="33">
        <f t="shared" si="4478"/>
        <v>0</v>
      </c>
      <c r="AV929" s="172"/>
      <c r="AW929" s="33">
        <f t="shared" si="4479"/>
        <v>0</v>
      </c>
      <c r="AX929" s="34">
        <f t="shared" si="4480"/>
        <v>0</v>
      </c>
      <c r="AY929" s="41">
        <f t="shared" si="4481"/>
        <v>0</v>
      </c>
      <c r="AZ929" s="5">
        <f t="shared" si="4482"/>
        <v>0</v>
      </c>
      <c r="BA929" s="155">
        <f t="shared" si="4483"/>
        <v>0</v>
      </c>
    </row>
    <row r="930" spans="1:53" s="2" customFormat="1" ht="24" hidden="1" thickTop="1" thickBot="1" x14ac:dyDescent="0.3">
      <c r="A930" s="32"/>
      <c r="B930" s="154">
        <v>5500400363</v>
      </c>
      <c r="C930" s="133" t="str">
        <f>IFERROR(IF(B930,VLOOKUP((AEO!$B$13&amp;AEO!$C$13&amp;B930&amp;E930),MSRV5!A:F,6,0),""),"N/A")</f>
        <v>8830</v>
      </c>
      <c r="D930" s="138" t="s">
        <v>5837</v>
      </c>
      <c r="E930" s="143" t="str">
        <f>IF(B930,VLOOKUP(B930,MSRV5!B:D,3,0),"")</f>
        <v>KG</v>
      </c>
      <c r="F930" s="143"/>
      <c r="G930" s="75"/>
      <c r="H930" s="74">
        <f>IFERROR(IF(B930,VLOOKUP((AEO!$B$13&amp;AEO!$C$13&amp;B930&amp;E930),MSRV5!A:E,5,0),""),0)</f>
        <v>103.08</v>
      </c>
      <c r="I930" s="33">
        <f t="shared" si="4459"/>
        <v>0</v>
      </c>
      <c r="J930" s="172"/>
      <c r="K930" s="33">
        <f t="shared" si="4460"/>
        <v>0</v>
      </c>
      <c r="L930" s="172"/>
      <c r="M930" s="33">
        <f t="shared" si="4461"/>
        <v>0</v>
      </c>
      <c r="N930" s="172"/>
      <c r="O930" s="33">
        <f t="shared" si="4462"/>
        <v>0</v>
      </c>
      <c r="P930" s="172"/>
      <c r="Q930" s="33">
        <f t="shared" si="4463"/>
        <v>0</v>
      </c>
      <c r="R930" s="172"/>
      <c r="S930" s="33">
        <f t="shared" si="4464"/>
        <v>0</v>
      </c>
      <c r="T930" s="172"/>
      <c r="U930" s="33">
        <f t="shared" si="4465"/>
        <v>0</v>
      </c>
      <c r="V930" s="172"/>
      <c r="W930" s="33">
        <f t="shared" si="4466"/>
        <v>0</v>
      </c>
      <c r="X930" s="172"/>
      <c r="Y930" s="33">
        <f t="shared" si="4467"/>
        <v>0</v>
      </c>
      <c r="Z930" s="172"/>
      <c r="AA930" s="33">
        <f t="shared" si="4468"/>
        <v>0</v>
      </c>
      <c r="AB930" s="172"/>
      <c r="AC930" s="33">
        <f t="shared" si="4469"/>
        <v>0</v>
      </c>
      <c r="AD930" s="172"/>
      <c r="AE930" s="33">
        <f t="shared" si="4470"/>
        <v>0</v>
      </c>
      <c r="AF930" s="172"/>
      <c r="AG930" s="33">
        <f t="shared" si="4471"/>
        <v>0</v>
      </c>
      <c r="AH930" s="172"/>
      <c r="AI930" s="33">
        <f t="shared" si="4472"/>
        <v>0</v>
      </c>
      <c r="AJ930" s="172"/>
      <c r="AK930" s="33">
        <f t="shared" si="4473"/>
        <v>0</v>
      </c>
      <c r="AL930" s="172"/>
      <c r="AM930" s="33">
        <f t="shared" si="4474"/>
        <v>0</v>
      </c>
      <c r="AN930" s="172"/>
      <c r="AO930" s="33">
        <f t="shared" si="4475"/>
        <v>0</v>
      </c>
      <c r="AP930" s="172"/>
      <c r="AQ930" s="33">
        <f t="shared" si="4476"/>
        <v>0</v>
      </c>
      <c r="AR930" s="172"/>
      <c r="AS930" s="33">
        <f t="shared" si="4477"/>
        <v>0</v>
      </c>
      <c r="AT930" s="172"/>
      <c r="AU930" s="33">
        <f t="shared" si="4478"/>
        <v>0</v>
      </c>
      <c r="AV930" s="172"/>
      <c r="AW930" s="33">
        <f t="shared" si="4479"/>
        <v>0</v>
      </c>
      <c r="AX930" s="34">
        <f t="shared" ref="AX930:AX950" si="4484">SUM(AV930,AT930,AR930,AP930,AN930,AL930,AJ930,AH930,AF930,AD930,AB930,Z930,X930,V930,T930,R930,P930,N930,L930,J930)</f>
        <v>0</v>
      </c>
      <c r="AY930" s="41">
        <f t="shared" ref="AY930:AY950" si="4485">SUM(AW930,AU930,AS930,AQ930,AO930,AM930,AK930,AI930,AG930,AE930,AC930,AA930,Y930,W930,U930,S930,Q930,O930,M930,K930)</f>
        <v>0</v>
      </c>
      <c r="AZ930" s="5">
        <f t="shared" ref="AZ930:AZ950" si="4486">(F930+G930)-AX930</f>
        <v>0</v>
      </c>
      <c r="BA930" s="155">
        <f t="shared" ref="BA930:BA950" si="4487">I930-AY930</f>
        <v>0</v>
      </c>
    </row>
    <row r="931" spans="1:53" s="2" customFormat="1" ht="13.2" hidden="1" thickTop="1" thickBot="1" x14ac:dyDescent="0.3">
      <c r="A931" s="32"/>
      <c r="B931" s="154">
        <v>5500400540</v>
      </c>
      <c r="C931" s="133" t="str">
        <f>IFERROR(IF(B931,VLOOKUP((AEO!$B$13&amp;AEO!$C$13&amp;B931&amp;E931),MSRV5!A:F,6,0),""),"N/A")</f>
        <v>8840</v>
      </c>
      <c r="D931" s="138" t="s">
        <v>5838</v>
      </c>
      <c r="E931" s="143" t="str">
        <f>IF(B931,VLOOKUP(B931,MSRV5!B:D,3,0),"")</f>
        <v>KM</v>
      </c>
      <c r="F931" s="143"/>
      <c r="G931" s="75"/>
      <c r="H931" s="74">
        <f>IFERROR(IF(B931,VLOOKUP((AEO!$B$13&amp;AEO!$C$13&amp;B931&amp;E931),MSRV5!A:E,5,0),""),0)</f>
        <v>8992.84</v>
      </c>
      <c r="I931" s="33">
        <f t="shared" si="4459"/>
        <v>0</v>
      </c>
      <c r="J931" s="172"/>
      <c r="K931" s="33">
        <f t="shared" si="4460"/>
        <v>0</v>
      </c>
      <c r="L931" s="172"/>
      <c r="M931" s="33">
        <f t="shared" si="4461"/>
        <v>0</v>
      </c>
      <c r="N931" s="172"/>
      <c r="O931" s="33">
        <f t="shared" si="4462"/>
        <v>0</v>
      </c>
      <c r="P931" s="172"/>
      <c r="Q931" s="33">
        <f t="shared" si="4463"/>
        <v>0</v>
      </c>
      <c r="R931" s="172"/>
      <c r="S931" s="33">
        <f t="shared" si="4464"/>
        <v>0</v>
      </c>
      <c r="T931" s="172"/>
      <c r="U931" s="33">
        <f t="shared" si="4465"/>
        <v>0</v>
      </c>
      <c r="V931" s="172"/>
      <c r="W931" s="33">
        <f t="shared" si="4466"/>
        <v>0</v>
      </c>
      <c r="X931" s="172"/>
      <c r="Y931" s="33">
        <f t="shared" si="4467"/>
        <v>0</v>
      </c>
      <c r="Z931" s="172"/>
      <c r="AA931" s="33">
        <f t="shared" si="4468"/>
        <v>0</v>
      </c>
      <c r="AB931" s="172"/>
      <c r="AC931" s="33">
        <f t="shared" si="4469"/>
        <v>0</v>
      </c>
      <c r="AD931" s="172"/>
      <c r="AE931" s="33">
        <f t="shared" si="4470"/>
        <v>0</v>
      </c>
      <c r="AF931" s="172"/>
      <c r="AG931" s="33">
        <f t="shared" si="4471"/>
        <v>0</v>
      </c>
      <c r="AH931" s="172"/>
      <c r="AI931" s="33">
        <f t="shared" si="4472"/>
        <v>0</v>
      </c>
      <c r="AJ931" s="172"/>
      <c r="AK931" s="33">
        <f t="shared" si="4473"/>
        <v>0</v>
      </c>
      <c r="AL931" s="172"/>
      <c r="AM931" s="33">
        <f t="shared" si="4474"/>
        <v>0</v>
      </c>
      <c r="AN931" s="172"/>
      <c r="AO931" s="33">
        <f t="shared" si="4475"/>
        <v>0</v>
      </c>
      <c r="AP931" s="172"/>
      <c r="AQ931" s="33">
        <f t="shared" si="4476"/>
        <v>0</v>
      </c>
      <c r="AR931" s="172"/>
      <c r="AS931" s="33">
        <f t="shared" si="4477"/>
        <v>0</v>
      </c>
      <c r="AT931" s="172"/>
      <c r="AU931" s="33">
        <f t="shared" si="4478"/>
        <v>0</v>
      </c>
      <c r="AV931" s="172"/>
      <c r="AW931" s="33">
        <f t="shared" si="4479"/>
        <v>0</v>
      </c>
      <c r="AX931" s="34">
        <f t="shared" si="4484"/>
        <v>0</v>
      </c>
      <c r="AY931" s="41">
        <f t="shared" si="4485"/>
        <v>0</v>
      </c>
      <c r="AZ931" s="5">
        <f t="shared" si="4486"/>
        <v>0</v>
      </c>
      <c r="BA931" s="155">
        <f t="shared" si="4487"/>
        <v>0</v>
      </c>
    </row>
    <row r="932" spans="1:53" s="2" customFormat="1" ht="13.2" hidden="1" thickTop="1" thickBot="1" x14ac:dyDescent="0.3">
      <c r="A932" s="32"/>
      <c r="B932" s="154">
        <v>5500400545</v>
      </c>
      <c r="C932" s="133" t="str">
        <f>IFERROR(IF(B932,VLOOKUP((AEO!$B$13&amp;AEO!$C$13&amp;B932&amp;E932),MSRV5!A:F,6,0),""),"N/A")</f>
        <v>8850</v>
      </c>
      <c r="D932" s="138" t="s">
        <v>5839</v>
      </c>
      <c r="E932" s="143" t="str">
        <f>IF(B932,VLOOKUP(B932,MSRV5!B:D,3,0),"")</f>
        <v>KM</v>
      </c>
      <c r="F932" s="143"/>
      <c r="G932" s="75"/>
      <c r="H932" s="74">
        <f>IFERROR(IF(B932,VLOOKUP((AEO!$B$13&amp;AEO!$C$13&amp;B932&amp;E932),MSRV5!A:E,5,0),""),0)</f>
        <v>7137.2</v>
      </c>
      <c r="I932" s="33">
        <f t="shared" si="4459"/>
        <v>0</v>
      </c>
      <c r="J932" s="172"/>
      <c r="K932" s="33">
        <f t="shared" si="4460"/>
        <v>0</v>
      </c>
      <c r="L932" s="172"/>
      <c r="M932" s="33">
        <f t="shared" si="4461"/>
        <v>0</v>
      </c>
      <c r="N932" s="172"/>
      <c r="O932" s="33">
        <f t="shared" si="4462"/>
        <v>0</v>
      </c>
      <c r="P932" s="172"/>
      <c r="Q932" s="33">
        <f t="shared" si="4463"/>
        <v>0</v>
      </c>
      <c r="R932" s="172"/>
      <c r="S932" s="33">
        <f t="shared" si="4464"/>
        <v>0</v>
      </c>
      <c r="T932" s="172"/>
      <c r="U932" s="33">
        <f t="shared" si="4465"/>
        <v>0</v>
      </c>
      <c r="V932" s="172"/>
      <c r="W932" s="33">
        <f t="shared" si="4466"/>
        <v>0</v>
      </c>
      <c r="X932" s="172"/>
      <c r="Y932" s="33">
        <f t="shared" si="4467"/>
        <v>0</v>
      </c>
      <c r="Z932" s="172"/>
      <c r="AA932" s="33">
        <f t="shared" si="4468"/>
        <v>0</v>
      </c>
      <c r="AB932" s="172"/>
      <c r="AC932" s="33">
        <f t="shared" si="4469"/>
        <v>0</v>
      </c>
      <c r="AD932" s="172"/>
      <c r="AE932" s="33">
        <f t="shared" si="4470"/>
        <v>0</v>
      </c>
      <c r="AF932" s="172"/>
      <c r="AG932" s="33">
        <f t="shared" si="4471"/>
        <v>0</v>
      </c>
      <c r="AH932" s="172"/>
      <c r="AI932" s="33">
        <f t="shared" si="4472"/>
        <v>0</v>
      </c>
      <c r="AJ932" s="172"/>
      <c r="AK932" s="33">
        <f t="shared" si="4473"/>
        <v>0</v>
      </c>
      <c r="AL932" s="172"/>
      <c r="AM932" s="33">
        <f t="shared" si="4474"/>
        <v>0</v>
      </c>
      <c r="AN932" s="172"/>
      <c r="AO932" s="33">
        <f t="shared" si="4475"/>
        <v>0</v>
      </c>
      <c r="AP932" s="172"/>
      <c r="AQ932" s="33">
        <f t="shared" si="4476"/>
        <v>0</v>
      </c>
      <c r="AR932" s="172"/>
      <c r="AS932" s="33">
        <f t="shared" si="4477"/>
        <v>0</v>
      </c>
      <c r="AT932" s="172"/>
      <c r="AU932" s="33">
        <f t="shared" si="4478"/>
        <v>0</v>
      </c>
      <c r="AV932" s="172"/>
      <c r="AW932" s="33">
        <f t="shared" si="4479"/>
        <v>0</v>
      </c>
      <c r="AX932" s="34">
        <f t="shared" si="4484"/>
        <v>0</v>
      </c>
      <c r="AY932" s="41">
        <f t="shared" si="4485"/>
        <v>0</v>
      </c>
      <c r="AZ932" s="5">
        <f t="shared" si="4486"/>
        <v>0</v>
      </c>
      <c r="BA932" s="155">
        <f t="shared" si="4487"/>
        <v>0</v>
      </c>
    </row>
    <row r="933" spans="1:53" s="2" customFormat="1" ht="24" hidden="1" thickTop="1" thickBot="1" x14ac:dyDescent="0.3">
      <c r="A933" s="32"/>
      <c r="B933" s="154">
        <v>5500400547</v>
      </c>
      <c r="C933" s="133" t="str">
        <f>IFERROR(IF(B933,VLOOKUP((AEO!$B$13&amp;AEO!$C$13&amp;B933&amp;E933),MSRV5!A:F,6,0),""),"N/A")</f>
        <v>8860</v>
      </c>
      <c r="D933" s="138" t="s">
        <v>5840</v>
      </c>
      <c r="E933" s="143" t="str">
        <f>IF(B933,VLOOKUP(B933,MSRV5!B:D,3,0),"")</f>
        <v>CJ</v>
      </c>
      <c r="F933" s="143"/>
      <c r="G933" s="75"/>
      <c r="H933" s="74">
        <f>IFERROR(IF(B933,VLOOKUP((AEO!$B$13&amp;AEO!$C$13&amp;B933&amp;E933),MSRV5!A:E,5,0),""),0)</f>
        <v>11419.47</v>
      </c>
      <c r="I933" s="33">
        <f t="shared" si="4459"/>
        <v>0</v>
      </c>
      <c r="J933" s="172"/>
      <c r="K933" s="33">
        <f t="shared" si="4460"/>
        <v>0</v>
      </c>
      <c r="L933" s="172"/>
      <c r="M933" s="33">
        <f t="shared" si="4461"/>
        <v>0</v>
      </c>
      <c r="N933" s="172"/>
      <c r="O933" s="33">
        <f t="shared" si="4462"/>
        <v>0</v>
      </c>
      <c r="P933" s="172"/>
      <c r="Q933" s="33">
        <f t="shared" si="4463"/>
        <v>0</v>
      </c>
      <c r="R933" s="172"/>
      <c r="S933" s="33">
        <f t="shared" si="4464"/>
        <v>0</v>
      </c>
      <c r="T933" s="172"/>
      <c r="U933" s="33">
        <f t="shared" si="4465"/>
        <v>0</v>
      </c>
      <c r="V933" s="172"/>
      <c r="W933" s="33">
        <f t="shared" si="4466"/>
        <v>0</v>
      </c>
      <c r="X933" s="172"/>
      <c r="Y933" s="33">
        <f t="shared" si="4467"/>
        <v>0</v>
      </c>
      <c r="Z933" s="172"/>
      <c r="AA933" s="33">
        <f t="shared" si="4468"/>
        <v>0</v>
      </c>
      <c r="AB933" s="172"/>
      <c r="AC933" s="33">
        <f t="shared" si="4469"/>
        <v>0</v>
      </c>
      <c r="AD933" s="172"/>
      <c r="AE933" s="33">
        <f t="shared" si="4470"/>
        <v>0</v>
      </c>
      <c r="AF933" s="172"/>
      <c r="AG933" s="33">
        <f t="shared" si="4471"/>
        <v>0</v>
      </c>
      <c r="AH933" s="172"/>
      <c r="AI933" s="33">
        <f t="shared" si="4472"/>
        <v>0</v>
      </c>
      <c r="AJ933" s="172"/>
      <c r="AK933" s="33">
        <f t="shared" si="4473"/>
        <v>0</v>
      </c>
      <c r="AL933" s="172"/>
      <c r="AM933" s="33">
        <f t="shared" si="4474"/>
        <v>0</v>
      </c>
      <c r="AN933" s="172"/>
      <c r="AO933" s="33">
        <f t="shared" si="4475"/>
        <v>0</v>
      </c>
      <c r="AP933" s="172"/>
      <c r="AQ933" s="33">
        <f t="shared" si="4476"/>
        <v>0</v>
      </c>
      <c r="AR933" s="172"/>
      <c r="AS933" s="33">
        <f t="shared" si="4477"/>
        <v>0</v>
      </c>
      <c r="AT933" s="172"/>
      <c r="AU933" s="33">
        <f t="shared" si="4478"/>
        <v>0</v>
      </c>
      <c r="AV933" s="172"/>
      <c r="AW933" s="33">
        <f t="shared" si="4479"/>
        <v>0</v>
      </c>
      <c r="AX933" s="34">
        <f t="shared" si="4484"/>
        <v>0</v>
      </c>
      <c r="AY933" s="41">
        <f t="shared" si="4485"/>
        <v>0</v>
      </c>
      <c r="AZ933" s="5">
        <f t="shared" si="4486"/>
        <v>0</v>
      </c>
      <c r="BA933" s="155">
        <f t="shared" si="4487"/>
        <v>0</v>
      </c>
    </row>
    <row r="934" spans="1:53" s="2" customFormat="1" ht="13.2" hidden="1" thickTop="1" thickBot="1" x14ac:dyDescent="0.3">
      <c r="A934" s="32"/>
      <c r="B934" s="154">
        <v>5500400611</v>
      </c>
      <c r="C934" s="133" t="str">
        <f>IFERROR(IF(B934,VLOOKUP((AEO!$B$13&amp;AEO!$C$13&amp;B934&amp;E934),MSRV5!A:F,6,0),""),"N/A")</f>
        <v>8870</v>
      </c>
      <c r="D934" s="138" t="s">
        <v>5841</v>
      </c>
      <c r="E934" s="143" t="str">
        <f>IF(B934,VLOOKUP(B934,MSRV5!B:D,3,0),"")</f>
        <v>UN</v>
      </c>
      <c r="F934" s="143"/>
      <c r="G934" s="75"/>
      <c r="H934" s="74">
        <f>IFERROR(IF(B934,VLOOKUP((AEO!$B$13&amp;AEO!$C$13&amp;B934&amp;E934),MSRV5!A:E,5,0),""),0)</f>
        <v>8045.04</v>
      </c>
      <c r="I934" s="33">
        <f t="shared" si="4459"/>
        <v>0</v>
      </c>
      <c r="J934" s="172"/>
      <c r="K934" s="33">
        <f t="shared" si="4460"/>
        <v>0</v>
      </c>
      <c r="L934" s="172"/>
      <c r="M934" s="33">
        <f t="shared" si="4461"/>
        <v>0</v>
      </c>
      <c r="N934" s="172"/>
      <c r="O934" s="33">
        <f t="shared" si="4462"/>
        <v>0</v>
      </c>
      <c r="P934" s="172"/>
      <c r="Q934" s="33">
        <f t="shared" si="4463"/>
        <v>0</v>
      </c>
      <c r="R934" s="172"/>
      <c r="S934" s="33">
        <f t="shared" si="4464"/>
        <v>0</v>
      </c>
      <c r="T934" s="172"/>
      <c r="U934" s="33">
        <f t="shared" si="4465"/>
        <v>0</v>
      </c>
      <c r="V934" s="172"/>
      <c r="W934" s="33">
        <f t="shared" si="4466"/>
        <v>0</v>
      </c>
      <c r="X934" s="172"/>
      <c r="Y934" s="33">
        <f t="shared" si="4467"/>
        <v>0</v>
      </c>
      <c r="Z934" s="172"/>
      <c r="AA934" s="33">
        <f t="shared" si="4468"/>
        <v>0</v>
      </c>
      <c r="AB934" s="172"/>
      <c r="AC934" s="33">
        <f t="shared" si="4469"/>
        <v>0</v>
      </c>
      <c r="AD934" s="172"/>
      <c r="AE934" s="33">
        <f t="shared" si="4470"/>
        <v>0</v>
      </c>
      <c r="AF934" s="172"/>
      <c r="AG934" s="33">
        <f t="shared" si="4471"/>
        <v>0</v>
      </c>
      <c r="AH934" s="172"/>
      <c r="AI934" s="33">
        <f t="shared" si="4472"/>
        <v>0</v>
      </c>
      <c r="AJ934" s="172"/>
      <c r="AK934" s="33">
        <f t="shared" si="4473"/>
        <v>0</v>
      </c>
      <c r="AL934" s="172"/>
      <c r="AM934" s="33">
        <f t="shared" si="4474"/>
        <v>0</v>
      </c>
      <c r="AN934" s="172"/>
      <c r="AO934" s="33">
        <f t="shared" si="4475"/>
        <v>0</v>
      </c>
      <c r="AP934" s="172"/>
      <c r="AQ934" s="33">
        <f t="shared" si="4476"/>
        <v>0</v>
      </c>
      <c r="AR934" s="172"/>
      <c r="AS934" s="33">
        <f t="shared" si="4477"/>
        <v>0</v>
      </c>
      <c r="AT934" s="172"/>
      <c r="AU934" s="33">
        <f t="shared" si="4478"/>
        <v>0</v>
      </c>
      <c r="AV934" s="172"/>
      <c r="AW934" s="33">
        <f t="shared" si="4479"/>
        <v>0</v>
      </c>
      <c r="AX934" s="34">
        <f t="shared" si="4484"/>
        <v>0</v>
      </c>
      <c r="AY934" s="41">
        <f t="shared" si="4485"/>
        <v>0</v>
      </c>
      <c r="AZ934" s="5">
        <f t="shared" si="4486"/>
        <v>0</v>
      </c>
      <c r="BA934" s="155">
        <f t="shared" si="4487"/>
        <v>0</v>
      </c>
    </row>
    <row r="935" spans="1:53" s="2" customFormat="1" ht="13.2" hidden="1" thickTop="1" thickBot="1" x14ac:dyDescent="0.3">
      <c r="A935" s="32"/>
      <c r="B935" s="154">
        <v>5500400625</v>
      </c>
      <c r="C935" s="133" t="str">
        <f>IFERROR(IF(B935,VLOOKUP((AEO!$B$13&amp;AEO!$C$13&amp;B935&amp;E935),MSRV5!A:F,6,0),""),"N/A")</f>
        <v>8880</v>
      </c>
      <c r="D935" s="138" t="s">
        <v>5842</v>
      </c>
      <c r="E935" s="143" t="str">
        <f>IF(B935,VLOOKUP(B935,MSRV5!B:D,3,0),"")</f>
        <v>H</v>
      </c>
      <c r="F935" s="143"/>
      <c r="G935" s="75"/>
      <c r="H935" s="74">
        <f>IFERROR(IF(B935,VLOOKUP((AEO!$B$13&amp;AEO!$C$13&amp;B935&amp;E935),MSRV5!A:E,5,0),""),0)</f>
        <v>1427.44</v>
      </c>
      <c r="I935" s="33">
        <f t="shared" si="4459"/>
        <v>0</v>
      </c>
      <c r="J935" s="172"/>
      <c r="K935" s="33">
        <f t="shared" si="4460"/>
        <v>0</v>
      </c>
      <c r="L935" s="172"/>
      <c r="M935" s="33">
        <f t="shared" si="4461"/>
        <v>0</v>
      </c>
      <c r="N935" s="172"/>
      <c r="O935" s="33">
        <f t="shared" si="4462"/>
        <v>0</v>
      </c>
      <c r="P935" s="172"/>
      <c r="Q935" s="33">
        <f t="shared" si="4463"/>
        <v>0</v>
      </c>
      <c r="R935" s="172"/>
      <c r="S935" s="33">
        <f t="shared" si="4464"/>
        <v>0</v>
      </c>
      <c r="T935" s="172"/>
      <c r="U935" s="33">
        <f t="shared" si="4465"/>
        <v>0</v>
      </c>
      <c r="V935" s="172"/>
      <c r="W935" s="33">
        <f t="shared" si="4466"/>
        <v>0</v>
      </c>
      <c r="X935" s="172"/>
      <c r="Y935" s="33">
        <f t="shared" si="4467"/>
        <v>0</v>
      </c>
      <c r="Z935" s="172"/>
      <c r="AA935" s="33">
        <f t="shared" si="4468"/>
        <v>0</v>
      </c>
      <c r="AB935" s="172"/>
      <c r="AC935" s="33">
        <f t="shared" si="4469"/>
        <v>0</v>
      </c>
      <c r="AD935" s="172"/>
      <c r="AE935" s="33">
        <f t="shared" si="4470"/>
        <v>0</v>
      </c>
      <c r="AF935" s="172"/>
      <c r="AG935" s="33">
        <f t="shared" si="4471"/>
        <v>0</v>
      </c>
      <c r="AH935" s="172"/>
      <c r="AI935" s="33">
        <f t="shared" si="4472"/>
        <v>0</v>
      </c>
      <c r="AJ935" s="172"/>
      <c r="AK935" s="33">
        <f t="shared" si="4473"/>
        <v>0</v>
      </c>
      <c r="AL935" s="172"/>
      <c r="AM935" s="33">
        <f t="shared" si="4474"/>
        <v>0</v>
      </c>
      <c r="AN935" s="172"/>
      <c r="AO935" s="33">
        <f t="shared" si="4475"/>
        <v>0</v>
      </c>
      <c r="AP935" s="172"/>
      <c r="AQ935" s="33">
        <f t="shared" si="4476"/>
        <v>0</v>
      </c>
      <c r="AR935" s="172"/>
      <c r="AS935" s="33">
        <f t="shared" si="4477"/>
        <v>0</v>
      </c>
      <c r="AT935" s="172"/>
      <c r="AU935" s="33">
        <f t="shared" si="4478"/>
        <v>0</v>
      </c>
      <c r="AV935" s="172"/>
      <c r="AW935" s="33">
        <f t="shared" si="4479"/>
        <v>0</v>
      </c>
      <c r="AX935" s="34">
        <f t="shared" si="4484"/>
        <v>0</v>
      </c>
      <c r="AY935" s="41">
        <f t="shared" si="4485"/>
        <v>0</v>
      </c>
      <c r="AZ935" s="5">
        <f t="shared" si="4486"/>
        <v>0</v>
      </c>
      <c r="BA935" s="155">
        <f t="shared" si="4487"/>
        <v>0</v>
      </c>
    </row>
    <row r="936" spans="1:53" s="2" customFormat="1" ht="13.2" hidden="1" thickTop="1" thickBot="1" x14ac:dyDescent="0.3">
      <c r="A936" s="32"/>
      <c r="B936" s="154">
        <v>5500300125</v>
      </c>
      <c r="C936" s="133" t="str">
        <f>IFERROR(IF(B936,VLOOKUP((AEO!$B$13&amp;AEO!$C$13&amp;B936&amp;E936),MSRV5!A:F,6,0),""),"N/A")</f>
        <v>8890</v>
      </c>
      <c r="D936" s="138" t="s">
        <v>5844</v>
      </c>
      <c r="E936" s="143" t="str">
        <f>IF(B936,VLOOKUP(B936,MSRV5!B:D,3,0),"")</f>
        <v>CJ</v>
      </c>
      <c r="F936" s="143"/>
      <c r="G936" s="75"/>
      <c r="H936" s="74">
        <f>IFERROR(IF(B936,VLOOKUP((AEO!$B$13&amp;AEO!$C$13&amp;B936&amp;E936),MSRV5!A:E,5,0),""),0)</f>
        <v>5171.82</v>
      </c>
      <c r="I936" s="33">
        <f t="shared" si="4459"/>
        <v>0</v>
      </c>
      <c r="J936" s="172"/>
      <c r="K936" s="33">
        <f t="shared" si="4460"/>
        <v>0</v>
      </c>
      <c r="L936" s="172"/>
      <c r="M936" s="33">
        <f t="shared" si="4461"/>
        <v>0</v>
      </c>
      <c r="N936" s="172"/>
      <c r="O936" s="33">
        <f t="shared" si="4462"/>
        <v>0</v>
      </c>
      <c r="P936" s="172"/>
      <c r="Q936" s="33">
        <f t="shared" si="4463"/>
        <v>0</v>
      </c>
      <c r="R936" s="172"/>
      <c r="S936" s="33">
        <f t="shared" si="4464"/>
        <v>0</v>
      </c>
      <c r="T936" s="172"/>
      <c r="U936" s="33">
        <f t="shared" si="4465"/>
        <v>0</v>
      </c>
      <c r="V936" s="172"/>
      <c r="W936" s="33">
        <f t="shared" si="4466"/>
        <v>0</v>
      </c>
      <c r="X936" s="172"/>
      <c r="Y936" s="33">
        <f t="shared" si="4467"/>
        <v>0</v>
      </c>
      <c r="Z936" s="172"/>
      <c r="AA936" s="33">
        <f t="shared" si="4468"/>
        <v>0</v>
      </c>
      <c r="AB936" s="172"/>
      <c r="AC936" s="33">
        <f t="shared" si="4469"/>
        <v>0</v>
      </c>
      <c r="AD936" s="172"/>
      <c r="AE936" s="33">
        <f t="shared" si="4470"/>
        <v>0</v>
      </c>
      <c r="AF936" s="172"/>
      <c r="AG936" s="33">
        <f t="shared" si="4471"/>
        <v>0</v>
      </c>
      <c r="AH936" s="172"/>
      <c r="AI936" s="33">
        <f t="shared" si="4472"/>
        <v>0</v>
      </c>
      <c r="AJ936" s="172"/>
      <c r="AK936" s="33">
        <f t="shared" si="4473"/>
        <v>0</v>
      </c>
      <c r="AL936" s="172"/>
      <c r="AM936" s="33">
        <f t="shared" si="4474"/>
        <v>0</v>
      </c>
      <c r="AN936" s="172"/>
      <c r="AO936" s="33">
        <f t="shared" si="4475"/>
        <v>0</v>
      </c>
      <c r="AP936" s="172"/>
      <c r="AQ936" s="33">
        <f t="shared" si="4476"/>
        <v>0</v>
      </c>
      <c r="AR936" s="172"/>
      <c r="AS936" s="33">
        <f t="shared" si="4477"/>
        <v>0</v>
      </c>
      <c r="AT936" s="172"/>
      <c r="AU936" s="33">
        <f t="shared" si="4478"/>
        <v>0</v>
      </c>
      <c r="AV936" s="172"/>
      <c r="AW936" s="33">
        <f t="shared" si="4479"/>
        <v>0</v>
      </c>
      <c r="AX936" s="34">
        <f t="shared" si="4484"/>
        <v>0</v>
      </c>
      <c r="AY936" s="41">
        <f t="shared" si="4485"/>
        <v>0</v>
      </c>
      <c r="AZ936" s="5">
        <f t="shared" si="4486"/>
        <v>0</v>
      </c>
      <c r="BA936" s="155">
        <f t="shared" si="4487"/>
        <v>0</v>
      </c>
    </row>
    <row r="937" spans="1:53" s="2" customFormat="1" ht="13.2" hidden="1" thickTop="1" thickBot="1" x14ac:dyDescent="0.3">
      <c r="A937" s="32"/>
      <c r="B937" s="154">
        <v>5500400258</v>
      </c>
      <c r="C937" s="133" t="str">
        <f>IFERROR(IF(B937,VLOOKUP((AEO!$B$13&amp;AEO!$C$13&amp;B937&amp;E937),MSRV5!A:F,6,0),""),"N/A")</f>
        <v>8900</v>
      </c>
      <c r="D937" s="138" t="s">
        <v>5845</v>
      </c>
      <c r="E937" s="143" t="str">
        <f>IF(B937,VLOOKUP(B937,MSRV5!B:D,3,0),"")</f>
        <v>CJ</v>
      </c>
      <c r="F937" s="143"/>
      <c r="G937" s="75"/>
      <c r="H937" s="74">
        <f>IFERROR(IF(B937,VLOOKUP((AEO!$B$13&amp;AEO!$C$13&amp;B937&amp;E937),MSRV5!A:E,5,0),""),0)</f>
        <v>9635.2099999999991</v>
      </c>
      <c r="I937" s="33">
        <f t="shared" si="4459"/>
        <v>0</v>
      </c>
      <c r="J937" s="172"/>
      <c r="K937" s="33">
        <f t="shared" si="4460"/>
        <v>0</v>
      </c>
      <c r="L937" s="172"/>
      <c r="M937" s="33">
        <f t="shared" si="4461"/>
        <v>0</v>
      </c>
      <c r="N937" s="172"/>
      <c r="O937" s="33">
        <f t="shared" si="4462"/>
        <v>0</v>
      </c>
      <c r="P937" s="172"/>
      <c r="Q937" s="33">
        <f t="shared" si="4463"/>
        <v>0</v>
      </c>
      <c r="R937" s="172"/>
      <c r="S937" s="33">
        <f t="shared" si="4464"/>
        <v>0</v>
      </c>
      <c r="T937" s="172"/>
      <c r="U937" s="33">
        <f t="shared" si="4465"/>
        <v>0</v>
      </c>
      <c r="V937" s="172"/>
      <c r="W937" s="33">
        <f t="shared" si="4466"/>
        <v>0</v>
      </c>
      <c r="X937" s="172"/>
      <c r="Y937" s="33">
        <f t="shared" si="4467"/>
        <v>0</v>
      </c>
      <c r="Z937" s="172"/>
      <c r="AA937" s="33">
        <f t="shared" si="4468"/>
        <v>0</v>
      </c>
      <c r="AB937" s="172"/>
      <c r="AC937" s="33">
        <f t="shared" si="4469"/>
        <v>0</v>
      </c>
      <c r="AD937" s="172"/>
      <c r="AE937" s="33">
        <f t="shared" si="4470"/>
        <v>0</v>
      </c>
      <c r="AF937" s="172"/>
      <c r="AG937" s="33">
        <f t="shared" si="4471"/>
        <v>0</v>
      </c>
      <c r="AH937" s="172"/>
      <c r="AI937" s="33">
        <f t="shared" si="4472"/>
        <v>0</v>
      </c>
      <c r="AJ937" s="172"/>
      <c r="AK937" s="33">
        <f t="shared" si="4473"/>
        <v>0</v>
      </c>
      <c r="AL937" s="172"/>
      <c r="AM937" s="33">
        <f t="shared" si="4474"/>
        <v>0</v>
      </c>
      <c r="AN937" s="172"/>
      <c r="AO937" s="33">
        <f t="shared" si="4475"/>
        <v>0</v>
      </c>
      <c r="AP937" s="172"/>
      <c r="AQ937" s="33">
        <f t="shared" si="4476"/>
        <v>0</v>
      </c>
      <c r="AR937" s="172"/>
      <c r="AS937" s="33">
        <f t="shared" si="4477"/>
        <v>0</v>
      </c>
      <c r="AT937" s="172"/>
      <c r="AU937" s="33">
        <f t="shared" si="4478"/>
        <v>0</v>
      </c>
      <c r="AV937" s="172"/>
      <c r="AW937" s="33">
        <f t="shared" si="4479"/>
        <v>0</v>
      </c>
      <c r="AX937" s="34">
        <f t="shared" si="4484"/>
        <v>0</v>
      </c>
      <c r="AY937" s="41">
        <f t="shared" si="4485"/>
        <v>0</v>
      </c>
      <c r="AZ937" s="5">
        <f t="shared" si="4486"/>
        <v>0</v>
      </c>
      <c r="BA937" s="155">
        <f t="shared" si="4487"/>
        <v>0</v>
      </c>
    </row>
    <row r="938" spans="1:53" s="2" customFormat="1" ht="13.2" hidden="1" thickTop="1" thickBot="1" x14ac:dyDescent="0.3">
      <c r="A938" s="32"/>
      <c r="B938" s="154">
        <v>5500400259</v>
      </c>
      <c r="C938" s="133" t="str">
        <f>IFERROR(IF(B938,VLOOKUP((AEO!$B$13&amp;AEO!$C$13&amp;B938&amp;E938),MSRV5!A:F,6,0),""),"N/A")</f>
        <v>8910</v>
      </c>
      <c r="D938" s="138" t="s">
        <v>5846</v>
      </c>
      <c r="E938" s="143" t="str">
        <f>IF(B938,VLOOKUP(B938,MSRV5!B:D,3,0),"")</f>
        <v>CJ</v>
      </c>
      <c r="F938" s="143"/>
      <c r="G938" s="75"/>
      <c r="H938" s="74">
        <f>IFERROR(IF(B938,VLOOKUP((AEO!$B$13&amp;AEO!$C$13&amp;B938&amp;E938),MSRV5!A:E,5,0),""),0)</f>
        <v>7494.05</v>
      </c>
      <c r="I938" s="33">
        <f t="shared" si="4459"/>
        <v>0</v>
      </c>
      <c r="J938" s="172"/>
      <c r="K938" s="33">
        <f t="shared" si="4460"/>
        <v>0</v>
      </c>
      <c r="L938" s="172"/>
      <c r="M938" s="33">
        <f t="shared" si="4461"/>
        <v>0</v>
      </c>
      <c r="N938" s="172"/>
      <c r="O938" s="33">
        <f t="shared" si="4462"/>
        <v>0</v>
      </c>
      <c r="P938" s="172"/>
      <c r="Q938" s="33">
        <f t="shared" si="4463"/>
        <v>0</v>
      </c>
      <c r="R938" s="172"/>
      <c r="S938" s="33">
        <f t="shared" si="4464"/>
        <v>0</v>
      </c>
      <c r="T938" s="172"/>
      <c r="U938" s="33">
        <f t="shared" si="4465"/>
        <v>0</v>
      </c>
      <c r="V938" s="172"/>
      <c r="W938" s="33">
        <f t="shared" si="4466"/>
        <v>0</v>
      </c>
      <c r="X938" s="172"/>
      <c r="Y938" s="33">
        <f t="shared" si="4467"/>
        <v>0</v>
      </c>
      <c r="Z938" s="172"/>
      <c r="AA938" s="33">
        <f t="shared" si="4468"/>
        <v>0</v>
      </c>
      <c r="AB938" s="172"/>
      <c r="AC938" s="33">
        <f t="shared" si="4469"/>
        <v>0</v>
      </c>
      <c r="AD938" s="172"/>
      <c r="AE938" s="33">
        <f t="shared" si="4470"/>
        <v>0</v>
      </c>
      <c r="AF938" s="172"/>
      <c r="AG938" s="33">
        <f t="shared" si="4471"/>
        <v>0</v>
      </c>
      <c r="AH938" s="172"/>
      <c r="AI938" s="33">
        <f t="shared" si="4472"/>
        <v>0</v>
      </c>
      <c r="AJ938" s="172"/>
      <c r="AK938" s="33">
        <f t="shared" si="4473"/>
        <v>0</v>
      </c>
      <c r="AL938" s="172"/>
      <c r="AM938" s="33">
        <f t="shared" si="4474"/>
        <v>0</v>
      </c>
      <c r="AN938" s="172"/>
      <c r="AO938" s="33">
        <f t="shared" si="4475"/>
        <v>0</v>
      </c>
      <c r="AP938" s="172"/>
      <c r="AQ938" s="33">
        <f t="shared" si="4476"/>
        <v>0</v>
      </c>
      <c r="AR938" s="172"/>
      <c r="AS938" s="33">
        <f t="shared" si="4477"/>
        <v>0</v>
      </c>
      <c r="AT938" s="172"/>
      <c r="AU938" s="33">
        <f t="shared" si="4478"/>
        <v>0</v>
      </c>
      <c r="AV938" s="172"/>
      <c r="AW938" s="33">
        <f t="shared" si="4479"/>
        <v>0</v>
      </c>
      <c r="AX938" s="34">
        <f t="shared" si="4484"/>
        <v>0</v>
      </c>
      <c r="AY938" s="41">
        <f t="shared" si="4485"/>
        <v>0</v>
      </c>
      <c r="AZ938" s="5">
        <f t="shared" si="4486"/>
        <v>0</v>
      </c>
      <c r="BA938" s="155">
        <f t="shared" si="4487"/>
        <v>0</v>
      </c>
    </row>
    <row r="939" spans="1:53" s="2" customFormat="1" ht="13.2" hidden="1" thickTop="1" thickBot="1" x14ac:dyDescent="0.3">
      <c r="A939" s="32"/>
      <c r="B939" s="152">
        <v>5500400254</v>
      </c>
      <c r="C939" s="132" t="str">
        <f>IFERROR(IF(B939,VLOOKUP((AEO!$B$13&amp;AEO!$C$13&amp;B939&amp;E939),MSRV5!A:F,6,0),""),"N/A")</f>
        <v>8920</v>
      </c>
      <c r="D939" s="137" t="s">
        <v>5847</v>
      </c>
      <c r="E939" s="142" t="str">
        <f>IF(B939,VLOOKUP(B939,MSRV5!B:D,3,0),"")</f>
        <v>CJ</v>
      </c>
      <c r="F939" s="142"/>
      <c r="G939" s="86"/>
      <c r="H939" s="74">
        <f>IFERROR(IF(B939,VLOOKUP((AEO!$B$13&amp;AEO!$C$13&amp;B939&amp;E939),MSRV5!A:E,5,0),""),0)</f>
        <v>3425.82</v>
      </c>
      <c r="I939" s="33">
        <f t="shared" si="4459"/>
        <v>0</v>
      </c>
      <c r="J939" s="172"/>
      <c r="K939" s="33">
        <f t="shared" si="4460"/>
        <v>0</v>
      </c>
      <c r="L939" s="172"/>
      <c r="M939" s="33">
        <f t="shared" si="4461"/>
        <v>0</v>
      </c>
      <c r="N939" s="172"/>
      <c r="O939" s="33">
        <f t="shared" si="4462"/>
        <v>0</v>
      </c>
      <c r="P939" s="172"/>
      <c r="Q939" s="33">
        <f t="shared" si="4463"/>
        <v>0</v>
      </c>
      <c r="R939" s="172"/>
      <c r="S939" s="33">
        <f t="shared" si="4464"/>
        <v>0</v>
      </c>
      <c r="T939" s="172"/>
      <c r="U939" s="33">
        <f t="shared" si="4465"/>
        <v>0</v>
      </c>
      <c r="V939" s="172"/>
      <c r="W939" s="33">
        <f t="shared" si="4466"/>
        <v>0</v>
      </c>
      <c r="X939" s="172"/>
      <c r="Y939" s="33">
        <f t="shared" si="4467"/>
        <v>0</v>
      </c>
      <c r="Z939" s="172"/>
      <c r="AA939" s="33">
        <f t="shared" si="4468"/>
        <v>0</v>
      </c>
      <c r="AB939" s="172"/>
      <c r="AC939" s="33">
        <f t="shared" si="4469"/>
        <v>0</v>
      </c>
      <c r="AD939" s="172"/>
      <c r="AE939" s="33">
        <f t="shared" si="4470"/>
        <v>0</v>
      </c>
      <c r="AF939" s="172"/>
      <c r="AG939" s="33">
        <f t="shared" si="4471"/>
        <v>0</v>
      </c>
      <c r="AH939" s="172"/>
      <c r="AI939" s="33">
        <f t="shared" si="4472"/>
        <v>0</v>
      </c>
      <c r="AJ939" s="172"/>
      <c r="AK939" s="33">
        <f t="shared" si="4473"/>
        <v>0</v>
      </c>
      <c r="AL939" s="172"/>
      <c r="AM939" s="33">
        <f t="shared" si="4474"/>
        <v>0</v>
      </c>
      <c r="AN939" s="172"/>
      <c r="AO939" s="33">
        <f t="shared" si="4475"/>
        <v>0</v>
      </c>
      <c r="AP939" s="172"/>
      <c r="AQ939" s="33">
        <f t="shared" si="4476"/>
        <v>0</v>
      </c>
      <c r="AR939" s="172"/>
      <c r="AS939" s="33">
        <f t="shared" si="4477"/>
        <v>0</v>
      </c>
      <c r="AT939" s="172"/>
      <c r="AU939" s="33">
        <f t="shared" si="4478"/>
        <v>0</v>
      </c>
      <c r="AV939" s="172"/>
      <c r="AW939" s="33">
        <f t="shared" si="4479"/>
        <v>0</v>
      </c>
      <c r="AX939" s="34">
        <f t="shared" si="4484"/>
        <v>0</v>
      </c>
      <c r="AY939" s="41">
        <f t="shared" si="4485"/>
        <v>0</v>
      </c>
      <c r="AZ939" s="5">
        <f t="shared" si="4486"/>
        <v>0</v>
      </c>
      <c r="BA939" s="155">
        <f t="shared" si="4487"/>
        <v>0</v>
      </c>
    </row>
    <row r="940" spans="1:53" s="2" customFormat="1" ht="13.2" hidden="1" thickTop="1" thickBot="1" x14ac:dyDescent="0.3">
      <c r="A940" s="32"/>
      <c r="B940" s="154">
        <v>5500400256</v>
      </c>
      <c r="C940" s="133" t="str">
        <f>IFERROR(IF(B940,VLOOKUP((AEO!$B$13&amp;AEO!$C$13&amp;B940&amp;E940),MSRV5!A:F,6,0),""),"N/A")</f>
        <v>8930</v>
      </c>
      <c r="D940" s="138" t="s">
        <v>5848</v>
      </c>
      <c r="E940" s="143" t="str">
        <f>IF(B940,VLOOKUP(B940,MSRV5!B:D,3,0),"")</f>
        <v>CJ</v>
      </c>
      <c r="F940" s="143"/>
      <c r="G940" s="75"/>
      <c r="H940" s="74">
        <f>IFERROR(IF(B940,VLOOKUP((AEO!$B$13&amp;AEO!$C$13&amp;B940&amp;E940),MSRV5!A:E,5,0),""),0)</f>
        <v>7137.14</v>
      </c>
      <c r="I940" s="33">
        <f t="shared" si="4459"/>
        <v>0</v>
      </c>
      <c r="J940" s="172"/>
      <c r="K940" s="33">
        <f t="shared" si="4460"/>
        <v>0</v>
      </c>
      <c r="L940" s="172"/>
      <c r="M940" s="33">
        <f t="shared" si="4461"/>
        <v>0</v>
      </c>
      <c r="N940" s="172"/>
      <c r="O940" s="33">
        <f t="shared" si="4462"/>
        <v>0</v>
      </c>
      <c r="P940" s="172"/>
      <c r="Q940" s="33">
        <f t="shared" si="4463"/>
        <v>0</v>
      </c>
      <c r="R940" s="172"/>
      <c r="S940" s="33">
        <f t="shared" si="4464"/>
        <v>0</v>
      </c>
      <c r="T940" s="172"/>
      <c r="U940" s="33">
        <f t="shared" si="4465"/>
        <v>0</v>
      </c>
      <c r="V940" s="172"/>
      <c r="W940" s="33">
        <f t="shared" si="4466"/>
        <v>0</v>
      </c>
      <c r="X940" s="172"/>
      <c r="Y940" s="33">
        <f t="shared" si="4467"/>
        <v>0</v>
      </c>
      <c r="Z940" s="172"/>
      <c r="AA940" s="33">
        <f t="shared" si="4468"/>
        <v>0</v>
      </c>
      <c r="AB940" s="172"/>
      <c r="AC940" s="33">
        <f t="shared" si="4469"/>
        <v>0</v>
      </c>
      <c r="AD940" s="172"/>
      <c r="AE940" s="33">
        <f t="shared" si="4470"/>
        <v>0</v>
      </c>
      <c r="AF940" s="172"/>
      <c r="AG940" s="33">
        <f t="shared" si="4471"/>
        <v>0</v>
      </c>
      <c r="AH940" s="172"/>
      <c r="AI940" s="33">
        <f t="shared" si="4472"/>
        <v>0</v>
      </c>
      <c r="AJ940" s="172"/>
      <c r="AK940" s="33">
        <f t="shared" si="4473"/>
        <v>0</v>
      </c>
      <c r="AL940" s="172"/>
      <c r="AM940" s="33">
        <f t="shared" si="4474"/>
        <v>0</v>
      </c>
      <c r="AN940" s="172"/>
      <c r="AO940" s="33">
        <f t="shared" si="4475"/>
        <v>0</v>
      </c>
      <c r="AP940" s="172"/>
      <c r="AQ940" s="33">
        <f t="shared" si="4476"/>
        <v>0</v>
      </c>
      <c r="AR940" s="172"/>
      <c r="AS940" s="33">
        <f t="shared" si="4477"/>
        <v>0</v>
      </c>
      <c r="AT940" s="172"/>
      <c r="AU940" s="33">
        <f t="shared" si="4478"/>
        <v>0</v>
      </c>
      <c r="AV940" s="172"/>
      <c r="AW940" s="33">
        <f t="shared" si="4479"/>
        <v>0</v>
      </c>
      <c r="AX940" s="34">
        <f t="shared" si="4484"/>
        <v>0</v>
      </c>
      <c r="AY940" s="41">
        <f t="shared" si="4485"/>
        <v>0</v>
      </c>
      <c r="AZ940" s="5">
        <f t="shared" si="4486"/>
        <v>0</v>
      </c>
      <c r="BA940" s="155">
        <f t="shared" si="4487"/>
        <v>0</v>
      </c>
    </row>
    <row r="941" spans="1:53" s="2" customFormat="1" ht="13.2" hidden="1" thickTop="1" thickBot="1" x14ac:dyDescent="0.3">
      <c r="A941" s="32"/>
      <c r="B941" s="154">
        <v>5500400257</v>
      </c>
      <c r="C941" s="133" t="str">
        <f>IFERROR(IF(B941,VLOOKUP((AEO!$B$13&amp;AEO!$C$13&amp;B941&amp;E941),MSRV5!A:F,6,0),""),"N/A")</f>
        <v>8940</v>
      </c>
      <c r="D941" s="138" t="s">
        <v>5849</v>
      </c>
      <c r="E941" s="143" t="str">
        <f>IF(B941,VLOOKUP(B941,MSRV5!B:D,3,0),"")</f>
        <v>CJ</v>
      </c>
      <c r="F941" s="143"/>
      <c r="G941" s="75"/>
      <c r="H941" s="74">
        <f>IFERROR(IF(B941,VLOOKUP((AEO!$B$13&amp;AEO!$C$13&amp;B941&amp;E941),MSRV5!A:E,5,0),""),0)</f>
        <v>7708.12</v>
      </c>
      <c r="I941" s="33">
        <f t="shared" si="4459"/>
        <v>0</v>
      </c>
      <c r="J941" s="172"/>
      <c r="K941" s="33">
        <f t="shared" si="4460"/>
        <v>0</v>
      </c>
      <c r="L941" s="172"/>
      <c r="M941" s="33">
        <f t="shared" si="4461"/>
        <v>0</v>
      </c>
      <c r="N941" s="172"/>
      <c r="O941" s="33">
        <f t="shared" si="4462"/>
        <v>0</v>
      </c>
      <c r="P941" s="172"/>
      <c r="Q941" s="33">
        <f t="shared" si="4463"/>
        <v>0</v>
      </c>
      <c r="R941" s="172"/>
      <c r="S941" s="33">
        <f t="shared" si="4464"/>
        <v>0</v>
      </c>
      <c r="T941" s="172"/>
      <c r="U941" s="33">
        <f t="shared" si="4465"/>
        <v>0</v>
      </c>
      <c r="V941" s="172"/>
      <c r="W941" s="33">
        <f t="shared" si="4466"/>
        <v>0</v>
      </c>
      <c r="X941" s="172"/>
      <c r="Y941" s="33">
        <f t="shared" si="4467"/>
        <v>0</v>
      </c>
      <c r="Z941" s="172"/>
      <c r="AA941" s="33">
        <f t="shared" si="4468"/>
        <v>0</v>
      </c>
      <c r="AB941" s="172"/>
      <c r="AC941" s="33">
        <f t="shared" si="4469"/>
        <v>0</v>
      </c>
      <c r="AD941" s="172"/>
      <c r="AE941" s="33">
        <f t="shared" si="4470"/>
        <v>0</v>
      </c>
      <c r="AF941" s="172"/>
      <c r="AG941" s="33">
        <f t="shared" si="4471"/>
        <v>0</v>
      </c>
      <c r="AH941" s="172"/>
      <c r="AI941" s="33">
        <f t="shared" si="4472"/>
        <v>0</v>
      </c>
      <c r="AJ941" s="172"/>
      <c r="AK941" s="33">
        <f t="shared" si="4473"/>
        <v>0</v>
      </c>
      <c r="AL941" s="172"/>
      <c r="AM941" s="33">
        <f t="shared" si="4474"/>
        <v>0</v>
      </c>
      <c r="AN941" s="172"/>
      <c r="AO941" s="33">
        <f t="shared" si="4475"/>
        <v>0</v>
      </c>
      <c r="AP941" s="172"/>
      <c r="AQ941" s="33">
        <f t="shared" si="4476"/>
        <v>0</v>
      </c>
      <c r="AR941" s="172"/>
      <c r="AS941" s="33">
        <f t="shared" si="4477"/>
        <v>0</v>
      </c>
      <c r="AT941" s="172"/>
      <c r="AU941" s="33">
        <f t="shared" si="4478"/>
        <v>0</v>
      </c>
      <c r="AV941" s="172"/>
      <c r="AW941" s="33">
        <f t="shared" si="4479"/>
        <v>0</v>
      </c>
      <c r="AX941" s="34">
        <f t="shared" si="4484"/>
        <v>0</v>
      </c>
      <c r="AY941" s="41">
        <f t="shared" si="4485"/>
        <v>0</v>
      </c>
      <c r="AZ941" s="5">
        <f t="shared" si="4486"/>
        <v>0</v>
      </c>
      <c r="BA941" s="155">
        <f t="shared" si="4487"/>
        <v>0</v>
      </c>
    </row>
    <row r="942" spans="1:53" s="2" customFormat="1" ht="13.2" hidden="1" thickTop="1" thickBot="1" x14ac:dyDescent="0.3">
      <c r="A942" s="89"/>
      <c r="B942" s="156">
        <v>5500400253</v>
      </c>
      <c r="C942" s="134" t="str">
        <f>IFERROR(IF(B942,VLOOKUP((AEO!$B$13&amp;AEO!$C$13&amp;B942&amp;E942),MSRV5!A:F,6,0),""),"N/A")</f>
        <v>8950</v>
      </c>
      <c r="D942" s="139" t="s">
        <v>5850</v>
      </c>
      <c r="E942" s="144" t="str">
        <f>IF(B942,VLOOKUP(B942,MSRV5!B:D,3,0),"")</f>
        <v>CJ</v>
      </c>
      <c r="F942" s="144"/>
      <c r="G942" s="95"/>
      <c r="H942" s="88">
        <f>IFERROR(IF(B942,VLOOKUP((AEO!$B$13&amp;AEO!$C$13&amp;B942&amp;E942),MSRV5!A:E,5,0),""),0)</f>
        <v>2911.99</v>
      </c>
      <c r="I942" s="90">
        <f t="shared" si="4459"/>
        <v>0</v>
      </c>
      <c r="J942" s="172"/>
      <c r="K942" s="90">
        <f t="shared" si="4460"/>
        <v>0</v>
      </c>
      <c r="L942" s="172"/>
      <c r="M942" s="90">
        <f t="shared" si="4461"/>
        <v>0</v>
      </c>
      <c r="N942" s="172"/>
      <c r="O942" s="90">
        <f t="shared" si="4462"/>
        <v>0</v>
      </c>
      <c r="P942" s="172"/>
      <c r="Q942" s="90">
        <f t="shared" si="4463"/>
        <v>0</v>
      </c>
      <c r="R942" s="172"/>
      <c r="S942" s="90">
        <f t="shared" si="4464"/>
        <v>0</v>
      </c>
      <c r="T942" s="172"/>
      <c r="U942" s="90">
        <f t="shared" si="4465"/>
        <v>0</v>
      </c>
      <c r="V942" s="172"/>
      <c r="W942" s="90">
        <f t="shared" si="4466"/>
        <v>0</v>
      </c>
      <c r="X942" s="172"/>
      <c r="Y942" s="90">
        <f t="shared" si="4467"/>
        <v>0</v>
      </c>
      <c r="Z942" s="172"/>
      <c r="AA942" s="90">
        <f t="shared" si="4468"/>
        <v>0</v>
      </c>
      <c r="AB942" s="172"/>
      <c r="AC942" s="90">
        <f t="shared" si="4469"/>
        <v>0</v>
      </c>
      <c r="AD942" s="172"/>
      <c r="AE942" s="90">
        <f t="shared" si="4470"/>
        <v>0</v>
      </c>
      <c r="AF942" s="172"/>
      <c r="AG942" s="90">
        <f t="shared" si="4471"/>
        <v>0</v>
      </c>
      <c r="AH942" s="172"/>
      <c r="AI942" s="90">
        <f t="shared" si="4472"/>
        <v>0</v>
      </c>
      <c r="AJ942" s="172"/>
      <c r="AK942" s="90">
        <f t="shared" si="4473"/>
        <v>0</v>
      </c>
      <c r="AL942" s="172"/>
      <c r="AM942" s="90">
        <f t="shared" si="4474"/>
        <v>0</v>
      </c>
      <c r="AN942" s="172"/>
      <c r="AO942" s="90">
        <f t="shared" si="4475"/>
        <v>0</v>
      </c>
      <c r="AP942" s="172"/>
      <c r="AQ942" s="90">
        <f t="shared" si="4476"/>
        <v>0</v>
      </c>
      <c r="AR942" s="172"/>
      <c r="AS942" s="90">
        <f t="shared" si="4477"/>
        <v>0</v>
      </c>
      <c r="AT942" s="172"/>
      <c r="AU942" s="90">
        <f t="shared" si="4478"/>
        <v>0</v>
      </c>
      <c r="AV942" s="172"/>
      <c r="AW942" s="90">
        <f t="shared" si="4479"/>
        <v>0</v>
      </c>
      <c r="AX942" s="91">
        <f t="shared" si="4484"/>
        <v>0</v>
      </c>
      <c r="AY942" s="92">
        <f t="shared" si="4485"/>
        <v>0</v>
      </c>
      <c r="AZ942" s="87">
        <f t="shared" si="4486"/>
        <v>0</v>
      </c>
      <c r="BA942" s="153">
        <f t="shared" si="4487"/>
        <v>0</v>
      </c>
    </row>
    <row r="943" spans="1:53" s="2" customFormat="1" ht="13.2" hidden="1" thickTop="1" thickBot="1" x14ac:dyDescent="0.3">
      <c r="A943" s="32"/>
      <c r="B943" s="154">
        <v>5500400255</v>
      </c>
      <c r="C943" s="133" t="str">
        <f>IFERROR(IF(B943,VLOOKUP((AEO!$B$13&amp;AEO!$C$13&amp;B943&amp;E943),MSRV5!A:F,6,0),""),"N/A")</f>
        <v>8960</v>
      </c>
      <c r="D943" s="138" t="s">
        <v>5851</v>
      </c>
      <c r="E943" s="143" t="str">
        <f>IF(B943,VLOOKUP(B943,MSRV5!B:D,3,0),"")</f>
        <v>CJ</v>
      </c>
      <c r="F943" s="143"/>
      <c r="G943" s="75"/>
      <c r="H943" s="74">
        <f>IFERROR(IF(B943,VLOOKUP((AEO!$B$13&amp;AEO!$C$13&amp;B943&amp;E943),MSRV5!A:E,5,0),""),0)</f>
        <v>6066.64</v>
      </c>
      <c r="I943" s="33">
        <f t="shared" si="4459"/>
        <v>0</v>
      </c>
      <c r="J943" s="172"/>
      <c r="K943" s="33">
        <f t="shared" si="4460"/>
        <v>0</v>
      </c>
      <c r="L943" s="172"/>
      <c r="M943" s="33">
        <f t="shared" si="4461"/>
        <v>0</v>
      </c>
      <c r="N943" s="172"/>
      <c r="O943" s="33">
        <f t="shared" si="4462"/>
        <v>0</v>
      </c>
      <c r="P943" s="172"/>
      <c r="Q943" s="33">
        <f t="shared" si="4463"/>
        <v>0</v>
      </c>
      <c r="R943" s="172"/>
      <c r="S943" s="33">
        <f t="shared" si="4464"/>
        <v>0</v>
      </c>
      <c r="T943" s="172"/>
      <c r="U943" s="33">
        <f t="shared" si="4465"/>
        <v>0</v>
      </c>
      <c r="V943" s="172"/>
      <c r="W943" s="33">
        <f t="shared" si="4466"/>
        <v>0</v>
      </c>
      <c r="X943" s="172"/>
      <c r="Y943" s="33">
        <f t="shared" si="4467"/>
        <v>0</v>
      </c>
      <c r="Z943" s="172"/>
      <c r="AA943" s="33">
        <f t="shared" si="4468"/>
        <v>0</v>
      </c>
      <c r="AB943" s="172"/>
      <c r="AC943" s="33">
        <f t="shared" si="4469"/>
        <v>0</v>
      </c>
      <c r="AD943" s="172"/>
      <c r="AE943" s="33">
        <f t="shared" si="4470"/>
        <v>0</v>
      </c>
      <c r="AF943" s="172"/>
      <c r="AG943" s="33">
        <f t="shared" si="4471"/>
        <v>0</v>
      </c>
      <c r="AH943" s="172"/>
      <c r="AI943" s="33">
        <f t="shared" si="4472"/>
        <v>0</v>
      </c>
      <c r="AJ943" s="172"/>
      <c r="AK943" s="33">
        <f t="shared" si="4473"/>
        <v>0</v>
      </c>
      <c r="AL943" s="172"/>
      <c r="AM943" s="33">
        <f t="shared" si="4474"/>
        <v>0</v>
      </c>
      <c r="AN943" s="172"/>
      <c r="AO943" s="33">
        <f t="shared" si="4475"/>
        <v>0</v>
      </c>
      <c r="AP943" s="172"/>
      <c r="AQ943" s="33">
        <f t="shared" si="4476"/>
        <v>0</v>
      </c>
      <c r="AR943" s="172"/>
      <c r="AS943" s="33">
        <f t="shared" si="4477"/>
        <v>0</v>
      </c>
      <c r="AT943" s="172"/>
      <c r="AU943" s="33">
        <f t="shared" si="4478"/>
        <v>0</v>
      </c>
      <c r="AV943" s="172"/>
      <c r="AW943" s="33">
        <f t="shared" si="4479"/>
        <v>0</v>
      </c>
      <c r="AX943" s="34">
        <f t="shared" si="4484"/>
        <v>0</v>
      </c>
      <c r="AY943" s="41">
        <f t="shared" si="4485"/>
        <v>0</v>
      </c>
      <c r="AZ943" s="5">
        <f t="shared" si="4486"/>
        <v>0</v>
      </c>
      <c r="BA943" s="155">
        <f t="shared" si="4487"/>
        <v>0</v>
      </c>
    </row>
    <row r="944" spans="1:53" s="2" customFormat="1" ht="13.2" hidden="1" thickTop="1" thickBot="1" x14ac:dyDescent="0.3">
      <c r="A944" s="32"/>
      <c r="B944" s="154">
        <v>5500400265</v>
      </c>
      <c r="C944" s="133" t="str">
        <f>IFERROR(IF(B944,VLOOKUP((AEO!$B$13&amp;AEO!$C$13&amp;B944&amp;E944),MSRV5!A:F,6,0),""),"N/A")</f>
        <v>8970</v>
      </c>
      <c r="D944" s="138" t="s">
        <v>5852</v>
      </c>
      <c r="E944" s="143" t="str">
        <f>IF(B944,VLOOKUP(B944,MSRV5!B:D,3,0),"")</f>
        <v>CJ</v>
      </c>
      <c r="F944" s="143"/>
      <c r="G944" s="75"/>
      <c r="H944" s="74">
        <f>IFERROR(IF(B944,VLOOKUP((AEO!$B$13&amp;AEO!$C$13&amp;B944&amp;E944),MSRV5!A:E,5,0),""),0)</f>
        <v>9662.77</v>
      </c>
      <c r="I944" s="33">
        <f t="shared" si="4459"/>
        <v>0</v>
      </c>
      <c r="J944" s="172"/>
      <c r="K944" s="33">
        <f t="shared" si="4460"/>
        <v>0</v>
      </c>
      <c r="L944" s="172"/>
      <c r="M944" s="33">
        <f t="shared" si="4461"/>
        <v>0</v>
      </c>
      <c r="N944" s="172"/>
      <c r="O944" s="33">
        <f t="shared" si="4462"/>
        <v>0</v>
      </c>
      <c r="P944" s="172"/>
      <c r="Q944" s="33">
        <f t="shared" si="4463"/>
        <v>0</v>
      </c>
      <c r="R944" s="172"/>
      <c r="S944" s="33">
        <f t="shared" si="4464"/>
        <v>0</v>
      </c>
      <c r="T944" s="172"/>
      <c r="U944" s="33">
        <f t="shared" si="4465"/>
        <v>0</v>
      </c>
      <c r="V944" s="172"/>
      <c r="W944" s="33">
        <f t="shared" si="4466"/>
        <v>0</v>
      </c>
      <c r="X944" s="172"/>
      <c r="Y944" s="33">
        <f t="shared" si="4467"/>
        <v>0</v>
      </c>
      <c r="Z944" s="172"/>
      <c r="AA944" s="33">
        <f t="shared" si="4468"/>
        <v>0</v>
      </c>
      <c r="AB944" s="172"/>
      <c r="AC944" s="33">
        <f t="shared" si="4469"/>
        <v>0</v>
      </c>
      <c r="AD944" s="172"/>
      <c r="AE944" s="33">
        <f t="shared" si="4470"/>
        <v>0</v>
      </c>
      <c r="AF944" s="172"/>
      <c r="AG944" s="33">
        <f t="shared" si="4471"/>
        <v>0</v>
      </c>
      <c r="AH944" s="172"/>
      <c r="AI944" s="33">
        <f t="shared" si="4472"/>
        <v>0</v>
      </c>
      <c r="AJ944" s="172"/>
      <c r="AK944" s="33">
        <f t="shared" si="4473"/>
        <v>0</v>
      </c>
      <c r="AL944" s="172"/>
      <c r="AM944" s="33">
        <f t="shared" si="4474"/>
        <v>0</v>
      </c>
      <c r="AN944" s="172"/>
      <c r="AO944" s="33">
        <f t="shared" si="4475"/>
        <v>0</v>
      </c>
      <c r="AP944" s="172"/>
      <c r="AQ944" s="33">
        <f t="shared" si="4476"/>
        <v>0</v>
      </c>
      <c r="AR944" s="172"/>
      <c r="AS944" s="33">
        <f t="shared" si="4477"/>
        <v>0</v>
      </c>
      <c r="AT944" s="172"/>
      <c r="AU944" s="33">
        <f t="shared" si="4478"/>
        <v>0</v>
      </c>
      <c r="AV944" s="172"/>
      <c r="AW944" s="33">
        <f t="shared" si="4479"/>
        <v>0</v>
      </c>
      <c r="AX944" s="34">
        <f t="shared" si="4484"/>
        <v>0</v>
      </c>
      <c r="AY944" s="41">
        <f t="shared" si="4485"/>
        <v>0</v>
      </c>
      <c r="AZ944" s="5">
        <f t="shared" si="4486"/>
        <v>0</v>
      </c>
      <c r="BA944" s="155">
        <f t="shared" si="4487"/>
        <v>0</v>
      </c>
    </row>
    <row r="945" spans="1:53" s="2" customFormat="1" ht="13.2" hidden="1" thickTop="1" thickBot="1" x14ac:dyDescent="0.3">
      <c r="A945" s="89"/>
      <c r="B945" s="152">
        <v>5500400266</v>
      </c>
      <c r="C945" s="132" t="str">
        <f>IFERROR(IF(B945,VLOOKUP((AEO!$B$13&amp;AEO!$C$13&amp;B945&amp;E945),MSRV5!A:F,6,0),""),"N/A")</f>
        <v>8980</v>
      </c>
      <c r="D945" s="137" t="s">
        <v>5853</v>
      </c>
      <c r="E945" s="142" t="str">
        <f>IF(B945,VLOOKUP(B945,MSRV5!B:D,3,0),"")</f>
        <v>CJ</v>
      </c>
      <c r="F945" s="142"/>
      <c r="G945" s="86"/>
      <c r="H945" s="88">
        <f>IFERROR(IF(B945,VLOOKUP((AEO!$B$13&amp;AEO!$C$13&amp;B945&amp;E945),MSRV5!A:E,5,0),""),0)</f>
        <v>1030.68</v>
      </c>
      <c r="I945" s="90">
        <f t="shared" si="4459"/>
        <v>0</v>
      </c>
      <c r="J945" s="172"/>
      <c r="K945" s="90">
        <f t="shared" si="4460"/>
        <v>0</v>
      </c>
      <c r="L945" s="172"/>
      <c r="M945" s="90">
        <f t="shared" si="4461"/>
        <v>0</v>
      </c>
      <c r="N945" s="172"/>
      <c r="O945" s="90">
        <f t="shared" si="4462"/>
        <v>0</v>
      </c>
      <c r="P945" s="172"/>
      <c r="Q945" s="90">
        <f t="shared" si="4463"/>
        <v>0</v>
      </c>
      <c r="R945" s="172"/>
      <c r="S945" s="90">
        <f t="shared" si="4464"/>
        <v>0</v>
      </c>
      <c r="T945" s="172"/>
      <c r="U945" s="90">
        <f t="shared" si="4465"/>
        <v>0</v>
      </c>
      <c r="V945" s="172"/>
      <c r="W945" s="90">
        <f t="shared" si="4466"/>
        <v>0</v>
      </c>
      <c r="X945" s="172"/>
      <c r="Y945" s="90">
        <f t="shared" si="4467"/>
        <v>0</v>
      </c>
      <c r="Z945" s="172"/>
      <c r="AA945" s="90">
        <f t="shared" si="4468"/>
        <v>0</v>
      </c>
      <c r="AB945" s="172"/>
      <c r="AC945" s="90">
        <f t="shared" si="4469"/>
        <v>0</v>
      </c>
      <c r="AD945" s="172"/>
      <c r="AE945" s="90">
        <f t="shared" si="4470"/>
        <v>0</v>
      </c>
      <c r="AF945" s="172"/>
      <c r="AG945" s="90">
        <f t="shared" si="4471"/>
        <v>0</v>
      </c>
      <c r="AH945" s="172"/>
      <c r="AI945" s="90">
        <f t="shared" si="4472"/>
        <v>0</v>
      </c>
      <c r="AJ945" s="172"/>
      <c r="AK945" s="90">
        <f t="shared" si="4473"/>
        <v>0</v>
      </c>
      <c r="AL945" s="172"/>
      <c r="AM945" s="90">
        <f t="shared" si="4474"/>
        <v>0</v>
      </c>
      <c r="AN945" s="172"/>
      <c r="AO945" s="90">
        <f t="shared" si="4475"/>
        <v>0</v>
      </c>
      <c r="AP945" s="172"/>
      <c r="AQ945" s="90">
        <f t="shared" si="4476"/>
        <v>0</v>
      </c>
      <c r="AR945" s="172"/>
      <c r="AS945" s="90">
        <f t="shared" si="4477"/>
        <v>0</v>
      </c>
      <c r="AT945" s="172"/>
      <c r="AU945" s="90">
        <f t="shared" si="4478"/>
        <v>0</v>
      </c>
      <c r="AV945" s="172"/>
      <c r="AW945" s="90">
        <f t="shared" si="4479"/>
        <v>0</v>
      </c>
      <c r="AX945" s="91">
        <f t="shared" si="4484"/>
        <v>0</v>
      </c>
      <c r="AY945" s="92">
        <f t="shared" si="4485"/>
        <v>0</v>
      </c>
      <c r="AZ945" s="87">
        <f t="shared" si="4486"/>
        <v>0</v>
      </c>
      <c r="BA945" s="153">
        <f t="shared" si="4487"/>
        <v>0</v>
      </c>
    </row>
    <row r="946" spans="1:53" s="2" customFormat="1" ht="13.2" hidden="1" thickTop="1" thickBot="1" x14ac:dyDescent="0.3">
      <c r="A946" s="32"/>
      <c r="B946" s="154">
        <v>5500400251</v>
      </c>
      <c r="C946" s="133" t="str">
        <f>IFERROR(IF(B946,VLOOKUP((AEO!$B$13&amp;AEO!$C$13&amp;B946&amp;E946),MSRV5!A:F,6,0),""),"N/A")</f>
        <v>8990</v>
      </c>
      <c r="D946" s="138" t="s">
        <v>5854</v>
      </c>
      <c r="E946" s="143" t="str">
        <f>IF(B946,VLOOKUP(B946,MSRV5!B:D,3,0),"")</f>
        <v>CJ</v>
      </c>
      <c r="F946" s="143"/>
      <c r="G946" s="75"/>
      <c r="H946" s="74">
        <f>IFERROR(IF(B946,VLOOKUP((AEO!$B$13&amp;AEO!$C$13&amp;B946&amp;E946),MSRV5!A:E,5,0),""),0)</f>
        <v>6551.98</v>
      </c>
      <c r="I946" s="33">
        <f t="shared" si="4459"/>
        <v>0</v>
      </c>
      <c r="J946" s="172"/>
      <c r="K946" s="33">
        <f t="shared" si="4460"/>
        <v>0</v>
      </c>
      <c r="L946" s="172"/>
      <c r="M946" s="33">
        <f t="shared" si="4461"/>
        <v>0</v>
      </c>
      <c r="N946" s="172"/>
      <c r="O946" s="33">
        <f t="shared" si="4462"/>
        <v>0</v>
      </c>
      <c r="P946" s="172"/>
      <c r="Q946" s="33">
        <f t="shared" si="4463"/>
        <v>0</v>
      </c>
      <c r="R946" s="172"/>
      <c r="S946" s="33">
        <f t="shared" si="4464"/>
        <v>0</v>
      </c>
      <c r="T946" s="172"/>
      <c r="U946" s="33">
        <f t="shared" si="4465"/>
        <v>0</v>
      </c>
      <c r="V946" s="172"/>
      <c r="W946" s="33">
        <f t="shared" si="4466"/>
        <v>0</v>
      </c>
      <c r="X946" s="172"/>
      <c r="Y946" s="33">
        <f t="shared" si="4467"/>
        <v>0</v>
      </c>
      <c r="Z946" s="172"/>
      <c r="AA946" s="33">
        <f t="shared" si="4468"/>
        <v>0</v>
      </c>
      <c r="AB946" s="172"/>
      <c r="AC946" s="33">
        <f t="shared" si="4469"/>
        <v>0</v>
      </c>
      <c r="AD946" s="172"/>
      <c r="AE946" s="33">
        <f t="shared" si="4470"/>
        <v>0</v>
      </c>
      <c r="AF946" s="172"/>
      <c r="AG946" s="33">
        <f t="shared" si="4471"/>
        <v>0</v>
      </c>
      <c r="AH946" s="172"/>
      <c r="AI946" s="33">
        <f t="shared" si="4472"/>
        <v>0</v>
      </c>
      <c r="AJ946" s="172"/>
      <c r="AK946" s="33">
        <f t="shared" si="4473"/>
        <v>0</v>
      </c>
      <c r="AL946" s="172"/>
      <c r="AM946" s="33">
        <f t="shared" si="4474"/>
        <v>0</v>
      </c>
      <c r="AN946" s="172"/>
      <c r="AO946" s="33">
        <f t="shared" si="4475"/>
        <v>0</v>
      </c>
      <c r="AP946" s="172"/>
      <c r="AQ946" s="33">
        <f t="shared" si="4476"/>
        <v>0</v>
      </c>
      <c r="AR946" s="172"/>
      <c r="AS946" s="33">
        <f t="shared" si="4477"/>
        <v>0</v>
      </c>
      <c r="AT946" s="172"/>
      <c r="AU946" s="33">
        <f t="shared" si="4478"/>
        <v>0</v>
      </c>
      <c r="AV946" s="172"/>
      <c r="AW946" s="33">
        <f t="shared" si="4479"/>
        <v>0</v>
      </c>
      <c r="AX946" s="34">
        <f t="shared" si="4484"/>
        <v>0</v>
      </c>
      <c r="AY946" s="41">
        <f t="shared" si="4485"/>
        <v>0</v>
      </c>
      <c r="AZ946" s="5">
        <f t="shared" si="4486"/>
        <v>0</v>
      </c>
      <c r="BA946" s="155">
        <f t="shared" si="4487"/>
        <v>0</v>
      </c>
    </row>
    <row r="947" spans="1:53" s="2" customFormat="1" ht="13.2" hidden="1" thickTop="1" thickBot="1" x14ac:dyDescent="0.3">
      <c r="A947" s="32"/>
      <c r="B947" s="154">
        <v>5500100843</v>
      </c>
      <c r="C947" s="133" t="str">
        <f>IFERROR(IF(B947,VLOOKUP((AEO!$B$13&amp;AEO!$C$13&amp;B947&amp;E947),MSRV5!A:F,6,0),""),"N/A")</f>
        <v>9000</v>
      </c>
      <c r="D947" s="138" t="s">
        <v>5855</v>
      </c>
      <c r="E947" s="143" t="str">
        <f>IF(B947,VLOOKUP(B947,MSRV5!B:D,3,0),"")</f>
        <v>UN</v>
      </c>
      <c r="F947" s="143"/>
      <c r="G947" s="75"/>
      <c r="H947" s="74">
        <f>IFERROR(IF(B947,VLOOKUP((AEO!$B$13&amp;AEO!$C$13&amp;B947&amp;E947),MSRV5!A:E,5,0),""),0)</f>
        <v>1093.45</v>
      </c>
      <c r="I947" s="33">
        <f t="shared" si="4459"/>
        <v>0</v>
      </c>
      <c r="J947" s="172"/>
      <c r="K947" s="33">
        <f t="shared" si="4460"/>
        <v>0</v>
      </c>
      <c r="L947" s="172"/>
      <c r="M947" s="33">
        <f t="shared" si="4461"/>
        <v>0</v>
      </c>
      <c r="N947" s="172"/>
      <c r="O947" s="33">
        <f t="shared" si="4462"/>
        <v>0</v>
      </c>
      <c r="P947" s="172"/>
      <c r="Q947" s="33">
        <f t="shared" si="4463"/>
        <v>0</v>
      </c>
      <c r="R947" s="172"/>
      <c r="S947" s="33">
        <f t="shared" si="4464"/>
        <v>0</v>
      </c>
      <c r="T947" s="172"/>
      <c r="U947" s="33">
        <f t="shared" si="4465"/>
        <v>0</v>
      </c>
      <c r="V947" s="172"/>
      <c r="W947" s="33">
        <f t="shared" si="4466"/>
        <v>0</v>
      </c>
      <c r="X947" s="172"/>
      <c r="Y947" s="33">
        <f t="shared" si="4467"/>
        <v>0</v>
      </c>
      <c r="Z947" s="172"/>
      <c r="AA947" s="33">
        <f t="shared" si="4468"/>
        <v>0</v>
      </c>
      <c r="AB947" s="172"/>
      <c r="AC947" s="33">
        <f t="shared" si="4469"/>
        <v>0</v>
      </c>
      <c r="AD947" s="172"/>
      <c r="AE947" s="33">
        <f t="shared" si="4470"/>
        <v>0</v>
      </c>
      <c r="AF947" s="172"/>
      <c r="AG947" s="33">
        <f t="shared" si="4471"/>
        <v>0</v>
      </c>
      <c r="AH947" s="172"/>
      <c r="AI947" s="33">
        <f t="shared" si="4472"/>
        <v>0</v>
      </c>
      <c r="AJ947" s="172"/>
      <c r="AK947" s="33">
        <f t="shared" si="4473"/>
        <v>0</v>
      </c>
      <c r="AL947" s="172"/>
      <c r="AM947" s="33">
        <f t="shared" si="4474"/>
        <v>0</v>
      </c>
      <c r="AN947" s="172"/>
      <c r="AO947" s="33">
        <f t="shared" si="4475"/>
        <v>0</v>
      </c>
      <c r="AP947" s="172"/>
      <c r="AQ947" s="33">
        <f t="shared" si="4476"/>
        <v>0</v>
      </c>
      <c r="AR947" s="172"/>
      <c r="AS947" s="33">
        <f t="shared" si="4477"/>
        <v>0</v>
      </c>
      <c r="AT947" s="172"/>
      <c r="AU947" s="33">
        <f t="shared" si="4478"/>
        <v>0</v>
      </c>
      <c r="AV947" s="172"/>
      <c r="AW947" s="33">
        <f t="shared" si="4479"/>
        <v>0</v>
      </c>
      <c r="AX947" s="34">
        <f t="shared" si="4484"/>
        <v>0</v>
      </c>
      <c r="AY947" s="41">
        <f t="shared" si="4485"/>
        <v>0</v>
      </c>
      <c r="AZ947" s="5">
        <f t="shared" si="4486"/>
        <v>0</v>
      </c>
      <c r="BA947" s="155">
        <f t="shared" si="4487"/>
        <v>0</v>
      </c>
    </row>
    <row r="948" spans="1:53" s="2" customFormat="1" ht="13.2" hidden="1" thickTop="1" thickBot="1" x14ac:dyDescent="0.3">
      <c r="A948" s="32"/>
      <c r="B948" s="154">
        <v>5500300006</v>
      </c>
      <c r="C948" s="133" t="str">
        <f>IFERROR(IF(B948,VLOOKUP((AEO!$B$13&amp;AEO!$C$13&amp;B948&amp;E948),MSRV5!A:F,6,0),""),"N/A")</f>
        <v>9010</v>
      </c>
      <c r="D948" s="138" t="s">
        <v>5856</v>
      </c>
      <c r="E948" s="143" t="str">
        <f>IF(B948,VLOOKUP(B948,MSRV5!B:D,3,0),"")</f>
        <v>UN</v>
      </c>
      <c r="F948" s="143"/>
      <c r="G948" s="75"/>
      <c r="H948" s="74">
        <f>IFERROR(IF(B948,VLOOKUP((AEO!$B$13&amp;AEO!$C$13&amp;B948&amp;E948),MSRV5!A:E,5,0),""),0)</f>
        <v>444.86</v>
      </c>
      <c r="I948" s="33">
        <f t="shared" si="4459"/>
        <v>0</v>
      </c>
      <c r="J948" s="172"/>
      <c r="K948" s="33">
        <f t="shared" si="4460"/>
        <v>0</v>
      </c>
      <c r="L948" s="172"/>
      <c r="M948" s="33">
        <f t="shared" si="4461"/>
        <v>0</v>
      </c>
      <c r="N948" s="172"/>
      <c r="O948" s="33">
        <f t="shared" si="4462"/>
        <v>0</v>
      </c>
      <c r="P948" s="172"/>
      <c r="Q948" s="33">
        <f t="shared" si="4463"/>
        <v>0</v>
      </c>
      <c r="R948" s="172"/>
      <c r="S948" s="33">
        <f t="shared" si="4464"/>
        <v>0</v>
      </c>
      <c r="T948" s="172"/>
      <c r="U948" s="33">
        <f t="shared" si="4465"/>
        <v>0</v>
      </c>
      <c r="V948" s="172"/>
      <c r="W948" s="33">
        <f t="shared" si="4466"/>
        <v>0</v>
      </c>
      <c r="X948" s="172"/>
      <c r="Y948" s="33">
        <f t="shared" si="4467"/>
        <v>0</v>
      </c>
      <c r="Z948" s="172"/>
      <c r="AA948" s="33">
        <f t="shared" si="4468"/>
        <v>0</v>
      </c>
      <c r="AB948" s="172"/>
      <c r="AC948" s="33">
        <f t="shared" si="4469"/>
        <v>0</v>
      </c>
      <c r="AD948" s="172"/>
      <c r="AE948" s="33">
        <f t="shared" si="4470"/>
        <v>0</v>
      </c>
      <c r="AF948" s="172"/>
      <c r="AG948" s="33">
        <f t="shared" si="4471"/>
        <v>0</v>
      </c>
      <c r="AH948" s="172"/>
      <c r="AI948" s="33">
        <f t="shared" si="4472"/>
        <v>0</v>
      </c>
      <c r="AJ948" s="172"/>
      <c r="AK948" s="33">
        <f t="shared" si="4473"/>
        <v>0</v>
      </c>
      <c r="AL948" s="172"/>
      <c r="AM948" s="33">
        <f t="shared" si="4474"/>
        <v>0</v>
      </c>
      <c r="AN948" s="172"/>
      <c r="AO948" s="33">
        <f t="shared" si="4475"/>
        <v>0</v>
      </c>
      <c r="AP948" s="172"/>
      <c r="AQ948" s="33">
        <f t="shared" si="4476"/>
        <v>0</v>
      </c>
      <c r="AR948" s="172"/>
      <c r="AS948" s="33">
        <f t="shared" si="4477"/>
        <v>0</v>
      </c>
      <c r="AT948" s="172"/>
      <c r="AU948" s="33">
        <f t="shared" si="4478"/>
        <v>0</v>
      </c>
      <c r="AV948" s="172"/>
      <c r="AW948" s="33">
        <f t="shared" si="4479"/>
        <v>0</v>
      </c>
      <c r="AX948" s="34">
        <f t="shared" si="4484"/>
        <v>0</v>
      </c>
      <c r="AY948" s="41">
        <f t="shared" si="4485"/>
        <v>0</v>
      </c>
      <c r="AZ948" s="5">
        <f t="shared" si="4486"/>
        <v>0</v>
      </c>
      <c r="BA948" s="155">
        <f t="shared" si="4487"/>
        <v>0</v>
      </c>
    </row>
    <row r="949" spans="1:53" s="2" customFormat="1" ht="13.2" hidden="1" thickTop="1" thickBot="1" x14ac:dyDescent="0.3">
      <c r="A949" s="32"/>
      <c r="B949" s="154">
        <v>5500200993</v>
      </c>
      <c r="C949" s="133" t="str">
        <f>IFERROR(IF(B949,VLOOKUP((AEO!$B$13&amp;AEO!$C$13&amp;B949&amp;E949),MSRV5!A:F,6,0),""),"N/A")</f>
        <v>9020</v>
      </c>
      <c r="D949" s="138" t="s">
        <v>5857</v>
      </c>
      <c r="E949" s="143" t="str">
        <f>IF(B949,VLOOKUP(B949,MSRV5!B:D,3,0),"")</f>
        <v>UN</v>
      </c>
      <c r="F949" s="143"/>
      <c r="G949" s="75"/>
      <c r="H949" s="74">
        <f>IFERROR(IF(B949,VLOOKUP((AEO!$B$13&amp;AEO!$C$13&amp;B949&amp;E949),MSRV5!A:E,5,0),""),0)</f>
        <v>1093.45</v>
      </c>
      <c r="I949" s="33">
        <f t="shared" si="4459"/>
        <v>0</v>
      </c>
      <c r="J949" s="172"/>
      <c r="K949" s="33">
        <f t="shared" si="4460"/>
        <v>0</v>
      </c>
      <c r="L949" s="172"/>
      <c r="M949" s="33">
        <f t="shared" si="4461"/>
        <v>0</v>
      </c>
      <c r="N949" s="172"/>
      <c r="O949" s="33">
        <f t="shared" si="4462"/>
        <v>0</v>
      </c>
      <c r="P949" s="172"/>
      <c r="Q949" s="33">
        <f t="shared" si="4463"/>
        <v>0</v>
      </c>
      <c r="R949" s="172"/>
      <c r="S949" s="33">
        <f t="shared" si="4464"/>
        <v>0</v>
      </c>
      <c r="T949" s="172"/>
      <c r="U949" s="33">
        <f t="shared" si="4465"/>
        <v>0</v>
      </c>
      <c r="V949" s="172"/>
      <c r="W949" s="33">
        <f t="shared" si="4466"/>
        <v>0</v>
      </c>
      <c r="X949" s="172"/>
      <c r="Y949" s="33">
        <f t="shared" si="4467"/>
        <v>0</v>
      </c>
      <c r="Z949" s="172"/>
      <c r="AA949" s="33">
        <f t="shared" si="4468"/>
        <v>0</v>
      </c>
      <c r="AB949" s="172"/>
      <c r="AC949" s="33">
        <f t="shared" si="4469"/>
        <v>0</v>
      </c>
      <c r="AD949" s="172"/>
      <c r="AE949" s="33">
        <f t="shared" si="4470"/>
        <v>0</v>
      </c>
      <c r="AF949" s="172"/>
      <c r="AG949" s="33">
        <f t="shared" si="4471"/>
        <v>0</v>
      </c>
      <c r="AH949" s="172"/>
      <c r="AI949" s="33">
        <f t="shared" si="4472"/>
        <v>0</v>
      </c>
      <c r="AJ949" s="172"/>
      <c r="AK949" s="33">
        <f t="shared" si="4473"/>
        <v>0</v>
      </c>
      <c r="AL949" s="172"/>
      <c r="AM949" s="33">
        <f t="shared" si="4474"/>
        <v>0</v>
      </c>
      <c r="AN949" s="172"/>
      <c r="AO949" s="33">
        <f t="shared" si="4475"/>
        <v>0</v>
      </c>
      <c r="AP949" s="172"/>
      <c r="AQ949" s="33">
        <f t="shared" si="4476"/>
        <v>0</v>
      </c>
      <c r="AR949" s="172"/>
      <c r="AS949" s="33">
        <f t="shared" si="4477"/>
        <v>0</v>
      </c>
      <c r="AT949" s="172"/>
      <c r="AU949" s="33">
        <f t="shared" si="4478"/>
        <v>0</v>
      </c>
      <c r="AV949" s="172"/>
      <c r="AW949" s="33">
        <f t="shared" si="4479"/>
        <v>0</v>
      </c>
      <c r="AX949" s="34">
        <f t="shared" si="4484"/>
        <v>0</v>
      </c>
      <c r="AY949" s="41">
        <f t="shared" si="4485"/>
        <v>0</v>
      </c>
      <c r="AZ949" s="5">
        <f t="shared" si="4486"/>
        <v>0</v>
      </c>
      <c r="BA949" s="155">
        <f t="shared" si="4487"/>
        <v>0</v>
      </c>
    </row>
    <row r="950" spans="1:53" s="2" customFormat="1" ht="13.2" hidden="1" thickTop="1" thickBot="1" x14ac:dyDescent="0.3">
      <c r="A950" s="32"/>
      <c r="B950" s="154">
        <v>5500300544</v>
      </c>
      <c r="C950" s="133" t="str">
        <f>IFERROR(IF(B950,VLOOKUP((AEO!$B$13&amp;AEO!$C$13&amp;B950&amp;E950),MSRV5!A:F,6,0),""),"N/A")</f>
        <v>9030</v>
      </c>
      <c r="D950" s="138" t="s">
        <v>5858</v>
      </c>
      <c r="E950" s="143" t="str">
        <f>IF(B950,VLOOKUP(B950,MSRV5!B:D,3,0),"")</f>
        <v>UN</v>
      </c>
      <c r="F950" s="143"/>
      <c r="G950" s="75"/>
      <c r="H950" s="74">
        <f>IFERROR(IF(B950,VLOOKUP((AEO!$B$13&amp;AEO!$C$13&amp;B950&amp;E950),MSRV5!A:E,5,0),""),0)</f>
        <v>437.38</v>
      </c>
      <c r="I950" s="33">
        <f t="shared" si="4459"/>
        <v>0</v>
      </c>
      <c r="J950" s="172"/>
      <c r="K950" s="33">
        <f t="shared" si="4460"/>
        <v>0</v>
      </c>
      <c r="L950" s="172"/>
      <c r="M950" s="33">
        <f t="shared" si="4461"/>
        <v>0</v>
      </c>
      <c r="N950" s="172"/>
      <c r="O950" s="33">
        <f t="shared" si="4462"/>
        <v>0</v>
      </c>
      <c r="P950" s="172"/>
      <c r="Q950" s="33">
        <f t="shared" si="4463"/>
        <v>0</v>
      </c>
      <c r="R950" s="172"/>
      <c r="S950" s="33">
        <f t="shared" si="4464"/>
        <v>0</v>
      </c>
      <c r="T950" s="172"/>
      <c r="U950" s="33">
        <f t="shared" si="4465"/>
        <v>0</v>
      </c>
      <c r="V950" s="172"/>
      <c r="W950" s="33">
        <f t="shared" si="4466"/>
        <v>0</v>
      </c>
      <c r="X950" s="172"/>
      <c r="Y950" s="33">
        <f t="shared" si="4467"/>
        <v>0</v>
      </c>
      <c r="Z950" s="172"/>
      <c r="AA950" s="33">
        <f t="shared" si="4468"/>
        <v>0</v>
      </c>
      <c r="AB950" s="172"/>
      <c r="AC950" s="33">
        <f t="shared" si="4469"/>
        <v>0</v>
      </c>
      <c r="AD950" s="172"/>
      <c r="AE950" s="33">
        <f t="shared" si="4470"/>
        <v>0</v>
      </c>
      <c r="AF950" s="172"/>
      <c r="AG950" s="33">
        <f t="shared" si="4471"/>
        <v>0</v>
      </c>
      <c r="AH950" s="172"/>
      <c r="AI950" s="33">
        <f t="shared" si="4472"/>
        <v>0</v>
      </c>
      <c r="AJ950" s="172"/>
      <c r="AK950" s="33">
        <f t="shared" si="4473"/>
        <v>0</v>
      </c>
      <c r="AL950" s="172"/>
      <c r="AM950" s="33">
        <f t="shared" si="4474"/>
        <v>0</v>
      </c>
      <c r="AN950" s="172"/>
      <c r="AO950" s="33">
        <f t="shared" si="4475"/>
        <v>0</v>
      </c>
      <c r="AP950" s="172"/>
      <c r="AQ950" s="33">
        <f t="shared" si="4476"/>
        <v>0</v>
      </c>
      <c r="AR950" s="172"/>
      <c r="AS950" s="33">
        <f t="shared" si="4477"/>
        <v>0</v>
      </c>
      <c r="AT950" s="172"/>
      <c r="AU950" s="33">
        <f t="shared" si="4478"/>
        <v>0</v>
      </c>
      <c r="AV950" s="172"/>
      <c r="AW950" s="33">
        <f t="shared" si="4479"/>
        <v>0</v>
      </c>
      <c r="AX950" s="34">
        <f t="shared" si="4484"/>
        <v>0</v>
      </c>
      <c r="AY950" s="41">
        <f t="shared" si="4485"/>
        <v>0</v>
      </c>
      <c r="AZ950" s="5">
        <f t="shared" si="4486"/>
        <v>0</v>
      </c>
      <c r="BA950" s="155">
        <f t="shared" si="4487"/>
        <v>0</v>
      </c>
    </row>
    <row r="951" spans="1:53" s="2" customFormat="1" ht="13.2" hidden="1" thickTop="1" thickBot="1" x14ac:dyDescent="0.3">
      <c r="A951" s="32"/>
      <c r="B951" s="150"/>
      <c r="C951" s="131" t="str">
        <f>IFERROR(IF(B951,VLOOKUP((AEO!$B$13&amp;AEO!$C$13&amp;B951&amp;E951),MSRV5!A:F,6,0),""),"N/A")</f>
        <v/>
      </c>
      <c r="D951" s="145" t="s">
        <v>5859</v>
      </c>
      <c r="E951" s="141" t="str">
        <f>IF(B951,VLOOKUP(B951,MSRV5!B:D,3,0),"")</f>
        <v/>
      </c>
      <c r="F951" s="141"/>
      <c r="G951" s="94"/>
      <c r="H951" s="35" t="str">
        <f>IFERROR(IF(B951,VLOOKUP((AEO!$B$13&amp;AEO!$C$13&amp;B951&amp;E951),MSRV5!A:E,5,0),""),0)</f>
        <v/>
      </c>
      <c r="I951" s="36">
        <f>SUBTOTAL(9,I952)</f>
        <v>0</v>
      </c>
      <c r="J951" s="171"/>
      <c r="K951" s="36">
        <f>SUBTOTAL(9,K952)</f>
        <v>0</v>
      </c>
      <c r="L951" s="171"/>
      <c r="M951" s="36">
        <f>SUBTOTAL(9,M952)</f>
        <v>0</v>
      </c>
      <c r="N951" s="171"/>
      <c r="O951" s="36">
        <f>SUBTOTAL(9,O952)</f>
        <v>0</v>
      </c>
      <c r="P951" s="171"/>
      <c r="Q951" s="36">
        <f>SUBTOTAL(9,Q952)</f>
        <v>0</v>
      </c>
      <c r="R951" s="171"/>
      <c r="S951" s="36">
        <f>SUBTOTAL(9,S952)</f>
        <v>0</v>
      </c>
      <c r="T951" s="171"/>
      <c r="U951" s="36">
        <f>SUBTOTAL(9,U952)</f>
        <v>0</v>
      </c>
      <c r="V951" s="171"/>
      <c r="W951" s="36">
        <f>SUBTOTAL(9,W952)</f>
        <v>0</v>
      </c>
      <c r="X951" s="171"/>
      <c r="Y951" s="36">
        <f>SUBTOTAL(9,Y952)</f>
        <v>0</v>
      </c>
      <c r="Z951" s="171"/>
      <c r="AA951" s="36">
        <f>SUBTOTAL(9,AA952)</f>
        <v>0</v>
      </c>
      <c r="AB951" s="171"/>
      <c r="AC951" s="36">
        <f>SUBTOTAL(9,AC952)</f>
        <v>0</v>
      </c>
      <c r="AD951" s="171"/>
      <c r="AE951" s="36">
        <f>SUBTOTAL(9,AE952)</f>
        <v>0</v>
      </c>
      <c r="AF951" s="171"/>
      <c r="AG951" s="36">
        <f>SUBTOTAL(9,AG952)</f>
        <v>0</v>
      </c>
      <c r="AH951" s="171"/>
      <c r="AI951" s="36">
        <f>SUBTOTAL(9,AI952)</f>
        <v>0</v>
      </c>
      <c r="AJ951" s="171"/>
      <c r="AK951" s="36">
        <f>SUBTOTAL(9,AK952)</f>
        <v>0</v>
      </c>
      <c r="AL951" s="171"/>
      <c r="AM951" s="36">
        <f>SUBTOTAL(9,AM952)</f>
        <v>0</v>
      </c>
      <c r="AN951" s="171"/>
      <c r="AO951" s="36">
        <f>SUBTOTAL(9,AO952)</f>
        <v>0</v>
      </c>
      <c r="AP951" s="171"/>
      <c r="AQ951" s="36">
        <f>SUBTOTAL(9,AQ952)</f>
        <v>0</v>
      </c>
      <c r="AR951" s="171"/>
      <c r="AS951" s="36">
        <f>SUBTOTAL(9,AS952)</f>
        <v>0</v>
      </c>
      <c r="AT951" s="171"/>
      <c r="AU951" s="36">
        <f>SUBTOTAL(9,AU952)</f>
        <v>0</v>
      </c>
      <c r="AV951" s="171"/>
      <c r="AW951" s="36">
        <f>SUBTOTAL(9,AW952)</f>
        <v>0</v>
      </c>
      <c r="AX951" s="37"/>
      <c r="AY951" s="36">
        <f>SUBTOTAL(9,AY952)</f>
        <v>0</v>
      </c>
      <c r="AZ951" s="37"/>
      <c r="BA951" s="36">
        <f>SUBTOTAL(9,BA952)</f>
        <v>0</v>
      </c>
    </row>
    <row r="952" spans="1:53" s="2" customFormat="1" ht="13.2" hidden="1" thickTop="1" thickBot="1" x14ac:dyDescent="0.3">
      <c r="A952" s="32"/>
      <c r="B952" s="154">
        <v>5500200814</v>
      </c>
      <c r="C952" s="133" t="str">
        <f>IFERROR(IF(B952,VLOOKUP((AEO!$B$13&amp;AEO!$C$13&amp;B952&amp;E952),MSRV5!A:F,6,0),""),"N/A")</f>
        <v>9040</v>
      </c>
      <c r="D952" s="138" t="s">
        <v>5860</v>
      </c>
      <c r="E952" s="143" t="str">
        <f>IF(B952,VLOOKUP(B952,MSRV5!B:D,3,0),"")</f>
        <v>CJ</v>
      </c>
      <c r="F952" s="143"/>
      <c r="G952" s="75"/>
      <c r="H952" s="74">
        <f>IFERROR(IF(B952,VLOOKUP((AEO!$B$13&amp;AEO!$C$13&amp;B952&amp;E952),MSRV5!A:E,5,0),""),0)</f>
        <v>1.67</v>
      </c>
      <c r="I952" s="33">
        <f t="shared" ref="I952" si="4488">(F952+G952)*H952</f>
        <v>0</v>
      </c>
      <c r="J952" s="172"/>
      <c r="K952" s="33">
        <f t="shared" ref="K952" si="4489">J952*$H952</f>
        <v>0</v>
      </c>
      <c r="L952" s="172"/>
      <c r="M952" s="33">
        <f t="shared" ref="M952" si="4490">L952*$H952</f>
        <v>0</v>
      </c>
      <c r="N952" s="172"/>
      <c r="O952" s="33">
        <f t="shared" ref="O952" si="4491">N952*$H952</f>
        <v>0</v>
      </c>
      <c r="P952" s="172"/>
      <c r="Q952" s="33">
        <f t="shared" ref="Q952" si="4492">P952*$H952</f>
        <v>0</v>
      </c>
      <c r="R952" s="172"/>
      <c r="S952" s="33">
        <f t="shared" ref="S952" si="4493">R952*$H952</f>
        <v>0</v>
      </c>
      <c r="T952" s="172"/>
      <c r="U952" s="33">
        <f t="shared" ref="U952" si="4494">T952*$H952</f>
        <v>0</v>
      </c>
      <c r="V952" s="172"/>
      <c r="W952" s="33">
        <f t="shared" ref="W952" si="4495">V952*$H952</f>
        <v>0</v>
      </c>
      <c r="X952" s="172"/>
      <c r="Y952" s="33">
        <f t="shared" ref="Y952" si="4496">X952*$H952</f>
        <v>0</v>
      </c>
      <c r="Z952" s="172"/>
      <c r="AA952" s="33">
        <f t="shared" ref="AA952" si="4497">Z952*$H952</f>
        <v>0</v>
      </c>
      <c r="AB952" s="172"/>
      <c r="AC952" s="33">
        <f t="shared" ref="AC952" si="4498">AB952*$H952</f>
        <v>0</v>
      </c>
      <c r="AD952" s="172"/>
      <c r="AE952" s="33">
        <f t="shared" ref="AE952" si="4499">AD952*$H952</f>
        <v>0</v>
      </c>
      <c r="AF952" s="172"/>
      <c r="AG952" s="33">
        <f t="shared" ref="AG952" si="4500">AF952*$H952</f>
        <v>0</v>
      </c>
      <c r="AH952" s="172"/>
      <c r="AI952" s="33">
        <f t="shared" ref="AI952" si="4501">AH952*$H952</f>
        <v>0</v>
      </c>
      <c r="AJ952" s="172"/>
      <c r="AK952" s="33">
        <f t="shared" ref="AK952" si="4502">AJ952*$H952</f>
        <v>0</v>
      </c>
      <c r="AL952" s="172"/>
      <c r="AM952" s="33">
        <f t="shared" ref="AM952" si="4503">AL952*$H952</f>
        <v>0</v>
      </c>
      <c r="AN952" s="172"/>
      <c r="AO952" s="33">
        <f t="shared" ref="AO952" si="4504">AN952*$H952</f>
        <v>0</v>
      </c>
      <c r="AP952" s="172"/>
      <c r="AQ952" s="33">
        <f t="shared" ref="AQ952" si="4505">AP952*$H952</f>
        <v>0</v>
      </c>
      <c r="AR952" s="172"/>
      <c r="AS952" s="33">
        <f t="shared" ref="AS952" si="4506">AR952*$H952</f>
        <v>0</v>
      </c>
      <c r="AT952" s="172"/>
      <c r="AU952" s="33">
        <f t="shared" ref="AU952" si="4507">AT952*$H952</f>
        <v>0</v>
      </c>
      <c r="AV952" s="172"/>
      <c r="AW952" s="33">
        <f t="shared" ref="AW952" si="4508">AV952*$H952</f>
        <v>0</v>
      </c>
      <c r="AX952" s="34">
        <f>SUM(AV952,AT952,AR952,AP952,AN952,AL952,AJ952,AH952,AF952,AD952,AB952,Z952,X952,V952,T952,R952,P952,N952,L952,J952)</f>
        <v>0</v>
      </c>
      <c r="AY952" s="41">
        <f>SUM(AW952,AU952,AS952,AQ952,AO952,AM952,AK952,AI952,AG952,AE952,AC952,AA952,Y952,W952,U952,S952,Q952,O952,M952,K952)</f>
        <v>0</v>
      </c>
      <c r="AZ952" s="5">
        <f>(F952+G952)-AX952</f>
        <v>0</v>
      </c>
      <c r="BA952" s="155">
        <f>I952-AY952</f>
        <v>0</v>
      </c>
    </row>
    <row r="953" spans="1:53" s="2" customFormat="1" ht="13.2" thickTop="1" thickBot="1" x14ac:dyDescent="0.3">
      <c r="A953" s="32"/>
      <c r="B953" s="157"/>
      <c r="C953" s="158"/>
      <c r="D953" s="159" t="s">
        <v>18</v>
      </c>
      <c r="E953" s="160"/>
      <c r="F953" s="160"/>
      <c r="G953" s="160"/>
      <c r="H953" s="161"/>
      <c r="I953" s="162">
        <f>I12+I87+I101+I483+I628+I701+I773+I823+I836+I897+I951</f>
        <v>6848.94</v>
      </c>
      <c r="J953" s="163"/>
      <c r="K953" s="162">
        <f>K12+K87+K101+K483+K628+K701+K773+K823+K836+K897+K951</f>
        <v>6848.94</v>
      </c>
      <c r="L953" s="163"/>
      <c r="M953" s="162">
        <f>M12+M87+M101+M483+M628+M701+M773+M823+M836+M897+M951</f>
        <v>0</v>
      </c>
      <c r="N953" s="163"/>
      <c r="O953" s="162">
        <f>O12+O87+O101+O483+O628+O701+O773+O823+O836+O897+O951</f>
        <v>0</v>
      </c>
      <c r="P953" s="163"/>
      <c r="Q953" s="162">
        <f>Q12+Q87+Q101+Q483+Q628+Q701+Q773+Q823+Q836+Q897+Q951</f>
        <v>0</v>
      </c>
      <c r="R953" s="163"/>
      <c r="S953" s="162">
        <f>S12+S87+S101+S483+S628+S701+S773+S823+S836+S897+S951</f>
        <v>0</v>
      </c>
      <c r="T953" s="163"/>
      <c r="U953" s="162">
        <f>U12+U87+U101+U483+U628+U701+U773+U823+U836+U897+U951</f>
        <v>0</v>
      </c>
      <c r="V953" s="163"/>
      <c r="W953" s="162">
        <f>W12+W87+W101+W483+W628+W701+W773+W823+W836+W897+W951</f>
        <v>0</v>
      </c>
      <c r="X953" s="163"/>
      <c r="Y953" s="162">
        <f>Y12+Y87+Y101+Y483+Y628+Y701+Y773+Y823+Y836+Y897+Y951</f>
        <v>0</v>
      </c>
      <c r="Z953" s="163"/>
      <c r="AA953" s="162">
        <f>AA12+AA87+AA101+AA483+AA628+AA701+AA773+AA823+AA836+AA897+AA951</f>
        <v>0</v>
      </c>
      <c r="AB953" s="163"/>
      <c r="AC953" s="162">
        <f>AC12+AC87+AC101+AC483+AC628+AC701+AC773+AC823+AC836+AC897+AC951</f>
        <v>0</v>
      </c>
      <c r="AD953" s="163"/>
      <c r="AE953" s="162">
        <f>AE12+AE87+AE101+AE483+AE628+AE701+AE773+AE823+AE836+AE897+AE951</f>
        <v>0</v>
      </c>
      <c r="AF953" s="163"/>
      <c r="AG953" s="162">
        <f>AG12+AG87+AG101+AG483+AG628+AG701+AG773+AG823+AG836+AG897+AG951</f>
        <v>0</v>
      </c>
      <c r="AH953" s="163"/>
      <c r="AI953" s="162">
        <f>AI12+AI87+AI101+AI483+AI628+AI701+AI773+AI823+AI836+AI897+AI951</f>
        <v>0</v>
      </c>
      <c r="AJ953" s="163"/>
      <c r="AK953" s="162">
        <f>AK12+AK87+AK101+AK483+AK628+AK701+AK773+AK823+AK836+AK897+AK951</f>
        <v>0</v>
      </c>
      <c r="AL953" s="163"/>
      <c r="AM953" s="162">
        <f>AM12+AM87+AM101+AM483+AM628+AM701+AM773+AM823+AM836+AM897+AM951</f>
        <v>0</v>
      </c>
      <c r="AN953" s="163"/>
      <c r="AO953" s="162">
        <f>AO12+AO87+AO101+AO483+AO628+AO701+AO773+AO823+AO836+AO897+AO951</f>
        <v>0</v>
      </c>
      <c r="AP953" s="163"/>
      <c r="AQ953" s="162">
        <f>AQ12+AQ87+AQ101+AQ483+AQ628+AQ701+AQ773+AQ823+AQ836+AQ897+AQ951</f>
        <v>0</v>
      </c>
      <c r="AR953" s="163"/>
      <c r="AS953" s="162">
        <f>AS12+AS87+AS101+AS483+AS628+AS701+AS773+AS823+AS836+AS897+AS951</f>
        <v>0</v>
      </c>
      <c r="AT953" s="163"/>
      <c r="AU953" s="162">
        <f>AU12+AU87+AU101+AU483+AU628+AU701+AU773+AU823+AU836+AU897+AU951</f>
        <v>0</v>
      </c>
      <c r="AV953" s="163"/>
      <c r="AW953" s="162">
        <f>AW12+AW87+AW101+AW483+AW628+AW701+AW773+AW823+AW836+AW897+AW951</f>
        <v>0</v>
      </c>
      <c r="AX953" s="163"/>
      <c r="AY953" s="162">
        <f>AY12+AY87+AY101+AY483+AY628+AY701+AY773+AY823+AY836+AY897+AY951</f>
        <v>6848.94</v>
      </c>
      <c r="AZ953" s="163"/>
      <c r="BA953" s="162">
        <f>BA12+BA87+BA101+BA483+BA628+BA701+BA773+BA823+BA836+BA897+BA951</f>
        <v>0</v>
      </c>
    </row>
    <row r="956" spans="1:53" x14ac:dyDescent="0.3">
      <c r="I956" s="97"/>
    </row>
    <row r="960" spans="1:53" x14ac:dyDescent="0.3">
      <c r="I960" s="98"/>
    </row>
    <row r="962" spans="9:9" x14ac:dyDescent="0.3">
      <c r="I962" s="40"/>
    </row>
    <row r="964" spans="9:9" x14ac:dyDescent="0.3">
      <c r="I964" s="97"/>
    </row>
  </sheetData>
  <autoFilter ref="A12:IE953" xr:uid="{00000000-0009-0000-0000-000001000000}">
    <filterColumn colId="8">
      <filters>
        <filter val="R$ 15.067,66"/>
        <filter val="R$ 2.054,68"/>
        <filter val="R$ 2.739,57"/>
        <filter val="R$ 4.109,37"/>
        <filter val="R$ 6.164,04"/>
      </filters>
    </filterColumn>
  </autoFilter>
  <mergeCells count="122">
    <mergeCell ref="V7:W7"/>
    <mergeCell ref="X7:Y7"/>
    <mergeCell ref="AP5:AQ5"/>
    <mergeCell ref="AF5:AG5"/>
    <mergeCell ref="V8:W9"/>
    <mergeCell ref="X8:Y9"/>
    <mergeCell ref="Z8:AA9"/>
    <mergeCell ref="AR7:AS7"/>
    <mergeCell ref="AB6:AC6"/>
    <mergeCell ref="AR6:AS6"/>
    <mergeCell ref="AH7:AI7"/>
    <mergeCell ref="AP6:AQ6"/>
    <mergeCell ref="AF6:AG6"/>
    <mergeCell ref="AD6:AE6"/>
    <mergeCell ref="V6:W6"/>
    <mergeCell ref="X6:Y6"/>
    <mergeCell ref="Z6:AA6"/>
    <mergeCell ref="AD5:AE5"/>
    <mergeCell ref="AB5:AC5"/>
    <mergeCell ref="AR5:AS5"/>
    <mergeCell ref="X5:Y5"/>
    <mergeCell ref="Z5:AA5"/>
    <mergeCell ref="AB7:AC7"/>
    <mergeCell ref="AP7:AQ7"/>
    <mergeCell ref="Z7:AA7"/>
    <mergeCell ref="AZ8:BA9"/>
    <mergeCell ref="AB8:AC9"/>
    <mergeCell ref="AR8:AS9"/>
    <mergeCell ref="AD8:AE9"/>
    <mergeCell ref="AF8:AG9"/>
    <mergeCell ref="AP8:AQ9"/>
    <mergeCell ref="AV8:AW9"/>
    <mergeCell ref="AX8:AY9"/>
    <mergeCell ref="AJ7:AK7"/>
    <mergeCell ref="AL7:AM7"/>
    <mergeCell ref="AN7:AO7"/>
    <mergeCell ref="AH8:AI9"/>
    <mergeCell ref="AJ8:AK9"/>
    <mergeCell ref="AL8:AM9"/>
    <mergeCell ref="AV7:AW7"/>
    <mergeCell ref="AN8:AO9"/>
    <mergeCell ref="AT8:AU9"/>
    <mergeCell ref="AF7:AG7"/>
    <mergeCell ref="AD7:AE7"/>
    <mergeCell ref="AT7:AU7"/>
    <mergeCell ref="N8:O9"/>
    <mergeCell ref="P8:Q9"/>
    <mergeCell ref="R8:S9"/>
    <mergeCell ref="J4:K4"/>
    <mergeCell ref="L4:M4"/>
    <mergeCell ref="N4:O4"/>
    <mergeCell ref="P4:Q4"/>
    <mergeCell ref="R4:S4"/>
    <mergeCell ref="T4:U4"/>
    <mergeCell ref="J8:K9"/>
    <mergeCell ref="L8:M9"/>
    <mergeCell ref="R6:S6"/>
    <mergeCell ref="R7:S7"/>
    <mergeCell ref="T7:U7"/>
    <mergeCell ref="J7:K7"/>
    <mergeCell ref="L7:M7"/>
    <mergeCell ref="T6:U6"/>
    <mergeCell ref="J6:K6"/>
    <mergeCell ref="L6:M6"/>
    <mergeCell ref="T8:U9"/>
    <mergeCell ref="N7:O7"/>
    <mergeCell ref="P7:Q7"/>
    <mergeCell ref="N6:O6"/>
    <mergeCell ref="P6:Q6"/>
    <mergeCell ref="V4:W4"/>
    <mergeCell ref="X4:Y4"/>
    <mergeCell ref="Z4:AA4"/>
    <mergeCell ref="J5:K5"/>
    <mergeCell ref="L5:M5"/>
    <mergeCell ref="N5:O5"/>
    <mergeCell ref="P5:Q5"/>
    <mergeCell ref="R5:S5"/>
    <mergeCell ref="T5:U5"/>
    <mergeCell ref="V5:W5"/>
    <mergeCell ref="AV4:AW4"/>
    <mergeCell ref="AT4:AU4"/>
    <mergeCell ref="AB4:AC4"/>
    <mergeCell ref="AR4:AS4"/>
    <mergeCell ref="AD4:AE4"/>
    <mergeCell ref="AF4:AG4"/>
    <mergeCell ref="AP4:AQ4"/>
    <mergeCell ref="AH4:AI4"/>
    <mergeCell ref="AJ4:AK4"/>
    <mergeCell ref="AL4:AM4"/>
    <mergeCell ref="AN4:AO4"/>
    <mergeCell ref="AV3:AW3"/>
    <mergeCell ref="AT3:AU3"/>
    <mergeCell ref="AB3:AC3"/>
    <mergeCell ref="AR3:AS3"/>
    <mergeCell ref="AD3:AE3"/>
    <mergeCell ref="AF3:AG3"/>
    <mergeCell ref="AP3:AQ3"/>
    <mergeCell ref="AH3:AI3"/>
    <mergeCell ref="AJ3:AK3"/>
    <mergeCell ref="AL3:AM3"/>
    <mergeCell ref="AN3:AO3"/>
    <mergeCell ref="R3:S3"/>
    <mergeCell ref="J3:K3"/>
    <mergeCell ref="L3:M3"/>
    <mergeCell ref="N3:O3"/>
    <mergeCell ref="P3:Q3"/>
    <mergeCell ref="T3:U3"/>
    <mergeCell ref="V3:W3"/>
    <mergeCell ref="X3:Y3"/>
    <mergeCell ref="Z3:AA3"/>
    <mergeCell ref="AT5:AU5"/>
    <mergeCell ref="AV6:AW6"/>
    <mergeCell ref="AN6:AO6"/>
    <mergeCell ref="AL6:AM6"/>
    <mergeCell ref="AJ6:AK6"/>
    <mergeCell ref="AH6:AI6"/>
    <mergeCell ref="AN5:AO5"/>
    <mergeCell ref="AL5:AM5"/>
    <mergeCell ref="AV5:AW5"/>
    <mergeCell ref="AH5:AI5"/>
    <mergeCell ref="AJ5:AK5"/>
    <mergeCell ref="AT6:AU6"/>
  </mergeCells>
  <phoneticPr fontId="11" type="noConversion"/>
  <conditionalFormatting sqref="B88:BA953 H12:BA87 B8:G87">
    <cfRule type="cellIs" dxfId="20" priority="304" operator="equal">
      <formula>0</formula>
    </cfRule>
  </conditionalFormatting>
  <conditionalFormatting sqref="H8:I11">
    <cfRule type="cellIs" dxfId="19" priority="181" operator="equal">
      <formula>0</formula>
    </cfRule>
  </conditionalFormatting>
  <conditionalFormatting sqref="J13:J86">
    <cfRule type="cellIs" dxfId="18" priority="3" operator="equal">
      <formula>0</formula>
    </cfRule>
  </conditionalFormatting>
  <conditionalFormatting sqref="J88:J100 J102:J482 J484:J627 J629:J700 J702:J772 J774:J822 J824:J835 J837:J896 J898:J950 J952">
    <cfRule type="cellIs" dxfId="17" priority="681" operator="equal">
      <formula>0</formula>
    </cfRule>
  </conditionalFormatting>
  <conditionalFormatting sqref="J10:AW10 J8 L8 N8 P8 R8 T8 V8 X8 Z8 AB8 AD8 AF8 AH8 AJ8 AL8 AN8 AP8 AR8 AT8 AV8 AX8 AZ8">
    <cfRule type="cellIs" dxfId="16" priority="1486" operator="equal">
      <formula>0</formula>
    </cfRule>
  </conditionalFormatting>
  <conditionalFormatting sqref="L13:L86 N13:N86 P13:P86 R13:R86 T13:T86 V13:V86 X13:X86 Z13:Z86 AB13:AB86 AD13:AD86 AF13:AF86 AH13:AH86 AJ13:AJ86 AL13:AL86 AN13:AN86 AP13:AP86 AR13:AR86 AT13:AT86 AV13:AV86">
    <cfRule type="cellIs" dxfId="15" priority="2" operator="equal">
      <formula>0</formula>
    </cfRule>
  </conditionalFormatting>
  <conditionalFormatting sqref="L88:L100 N88:N100 P88:P100 R88:R100 T88:T100 V88:V100 X88:X100 Z88:Z100 AB88:AB100 AD88:AD100 AF88:AF100 AH88:AH100 AJ88:AJ100 AL88:AL100 AN88:AN100 AP88:AP100 AR88:AR100 AT88:AT100 AV88:AV100 L102:L482 N102:N482 P102:P482 R102:R482 T102:T482 V102:V482 X102:X482 Z102:Z482 AB102:AB482 AD102:AD482 AF102:AF482 AH102:AH482 AJ102:AJ482 AL102:AL482 AN102:AN482 AP102:AP482 AR102:AR482 AT102:AT482 AV102:AV482 L484:L627 N484:N627 P484:P627 R484:R627 T484:T627 V484:V627 X484:X627 Z484:Z627 AB484:AB627 AD484:AD627 AF484:AF627 AH484:AH627 AJ484:AJ627 AL484:AL627 AN484:AN627 AP484:AP627 AR484:AR627 AT484:AT627 AV484:AV627 L629:L700 N629:N700 P629:P700 R629:R700 T629:T700 V629:V700 X629:X700 Z629:Z700 AB629:AB700 AD629:AD700 AF629:AF700 AH629:AH700 AJ629:AJ700 AL629:AL700 AN629:AN700 AP629:AP700 AR629:AR700 AT629:AT700 AV629:AV700 L702:L772 N702:N772 P702:P772 R702:R772 T702:T772 V702:V772 X702:X772 Z702:Z772 AB702:AB772 AD702:AD772 AF702:AF772 AH702:AH772 AJ702:AJ772 AL702:AL772 AN702:AN772 AP702:AP772 AR702:AR772 AT702:AT772 AV702:AV772 L774:L822 N774:N822 P774:P822 R774:R822 T774:T822 V774:V822 X774:X822 Z774:Z822 AB774:AB822 AD774:AD822 AF774:AF822 AH774:AH822 AJ774:AJ822 AL774:AL822 AN774:AN822 AP774:AP822 AR774:AR822 AT774:AT822 AV774:AV822 L824:L835 N824:N835 P824:P835 R824:R835 T824:T835 V824:V835 X824:X835 Z824:Z835 AB824:AB835 AD824:AD835 AF824:AF835 AH824:AH835 AJ824:AJ835 AL824:AL835 AN824:AN835 AP824:AP835 AR824:AR835 AT824:AT835 AV824:AV835 L837:L896 N837:N896 P837:P896 R837:R896 T837:T896 V837:V896 X837:X896 Z837:Z896 AB837:AB896 AD837:AD896 AF837:AF896 AH837:AH896 AJ837:AJ896 AL837:AL896 AN837:AN896 AP837:AP896 AR837:AR896 AT837:AT896 AV837:AV896 L898:L950 N898:N950 P898:P950 R898:R950 T898:T950 V898:V950 X898:X950 Z898:Z950 AB898:AB950 AD898:AD950 AF898:AF950 AH898:AH950 AJ898:AJ950 AL898:AL950 AN898:AN950 AP898:AP950 AR898:AR950 AT898:AT950 AV898:AV950 L952 N952 P952 R952 T952 V952 X952 Z952 AB952 AD952 AF952 AH952 AJ952 AL952 AN952 AP952 AR952 AT952 AV952">
    <cfRule type="cellIs" dxfId="14" priority="106" operator="equal">
      <formula>0</formula>
    </cfRule>
  </conditionalFormatting>
  <conditionalFormatting sqref="AX10:BA10">
    <cfRule type="cellIs" dxfId="13" priority="1468" operator="equal">
      <formula>0</formula>
    </cfRule>
  </conditionalFormatting>
  <conditionalFormatting sqref="AY549 BA549 K10 M10 O10 Q10 S10 U10 W10 Y10 AA10 AC10 AE10 AG10 AI10 AK10 AM10 AO10 AQ10 AS10 AU10 AW10">
    <cfRule type="cellIs" dxfId="12" priority="1485" operator="equal">
      <formula>0</formula>
    </cfRule>
  </conditionalFormatting>
  <conditionalFormatting sqref="AZ13:BA86">
    <cfRule type="cellIs" dxfId="11" priority="1" operator="lessThan">
      <formula>0</formula>
    </cfRule>
  </conditionalFormatting>
  <conditionalFormatting sqref="AZ88:BA100">
    <cfRule type="cellIs" dxfId="10" priority="19" operator="lessThan">
      <formula>0</formula>
    </cfRule>
  </conditionalFormatting>
  <conditionalFormatting sqref="AZ102:BA482">
    <cfRule type="cellIs" dxfId="9" priority="14" operator="lessThan">
      <formula>0</formula>
    </cfRule>
  </conditionalFormatting>
  <conditionalFormatting sqref="AZ484:BA627">
    <cfRule type="cellIs" dxfId="8" priority="301" operator="lessThan">
      <formula>0</formula>
    </cfRule>
  </conditionalFormatting>
  <conditionalFormatting sqref="AZ629:BA700">
    <cfRule type="cellIs" dxfId="7" priority="11" operator="lessThan">
      <formula>0</formula>
    </cfRule>
  </conditionalFormatting>
  <conditionalFormatting sqref="AZ702:BA772">
    <cfRule type="cellIs" dxfId="6" priority="10" operator="lessThan">
      <formula>0</formula>
    </cfRule>
  </conditionalFormatting>
  <conditionalFormatting sqref="AZ774:BA822">
    <cfRule type="cellIs" dxfId="5" priority="9" operator="lessThan">
      <formula>0</formula>
    </cfRule>
  </conditionalFormatting>
  <conditionalFormatting sqref="AZ824:BA835">
    <cfRule type="cellIs" dxfId="4" priority="8" operator="lessThan">
      <formula>0</formula>
    </cfRule>
  </conditionalFormatting>
  <conditionalFormatting sqref="AZ837:BA896">
    <cfRule type="cellIs" dxfId="3" priority="6" operator="lessThan">
      <formula>0</formula>
    </cfRule>
  </conditionalFormatting>
  <conditionalFormatting sqref="AZ898:BA950">
    <cfRule type="cellIs" dxfId="2" priority="5" operator="lessThan">
      <formula>0</formula>
    </cfRule>
  </conditionalFormatting>
  <conditionalFormatting sqref="AZ952:BA952">
    <cfRule type="cellIs" dxfId="1" priority="4" operator="lessThan">
      <formula>0</formula>
    </cfRule>
  </conditionalFormatting>
  <pageMargins left="0.51181102362204722" right="0.51181102362204722" top="0.78740157480314965" bottom="0.78740157480314965" header="0.31496062992125984" footer="0.31496062992125984"/>
  <pageSetup paperSize="9" scale="17" orientation="landscape" horizontalDpi="4294967293" r:id="rId1"/>
  <headerFooter>
    <oddHeader>&amp;C&amp;"Arial"&amp;8&amp;K000000INTERNAL&amp;1#</oddHeader>
  </headerFooter>
  <colBreaks count="2" manualBreakCount="2">
    <brk id="17" max="1048575" man="1"/>
    <brk id="23" max="1048575" man="1"/>
  </colBrea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01733-64B8-4EF8-B6FC-90096803607E}">
  <dimension ref="A1:R797"/>
  <sheetViews>
    <sheetView view="pageBreakPreview" topLeftCell="A171" zoomScale="85" zoomScaleNormal="115" zoomScaleSheetLayoutView="85" workbookViewId="0">
      <selection activeCell="J218" sqref="J218:Q237"/>
    </sheetView>
  </sheetViews>
  <sheetFormatPr defaultColWidth="0" defaultRowHeight="13.2" x14ac:dyDescent="0.25"/>
  <cols>
    <col min="1" max="1" width="5" style="51" customWidth="1"/>
    <col min="2" max="3" width="11.88671875" customWidth="1"/>
    <col min="4" max="17" width="9.109375" customWidth="1"/>
    <col min="18" max="18" width="4.109375" style="51" customWidth="1"/>
    <col min="19" max="16384" width="9.109375" hidden="1"/>
  </cols>
  <sheetData>
    <row r="1" spans="2:17" s="51" customFormat="1" x14ac:dyDescent="0.25"/>
    <row r="2" spans="2:17" ht="20.25" customHeight="1" x14ac:dyDescent="0.25">
      <c r="B2" s="291"/>
      <c r="C2" s="291"/>
      <c r="D2" s="292" t="s">
        <v>31</v>
      </c>
      <c r="E2" s="293"/>
      <c r="F2" s="293"/>
      <c r="G2" s="293"/>
      <c r="H2" s="293"/>
      <c r="I2" s="293"/>
      <c r="J2" s="293"/>
      <c r="K2" s="293"/>
      <c r="L2" s="293"/>
      <c r="M2" s="294"/>
      <c r="N2" s="298" t="s">
        <v>93</v>
      </c>
      <c r="O2" s="299"/>
      <c r="P2" s="299"/>
      <c r="Q2" s="299"/>
    </row>
    <row r="3" spans="2:17" ht="20.25" customHeight="1" x14ac:dyDescent="0.25">
      <c r="B3" s="291"/>
      <c r="C3" s="291"/>
      <c r="D3" s="295"/>
      <c r="E3" s="296"/>
      <c r="F3" s="296"/>
      <c r="G3" s="296"/>
      <c r="H3" s="296"/>
      <c r="I3" s="296"/>
      <c r="J3" s="296"/>
      <c r="K3" s="296"/>
      <c r="L3" s="296"/>
      <c r="M3" s="297"/>
      <c r="N3" s="300" t="s">
        <v>108</v>
      </c>
      <c r="O3" s="301"/>
      <c r="P3" s="301"/>
      <c r="Q3" s="301"/>
    </row>
    <row r="4" spans="2:17" ht="15" x14ac:dyDescent="0.25">
      <c r="B4" s="286" t="s">
        <v>94</v>
      </c>
      <c r="C4" s="286"/>
      <c r="D4" s="302" t="str">
        <f>[27]AEO!I34</f>
        <v>GIOVANNI CENDES FINOTTI</v>
      </c>
      <c r="E4" s="302"/>
      <c r="F4" s="302"/>
      <c r="G4" s="302"/>
      <c r="H4" s="302"/>
      <c r="I4" s="302"/>
      <c r="J4" s="303" t="s">
        <v>32</v>
      </c>
      <c r="K4" s="303"/>
      <c r="L4" s="304" t="str">
        <f>VLOOKUP(D4,[27]Contratos!L:N,3,0)</f>
        <v>+55 62 98102-0756</v>
      </c>
      <c r="M4" s="304"/>
      <c r="N4" s="288" t="s">
        <v>95</v>
      </c>
      <c r="O4" s="288"/>
      <c r="P4" s="305" t="str">
        <f>[27]AEO!L3</f>
        <v>03396-26</v>
      </c>
      <c r="Q4" s="305"/>
    </row>
    <row r="5" spans="2:17" ht="15" x14ac:dyDescent="0.25">
      <c r="B5" s="286" t="s">
        <v>33</v>
      </c>
      <c r="C5" s="286"/>
      <c r="D5" s="287" t="str">
        <f>[27]AEO!D13</f>
        <v>ENERGY SYSTEN CONSTRUCOES E MANUTEN</v>
      </c>
      <c r="E5" s="287"/>
      <c r="F5" s="287"/>
      <c r="G5" s="287"/>
      <c r="H5" s="287"/>
      <c r="I5" s="287"/>
      <c r="J5" s="288" t="s">
        <v>34</v>
      </c>
      <c r="K5" s="288"/>
      <c r="L5" s="289">
        <f>[27]AEO!B13</f>
        <v>4600027637</v>
      </c>
      <c r="M5" s="289"/>
      <c r="N5" s="288" t="s">
        <v>26</v>
      </c>
      <c r="O5" s="288"/>
      <c r="P5" s="290"/>
      <c r="Q5" s="290"/>
    </row>
    <row r="6" spans="2:17" ht="4.5" customHeight="1" x14ac:dyDescent="0.25"/>
    <row r="7" spans="2:17" ht="16.8" x14ac:dyDescent="0.25">
      <c r="B7" s="280" t="s">
        <v>35</v>
      </c>
      <c r="C7" s="280"/>
      <c r="D7" s="280"/>
      <c r="E7" s="280"/>
      <c r="F7" s="280"/>
      <c r="G7" s="280"/>
      <c r="H7" s="280"/>
      <c r="I7" s="280"/>
      <c r="J7" s="281" t="s">
        <v>36</v>
      </c>
      <c r="K7" s="281"/>
      <c r="L7" s="281"/>
      <c r="M7" s="281"/>
      <c r="N7" s="281"/>
      <c r="O7" s="281"/>
      <c r="P7" s="281"/>
      <c r="Q7" s="281"/>
    </row>
    <row r="8" spans="2:17" ht="55.5" customHeight="1" x14ac:dyDescent="0.25">
      <c r="B8" s="282" t="s">
        <v>96</v>
      </c>
      <c r="C8" s="282"/>
      <c r="D8" s="282"/>
      <c r="E8" s="282"/>
      <c r="F8" s="282"/>
      <c r="G8" s="282"/>
      <c r="H8" s="282"/>
      <c r="I8" s="282"/>
      <c r="J8" s="283" t="s">
        <v>97</v>
      </c>
      <c r="K8" s="283"/>
      <c r="L8" s="283"/>
      <c r="M8" s="283"/>
      <c r="N8" s="283"/>
      <c r="O8" s="283"/>
      <c r="P8" s="283"/>
      <c r="Q8" s="283"/>
    </row>
    <row r="9" spans="2:17" s="51" customFormat="1" ht="14.4" x14ac:dyDescent="0.3"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</row>
    <row r="10" spans="2:17" ht="14.4" x14ac:dyDescent="0.25">
      <c r="B10" s="47" t="s">
        <v>37</v>
      </c>
      <c r="C10" s="284" t="s">
        <v>38</v>
      </c>
      <c r="D10" s="284"/>
      <c r="E10" s="284"/>
      <c r="F10" s="43" t="s">
        <v>39</v>
      </c>
      <c r="G10" s="284" t="s">
        <v>40</v>
      </c>
      <c r="H10" s="284"/>
      <c r="I10" s="284"/>
      <c r="J10" s="43" t="s">
        <v>41</v>
      </c>
      <c r="K10" s="46" t="s">
        <v>42</v>
      </c>
      <c r="L10" s="45"/>
      <c r="M10" s="44"/>
      <c r="N10" s="43" t="s">
        <v>43</v>
      </c>
      <c r="O10" s="285" t="s">
        <v>44</v>
      </c>
      <c r="P10" s="285"/>
      <c r="Q10" s="285"/>
    </row>
    <row r="11" spans="2:17" ht="69" customHeight="1" x14ac:dyDescent="0.25">
      <c r="B11" s="274" t="s">
        <v>45</v>
      </c>
      <c r="C11" s="274"/>
      <c r="D11" s="274"/>
      <c r="E11" s="274"/>
      <c r="F11" s="275" t="s">
        <v>46</v>
      </c>
      <c r="G11" s="275"/>
      <c r="H11" s="275"/>
      <c r="I11" s="275"/>
      <c r="J11" s="275" t="s">
        <v>47</v>
      </c>
      <c r="K11" s="275"/>
      <c r="L11" s="275"/>
      <c r="M11" s="275"/>
      <c r="N11" s="276" t="s">
        <v>48</v>
      </c>
      <c r="O11" s="276"/>
      <c r="P11" s="276"/>
      <c r="Q11" s="276"/>
    </row>
    <row r="12" spans="2:17" ht="115.5" customHeight="1" x14ac:dyDescent="0.3">
      <c r="B12" s="277"/>
      <c r="C12" s="277"/>
      <c r="D12" s="277"/>
      <c r="E12" s="277"/>
      <c r="F12" s="278"/>
      <c r="G12" s="278"/>
      <c r="H12" s="278"/>
      <c r="I12" s="278"/>
      <c r="J12" s="278"/>
      <c r="K12" s="278"/>
      <c r="L12" s="278"/>
      <c r="M12" s="278"/>
      <c r="N12" s="279"/>
      <c r="O12" s="279"/>
      <c r="P12" s="279"/>
      <c r="Q12" s="279"/>
    </row>
    <row r="13" spans="2:17" ht="16.8" x14ac:dyDescent="0.25">
      <c r="B13" s="273" t="s">
        <v>98</v>
      </c>
      <c r="C13" s="273"/>
      <c r="D13" s="273"/>
      <c r="E13" s="273"/>
      <c r="F13" s="273"/>
      <c r="G13" s="273"/>
      <c r="H13" s="273"/>
      <c r="I13" s="273"/>
      <c r="J13" s="273"/>
      <c r="K13" s="273"/>
      <c r="L13" s="273"/>
      <c r="M13" s="273"/>
      <c r="N13" s="273"/>
      <c r="O13" s="273"/>
      <c r="P13" s="273"/>
      <c r="Q13" s="273"/>
    </row>
    <row r="14" spans="2:17" ht="30" customHeight="1" x14ac:dyDescent="0.25">
      <c r="B14" s="42">
        <v>1</v>
      </c>
      <c r="C14" s="48">
        <v>5056000059</v>
      </c>
      <c r="D14" s="267" t="s">
        <v>5019</v>
      </c>
      <c r="E14" s="268"/>
      <c r="F14" s="268"/>
      <c r="G14" s="268"/>
      <c r="H14" s="268"/>
      <c r="I14" s="269"/>
      <c r="J14" s="49" t="s">
        <v>99</v>
      </c>
      <c r="K14" s="259"/>
      <c r="L14" s="260"/>
      <c r="M14" s="260"/>
      <c r="N14" s="260"/>
      <c r="O14" s="260"/>
      <c r="P14" s="260"/>
      <c r="Q14" s="260"/>
    </row>
    <row r="15" spans="2:17" ht="7.5" customHeight="1" x14ac:dyDescent="0.25">
      <c r="B15" s="50"/>
      <c r="C15" s="261"/>
      <c r="D15" s="261"/>
      <c r="E15" s="261"/>
      <c r="F15" s="261"/>
      <c r="G15" s="261"/>
      <c r="H15" s="261"/>
      <c r="I15" s="261"/>
      <c r="J15" s="50"/>
      <c r="K15" s="262"/>
      <c r="L15" s="263"/>
      <c r="M15" s="263"/>
      <c r="N15" s="263"/>
      <c r="O15" s="263"/>
      <c r="P15" s="263"/>
      <c r="Q15" s="263"/>
    </row>
    <row r="16" spans="2:17" ht="12.75" customHeight="1" x14ac:dyDescent="0.25">
      <c r="B16" s="264" t="s">
        <v>49</v>
      </c>
      <c r="C16" s="264"/>
      <c r="D16" s="264"/>
      <c r="E16" s="264"/>
      <c r="F16" s="264"/>
      <c r="G16" s="264"/>
      <c r="H16" s="264"/>
      <c r="I16" s="265"/>
      <c r="J16" s="265"/>
      <c r="K16" s="265"/>
      <c r="L16" s="265"/>
      <c r="M16" s="265"/>
      <c r="N16" s="265"/>
      <c r="O16" s="265"/>
      <c r="P16" s="265"/>
      <c r="Q16" s="265"/>
    </row>
    <row r="17" spans="2:17" ht="12.75" customHeight="1" x14ac:dyDescent="0.25">
      <c r="B17" s="264"/>
      <c r="C17" s="264"/>
      <c r="D17" s="264"/>
      <c r="E17" s="264"/>
      <c r="F17" s="264"/>
      <c r="G17" s="264"/>
      <c r="H17" s="264"/>
      <c r="I17" s="265"/>
      <c r="J17" s="265"/>
      <c r="K17" s="265"/>
      <c r="L17" s="265"/>
      <c r="M17" s="265"/>
      <c r="N17" s="265"/>
      <c r="O17" s="265"/>
      <c r="P17" s="265"/>
      <c r="Q17" s="265"/>
    </row>
    <row r="18" spans="2:17" ht="12.75" customHeight="1" x14ac:dyDescent="0.25">
      <c r="B18" s="264"/>
      <c r="C18" s="264"/>
      <c r="D18" s="264"/>
      <c r="E18" s="264"/>
      <c r="F18" s="264"/>
      <c r="G18" s="264"/>
      <c r="H18" s="264"/>
      <c r="I18" s="265"/>
      <c r="J18" s="265"/>
      <c r="K18" s="265"/>
      <c r="L18" s="265"/>
      <c r="M18" s="265"/>
      <c r="N18" s="265"/>
      <c r="O18" s="265"/>
      <c r="P18" s="265"/>
      <c r="Q18" s="265"/>
    </row>
    <row r="19" spans="2:17" ht="12.75" customHeight="1" x14ac:dyDescent="0.25">
      <c r="B19" s="264"/>
      <c r="C19" s="264"/>
      <c r="D19" s="264"/>
      <c r="E19" s="264"/>
      <c r="F19" s="264"/>
      <c r="G19" s="264"/>
      <c r="H19" s="264"/>
      <c r="I19" s="265"/>
      <c r="J19" s="265"/>
      <c r="K19" s="265"/>
      <c r="L19" s="265"/>
      <c r="M19" s="265"/>
      <c r="N19" s="265"/>
      <c r="O19" s="265"/>
      <c r="P19" s="265"/>
      <c r="Q19" s="265"/>
    </row>
    <row r="20" spans="2:17" ht="12.75" customHeight="1" x14ac:dyDescent="0.25">
      <c r="B20" s="264"/>
      <c r="C20" s="264"/>
      <c r="D20" s="264"/>
      <c r="E20" s="264"/>
      <c r="F20" s="264"/>
      <c r="G20" s="264"/>
      <c r="H20" s="264"/>
      <c r="I20" s="265"/>
      <c r="J20" s="265"/>
      <c r="K20" s="265"/>
      <c r="L20" s="265"/>
      <c r="M20" s="265"/>
      <c r="N20" s="265"/>
      <c r="O20" s="265"/>
      <c r="P20" s="265"/>
      <c r="Q20" s="265"/>
    </row>
    <row r="21" spans="2:17" ht="12.75" customHeight="1" x14ac:dyDescent="0.25">
      <c r="B21" s="264"/>
      <c r="C21" s="264"/>
      <c r="D21" s="264"/>
      <c r="E21" s="264"/>
      <c r="F21" s="264"/>
      <c r="G21" s="264"/>
      <c r="H21" s="264"/>
      <c r="I21" s="265"/>
      <c r="J21" s="265"/>
      <c r="K21" s="265"/>
      <c r="L21" s="265"/>
      <c r="M21" s="265"/>
      <c r="N21" s="265"/>
      <c r="O21" s="265"/>
      <c r="P21" s="265"/>
      <c r="Q21" s="265"/>
    </row>
    <row r="22" spans="2:17" ht="12.75" customHeight="1" x14ac:dyDescent="0.25">
      <c r="B22" s="264"/>
      <c r="C22" s="264"/>
      <c r="D22" s="264"/>
      <c r="E22" s="264"/>
      <c r="F22" s="264"/>
      <c r="G22" s="264"/>
      <c r="H22" s="264"/>
      <c r="I22" s="265"/>
      <c r="J22" s="265"/>
      <c r="K22" s="265"/>
      <c r="L22" s="265"/>
      <c r="M22" s="265"/>
      <c r="N22" s="265"/>
      <c r="O22" s="265"/>
      <c r="P22" s="265"/>
      <c r="Q22" s="265"/>
    </row>
    <row r="23" spans="2:17" ht="12.75" customHeight="1" x14ac:dyDescent="0.25">
      <c r="B23" s="264"/>
      <c r="C23" s="264"/>
      <c r="D23" s="264"/>
      <c r="E23" s="264"/>
      <c r="F23" s="264"/>
      <c r="G23" s="264"/>
      <c r="H23" s="264"/>
      <c r="I23" s="265"/>
      <c r="J23" s="265"/>
      <c r="K23" s="265"/>
      <c r="L23" s="265"/>
      <c r="M23" s="265"/>
      <c r="N23" s="265"/>
      <c r="O23" s="265"/>
      <c r="P23" s="265"/>
      <c r="Q23" s="265"/>
    </row>
    <row r="24" spans="2:17" ht="12.75" customHeight="1" x14ac:dyDescent="0.25">
      <c r="B24" s="264"/>
      <c r="C24" s="264"/>
      <c r="D24" s="264"/>
      <c r="E24" s="264"/>
      <c r="F24" s="264"/>
      <c r="G24" s="264"/>
      <c r="H24" s="264"/>
      <c r="I24" s="265"/>
      <c r="J24" s="265"/>
      <c r="K24" s="265"/>
      <c r="L24" s="265"/>
      <c r="M24" s="265"/>
      <c r="N24" s="265"/>
      <c r="O24" s="265"/>
      <c r="P24" s="265"/>
      <c r="Q24" s="265"/>
    </row>
    <row r="25" spans="2:17" ht="12.75" customHeight="1" x14ac:dyDescent="0.25">
      <c r="B25" s="264"/>
      <c r="C25" s="264"/>
      <c r="D25" s="264"/>
      <c r="E25" s="264"/>
      <c r="F25" s="264"/>
      <c r="G25" s="264"/>
      <c r="H25" s="264"/>
      <c r="I25" s="265"/>
      <c r="J25" s="265"/>
      <c r="K25" s="265"/>
      <c r="L25" s="265"/>
      <c r="M25" s="265"/>
      <c r="N25" s="265"/>
      <c r="O25" s="265"/>
      <c r="P25" s="265"/>
      <c r="Q25" s="265"/>
    </row>
    <row r="26" spans="2:17" ht="12.75" customHeight="1" x14ac:dyDescent="0.25">
      <c r="B26" s="264"/>
      <c r="C26" s="264"/>
      <c r="D26" s="264"/>
      <c r="E26" s="264"/>
      <c r="F26" s="264"/>
      <c r="G26" s="264"/>
      <c r="H26" s="264"/>
      <c r="I26" s="265"/>
      <c r="J26" s="265"/>
      <c r="K26" s="265"/>
      <c r="L26" s="265"/>
      <c r="M26" s="265"/>
      <c r="N26" s="265"/>
      <c r="O26" s="265"/>
      <c r="P26" s="265"/>
      <c r="Q26" s="265"/>
    </row>
    <row r="27" spans="2:17" ht="12.75" customHeight="1" x14ac:dyDescent="0.25">
      <c r="B27" s="264"/>
      <c r="C27" s="264"/>
      <c r="D27" s="264"/>
      <c r="E27" s="264"/>
      <c r="F27" s="264"/>
      <c r="G27" s="264"/>
      <c r="H27" s="264"/>
      <c r="I27" s="265"/>
      <c r="J27" s="265"/>
      <c r="K27" s="265"/>
      <c r="L27" s="265"/>
      <c r="M27" s="265"/>
      <c r="N27" s="265"/>
      <c r="O27" s="265"/>
      <c r="P27" s="265"/>
      <c r="Q27" s="265"/>
    </row>
    <row r="28" spans="2:17" ht="12.75" customHeight="1" x14ac:dyDescent="0.25">
      <c r="B28" s="264"/>
      <c r="C28" s="264"/>
      <c r="D28" s="264"/>
      <c r="E28" s="264"/>
      <c r="F28" s="264"/>
      <c r="G28" s="264"/>
      <c r="H28" s="264"/>
      <c r="I28" s="265"/>
      <c r="J28" s="265"/>
      <c r="K28" s="265"/>
      <c r="L28" s="265"/>
      <c r="M28" s="265"/>
      <c r="N28" s="265"/>
      <c r="O28" s="265"/>
      <c r="P28" s="265"/>
      <c r="Q28" s="265"/>
    </row>
    <row r="29" spans="2:17" ht="12.75" customHeight="1" x14ac:dyDescent="0.25">
      <c r="B29" s="264"/>
      <c r="C29" s="264"/>
      <c r="D29" s="264"/>
      <c r="E29" s="264"/>
      <c r="F29" s="264"/>
      <c r="G29" s="264"/>
      <c r="H29" s="264"/>
      <c r="I29" s="265"/>
      <c r="J29" s="265"/>
      <c r="K29" s="265"/>
      <c r="L29" s="265"/>
      <c r="M29" s="265"/>
      <c r="N29" s="265"/>
      <c r="O29" s="265"/>
      <c r="P29" s="265"/>
      <c r="Q29" s="265"/>
    </row>
    <row r="30" spans="2:17" ht="12.75" customHeight="1" x14ac:dyDescent="0.25">
      <c r="B30" s="264"/>
      <c r="C30" s="264"/>
      <c r="D30" s="264"/>
      <c r="E30" s="264"/>
      <c r="F30" s="264"/>
      <c r="G30" s="264"/>
      <c r="H30" s="264"/>
      <c r="I30" s="265"/>
      <c r="J30" s="265"/>
      <c r="K30" s="265"/>
      <c r="L30" s="265"/>
      <c r="M30" s="265"/>
      <c r="N30" s="265"/>
      <c r="O30" s="265"/>
      <c r="P30" s="265"/>
      <c r="Q30" s="265"/>
    </row>
    <row r="31" spans="2:17" ht="12.75" customHeight="1" x14ac:dyDescent="0.25">
      <c r="B31" s="264"/>
      <c r="C31" s="264"/>
      <c r="D31" s="264"/>
      <c r="E31" s="264"/>
      <c r="F31" s="264"/>
      <c r="G31" s="264"/>
      <c r="H31" s="264"/>
      <c r="I31" s="265"/>
      <c r="J31" s="265"/>
      <c r="K31" s="265"/>
      <c r="L31" s="265"/>
      <c r="M31" s="265"/>
      <c r="N31" s="265"/>
      <c r="O31" s="265"/>
      <c r="P31" s="265"/>
      <c r="Q31" s="265"/>
    </row>
    <row r="32" spans="2:17" ht="12.75" customHeight="1" x14ac:dyDescent="0.25">
      <c r="B32" s="264"/>
      <c r="C32" s="264"/>
      <c r="D32" s="264"/>
      <c r="E32" s="264"/>
      <c r="F32" s="264"/>
      <c r="G32" s="264"/>
      <c r="H32" s="264"/>
      <c r="I32" s="265"/>
      <c r="J32" s="265"/>
      <c r="K32" s="265"/>
      <c r="L32" s="265"/>
      <c r="M32" s="265"/>
      <c r="N32" s="265"/>
      <c r="O32" s="265"/>
      <c r="P32" s="265"/>
      <c r="Q32" s="265"/>
    </row>
    <row r="33" spans="2:17" ht="12.75" customHeight="1" x14ac:dyDescent="0.25">
      <c r="B33" s="264"/>
      <c r="C33" s="264"/>
      <c r="D33" s="264"/>
      <c r="E33" s="264"/>
      <c r="F33" s="264"/>
      <c r="G33" s="264"/>
      <c r="H33" s="264"/>
      <c r="I33" s="265"/>
      <c r="J33" s="265"/>
      <c r="K33" s="265"/>
      <c r="L33" s="265"/>
      <c r="M33" s="265"/>
      <c r="N33" s="265"/>
      <c r="O33" s="265"/>
      <c r="P33" s="265"/>
      <c r="Q33" s="265"/>
    </row>
    <row r="34" spans="2:17" ht="12.75" customHeight="1" x14ac:dyDescent="0.25">
      <c r="B34" s="264"/>
      <c r="C34" s="264"/>
      <c r="D34" s="264"/>
      <c r="E34" s="264"/>
      <c r="F34" s="264"/>
      <c r="G34" s="264"/>
      <c r="H34" s="264"/>
      <c r="I34" s="265"/>
      <c r="J34" s="265"/>
      <c r="K34" s="265"/>
      <c r="L34" s="265"/>
      <c r="M34" s="265"/>
      <c r="N34" s="265"/>
      <c r="O34" s="265"/>
      <c r="P34" s="265"/>
      <c r="Q34" s="265"/>
    </row>
    <row r="35" spans="2:17" ht="12.75" customHeight="1" x14ac:dyDescent="0.25">
      <c r="B35" s="264"/>
      <c r="C35" s="264"/>
      <c r="D35" s="264"/>
      <c r="E35" s="264"/>
      <c r="F35" s="264"/>
      <c r="G35" s="264"/>
      <c r="H35" s="264"/>
      <c r="I35" s="265"/>
      <c r="J35" s="265"/>
      <c r="K35" s="265"/>
      <c r="L35" s="265"/>
      <c r="M35" s="265"/>
      <c r="N35" s="265"/>
      <c r="O35" s="265"/>
      <c r="P35" s="265"/>
      <c r="Q35" s="265"/>
    </row>
    <row r="36" spans="2:17" ht="30" customHeight="1" x14ac:dyDescent="0.25">
      <c r="B36" s="42">
        <v>2</v>
      </c>
      <c r="C36" s="48">
        <v>5054000014</v>
      </c>
      <c r="D36" s="257" t="s">
        <v>5553</v>
      </c>
      <c r="E36" s="258"/>
      <c r="F36" s="258"/>
      <c r="G36" s="258"/>
      <c r="H36" s="258"/>
      <c r="I36" s="259"/>
      <c r="J36" s="49" t="s">
        <v>99</v>
      </c>
      <c r="K36" s="259" t="s">
        <v>7458</v>
      </c>
      <c r="L36" s="260"/>
      <c r="M36" s="260"/>
      <c r="N36" s="260"/>
      <c r="O36" s="260"/>
      <c r="P36" s="260"/>
      <c r="Q36" s="260"/>
    </row>
    <row r="37" spans="2:17" ht="7.5" customHeight="1" x14ac:dyDescent="0.25">
      <c r="B37" s="50"/>
      <c r="C37" s="261"/>
      <c r="D37" s="261"/>
      <c r="E37" s="261"/>
      <c r="F37" s="261"/>
      <c r="G37" s="261"/>
      <c r="H37" s="261"/>
      <c r="I37" s="261"/>
      <c r="J37" s="50"/>
      <c r="K37" s="262"/>
      <c r="L37" s="263"/>
      <c r="M37" s="263"/>
      <c r="N37" s="263"/>
      <c r="O37" s="263"/>
      <c r="P37" s="263"/>
      <c r="Q37" s="263"/>
    </row>
    <row r="38" spans="2:17" ht="12.75" customHeight="1" x14ac:dyDescent="0.25">
      <c r="B38" s="264" t="s">
        <v>49</v>
      </c>
      <c r="C38" s="264"/>
      <c r="D38" s="264"/>
      <c r="E38" s="264"/>
      <c r="F38" s="264"/>
      <c r="G38" s="264"/>
      <c r="H38" s="264"/>
      <c r="I38" s="265"/>
      <c r="J38" s="265"/>
      <c r="K38" s="265"/>
      <c r="L38" s="265"/>
      <c r="M38" s="265"/>
      <c r="N38" s="265"/>
      <c r="O38" s="265"/>
      <c r="P38" s="265"/>
      <c r="Q38" s="265"/>
    </row>
    <row r="39" spans="2:17" ht="12.75" customHeight="1" x14ac:dyDescent="0.25">
      <c r="B39" s="264"/>
      <c r="C39" s="264"/>
      <c r="D39" s="264"/>
      <c r="E39" s="264"/>
      <c r="F39" s="264"/>
      <c r="G39" s="264"/>
      <c r="H39" s="264"/>
      <c r="I39" s="265"/>
      <c r="J39" s="265"/>
      <c r="K39" s="265"/>
      <c r="L39" s="265"/>
      <c r="M39" s="265"/>
      <c r="N39" s="265"/>
      <c r="O39" s="265"/>
      <c r="P39" s="265"/>
      <c r="Q39" s="265"/>
    </row>
    <row r="40" spans="2:17" ht="12.75" customHeight="1" x14ac:dyDescent="0.25">
      <c r="B40" s="264"/>
      <c r="C40" s="264"/>
      <c r="D40" s="264"/>
      <c r="E40" s="264"/>
      <c r="F40" s="264"/>
      <c r="G40" s="264"/>
      <c r="H40" s="264"/>
      <c r="I40" s="265"/>
      <c r="J40" s="265"/>
      <c r="K40" s="265"/>
      <c r="L40" s="265"/>
      <c r="M40" s="265"/>
      <c r="N40" s="265"/>
      <c r="O40" s="265"/>
      <c r="P40" s="265"/>
      <c r="Q40" s="265"/>
    </row>
    <row r="41" spans="2:17" ht="12.75" customHeight="1" x14ac:dyDescent="0.25">
      <c r="B41" s="264"/>
      <c r="C41" s="264"/>
      <c r="D41" s="264"/>
      <c r="E41" s="264"/>
      <c r="F41" s="264"/>
      <c r="G41" s="264"/>
      <c r="H41" s="264"/>
      <c r="I41" s="265"/>
      <c r="J41" s="265"/>
      <c r="K41" s="265"/>
      <c r="L41" s="265"/>
      <c r="M41" s="265"/>
      <c r="N41" s="265"/>
      <c r="O41" s="265"/>
      <c r="P41" s="265"/>
      <c r="Q41" s="265"/>
    </row>
    <row r="42" spans="2:17" ht="12.75" customHeight="1" x14ac:dyDescent="0.25">
      <c r="B42" s="264"/>
      <c r="C42" s="264"/>
      <c r="D42" s="264"/>
      <c r="E42" s="264"/>
      <c r="F42" s="264"/>
      <c r="G42" s="264"/>
      <c r="H42" s="264"/>
      <c r="I42" s="265"/>
      <c r="J42" s="265"/>
      <c r="K42" s="265"/>
      <c r="L42" s="265"/>
      <c r="M42" s="265"/>
      <c r="N42" s="265"/>
      <c r="O42" s="265"/>
      <c r="P42" s="265"/>
      <c r="Q42" s="265"/>
    </row>
    <row r="43" spans="2:17" ht="12.75" customHeight="1" x14ac:dyDescent="0.25">
      <c r="B43" s="264"/>
      <c r="C43" s="264"/>
      <c r="D43" s="264"/>
      <c r="E43" s="264"/>
      <c r="F43" s="264"/>
      <c r="G43" s="264"/>
      <c r="H43" s="264"/>
      <c r="I43" s="265"/>
      <c r="J43" s="265"/>
      <c r="K43" s="265"/>
      <c r="L43" s="265"/>
      <c r="M43" s="265"/>
      <c r="N43" s="265"/>
      <c r="O43" s="265"/>
      <c r="P43" s="265"/>
      <c r="Q43" s="265"/>
    </row>
    <row r="44" spans="2:17" ht="12.75" customHeight="1" x14ac:dyDescent="0.25">
      <c r="B44" s="264"/>
      <c r="C44" s="264"/>
      <c r="D44" s="264"/>
      <c r="E44" s="264"/>
      <c r="F44" s="264"/>
      <c r="G44" s="264"/>
      <c r="H44" s="264"/>
      <c r="I44" s="265"/>
      <c r="J44" s="265"/>
      <c r="K44" s="265"/>
      <c r="L44" s="265"/>
      <c r="M44" s="265"/>
      <c r="N44" s="265"/>
      <c r="O44" s="265"/>
      <c r="P44" s="265"/>
      <c r="Q44" s="265"/>
    </row>
    <row r="45" spans="2:17" ht="12.75" customHeight="1" x14ac:dyDescent="0.25">
      <c r="B45" s="264"/>
      <c r="C45" s="264"/>
      <c r="D45" s="264"/>
      <c r="E45" s="264"/>
      <c r="F45" s="264"/>
      <c r="G45" s="264"/>
      <c r="H45" s="264"/>
      <c r="I45" s="265"/>
      <c r="J45" s="265"/>
      <c r="K45" s="265"/>
      <c r="L45" s="265"/>
      <c r="M45" s="265"/>
      <c r="N45" s="265"/>
      <c r="O45" s="265"/>
      <c r="P45" s="265"/>
      <c r="Q45" s="265"/>
    </row>
    <row r="46" spans="2:17" ht="12.75" customHeight="1" x14ac:dyDescent="0.25">
      <c r="B46" s="264"/>
      <c r="C46" s="264"/>
      <c r="D46" s="264"/>
      <c r="E46" s="264"/>
      <c r="F46" s="264"/>
      <c r="G46" s="264"/>
      <c r="H46" s="264"/>
      <c r="I46" s="265"/>
      <c r="J46" s="265"/>
      <c r="K46" s="265"/>
      <c r="L46" s="265"/>
      <c r="M46" s="265"/>
      <c r="N46" s="265"/>
      <c r="O46" s="265"/>
      <c r="P46" s="265"/>
      <c r="Q46" s="265"/>
    </row>
    <row r="47" spans="2:17" ht="12.75" customHeight="1" x14ac:dyDescent="0.25">
      <c r="B47" s="264"/>
      <c r="C47" s="264"/>
      <c r="D47" s="264"/>
      <c r="E47" s="264"/>
      <c r="F47" s="264"/>
      <c r="G47" s="264"/>
      <c r="H47" s="264"/>
      <c r="I47" s="265"/>
      <c r="J47" s="265"/>
      <c r="K47" s="265"/>
      <c r="L47" s="265"/>
      <c r="M47" s="265"/>
      <c r="N47" s="265"/>
      <c r="O47" s="265"/>
      <c r="P47" s="265"/>
      <c r="Q47" s="265"/>
    </row>
    <row r="48" spans="2:17" ht="12.75" customHeight="1" x14ac:dyDescent="0.25">
      <c r="B48" s="264"/>
      <c r="C48" s="264"/>
      <c r="D48" s="264"/>
      <c r="E48" s="264"/>
      <c r="F48" s="264"/>
      <c r="G48" s="264"/>
      <c r="H48" s="264"/>
      <c r="I48" s="265"/>
      <c r="J48" s="265"/>
      <c r="K48" s="265"/>
      <c r="L48" s="265"/>
      <c r="M48" s="265"/>
      <c r="N48" s="265"/>
      <c r="O48" s="265"/>
      <c r="P48" s="265"/>
      <c r="Q48" s="265"/>
    </row>
    <row r="49" spans="2:17" ht="12.75" customHeight="1" x14ac:dyDescent="0.25">
      <c r="B49" s="264"/>
      <c r="C49" s="264"/>
      <c r="D49" s="264"/>
      <c r="E49" s="264"/>
      <c r="F49" s="264"/>
      <c r="G49" s="264"/>
      <c r="H49" s="264"/>
      <c r="I49" s="265"/>
      <c r="J49" s="265"/>
      <c r="K49" s="265"/>
      <c r="L49" s="265"/>
      <c r="M49" s="265"/>
      <c r="N49" s="265"/>
      <c r="O49" s="265"/>
      <c r="P49" s="265"/>
      <c r="Q49" s="265"/>
    </row>
    <row r="50" spans="2:17" ht="12.75" customHeight="1" x14ac:dyDescent="0.25">
      <c r="B50" s="264"/>
      <c r="C50" s="264"/>
      <c r="D50" s="264"/>
      <c r="E50" s="264"/>
      <c r="F50" s="264"/>
      <c r="G50" s="264"/>
      <c r="H50" s="264"/>
      <c r="I50" s="265"/>
      <c r="J50" s="265"/>
      <c r="K50" s="265"/>
      <c r="L50" s="265"/>
      <c r="M50" s="265"/>
      <c r="N50" s="265"/>
      <c r="O50" s="265"/>
      <c r="P50" s="265"/>
      <c r="Q50" s="265"/>
    </row>
    <row r="51" spans="2:17" ht="12.75" customHeight="1" x14ac:dyDescent="0.25">
      <c r="B51" s="264"/>
      <c r="C51" s="264"/>
      <c r="D51" s="264"/>
      <c r="E51" s="264"/>
      <c r="F51" s="264"/>
      <c r="G51" s="264"/>
      <c r="H51" s="264"/>
      <c r="I51" s="265"/>
      <c r="J51" s="265"/>
      <c r="K51" s="265"/>
      <c r="L51" s="265"/>
      <c r="M51" s="265"/>
      <c r="N51" s="265"/>
      <c r="O51" s="265"/>
      <c r="P51" s="265"/>
      <c r="Q51" s="265"/>
    </row>
    <row r="52" spans="2:17" ht="12.75" customHeight="1" x14ac:dyDescent="0.25">
      <c r="B52" s="264"/>
      <c r="C52" s="264"/>
      <c r="D52" s="264"/>
      <c r="E52" s="264"/>
      <c r="F52" s="264"/>
      <c r="G52" s="264"/>
      <c r="H52" s="264"/>
      <c r="I52" s="265"/>
      <c r="J52" s="265"/>
      <c r="K52" s="265"/>
      <c r="L52" s="265"/>
      <c r="M52" s="265"/>
      <c r="N52" s="265"/>
      <c r="O52" s="265"/>
      <c r="P52" s="265"/>
      <c r="Q52" s="265"/>
    </row>
    <row r="53" spans="2:17" ht="12.75" customHeight="1" x14ac:dyDescent="0.25">
      <c r="B53" s="264"/>
      <c r="C53" s="264"/>
      <c r="D53" s="264"/>
      <c r="E53" s="264"/>
      <c r="F53" s="264"/>
      <c r="G53" s="264"/>
      <c r="H53" s="264"/>
      <c r="I53" s="265"/>
      <c r="J53" s="265"/>
      <c r="K53" s="265"/>
      <c r="L53" s="265"/>
      <c r="M53" s="265"/>
      <c r="N53" s="265"/>
      <c r="O53" s="265"/>
      <c r="P53" s="265"/>
      <c r="Q53" s="265"/>
    </row>
    <row r="54" spans="2:17" ht="12.75" customHeight="1" x14ac:dyDescent="0.25">
      <c r="B54" s="264"/>
      <c r="C54" s="264"/>
      <c r="D54" s="264"/>
      <c r="E54" s="264"/>
      <c r="F54" s="264"/>
      <c r="G54" s="264"/>
      <c r="H54" s="264"/>
      <c r="I54" s="265"/>
      <c r="J54" s="265"/>
      <c r="K54" s="265"/>
      <c r="L54" s="265"/>
      <c r="M54" s="265"/>
      <c r="N54" s="265"/>
      <c r="O54" s="265"/>
      <c r="P54" s="265"/>
      <c r="Q54" s="265"/>
    </row>
    <row r="55" spans="2:17" ht="12.75" customHeight="1" x14ac:dyDescent="0.25">
      <c r="B55" s="264"/>
      <c r="C55" s="264"/>
      <c r="D55" s="264"/>
      <c r="E55" s="264"/>
      <c r="F55" s="264"/>
      <c r="G55" s="264"/>
      <c r="H55" s="264"/>
      <c r="I55" s="265"/>
      <c r="J55" s="265"/>
      <c r="K55" s="265"/>
      <c r="L55" s="265"/>
      <c r="M55" s="265"/>
      <c r="N55" s="265"/>
      <c r="O55" s="265"/>
      <c r="P55" s="265"/>
      <c r="Q55" s="265"/>
    </row>
    <row r="56" spans="2:17" ht="12.75" customHeight="1" x14ac:dyDescent="0.25">
      <c r="B56" s="264"/>
      <c r="C56" s="264"/>
      <c r="D56" s="264"/>
      <c r="E56" s="264"/>
      <c r="F56" s="264"/>
      <c r="G56" s="264"/>
      <c r="H56" s="264"/>
      <c r="I56" s="265"/>
      <c r="J56" s="265"/>
      <c r="K56" s="265"/>
      <c r="L56" s="265"/>
      <c r="M56" s="265"/>
      <c r="N56" s="265"/>
      <c r="O56" s="265"/>
      <c r="P56" s="265"/>
      <c r="Q56" s="265"/>
    </row>
    <row r="57" spans="2:17" ht="12.75" customHeight="1" x14ac:dyDescent="0.25">
      <c r="B57" s="264"/>
      <c r="C57" s="264"/>
      <c r="D57" s="264"/>
      <c r="E57" s="264"/>
      <c r="F57" s="264"/>
      <c r="G57" s="264"/>
      <c r="H57" s="264"/>
      <c r="I57" s="265"/>
      <c r="J57" s="265"/>
      <c r="K57" s="265"/>
      <c r="L57" s="265"/>
      <c r="M57" s="265"/>
      <c r="N57" s="265"/>
      <c r="O57" s="265"/>
      <c r="P57" s="265"/>
      <c r="Q57" s="265"/>
    </row>
    <row r="58" spans="2:17" ht="11.25" customHeight="1" x14ac:dyDescent="0.25"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</row>
    <row r="59" spans="2:17" ht="30" customHeight="1" x14ac:dyDescent="0.25">
      <c r="B59" s="42">
        <v>3</v>
      </c>
      <c r="C59" s="48">
        <v>5054000015</v>
      </c>
      <c r="D59" s="257" t="s">
        <v>5558</v>
      </c>
      <c r="E59" s="258"/>
      <c r="F59" s="258"/>
      <c r="G59" s="258"/>
      <c r="H59" s="258"/>
      <c r="I59" s="259"/>
      <c r="J59" s="49" t="s">
        <v>99</v>
      </c>
      <c r="K59" s="259" t="s">
        <v>7459</v>
      </c>
      <c r="L59" s="260"/>
      <c r="M59" s="260"/>
      <c r="N59" s="260"/>
      <c r="O59" s="260"/>
      <c r="P59" s="260"/>
      <c r="Q59" s="260"/>
    </row>
    <row r="60" spans="2:17" ht="7.5" customHeight="1" x14ac:dyDescent="0.25">
      <c r="B60" s="50"/>
      <c r="C60" s="261"/>
      <c r="D60" s="261"/>
      <c r="E60" s="261"/>
      <c r="F60" s="261"/>
      <c r="G60" s="261"/>
      <c r="H60" s="261"/>
      <c r="I60" s="261"/>
      <c r="J60" s="50"/>
      <c r="K60" s="262"/>
      <c r="L60" s="263"/>
      <c r="M60" s="263"/>
      <c r="N60" s="263"/>
      <c r="O60" s="263"/>
      <c r="P60" s="263"/>
      <c r="Q60" s="263"/>
    </row>
    <row r="61" spans="2:17" ht="12.75" customHeight="1" x14ac:dyDescent="0.25">
      <c r="B61" s="264" t="s">
        <v>49</v>
      </c>
      <c r="C61" s="264"/>
      <c r="D61" s="264"/>
      <c r="E61" s="264"/>
      <c r="F61" s="264"/>
      <c r="G61" s="264"/>
      <c r="H61" s="264"/>
      <c r="I61" s="265"/>
      <c r="J61" s="265"/>
      <c r="K61" s="265"/>
      <c r="L61" s="265"/>
      <c r="M61" s="265"/>
      <c r="N61" s="265"/>
      <c r="O61" s="265"/>
      <c r="P61" s="265"/>
      <c r="Q61" s="265"/>
    </row>
    <row r="62" spans="2:17" ht="12.75" customHeight="1" x14ac:dyDescent="0.25">
      <c r="B62" s="264"/>
      <c r="C62" s="264"/>
      <c r="D62" s="264"/>
      <c r="E62" s="264"/>
      <c r="F62" s="264"/>
      <c r="G62" s="264"/>
      <c r="H62" s="264"/>
      <c r="I62" s="265"/>
      <c r="J62" s="265"/>
      <c r="K62" s="265"/>
      <c r="L62" s="265"/>
      <c r="M62" s="265"/>
      <c r="N62" s="265"/>
      <c r="O62" s="265"/>
      <c r="P62" s="265"/>
      <c r="Q62" s="265"/>
    </row>
    <row r="63" spans="2:17" ht="12.75" customHeight="1" x14ac:dyDescent="0.25">
      <c r="B63" s="264"/>
      <c r="C63" s="264"/>
      <c r="D63" s="264"/>
      <c r="E63" s="264"/>
      <c r="F63" s="264"/>
      <c r="G63" s="264"/>
      <c r="H63" s="264"/>
      <c r="I63" s="265"/>
      <c r="J63" s="265"/>
      <c r="K63" s="265"/>
      <c r="L63" s="265"/>
      <c r="M63" s="265"/>
      <c r="N63" s="265"/>
      <c r="O63" s="265"/>
      <c r="P63" s="265"/>
      <c r="Q63" s="265"/>
    </row>
    <row r="64" spans="2:17" ht="12.75" customHeight="1" x14ac:dyDescent="0.25">
      <c r="B64" s="264"/>
      <c r="C64" s="264"/>
      <c r="D64" s="264"/>
      <c r="E64" s="264"/>
      <c r="F64" s="264"/>
      <c r="G64" s="264"/>
      <c r="H64" s="264"/>
      <c r="I64" s="265"/>
      <c r="J64" s="265"/>
      <c r="K64" s="265"/>
      <c r="L64" s="265"/>
      <c r="M64" s="265"/>
      <c r="N64" s="265"/>
      <c r="O64" s="265"/>
      <c r="P64" s="265"/>
      <c r="Q64" s="265"/>
    </row>
    <row r="65" spans="2:17" ht="12.75" customHeight="1" x14ac:dyDescent="0.25">
      <c r="B65" s="264"/>
      <c r="C65" s="264"/>
      <c r="D65" s="264"/>
      <c r="E65" s="264"/>
      <c r="F65" s="264"/>
      <c r="G65" s="264"/>
      <c r="H65" s="264"/>
      <c r="I65" s="265"/>
      <c r="J65" s="265"/>
      <c r="K65" s="265"/>
      <c r="L65" s="265"/>
      <c r="M65" s="265"/>
      <c r="N65" s="265"/>
      <c r="O65" s="265"/>
      <c r="P65" s="265"/>
      <c r="Q65" s="265"/>
    </row>
    <row r="66" spans="2:17" ht="12.75" customHeight="1" x14ac:dyDescent="0.25">
      <c r="B66" s="264"/>
      <c r="C66" s="264"/>
      <c r="D66" s="264"/>
      <c r="E66" s="264"/>
      <c r="F66" s="264"/>
      <c r="G66" s="264"/>
      <c r="H66" s="264"/>
      <c r="I66" s="265"/>
      <c r="J66" s="265"/>
      <c r="K66" s="265"/>
      <c r="L66" s="265"/>
      <c r="M66" s="265"/>
      <c r="N66" s="265"/>
      <c r="O66" s="265"/>
      <c r="P66" s="265"/>
      <c r="Q66" s="265"/>
    </row>
    <row r="67" spans="2:17" ht="12.75" customHeight="1" x14ac:dyDescent="0.25">
      <c r="B67" s="264"/>
      <c r="C67" s="264"/>
      <c r="D67" s="264"/>
      <c r="E67" s="264"/>
      <c r="F67" s="264"/>
      <c r="G67" s="264"/>
      <c r="H67" s="264"/>
      <c r="I67" s="265"/>
      <c r="J67" s="265"/>
      <c r="K67" s="265"/>
      <c r="L67" s="265"/>
      <c r="M67" s="265"/>
      <c r="N67" s="265"/>
      <c r="O67" s="265"/>
      <c r="P67" s="265"/>
      <c r="Q67" s="265"/>
    </row>
    <row r="68" spans="2:17" ht="12.75" customHeight="1" x14ac:dyDescent="0.25">
      <c r="B68" s="264"/>
      <c r="C68" s="264"/>
      <c r="D68" s="264"/>
      <c r="E68" s="264"/>
      <c r="F68" s="264"/>
      <c r="G68" s="264"/>
      <c r="H68" s="264"/>
      <c r="I68" s="265"/>
      <c r="J68" s="265"/>
      <c r="K68" s="265"/>
      <c r="L68" s="265"/>
      <c r="M68" s="265"/>
      <c r="N68" s="265"/>
      <c r="O68" s="265"/>
      <c r="P68" s="265"/>
      <c r="Q68" s="265"/>
    </row>
    <row r="69" spans="2:17" ht="12.75" customHeight="1" x14ac:dyDescent="0.25">
      <c r="B69" s="264"/>
      <c r="C69" s="264"/>
      <c r="D69" s="264"/>
      <c r="E69" s="264"/>
      <c r="F69" s="264"/>
      <c r="G69" s="264"/>
      <c r="H69" s="264"/>
      <c r="I69" s="265"/>
      <c r="J69" s="265"/>
      <c r="K69" s="265"/>
      <c r="L69" s="265"/>
      <c r="M69" s="265"/>
      <c r="N69" s="265"/>
      <c r="O69" s="265"/>
      <c r="P69" s="265"/>
      <c r="Q69" s="265"/>
    </row>
    <row r="70" spans="2:17" ht="12.75" customHeight="1" x14ac:dyDescent="0.25">
      <c r="B70" s="264"/>
      <c r="C70" s="264"/>
      <c r="D70" s="264"/>
      <c r="E70" s="264"/>
      <c r="F70" s="264"/>
      <c r="G70" s="264"/>
      <c r="H70" s="264"/>
      <c r="I70" s="265"/>
      <c r="J70" s="265"/>
      <c r="K70" s="265"/>
      <c r="L70" s="265"/>
      <c r="M70" s="265"/>
      <c r="N70" s="265"/>
      <c r="O70" s="265"/>
      <c r="P70" s="265"/>
      <c r="Q70" s="265"/>
    </row>
    <row r="71" spans="2:17" ht="12.75" customHeight="1" x14ac:dyDescent="0.25">
      <c r="B71" s="264"/>
      <c r="C71" s="264"/>
      <c r="D71" s="264"/>
      <c r="E71" s="264"/>
      <c r="F71" s="264"/>
      <c r="G71" s="264"/>
      <c r="H71" s="264"/>
      <c r="I71" s="265"/>
      <c r="J71" s="265"/>
      <c r="K71" s="265"/>
      <c r="L71" s="265"/>
      <c r="M71" s="265"/>
      <c r="N71" s="265"/>
      <c r="O71" s="265"/>
      <c r="P71" s="265"/>
      <c r="Q71" s="265"/>
    </row>
    <row r="72" spans="2:17" ht="12.75" customHeight="1" x14ac:dyDescent="0.25">
      <c r="B72" s="264"/>
      <c r="C72" s="264"/>
      <c r="D72" s="264"/>
      <c r="E72" s="264"/>
      <c r="F72" s="264"/>
      <c r="G72" s="264"/>
      <c r="H72" s="264"/>
      <c r="I72" s="265"/>
      <c r="J72" s="265"/>
      <c r="K72" s="265"/>
      <c r="L72" s="265"/>
      <c r="M72" s="265"/>
      <c r="N72" s="265"/>
      <c r="O72" s="265"/>
      <c r="P72" s="265"/>
      <c r="Q72" s="265"/>
    </row>
    <row r="73" spans="2:17" ht="12.75" customHeight="1" x14ac:dyDescent="0.25">
      <c r="B73" s="264"/>
      <c r="C73" s="264"/>
      <c r="D73" s="264"/>
      <c r="E73" s="264"/>
      <c r="F73" s="264"/>
      <c r="G73" s="264"/>
      <c r="H73" s="264"/>
      <c r="I73" s="265"/>
      <c r="J73" s="265"/>
      <c r="K73" s="265"/>
      <c r="L73" s="265"/>
      <c r="M73" s="265"/>
      <c r="N73" s="265"/>
      <c r="O73" s="265"/>
      <c r="P73" s="265"/>
      <c r="Q73" s="265"/>
    </row>
    <row r="74" spans="2:17" ht="12.75" customHeight="1" x14ac:dyDescent="0.25">
      <c r="B74" s="264"/>
      <c r="C74" s="264"/>
      <c r="D74" s="264"/>
      <c r="E74" s="264"/>
      <c r="F74" s="264"/>
      <c r="G74" s="264"/>
      <c r="H74" s="264"/>
      <c r="I74" s="265"/>
      <c r="J74" s="265"/>
      <c r="K74" s="265"/>
      <c r="L74" s="265"/>
      <c r="M74" s="265"/>
      <c r="N74" s="265"/>
      <c r="O74" s="265"/>
      <c r="P74" s="265"/>
      <c r="Q74" s="265"/>
    </row>
    <row r="75" spans="2:17" ht="12.75" customHeight="1" x14ac:dyDescent="0.25">
      <c r="B75" s="264"/>
      <c r="C75" s="264"/>
      <c r="D75" s="264"/>
      <c r="E75" s="264"/>
      <c r="F75" s="264"/>
      <c r="G75" s="264"/>
      <c r="H75" s="264"/>
      <c r="I75" s="265"/>
      <c r="J75" s="265"/>
      <c r="K75" s="265"/>
      <c r="L75" s="265"/>
      <c r="M75" s="265"/>
      <c r="N75" s="265"/>
      <c r="O75" s="265"/>
      <c r="P75" s="265"/>
      <c r="Q75" s="265"/>
    </row>
    <row r="76" spans="2:17" ht="12.75" customHeight="1" x14ac:dyDescent="0.25">
      <c r="B76" s="264"/>
      <c r="C76" s="264"/>
      <c r="D76" s="264"/>
      <c r="E76" s="264"/>
      <c r="F76" s="264"/>
      <c r="G76" s="264"/>
      <c r="H76" s="264"/>
      <c r="I76" s="265"/>
      <c r="J76" s="265"/>
      <c r="K76" s="265"/>
      <c r="L76" s="265"/>
      <c r="M76" s="265"/>
      <c r="N76" s="265"/>
      <c r="O76" s="265"/>
      <c r="P76" s="265"/>
      <c r="Q76" s="265"/>
    </row>
    <row r="77" spans="2:17" ht="12.75" customHeight="1" x14ac:dyDescent="0.25">
      <c r="B77" s="264"/>
      <c r="C77" s="264"/>
      <c r="D77" s="264"/>
      <c r="E77" s="264"/>
      <c r="F77" s="264"/>
      <c r="G77" s="264"/>
      <c r="H77" s="264"/>
      <c r="I77" s="265"/>
      <c r="J77" s="265"/>
      <c r="K77" s="265"/>
      <c r="L77" s="265"/>
      <c r="M77" s="265"/>
      <c r="N77" s="265"/>
      <c r="O77" s="265"/>
      <c r="P77" s="265"/>
      <c r="Q77" s="265"/>
    </row>
    <row r="78" spans="2:17" ht="12.75" customHeight="1" x14ac:dyDescent="0.25">
      <c r="B78" s="264"/>
      <c r="C78" s="264"/>
      <c r="D78" s="264"/>
      <c r="E78" s="264"/>
      <c r="F78" s="264"/>
      <c r="G78" s="264"/>
      <c r="H78" s="264"/>
      <c r="I78" s="265"/>
      <c r="J78" s="265"/>
      <c r="K78" s="265"/>
      <c r="L78" s="265"/>
      <c r="M78" s="265"/>
      <c r="N78" s="265"/>
      <c r="O78" s="265"/>
      <c r="P78" s="265"/>
      <c r="Q78" s="265"/>
    </row>
    <row r="79" spans="2:17" ht="12.75" customHeight="1" x14ac:dyDescent="0.25">
      <c r="B79" s="264"/>
      <c r="C79" s="264"/>
      <c r="D79" s="264"/>
      <c r="E79" s="264"/>
      <c r="F79" s="264"/>
      <c r="G79" s="264"/>
      <c r="H79" s="264"/>
      <c r="I79" s="265"/>
      <c r="J79" s="265"/>
      <c r="K79" s="265"/>
      <c r="L79" s="265"/>
      <c r="M79" s="265"/>
      <c r="N79" s="265"/>
      <c r="O79" s="265"/>
      <c r="P79" s="265"/>
      <c r="Q79" s="265"/>
    </row>
    <row r="80" spans="2:17" ht="12.75" customHeight="1" x14ac:dyDescent="0.25">
      <c r="B80" s="264"/>
      <c r="C80" s="264"/>
      <c r="D80" s="264"/>
      <c r="E80" s="264"/>
      <c r="F80" s="264"/>
      <c r="G80" s="264"/>
      <c r="H80" s="264"/>
      <c r="I80" s="265"/>
      <c r="J80" s="265"/>
      <c r="K80" s="265"/>
      <c r="L80" s="265"/>
      <c r="M80" s="265"/>
      <c r="N80" s="265"/>
      <c r="O80" s="265"/>
      <c r="P80" s="265"/>
      <c r="Q80" s="265"/>
    </row>
    <row r="81" spans="2:17" ht="30" customHeight="1" x14ac:dyDescent="0.25">
      <c r="B81" s="42">
        <v>4</v>
      </c>
      <c r="C81" s="48">
        <v>5054000050</v>
      </c>
      <c r="D81" s="257" t="s">
        <v>5587</v>
      </c>
      <c r="E81" s="258"/>
      <c r="F81" s="258"/>
      <c r="G81" s="258"/>
      <c r="H81" s="258"/>
      <c r="I81" s="259"/>
      <c r="J81" s="49" t="s">
        <v>99</v>
      </c>
      <c r="K81" s="259" t="s">
        <v>7460</v>
      </c>
      <c r="L81" s="260"/>
      <c r="M81" s="260"/>
      <c r="N81" s="260"/>
      <c r="O81" s="260"/>
      <c r="P81" s="260"/>
      <c r="Q81" s="260"/>
    </row>
    <row r="82" spans="2:17" ht="7.5" customHeight="1" x14ac:dyDescent="0.25">
      <c r="B82" s="50"/>
      <c r="C82" s="261"/>
      <c r="D82" s="261"/>
      <c r="E82" s="261"/>
      <c r="F82" s="261"/>
      <c r="G82" s="261"/>
      <c r="H82" s="261"/>
      <c r="I82" s="261"/>
      <c r="J82" s="50"/>
      <c r="K82" s="262"/>
      <c r="L82" s="263"/>
      <c r="M82" s="263"/>
      <c r="N82" s="263"/>
      <c r="O82" s="263"/>
      <c r="P82" s="263"/>
      <c r="Q82" s="263"/>
    </row>
    <row r="83" spans="2:17" ht="12.75" customHeight="1" x14ac:dyDescent="0.25">
      <c r="B83" s="264"/>
      <c r="C83" s="264"/>
      <c r="D83" s="264"/>
      <c r="E83" s="264"/>
      <c r="F83" s="264"/>
      <c r="G83" s="264"/>
      <c r="H83" s="264"/>
      <c r="I83" s="265"/>
      <c r="J83" s="265"/>
      <c r="K83" s="265"/>
      <c r="L83" s="265"/>
      <c r="M83" s="265"/>
      <c r="N83" s="265"/>
      <c r="O83" s="265"/>
      <c r="P83" s="265"/>
      <c r="Q83" s="265"/>
    </row>
    <row r="84" spans="2:17" ht="12.75" customHeight="1" x14ac:dyDescent="0.25">
      <c r="B84" s="264"/>
      <c r="C84" s="264"/>
      <c r="D84" s="264"/>
      <c r="E84" s="264"/>
      <c r="F84" s="264"/>
      <c r="G84" s="264"/>
      <c r="H84" s="264"/>
      <c r="I84" s="265"/>
      <c r="J84" s="265"/>
      <c r="K84" s="265"/>
      <c r="L84" s="265"/>
      <c r="M84" s="265"/>
      <c r="N84" s="265"/>
      <c r="O84" s="265"/>
      <c r="P84" s="265"/>
      <c r="Q84" s="265"/>
    </row>
    <row r="85" spans="2:17" ht="12.75" customHeight="1" x14ac:dyDescent="0.25">
      <c r="B85" s="264"/>
      <c r="C85" s="264"/>
      <c r="D85" s="264"/>
      <c r="E85" s="264"/>
      <c r="F85" s="264"/>
      <c r="G85" s="264"/>
      <c r="H85" s="264"/>
      <c r="I85" s="265"/>
      <c r="J85" s="265"/>
      <c r="K85" s="265"/>
      <c r="L85" s="265"/>
      <c r="M85" s="265"/>
      <c r="N85" s="265"/>
      <c r="O85" s="265"/>
      <c r="P85" s="265"/>
      <c r="Q85" s="265"/>
    </row>
    <row r="86" spans="2:17" ht="12.75" customHeight="1" x14ac:dyDescent="0.25">
      <c r="B86" s="264"/>
      <c r="C86" s="264"/>
      <c r="D86" s="264"/>
      <c r="E86" s="264"/>
      <c r="F86" s="264"/>
      <c r="G86" s="264"/>
      <c r="H86" s="264"/>
      <c r="I86" s="265"/>
      <c r="J86" s="265"/>
      <c r="K86" s="265"/>
      <c r="L86" s="265"/>
      <c r="M86" s="265"/>
      <c r="N86" s="265"/>
      <c r="O86" s="265"/>
      <c r="P86" s="265"/>
      <c r="Q86" s="265"/>
    </row>
    <row r="87" spans="2:17" ht="12.75" customHeight="1" x14ac:dyDescent="0.25">
      <c r="B87" s="264"/>
      <c r="C87" s="264"/>
      <c r="D87" s="264"/>
      <c r="E87" s="264"/>
      <c r="F87" s="264"/>
      <c r="G87" s="264"/>
      <c r="H87" s="264"/>
      <c r="I87" s="265"/>
      <c r="J87" s="265"/>
      <c r="K87" s="265"/>
      <c r="L87" s="265"/>
      <c r="M87" s="265"/>
      <c r="N87" s="265"/>
      <c r="O87" s="265"/>
      <c r="P87" s="265"/>
      <c r="Q87" s="265"/>
    </row>
    <row r="88" spans="2:17" ht="12.75" customHeight="1" x14ac:dyDescent="0.25">
      <c r="B88" s="264"/>
      <c r="C88" s="264"/>
      <c r="D88" s="264"/>
      <c r="E88" s="264"/>
      <c r="F88" s="264"/>
      <c r="G88" s="264"/>
      <c r="H88" s="264"/>
      <c r="I88" s="265"/>
      <c r="J88" s="265"/>
      <c r="K88" s="265"/>
      <c r="L88" s="265"/>
      <c r="M88" s="265"/>
      <c r="N88" s="265"/>
      <c r="O88" s="265"/>
      <c r="P88" s="265"/>
      <c r="Q88" s="265"/>
    </row>
    <row r="89" spans="2:17" ht="12.75" customHeight="1" x14ac:dyDescent="0.25">
      <c r="B89" s="264"/>
      <c r="C89" s="264"/>
      <c r="D89" s="264"/>
      <c r="E89" s="264"/>
      <c r="F89" s="264"/>
      <c r="G89" s="264"/>
      <c r="H89" s="264"/>
      <c r="I89" s="265"/>
      <c r="J89" s="265"/>
      <c r="K89" s="265"/>
      <c r="L89" s="265"/>
      <c r="M89" s="265"/>
      <c r="N89" s="265"/>
      <c r="O89" s="265"/>
      <c r="P89" s="265"/>
      <c r="Q89" s="265"/>
    </row>
    <row r="90" spans="2:17" ht="12.75" customHeight="1" x14ac:dyDescent="0.25">
      <c r="B90" s="264"/>
      <c r="C90" s="264"/>
      <c r="D90" s="264"/>
      <c r="E90" s="264"/>
      <c r="F90" s="264"/>
      <c r="G90" s="264"/>
      <c r="H90" s="264"/>
      <c r="I90" s="265"/>
      <c r="J90" s="265"/>
      <c r="K90" s="265"/>
      <c r="L90" s="265"/>
      <c r="M90" s="265"/>
      <c r="N90" s="265"/>
      <c r="O90" s="265"/>
      <c r="P90" s="265"/>
      <c r="Q90" s="265"/>
    </row>
    <row r="91" spans="2:17" ht="12.75" customHeight="1" x14ac:dyDescent="0.25">
      <c r="B91" s="264"/>
      <c r="C91" s="264"/>
      <c r="D91" s="264"/>
      <c r="E91" s="264"/>
      <c r="F91" s="264"/>
      <c r="G91" s="264"/>
      <c r="H91" s="264"/>
      <c r="I91" s="265"/>
      <c r="J91" s="265"/>
      <c r="K91" s="265"/>
      <c r="L91" s="265"/>
      <c r="M91" s="265"/>
      <c r="N91" s="265"/>
      <c r="O91" s="265"/>
      <c r="P91" s="265"/>
      <c r="Q91" s="265"/>
    </row>
    <row r="92" spans="2:17" ht="12.75" customHeight="1" x14ac:dyDescent="0.25">
      <c r="B92" s="264"/>
      <c r="C92" s="264"/>
      <c r="D92" s="264"/>
      <c r="E92" s="264"/>
      <c r="F92" s="264"/>
      <c r="G92" s="264"/>
      <c r="H92" s="264"/>
      <c r="I92" s="265"/>
      <c r="J92" s="265"/>
      <c r="K92" s="265"/>
      <c r="L92" s="265"/>
      <c r="M92" s="265"/>
      <c r="N92" s="265"/>
      <c r="O92" s="265"/>
      <c r="P92" s="265"/>
      <c r="Q92" s="265"/>
    </row>
    <row r="93" spans="2:17" ht="12.75" customHeight="1" x14ac:dyDescent="0.25">
      <c r="B93" s="264"/>
      <c r="C93" s="264"/>
      <c r="D93" s="264"/>
      <c r="E93" s="264"/>
      <c r="F93" s="264"/>
      <c r="G93" s="264"/>
      <c r="H93" s="264"/>
      <c r="I93" s="265"/>
      <c r="J93" s="265"/>
      <c r="K93" s="265"/>
      <c r="L93" s="265"/>
      <c r="M93" s="265"/>
      <c r="N93" s="265"/>
      <c r="O93" s="265"/>
      <c r="P93" s="265"/>
      <c r="Q93" s="265"/>
    </row>
    <row r="94" spans="2:17" ht="12.75" customHeight="1" x14ac:dyDescent="0.25">
      <c r="B94" s="264"/>
      <c r="C94" s="264"/>
      <c r="D94" s="264"/>
      <c r="E94" s="264"/>
      <c r="F94" s="264"/>
      <c r="G94" s="264"/>
      <c r="H94" s="264"/>
      <c r="I94" s="265"/>
      <c r="J94" s="265"/>
      <c r="K94" s="265"/>
      <c r="L94" s="265"/>
      <c r="M94" s="265"/>
      <c r="N94" s="265"/>
      <c r="O94" s="265"/>
      <c r="P94" s="265"/>
      <c r="Q94" s="265"/>
    </row>
    <row r="95" spans="2:17" ht="12.75" customHeight="1" x14ac:dyDescent="0.25">
      <c r="B95" s="264"/>
      <c r="C95" s="264"/>
      <c r="D95" s="264"/>
      <c r="E95" s="264"/>
      <c r="F95" s="264"/>
      <c r="G95" s="264"/>
      <c r="H95" s="264"/>
      <c r="I95" s="265"/>
      <c r="J95" s="265"/>
      <c r="K95" s="265"/>
      <c r="L95" s="265"/>
      <c r="M95" s="265"/>
      <c r="N95" s="265"/>
      <c r="O95" s="265"/>
      <c r="P95" s="265"/>
      <c r="Q95" s="265"/>
    </row>
    <row r="96" spans="2:17" ht="12.75" customHeight="1" x14ac:dyDescent="0.25">
      <c r="B96" s="264"/>
      <c r="C96" s="264"/>
      <c r="D96" s="264"/>
      <c r="E96" s="264"/>
      <c r="F96" s="264"/>
      <c r="G96" s="264"/>
      <c r="H96" s="264"/>
      <c r="I96" s="265"/>
      <c r="J96" s="265"/>
      <c r="K96" s="265"/>
      <c r="L96" s="265"/>
      <c r="M96" s="265"/>
      <c r="N96" s="265"/>
      <c r="O96" s="265"/>
      <c r="P96" s="265"/>
      <c r="Q96" s="265"/>
    </row>
    <row r="97" spans="2:17" ht="12.75" customHeight="1" x14ac:dyDescent="0.25">
      <c r="B97" s="264"/>
      <c r="C97" s="264"/>
      <c r="D97" s="264"/>
      <c r="E97" s="264"/>
      <c r="F97" s="264"/>
      <c r="G97" s="264"/>
      <c r="H97" s="264"/>
      <c r="I97" s="265"/>
      <c r="J97" s="265"/>
      <c r="K97" s="265"/>
      <c r="L97" s="265"/>
      <c r="M97" s="265"/>
      <c r="N97" s="265"/>
      <c r="O97" s="265"/>
      <c r="P97" s="265"/>
      <c r="Q97" s="265"/>
    </row>
    <row r="98" spans="2:17" ht="12.75" customHeight="1" x14ac:dyDescent="0.25">
      <c r="B98" s="264"/>
      <c r="C98" s="264"/>
      <c r="D98" s="264"/>
      <c r="E98" s="264"/>
      <c r="F98" s="264"/>
      <c r="G98" s="264"/>
      <c r="H98" s="264"/>
      <c r="I98" s="265"/>
      <c r="J98" s="265"/>
      <c r="K98" s="265"/>
      <c r="L98" s="265"/>
      <c r="M98" s="265"/>
      <c r="N98" s="265"/>
      <c r="O98" s="265"/>
      <c r="P98" s="265"/>
      <c r="Q98" s="265"/>
    </row>
    <row r="99" spans="2:17" ht="12.75" customHeight="1" x14ac:dyDescent="0.25">
      <c r="B99" s="264"/>
      <c r="C99" s="264"/>
      <c r="D99" s="264"/>
      <c r="E99" s="264"/>
      <c r="F99" s="264"/>
      <c r="G99" s="264"/>
      <c r="H99" s="264"/>
      <c r="I99" s="265"/>
      <c r="J99" s="265"/>
      <c r="K99" s="265"/>
      <c r="L99" s="265"/>
      <c r="M99" s="265"/>
      <c r="N99" s="265"/>
      <c r="O99" s="265"/>
      <c r="P99" s="265"/>
      <c r="Q99" s="265"/>
    </row>
    <row r="100" spans="2:17" ht="12.75" customHeight="1" x14ac:dyDescent="0.25">
      <c r="B100" s="264"/>
      <c r="C100" s="264"/>
      <c r="D100" s="264"/>
      <c r="E100" s="264"/>
      <c r="F100" s="264"/>
      <c r="G100" s="264"/>
      <c r="H100" s="264"/>
      <c r="I100" s="265"/>
      <c r="J100" s="265"/>
      <c r="K100" s="265"/>
      <c r="L100" s="265"/>
      <c r="M100" s="265"/>
      <c r="N100" s="265"/>
      <c r="O100" s="265"/>
      <c r="P100" s="265"/>
      <c r="Q100" s="265"/>
    </row>
    <row r="101" spans="2:17" ht="12.75" customHeight="1" x14ac:dyDescent="0.25">
      <c r="B101" s="264"/>
      <c r="C101" s="264"/>
      <c r="D101" s="264"/>
      <c r="E101" s="264"/>
      <c r="F101" s="264"/>
      <c r="G101" s="264"/>
      <c r="H101" s="264"/>
      <c r="I101" s="265"/>
      <c r="J101" s="265"/>
      <c r="K101" s="265"/>
      <c r="L101" s="265"/>
      <c r="M101" s="265"/>
      <c r="N101" s="265"/>
      <c r="O101" s="265"/>
      <c r="P101" s="265"/>
      <c r="Q101" s="265"/>
    </row>
    <row r="102" spans="2:17" ht="12.75" customHeight="1" x14ac:dyDescent="0.25">
      <c r="B102" s="264"/>
      <c r="C102" s="264"/>
      <c r="D102" s="264"/>
      <c r="E102" s="264"/>
      <c r="F102" s="264"/>
      <c r="G102" s="264"/>
      <c r="H102" s="264"/>
      <c r="I102" s="265"/>
      <c r="J102" s="265"/>
      <c r="K102" s="265"/>
      <c r="L102" s="265"/>
      <c r="M102" s="265"/>
      <c r="N102" s="265"/>
      <c r="O102" s="265"/>
      <c r="P102" s="265"/>
      <c r="Q102" s="265"/>
    </row>
    <row r="103" spans="2:17" ht="30" customHeight="1" x14ac:dyDescent="0.25">
      <c r="B103" s="42">
        <v>5</v>
      </c>
      <c r="C103" s="48">
        <v>5054200003</v>
      </c>
      <c r="D103" s="257" t="s">
        <v>5590</v>
      </c>
      <c r="E103" s="258"/>
      <c r="F103" s="258"/>
      <c r="G103" s="258"/>
      <c r="H103" s="258"/>
      <c r="I103" s="259"/>
      <c r="J103" s="49" t="s">
        <v>99</v>
      </c>
      <c r="K103" s="259" t="s">
        <v>7460</v>
      </c>
      <c r="L103" s="260"/>
      <c r="M103" s="260"/>
      <c r="N103" s="260"/>
      <c r="O103" s="260"/>
      <c r="P103" s="260"/>
      <c r="Q103" s="260"/>
    </row>
    <row r="104" spans="2:17" ht="7.5" customHeight="1" x14ac:dyDescent="0.25">
      <c r="B104" s="50"/>
      <c r="C104" s="261"/>
      <c r="D104" s="261"/>
      <c r="E104" s="261"/>
      <c r="F104" s="261"/>
      <c r="G104" s="261"/>
      <c r="H104" s="261"/>
      <c r="I104" s="261"/>
      <c r="J104" s="50"/>
      <c r="K104" s="262"/>
      <c r="L104" s="263"/>
      <c r="M104" s="263"/>
      <c r="N104" s="263"/>
      <c r="O104" s="263"/>
      <c r="P104" s="263"/>
      <c r="Q104" s="263"/>
    </row>
    <row r="105" spans="2:17" ht="12.75" customHeight="1" x14ac:dyDescent="0.25">
      <c r="B105" s="264"/>
      <c r="C105" s="264"/>
      <c r="D105" s="264"/>
      <c r="E105" s="264"/>
      <c r="F105" s="264"/>
      <c r="G105" s="264"/>
      <c r="H105" s="264"/>
      <c r="I105" s="265"/>
      <c r="J105" s="265"/>
      <c r="K105" s="265"/>
      <c r="L105" s="265"/>
      <c r="M105" s="265"/>
      <c r="N105" s="265"/>
      <c r="O105" s="265"/>
      <c r="P105" s="265"/>
      <c r="Q105" s="265"/>
    </row>
    <row r="106" spans="2:17" ht="12.75" customHeight="1" x14ac:dyDescent="0.25">
      <c r="B106" s="264"/>
      <c r="C106" s="264"/>
      <c r="D106" s="264"/>
      <c r="E106" s="264"/>
      <c r="F106" s="264"/>
      <c r="G106" s="264"/>
      <c r="H106" s="264"/>
      <c r="I106" s="265"/>
      <c r="J106" s="265"/>
      <c r="K106" s="265"/>
      <c r="L106" s="265"/>
      <c r="M106" s="265"/>
      <c r="N106" s="265"/>
      <c r="O106" s="265"/>
      <c r="P106" s="265"/>
      <c r="Q106" s="265"/>
    </row>
    <row r="107" spans="2:17" ht="12.75" customHeight="1" x14ac:dyDescent="0.25">
      <c r="B107" s="264"/>
      <c r="C107" s="264"/>
      <c r="D107" s="264"/>
      <c r="E107" s="264"/>
      <c r="F107" s="264"/>
      <c r="G107" s="264"/>
      <c r="H107" s="264"/>
      <c r="I107" s="265"/>
      <c r="J107" s="265"/>
      <c r="K107" s="265"/>
      <c r="L107" s="265"/>
      <c r="M107" s="265"/>
      <c r="N107" s="265"/>
      <c r="O107" s="265"/>
      <c r="P107" s="265"/>
      <c r="Q107" s="265"/>
    </row>
    <row r="108" spans="2:17" ht="12.75" customHeight="1" x14ac:dyDescent="0.25">
      <c r="B108" s="264"/>
      <c r="C108" s="264"/>
      <c r="D108" s="264"/>
      <c r="E108" s="264"/>
      <c r="F108" s="264"/>
      <c r="G108" s="264"/>
      <c r="H108" s="264"/>
      <c r="I108" s="265"/>
      <c r="J108" s="265"/>
      <c r="K108" s="265"/>
      <c r="L108" s="265"/>
      <c r="M108" s="265"/>
      <c r="N108" s="265"/>
      <c r="O108" s="265"/>
      <c r="P108" s="265"/>
      <c r="Q108" s="265"/>
    </row>
    <row r="109" spans="2:17" ht="12.75" customHeight="1" x14ac:dyDescent="0.25">
      <c r="B109" s="264"/>
      <c r="C109" s="264"/>
      <c r="D109" s="264"/>
      <c r="E109" s="264"/>
      <c r="F109" s="264"/>
      <c r="G109" s="264"/>
      <c r="H109" s="264"/>
      <c r="I109" s="265"/>
      <c r="J109" s="265"/>
      <c r="K109" s="265"/>
      <c r="L109" s="265"/>
      <c r="M109" s="265"/>
      <c r="N109" s="265"/>
      <c r="O109" s="265"/>
      <c r="P109" s="265"/>
      <c r="Q109" s="265"/>
    </row>
    <row r="110" spans="2:17" ht="12.75" customHeight="1" x14ac:dyDescent="0.25">
      <c r="B110" s="264"/>
      <c r="C110" s="264"/>
      <c r="D110" s="264"/>
      <c r="E110" s="264"/>
      <c r="F110" s="264"/>
      <c r="G110" s="264"/>
      <c r="H110" s="264"/>
      <c r="I110" s="265"/>
      <c r="J110" s="265"/>
      <c r="K110" s="265"/>
      <c r="L110" s="265"/>
      <c r="M110" s="265"/>
      <c r="N110" s="265"/>
      <c r="O110" s="265"/>
      <c r="P110" s="265"/>
      <c r="Q110" s="265"/>
    </row>
    <row r="111" spans="2:17" ht="12.75" customHeight="1" x14ac:dyDescent="0.25">
      <c r="B111" s="264"/>
      <c r="C111" s="264"/>
      <c r="D111" s="264"/>
      <c r="E111" s="264"/>
      <c r="F111" s="264"/>
      <c r="G111" s="264"/>
      <c r="H111" s="264"/>
      <c r="I111" s="265"/>
      <c r="J111" s="265"/>
      <c r="K111" s="265"/>
      <c r="L111" s="265"/>
      <c r="M111" s="265"/>
      <c r="N111" s="265"/>
      <c r="O111" s="265"/>
      <c r="P111" s="265"/>
      <c r="Q111" s="265"/>
    </row>
    <row r="112" spans="2:17" ht="12.75" customHeight="1" x14ac:dyDescent="0.25">
      <c r="B112" s="264"/>
      <c r="C112" s="264"/>
      <c r="D112" s="264"/>
      <c r="E112" s="264"/>
      <c r="F112" s="264"/>
      <c r="G112" s="264"/>
      <c r="H112" s="264"/>
      <c r="I112" s="265"/>
      <c r="J112" s="265"/>
      <c r="K112" s="265"/>
      <c r="L112" s="265"/>
      <c r="M112" s="265"/>
      <c r="N112" s="265"/>
      <c r="O112" s="265"/>
      <c r="P112" s="265"/>
      <c r="Q112" s="265"/>
    </row>
    <row r="113" spans="2:17" ht="12.75" customHeight="1" x14ac:dyDescent="0.25">
      <c r="B113" s="264"/>
      <c r="C113" s="264"/>
      <c r="D113" s="264"/>
      <c r="E113" s="264"/>
      <c r="F113" s="264"/>
      <c r="G113" s="264"/>
      <c r="H113" s="264"/>
      <c r="I113" s="265"/>
      <c r="J113" s="265"/>
      <c r="K113" s="265"/>
      <c r="L113" s="265"/>
      <c r="M113" s="265"/>
      <c r="N113" s="265"/>
      <c r="O113" s="265"/>
      <c r="P113" s="265"/>
      <c r="Q113" s="265"/>
    </row>
    <row r="114" spans="2:17" ht="12.75" customHeight="1" x14ac:dyDescent="0.25">
      <c r="B114" s="264"/>
      <c r="C114" s="264"/>
      <c r="D114" s="264"/>
      <c r="E114" s="264"/>
      <c r="F114" s="264"/>
      <c r="G114" s="264"/>
      <c r="H114" s="264"/>
      <c r="I114" s="265"/>
      <c r="J114" s="265"/>
      <c r="K114" s="265"/>
      <c r="L114" s="265"/>
      <c r="M114" s="265"/>
      <c r="N114" s="265"/>
      <c r="O114" s="265"/>
      <c r="P114" s="265"/>
      <c r="Q114" s="265"/>
    </row>
    <row r="115" spans="2:17" ht="12.75" customHeight="1" x14ac:dyDescent="0.25">
      <c r="B115" s="264"/>
      <c r="C115" s="264"/>
      <c r="D115" s="264"/>
      <c r="E115" s="264"/>
      <c r="F115" s="264"/>
      <c r="G115" s="264"/>
      <c r="H115" s="264"/>
      <c r="I115" s="265"/>
      <c r="J115" s="265"/>
      <c r="K115" s="265"/>
      <c r="L115" s="265"/>
      <c r="M115" s="265"/>
      <c r="N115" s="265"/>
      <c r="O115" s="265"/>
      <c r="P115" s="265"/>
      <c r="Q115" s="265"/>
    </row>
    <row r="116" spans="2:17" ht="12.75" customHeight="1" x14ac:dyDescent="0.25">
      <c r="B116" s="264"/>
      <c r="C116" s="264"/>
      <c r="D116" s="264"/>
      <c r="E116" s="264"/>
      <c r="F116" s="264"/>
      <c r="G116" s="264"/>
      <c r="H116" s="264"/>
      <c r="I116" s="265"/>
      <c r="J116" s="265"/>
      <c r="K116" s="265"/>
      <c r="L116" s="265"/>
      <c r="M116" s="265"/>
      <c r="N116" s="265"/>
      <c r="O116" s="265"/>
      <c r="P116" s="265"/>
      <c r="Q116" s="265"/>
    </row>
    <row r="117" spans="2:17" ht="12.75" customHeight="1" x14ac:dyDescent="0.25">
      <c r="B117" s="264"/>
      <c r="C117" s="264"/>
      <c r="D117" s="264"/>
      <c r="E117" s="264"/>
      <c r="F117" s="264"/>
      <c r="G117" s="264"/>
      <c r="H117" s="264"/>
      <c r="I117" s="265"/>
      <c r="J117" s="265"/>
      <c r="K117" s="265"/>
      <c r="L117" s="265"/>
      <c r="M117" s="265"/>
      <c r="N117" s="265"/>
      <c r="O117" s="265"/>
      <c r="P117" s="265"/>
      <c r="Q117" s="265"/>
    </row>
    <row r="118" spans="2:17" ht="12.75" customHeight="1" x14ac:dyDescent="0.25">
      <c r="B118" s="264"/>
      <c r="C118" s="264"/>
      <c r="D118" s="264"/>
      <c r="E118" s="264"/>
      <c r="F118" s="264"/>
      <c r="G118" s="264"/>
      <c r="H118" s="264"/>
      <c r="I118" s="265"/>
      <c r="J118" s="265"/>
      <c r="K118" s="265"/>
      <c r="L118" s="265"/>
      <c r="M118" s="265"/>
      <c r="N118" s="265"/>
      <c r="O118" s="265"/>
      <c r="P118" s="265"/>
      <c r="Q118" s="265"/>
    </row>
    <row r="119" spans="2:17" ht="12.75" customHeight="1" x14ac:dyDescent="0.25">
      <c r="B119" s="264"/>
      <c r="C119" s="264"/>
      <c r="D119" s="264"/>
      <c r="E119" s="264"/>
      <c r="F119" s="264"/>
      <c r="G119" s="264"/>
      <c r="H119" s="264"/>
      <c r="I119" s="265"/>
      <c r="J119" s="265"/>
      <c r="K119" s="265"/>
      <c r="L119" s="265"/>
      <c r="M119" s="265"/>
      <c r="N119" s="265"/>
      <c r="O119" s="265"/>
      <c r="P119" s="265"/>
      <c r="Q119" s="265"/>
    </row>
    <row r="120" spans="2:17" ht="12.75" customHeight="1" x14ac:dyDescent="0.25">
      <c r="B120" s="264"/>
      <c r="C120" s="264"/>
      <c r="D120" s="264"/>
      <c r="E120" s="264"/>
      <c r="F120" s="264"/>
      <c r="G120" s="264"/>
      <c r="H120" s="264"/>
      <c r="I120" s="265"/>
      <c r="J120" s="265"/>
      <c r="K120" s="265"/>
      <c r="L120" s="265"/>
      <c r="M120" s="265"/>
      <c r="N120" s="265"/>
      <c r="O120" s="265"/>
      <c r="P120" s="265"/>
      <c r="Q120" s="265"/>
    </row>
    <row r="121" spans="2:17" ht="12.75" customHeight="1" x14ac:dyDescent="0.25">
      <c r="B121" s="264"/>
      <c r="C121" s="264"/>
      <c r="D121" s="264"/>
      <c r="E121" s="264"/>
      <c r="F121" s="264"/>
      <c r="G121" s="264"/>
      <c r="H121" s="264"/>
      <c r="I121" s="265"/>
      <c r="J121" s="265"/>
      <c r="K121" s="265"/>
      <c r="L121" s="265"/>
      <c r="M121" s="265"/>
      <c r="N121" s="265"/>
      <c r="O121" s="265"/>
      <c r="P121" s="265"/>
      <c r="Q121" s="265"/>
    </row>
    <row r="122" spans="2:17" ht="12.75" customHeight="1" x14ac:dyDescent="0.25">
      <c r="B122" s="264"/>
      <c r="C122" s="264"/>
      <c r="D122" s="264"/>
      <c r="E122" s="264"/>
      <c r="F122" s="264"/>
      <c r="G122" s="264"/>
      <c r="H122" s="264"/>
      <c r="I122" s="265"/>
      <c r="J122" s="265"/>
      <c r="K122" s="265"/>
      <c r="L122" s="265"/>
      <c r="M122" s="265"/>
      <c r="N122" s="265"/>
      <c r="O122" s="265"/>
      <c r="P122" s="265"/>
      <c r="Q122" s="265"/>
    </row>
    <row r="123" spans="2:17" ht="12.75" customHeight="1" x14ac:dyDescent="0.25">
      <c r="B123" s="264"/>
      <c r="C123" s="264"/>
      <c r="D123" s="264"/>
      <c r="E123" s="264"/>
      <c r="F123" s="264"/>
      <c r="G123" s="264"/>
      <c r="H123" s="264"/>
      <c r="I123" s="265"/>
      <c r="J123" s="265"/>
      <c r="K123" s="265"/>
      <c r="L123" s="265"/>
      <c r="M123" s="265"/>
      <c r="N123" s="265"/>
      <c r="O123" s="265"/>
      <c r="P123" s="265"/>
      <c r="Q123" s="265"/>
    </row>
    <row r="124" spans="2:17" ht="12.75" customHeight="1" x14ac:dyDescent="0.25">
      <c r="B124" s="264"/>
      <c r="C124" s="264"/>
      <c r="D124" s="264"/>
      <c r="E124" s="264"/>
      <c r="F124" s="264"/>
      <c r="G124" s="264"/>
      <c r="H124" s="264"/>
      <c r="I124" s="265"/>
      <c r="J124" s="265"/>
      <c r="K124" s="265"/>
      <c r="L124" s="265"/>
      <c r="M124" s="265"/>
      <c r="N124" s="265"/>
      <c r="O124" s="265"/>
      <c r="P124" s="265"/>
      <c r="Q124" s="265"/>
    </row>
    <row r="125" spans="2:17" ht="11.25" customHeight="1" x14ac:dyDescent="0.25"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</row>
    <row r="126" spans="2:17" ht="30" customHeight="1" x14ac:dyDescent="0.25">
      <c r="B126" s="42">
        <v>6</v>
      </c>
      <c r="C126" s="48">
        <v>5054000029</v>
      </c>
      <c r="D126" s="257" t="s">
        <v>7461</v>
      </c>
      <c r="E126" s="258"/>
      <c r="F126" s="258"/>
      <c r="G126" s="258"/>
      <c r="H126" s="258"/>
      <c r="I126" s="259"/>
      <c r="J126" s="49" t="s">
        <v>99</v>
      </c>
      <c r="K126" s="259"/>
      <c r="L126" s="260"/>
      <c r="M126" s="260"/>
      <c r="N126" s="260"/>
      <c r="O126" s="260"/>
      <c r="P126" s="260"/>
      <c r="Q126" s="260"/>
    </row>
    <row r="127" spans="2:17" ht="7.5" customHeight="1" x14ac:dyDescent="0.25">
      <c r="B127" s="50"/>
      <c r="C127" s="261"/>
      <c r="D127" s="261"/>
      <c r="E127" s="261"/>
      <c r="F127" s="261"/>
      <c r="G127" s="261"/>
      <c r="H127" s="261"/>
      <c r="I127" s="261"/>
      <c r="J127" s="50"/>
      <c r="K127" s="262"/>
      <c r="L127" s="263"/>
      <c r="M127" s="263"/>
      <c r="N127" s="263"/>
      <c r="O127" s="263"/>
      <c r="P127" s="263"/>
      <c r="Q127" s="263"/>
    </row>
    <row r="128" spans="2:17" ht="12.75" customHeight="1" x14ac:dyDescent="0.25">
      <c r="B128" s="264" t="s">
        <v>49</v>
      </c>
      <c r="C128" s="264"/>
      <c r="D128" s="264"/>
      <c r="E128" s="264"/>
      <c r="F128" s="264"/>
      <c r="G128" s="264"/>
      <c r="H128" s="264"/>
      <c r="I128" s="265"/>
      <c r="J128" s="265"/>
      <c r="K128" s="265"/>
      <c r="L128" s="265"/>
      <c r="M128" s="265"/>
      <c r="N128" s="265"/>
      <c r="O128" s="265"/>
      <c r="P128" s="265"/>
      <c r="Q128" s="265"/>
    </row>
    <row r="129" spans="2:17" ht="12.75" customHeight="1" x14ac:dyDescent="0.25">
      <c r="B129" s="264"/>
      <c r="C129" s="264"/>
      <c r="D129" s="264"/>
      <c r="E129" s="264"/>
      <c r="F129" s="264"/>
      <c r="G129" s="264"/>
      <c r="H129" s="264"/>
      <c r="I129" s="265"/>
      <c r="J129" s="265"/>
      <c r="K129" s="265"/>
      <c r="L129" s="265"/>
      <c r="M129" s="265"/>
      <c r="N129" s="265"/>
      <c r="O129" s="265"/>
      <c r="P129" s="265"/>
      <c r="Q129" s="265"/>
    </row>
    <row r="130" spans="2:17" ht="12.75" customHeight="1" x14ac:dyDescent="0.25">
      <c r="B130" s="264"/>
      <c r="C130" s="264"/>
      <c r="D130" s="264"/>
      <c r="E130" s="264"/>
      <c r="F130" s="264"/>
      <c r="G130" s="264"/>
      <c r="H130" s="264"/>
      <c r="I130" s="265"/>
      <c r="J130" s="265"/>
      <c r="K130" s="265"/>
      <c r="L130" s="265"/>
      <c r="M130" s="265"/>
      <c r="N130" s="265"/>
      <c r="O130" s="265"/>
      <c r="P130" s="265"/>
      <c r="Q130" s="265"/>
    </row>
    <row r="131" spans="2:17" ht="12.75" customHeight="1" x14ac:dyDescent="0.25">
      <c r="B131" s="264"/>
      <c r="C131" s="264"/>
      <c r="D131" s="264"/>
      <c r="E131" s="264"/>
      <c r="F131" s="264"/>
      <c r="G131" s="264"/>
      <c r="H131" s="264"/>
      <c r="I131" s="265"/>
      <c r="J131" s="265"/>
      <c r="K131" s="265"/>
      <c r="L131" s="265"/>
      <c r="M131" s="265"/>
      <c r="N131" s="265"/>
      <c r="O131" s="265"/>
      <c r="P131" s="265"/>
      <c r="Q131" s="265"/>
    </row>
    <row r="132" spans="2:17" ht="12.75" customHeight="1" x14ac:dyDescent="0.25">
      <c r="B132" s="264"/>
      <c r="C132" s="264"/>
      <c r="D132" s="264"/>
      <c r="E132" s="264"/>
      <c r="F132" s="264"/>
      <c r="G132" s="264"/>
      <c r="H132" s="264"/>
      <c r="I132" s="265"/>
      <c r="J132" s="265"/>
      <c r="K132" s="265"/>
      <c r="L132" s="265"/>
      <c r="M132" s="265"/>
      <c r="N132" s="265"/>
      <c r="O132" s="265"/>
      <c r="P132" s="265"/>
      <c r="Q132" s="265"/>
    </row>
    <row r="133" spans="2:17" ht="12.75" customHeight="1" x14ac:dyDescent="0.25">
      <c r="B133" s="264"/>
      <c r="C133" s="264"/>
      <c r="D133" s="264"/>
      <c r="E133" s="264"/>
      <c r="F133" s="264"/>
      <c r="G133" s="264"/>
      <c r="H133" s="264"/>
      <c r="I133" s="265"/>
      <c r="J133" s="265"/>
      <c r="K133" s="265"/>
      <c r="L133" s="265"/>
      <c r="M133" s="265"/>
      <c r="N133" s="265"/>
      <c r="O133" s="265"/>
      <c r="P133" s="265"/>
      <c r="Q133" s="265"/>
    </row>
    <row r="134" spans="2:17" ht="12.75" customHeight="1" x14ac:dyDescent="0.25">
      <c r="B134" s="264"/>
      <c r="C134" s="264"/>
      <c r="D134" s="264"/>
      <c r="E134" s="264"/>
      <c r="F134" s="264"/>
      <c r="G134" s="264"/>
      <c r="H134" s="264"/>
      <c r="I134" s="265"/>
      <c r="J134" s="265"/>
      <c r="K134" s="265"/>
      <c r="L134" s="265"/>
      <c r="M134" s="265"/>
      <c r="N134" s="265"/>
      <c r="O134" s="265"/>
      <c r="P134" s="265"/>
      <c r="Q134" s="265"/>
    </row>
    <row r="135" spans="2:17" ht="12.75" customHeight="1" x14ac:dyDescent="0.25">
      <c r="B135" s="264"/>
      <c r="C135" s="264"/>
      <c r="D135" s="264"/>
      <c r="E135" s="264"/>
      <c r="F135" s="264"/>
      <c r="G135" s="264"/>
      <c r="H135" s="264"/>
      <c r="I135" s="265"/>
      <c r="J135" s="265"/>
      <c r="K135" s="265"/>
      <c r="L135" s="265"/>
      <c r="M135" s="265"/>
      <c r="N135" s="265"/>
      <c r="O135" s="265"/>
      <c r="P135" s="265"/>
      <c r="Q135" s="265"/>
    </row>
    <row r="136" spans="2:17" ht="12.75" customHeight="1" x14ac:dyDescent="0.25">
      <c r="B136" s="264"/>
      <c r="C136" s="264"/>
      <c r="D136" s="264"/>
      <c r="E136" s="264"/>
      <c r="F136" s="264"/>
      <c r="G136" s="264"/>
      <c r="H136" s="264"/>
      <c r="I136" s="265"/>
      <c r="J136" s="265"/>
      <c r="K136" s="265"/>
      <c r="L136" s="265"/>
      <c r="M136" s="265"/>
      <c r="N136" s="265"/>
      <c r="O136" s="265"/>
      <c r="P136" s="265"/>
      <c r="Q136" s="265"/>
    </row>
    <row r="137" spans="2:17" ht="12.75" customHeight="1" x14ac:dyDescent="0.25">
      <c r="B137" s="264"/>
      <c r="C137" s="264"/>
      <c r="D137" s="264"/>
      <c r="E137" s="264"/>
      <c r="F137" s="264"/>
      <c r="G137" s="264"/>
      <c r="H137" s="264"/>
      <c r="I137" s="265"/>
      <c r="J137" s="265"/>
      <c r="K137" s="265"/>
      <c r="L137" s="265"/>
      <c r="M137" s="265"/>
      <c r="N137" s="265"/>
      <c r="O137" s="265"/>
      <c r="P137" s="265"/>
      <c r="Q137" s="265"/>
    </row>
    <row r="138" spans="2:17" ht="12.75" customHeight="1" x14ac:dyDescent="0.25">
      <c r="B138" s="264"/>
      <c r="C138" s="264"/>
      <c r="D138" s="264"/>
      <c r="E138" s="264"/>
      <c r="F138" s="264"/>
      <c r="G138" s="264"/>
      <c r="H138" s="264"/>
      <c r="I138" s="265"/>
      <c r="J138" s="265"/>
      <c r="K138" s="265"/>
      <c r="L138" s="265"/>
      <c r="M138" s="265"/>
      <c r="N138" s="265"/>
      <c r="O138" s="265"/>
      <c r="P138" s="265"/>
      <c r="Q138" s="265"/>
    </row>
    <row r="139" spans="2:17" ht="12.75" customHeight="1" x14ac:dyDescent="0.25">
      <c r="B139" s="264"/>
      <c r="C139" s="264"/>
      <c r="D139" s="264"/>
      <c r="E139" s="264"/>
      <c r="F139" s="264"/>
      <c r="G139" s="264"/>
      <c r="H139" s="264"/>
      <c r="I139" s="265"/>
      <c r="J139" s="265"/>
      <c r="K139" s="265"/>
      <c r="L139" s="265"/>
      <c r="M139" s="265"/>
      <c r="N139" s="265"/>
      <c r="O139" s="265"/>
      <c r="P139" s="265"/>
      <c r="Q139" s="265"/>
    </row>
    <row r="140" spans="2:17" ht="12.75" customHeight="1" x14ac:dyDescent="0.25">
      <c r="B140" s="264"/>
      <c r="C140" s="264"/>
      <c r="D140" s="264"/>
      <c r="E140" s="264"/>
      <c r="F140" s="264"/>
      <c r="G140" s="264"/>
      <c r="H140" s="264"/>
      <c r="I140" s="265"/>
      <c r="J140" s="265"/>
      <c r="K140" s="265"/>
      <c r="L140" s="265"/>
      <c r="M140" s="265"/>
      <c r="N140" s="265"/>
      <c r="O140" s="265"/>
      <c r="P140" s="265"/>
      <c r="Q140" s="265"/>
    </row>
    <row r="141" spans="2:17" ht="12.75" customHeight="1" x14ac:dyDescent="0.25">
      <c r="B141" s="264"/>
      <c r="C141" s="264"/>
      <c r="D141" s="264"/>
      <c r="E141" s="264"/>
      <c r="F141" s="264"/>
      <c r="G141" s="264"/>
      <c r="H141" s="264"/>
      <c r="I141" s="265"/>
      <c r="J141" s="265"/>
      <c r="K141" s="265"/>
      <c r="L141" s="265"/>
      <c r="M141" s="265"/>
      <c r="N141" s="265"/>
      <c r="O141" s="265"/>
      <c r="P141" s="265"/>
      <c r="Q141" s="265"/>
    </row>
    <row r="142" spans="2:17" ht="12.75" customHeight="1" x14ac:dyDescent="0.25">
      <c r="B142" s="264"/>
      <c r="C142" s="264"/>
      <c r="D142" s="264"/>
      <c r="E142" s="264"/>
      <c r="F142" s="264"/>
      <c r="G142" s="264"/>
      <c r="H142" s="264"/>
      <c r="I142" s="265"/>
      <c r="J142" s="265"/>
      <c r="K142" s="265"/>
      <c r="L142" s="265"/>
      <c r="M142" s="265"/>
      <c r="N142" s="265"/>
      <c r="O142" s="265"/>
      <c r="P142" s="265"/>
      <c r="Q142" s="265"/>
    </row>
    <row r="143" spans="2:17" ht="12.75" customHeight="1" x14ac:dyDescent="0.25">
      <c r="B143" s="264"/>
      <c r="C143" s="264"/>
      <c r="D143" s="264"/>
      <c r="E143" s="264"/>
      <c r="F143" s="264"/>
      <c r="G143" s="264"/>
      <c r="H143" s="264"/>
      <c r="I143" s="265"/>
      <c r="J143" s="265"/>
      <c r="K143" s="265"/>
      <c r="L143" s="265"/>
      <c r="M143" s="265"/>
      <c r="N143" s="265"/>
      <c r="O143" s="265"/>
      <c r="P143" s="265"/>
      <c r="Q143" s="265"/>
    </row>
    <row r="144" spans="2:17" ht="12.75" customHeight="1" x14ac:dyDescent="0.25">
      <c r="B144" s="264"/>
      <c r="C144" s="264"/>
      <c r="D144" s="264"/>
      <c r="E144" s="264"/>
      <c r="F144" s="264"/>
      <c r="G144" s="264"/>
      <c r="H144" s="264"/>
      <c r="I144" s="265"/>
      <c r="J144" s="265"/>
      <c r="K144" s="265"/>
      <c r="L144" s="265"/>
      <c r="M144" s="265"/>
      <c r="N144" s="265"/>
      <c r="O144" s="265"/>
      <c r="P144" s="265"/>
      <c r="Q144" s="265"/>
    </row>
    <row r="145" spans="2:17" ht="12.75" customHeight="1" x14ac:dyDescent="0.25">
      <c r="B145" s="264"/>
      <c r="C145" s="264"/>
      <c r="D145" s="264"/>
      <c r="E145" s="264"/>
      <c r="F145" s="264"/>
      <c r="G145" s="264"/>
      <c r="H145" s="264"/>
      <c r="I145" s="265"/>
      <c r="J145" s="265"/>
      <c r="K145" s="265"/>
      <c r="L145" s="265"/>
      <c r="M145" s="265"/>
      <c r="N145" s="265"/>
      <c r="O145" s="265"/>
      <c r="P145" s="265"/>
      <c r="Q145" s="265"/>
    </row>
    <row r="146" spans="2:17" ht="12.75" customHeight="1" x14ac:dyDescent="0.25">
      <c r="B146" s="264"/>
      <c r="C146" s="264"/>
      <c r="D146" s="264"/>
      <c r="E146" s="264"/>
      <c r="F146" s="264"/>
      <c r="G146" s="264"/>
      <c r="H146" s="264"/>
      <c r="I146" s="265"/>
      <c r="J146" s="265"/>
      <c r="K146" s="265"/>
      <c r="L146" s="265"/>
      <c r="M146" s="265"/>
      <c r="N146" s="265"/>
      <c r="O146" s="265"/>
      <c r="P146" s="265"/>
      <c r="Q146" s="265"/>
    </row>
    <row r="147" spans="2:17" ht="12.75" customHeight="1" x14ac:dyDescent="0.25">
      <c r="B147" s="264"/>
      <c r="C147" s="264"/>
      <c r="D147" s="264"/>
      <c r="E147" s="264"/>
      <c r="F147" s="264"/>
      <c r="G147" s="264"/>
      <c r="H147" s="264"/>
      <c r="I147" s="265"/>
      <c r="J147" s="265"/>
      <c r="K147" s="265"/>
      <c r="L147" s="265"/>
      <c r="M147" s="265"/>
      <c r="N147" s="265"/>
      <c r="O147" s="265"/>
      <c r="P147" s="265"/>
      <c r="Q147" s="265"/>
    </row>
    <row r="148" spans="2:17" ht="30" customHeight="1" x14ac:dyDescent="0.25">
      <c r="B148" s="42">
        <v>7</v>
      </c>
      <c r="C148" s="48">
        <v>5054000023</v>
      </c>
      <c r="D148" s="257" t="s">
        <v>5595</v>
      </c>
      <c r="E148" s="258"/>
      <c r="F148" s="258"/>
      <c r="G148" s="258"/>
      <c r="H148" s="258"/>
      <c r="I148" s="259"/>
      <c r="J148" s="49" t="s">
        <v>99</v>
      </c>
      <c r="K148" s="259"/>
      <c r="L148" s="260"/>
      <c r="M148" s="260"/>
      <c r="N148" s="260"/>
      <c r="O148" s="260"/>
      <c r="P148" s="260"/>
      <c r="Q148" s="260"/>
    </row>
    <row r="149" spans="2:17" ht="7.5" customHeight="1" x14ac:dyDescent="0.25">
      <c r="B149" s="50"/>
      <c r="C149" s="261"/>
      <c r="D149" s="261"/>
      <c r="E149" s="261"/>
      <c r="F149" s="261"/>
      <c r="G149" s="261"/>
      <c r="H149" s="261"/>
      <c r="I149" s="261"/>
      <c r="J149" s="50"/>
      <c r="K149" s="262"/>
      <c r="L149" s="263"/>
      <c r="M149" s="263"/>
      <c r="N149" s="263"/>
      <c r="O149" s="263"/>
      <c r="P149" s="263"/>
      <c r="Q149" s="263"/>
    </row>
    <row r="150" spans="2:17" ht="12.75" customHeight="1" x14ac:dyDescent="0.25">
      <c r="B150" s="264"/>
      <c r="C150" s="264"/>
      <c r="D150" s="264"/>
      <c r="E150" s="264"/>
      <c r="F150" s="264"/>
      <c r="G150" s="264"/>
      <c r="H150" s="264"/>
      <c r="I150" s="265"/>
      <c r="J150" s="265"/>
      <c r="K150" s="265"/>
      <c r="L150" s="265"/>
      <c r="M150" s="265"/>
      <c r="N150" s="265"/>
      <c r="O150" s="265"/>
      <c r="P150" s="265"/>
      <c r="Q150" s="265"/>
    </row>
    <row r="151" spans="2:17" ht="12.75" customHeight="1" x14ac:dyDescent="0.25">
      <c r="B151" s="264"/>
      <c r="C151" s="264"/>
      <c r="D151" s="264"/>
      <c r="E151" s="264"/>
      <c r="F151" s="264"/>
      <c r="G151" s="264"/>
      <c r="H151" s="264"/>
      <c r="I151" s="265"/>
      <c r="J151" s="265"/>
      <c r="K151" s="265"/>
      <c r="L151" s="265"/>
      <c r="M151" s="265"/>
      <c r="N151" s="265"/>
      <c r="O151" s="265"/>
      <c r="P151" s="265"/>
      <c r="Q151" s="265"/>
    </row>
    <row r="152" spans="2:17" ht="12.75" customHeight="1" x14ac:dyDescent="0.25">
      <c r="B152" s="264"/>
      <c r="C152" s="264"/>
      <c r="D152" s="264"/>
      <c r="E152" s="264"/>
      <c r="F152" s="264"/>
      <c r="G152" s="264"/>
      <c r="H152" s="264"/>
      <c r="I152" s="265"/>
      <c r="J152" s="265"/>
      <c r="K152" s="265"/>
      <c r="L152" s="265"/>
      <c r="M152" s="265"/>
      <c r="N152" s="265"/>
      <c r="O152" s="265"/>
      <c r="P152" s="265"/>
      <c r="Q152" s="265"/>
    </row>
    <row r="153" spans="2:17" ht="12.75" customHeight="1" x14ac:dyDescent="0.25">
      <c r="B153" s="264"/>
      <c r="C153" s="264"/>
      <c r="D153" s="264"/>
      <c r="E153" s="264"/>
      <c r="F153" s="264"/>
      <c r="G153" s="264"/>
      <c r="H153" s="264"/>
      <c r="I153" s="265"/>
      <c r="J153" s="265"/>
      <c r="K153" s="265"/>
      <c r="L153" s="265"/>
      <c r="M153" s="265"/>
      <c r="N153" s="265"/>
      <c r="O153" s="265"/>
      <c r="P153" s="265"/>
      <c r="Q153" s="265"/>
    </row>
    <row r="154" spans="2:17" ht="12.75" customHeight="1" x14ac:dyDescent="0.25">
      <c r="B154" s="264"/>
      <c r="C154" s="264"/>
      <c r="D154" s="264"/>
      <c r="E154" s="264"/>
      <c r="F154" s="264"/>
      <c r="G154" s="264"/>
      <c r="H154" s="264"/>
      <c r="I154" s="265"/>
      <c r="J154" s="265"/>
      <c r="K154" s="265"/>
      <c r="L154" s="265"/>
      <c r="M154" s="265"/>
      <c r="N154" s="265"/>
      <c r="O154" s="265"/>
      <c r="P154" s="265"/>
      <c r="Q154" s="265"/>
    </row>
    <row r="155" spans="2:17" ht="12.75" customHeight="1" x14ac:dyDescent="0.25">
      <c r="B155" s="264"/>
      <c r="C155" s="264"/>
      <c r="D155" s="264"/>
      <c r="E155" s="264"/>
      <c r="F155" s="264"/>
      <c r="G155" s="264"/>
      <c r="H155" s="264"/>
      <c r="I155" s="265"/>
      <c r="J155" s="265"/>
      <c r="K155" s="265"/>
      <c r="L155" s="265"/>
      <c r="M155" s="265"/>
      <c r="N155" s="265"/>
      <c r="O155" s="265"/>
      <c r="P155" s="265"/>
      <c r="Q155" s="265"/>
    </row>
    <row r="156" spans="2:17" ht="12.75" customHeight="1" x14ac:dyDescent="0.25">
      <c r="B156" s="264"/>
      <c r="C156" s="264"/>
      <c r="D156" s="264"/>
      <c r="E156" s="264"/>
      <c r="F156" s="264"/>
      <c r="G156" s="264"/>
      <c r="H156" s="264"/>
      <c r="I156" s="265"/>
      <c r="J156" s="265"/>
      <c r="K156" s="265"/>
      <c r="L156" s="265"/>
      <c r="M156" s="265"/>
      <c r="N156" s="265"/>
      <c r="O156" s="265"/>
      <c r="P156" s="265"/>
      <c r="Q156" s="265"/>
    </row>
    <row r="157" spans="2:17" ht="12.75" customHeight="1" x14ac:dyDescent="0.25">
      <c r="B157" s="264"/>
      <c r="C157" s="264"/>
      <c r="D157" s="264"/>
      <c r="E157" s="264"/>
      <c r="F157" s="264"/>
      <c r="G157" s="264"/>
      <c r="H157" s="264"/>
      <c r="I157" s="265"/>
      <c r="J157" s="265"/>
      <c r="K157" s="265"/>
      <c r="L157" s="265"/>
      <c r="M157" s="265"/>
      <c r="N157" s="265"/>
      <c r="O157" s="265"/>
      <c r="P157" s="265"/>
      <c r="Q157" s="265"/>
    </row>
    <row r="158" spans="2:17" ht="12.75" customHeight="1" x14ac:dyDescent="0.25">
      <c r="B158" s="264"/>
      <c r="C158" s="264"/>
      <c r="D158" s="264"/>
      <c r="E158" s="264"/>
      <c r="F158" s="264"/>
      <c r="G158" s="264"/>
      <c r="H158" s="264"/>
      <c r="I158" s="265"/>
      <c r="J158" s="265"/>
      <c r="K158" s="265"/>
      <c r="L158" s="265"/>
      <c r="M158" s="265"/>
      <c r="N158" s="265"/>
      <c r="O158" s="265"/>
      <c r="P158" s="265"/>
      <c r="Q158" s="265"/>
    </row>
    <row r="159" spans="2:17" ht="12.75" customHeight="1" x14ac:dyDescent="0.25">
      <c r="B159" s="264"/>
      <c r="C159" s="264"/>
      <c r="D159" s="264"/>
      <c r="E159" s="264"/>
      <c r="F159" s="264"/>
      <c r="G159" s="264"/>
      <c r="H159" s="264"/>
      <c r="I159" s="265"/>
      <c r="J159" s="265"/>
      <c r="K159" s="265"/>
      <c r="L159" s="265"/>
      <c r="M159" s="265"/>
      <c r="N159" s="265"/>
      <c r="O159" s="265"/>
      <c r="P159" s="265"/>
      <c r="Q159" s="265"/>
    </row>
    <row r="160" spans="2:17" ht="12.75" customHeight="1" x14ac:dyDescent="0.25">
      <c r="B160" s="264"/>
      <c r="C160" s="264"/>
      <c r="D160" s="264"/>
      <c r="E160" s="264"/>
      <c r="F160" s="264"/>
      <c r="G160" s="264"/>
      <c r="H160" s="264"/>
      <c r="I160" s="265"/>
      <c r="J160" s="265"/>
      <c r="K160" s="265"/>
      <c r="L160" s="265"/>
      <c r="M160" s="265"/>
      <c r="N160" s="265"/>
      <c r="O160" s="265"/>
      <c r="P160" s="265"/>
      <c r="Q160" s="265"/>
    </row>
    <row r="161" spans="2:17" ht="12.75" customHeight="1" x14ac:dyDescent="0.25">
      <c r="B161" s="264"/>
      <c r="C161" s="264"/>
      <c r="D161" s="264"/>
      <c r="E161" s="264"/>
      <c r="F161" s="264"/>
      <c r="G161" s="264"/>
      <c r="H161" s="264"/>
      <c r="I161" s="265"/>
      <c r="J161" s="265"/>
      <c r="K161" s="265"/>
      <c r="L161" s="265"/>
      <c r="M161" s="265"/>
      <c r="N161" s="265"/>
      <c r="O161" s="265"/>
      <c r="P161" s="265"/>
      <c r="Q161" s="265"/>
    </row>
    <row r="162" spans="2:17" ht="12.75" customHeight="1" x14ac:dyDescent="0.25">
      <c r="B162" s="264"/>
      <c r="C162" s="264"/>
      <c r="D162" s="264"/>
      <c r="E162" s="264"/>
      <c r="F162" s="264"/>
      <c r="G162" s="264"/>
      <c r="H162" s="264"/>
      <c r="I162" s="265"/>
      <c r="J162" s="265"/>
      <c r="K162" s="265"/>
      <c r="L162" s="265"/>
      <c r="M162" s="265"/>
      <c r="N162" s="265"/>
      <c r="O162" s="265"/>
      <c r="P162" s="265"/>
      <c r="Q162" s="265"/>
    </row>
    <row r="163" spans="2:17" ht="12.75" customHeight="1" x14ac:dyDescent="0.25">
      <c r="B163" s="264"/>
      <c r="C163" s="264"/>
      <c r="D163" s="264"/>
      <c r="E163" s="264"/>
      <c r="F163" s="264"/>
      <c r="G163" s="264"/>
      <c r="H163" s="264"/>
      <c r="I163" s="265"/>
      <c r="J163" s="265"/>
      <c r="K163" s="265"/>
      <c r="L163" s="265"/>
      <c r="M163" s="265"/>
      <c r="N163" s="265"/>
      <c r="O163" s="265"/>
      <c r="P163" s="265"/>
      <c r="Q163" s="265"/>
    </row>
    <row r="164" spans="2:17" ht="12.75" customHeight="1" x14ac:dyDescent="0.25">
      <c r="B164" s="264"/>
      <c r="C164" s="264"/>
      <c r="D164" s="264"/>
      <c r="E164" s="264"/>
      <c r="F164" s="264"/>
      <c r="G164" s="264"/>
      <c r="H164" s="264"/>
      <c r="I164" s="265"/>
      <c r="J164" s="265"/>
      <c r="K164" s="265"/>
      <c r="L164" s="265"/>
      <c r="M164" s="265"/>
      <c r="N164" s="265"/>
      <c r="O164" s="265"/>
      <c r="P164" s="265"/>
      <c r="Q164" s="265"/>
    </row>
    <row r="165" spans="2:17" ht="12.75" customHeight="1" x14ac:dyDescent="0.25">
      <c r="B165" s="264"/>
      <c r="C165" s="264"/>
      <c r="D165" s="264"/>
      <c r="E165" s="264"/>
      <c r="F165" s="264"/>
      <c r="G165" s="264"/>
      <c r="H165" s="264"/>
      <c r="I165" s="265"/>
      <c r="J165" s="265"/>
      <c r="K165" s="265"/>
      <c r="L165" s="265"/>
      <c r="M165" s="265"/>
      <c r="N165" s="265"/>
      <c r="O165" s="265"/>
      <c r="P165" s="265"/>
      <c r="Q165" s="265"/>
    </row>
    <row r="166" spans="2:17" ht="12.75" customHeight="1" x14ac:dyDescent="0.25">
      <c r="B166" s="264"/>
      <c r="C166" s="264"/>
      <c r="D166" s="264"/>
      <c r="E166" s="264"/>
      <c r="F166" s="264"/>
      <c r="G166" s="264"/>
      <c r="H166" s="264"/>
      <c r="I166" s="265"/>
      <c r="J166" s="265"/>
      <c r="K166" s="265"/>
      <c r="L166" s="265"/>
      <c r="M166" s="265"/>
      <c r="N166" s="265"/>
      <c r="O166" s="265"/>
      <c r="P166" s="265"/>
      <c r="Q166" s="265"/>
    </row>
    <row r="167" spans="2:17" ht="12.75" customHeight="1" x14ac:dyDescent="0.25">
      <c r="B167" s="264"/>
      <c r="C167" s="264"/>
      <c r="D167" s="264"/>
      <c r="E167" s="264"/>
      <c r="F167" s="264"/>
      <c r="G167" s="264"/>
      <c r="H167" s="264"/>
      <c r="I167" s="265"/>
      <c r="J167" s="265"/>
      <c r="K167" s="265"/>
      <c r="L167" s="265"/>
      <c r="M167" s="265"/>
      <c r="N167" s="265"/>
      <c r="O167" s="265"/>
      <c r="P167" s="265"/>
      <c r="Q167" s="265"/>
    </row>
    <row r="168" spans="2:17" ht="12.75" customHeight="1" x14ac:dyDescent="0.25">
      <c r="B168" s="264"/>
      <c r="C168" s="264"/>
      <c r="D168" s="264"/>
      <c r="E168" s="264"/>
      <c r="F168" s="264"/>
      <c r="G168" s="264"/>
      <c r="H168" s="264"/>
      <c r="I168" s="265"/>
      <c r="J168" s="265"/>
      <c r="K168" s="265"/>
      <c r="L168" s="265"/>
      <c r="M168" s="265"/>
      <c r="N168" s="265"/>
      <c r="O168" s="265"/>
      <c r="P168" s="265"/>
      <c r="Q168" s="265"/>
    </row>
    <row r="169" spans="2:17" ht="12.75" customHeight="1" x14ac:dyDescent="0.25">
      <c r="B169" s="264"/>
      <c r="C169" s="264"/>
      <c r="D169" s="264"/>
      <c r="E169" s="264"/>
      <c r="F169" s="264"/>
      <c r="G169" s="264"/>
      <c r="H169" s="264"/>
      <c r="I169" s="265"/>
      <c r="J169" s="265"/>
      <c r="K169" s="265"/>
      <c r="L169" s="265"/>
      <c r="M169" s="265"/>
      <c r="N169" s="265"/>
      <c r="O169" s="265"/>
      <c r="P169" s="265"/>
      <c r="Q169" s="265"/>
    </row>
    <row r="170" spans="2:17" ht="30" customHeight="1" x14ac:dyDescent="0.25">
      <c r="B170" s="42">
        <v>8</v>
      </c>
      <c r="C170" s="48">
        <v>5054100005</v>
      </c>
      <c r="D170" s="257" t="s">
        <v>5596</v>
      </c>
      <c r="E170" s="258"/>
      <c r="F170" s="258"/>
      <c r="G170" s="258"/>
      <c r="H170" s="258"/>
      <c r="I170" s="259"/>
      <c r="J170" s="49" t="s">
        <v>99</v>
      </c>
      <c r="K170" s="259"/>
      <c r="L170" s="260"/>
      <c r="M170" s="260"/>
      <c r="N170" s="260"/>
      <c r="O170" s="260"/>
      <c r="P170" s="260"/>
      <c r="Q170" s="260"/>
    </row>
    <row r="171" spans="2:17" ht="7.5" customHeight="1" x14ac:dyDescent="0.25">
      <c r="B171" s="50"/>
      <c r="C171" s="261"/>
      <c r="D171" s="261"/>
      <c r="E171" s="261"/>
      <c r="F171" s="261"/>
      <c r="G171" s="261"/>
      <c r="H171" s="261"/>
      <c r="I171" s="261"/>
      <c r="J171" s="50"/>
      <c r="K171" s="262"/>
      <c r="L171" s="263"/>
      <c r="M171" s="263"/>
      <c r="N171" s="263"/>
      <c r="O171" s="263"/>
      <c r="P171" s="263"/>
      <c r="Q171" s="263"/>
    </row>
    <row r="172" spans="2:17" ht="12.75" customHeight="1" x14ac:dyDescent="0.25">
      <c r="B172" s="264" t="s">
        <v>107</v>
      </c>
      <c r="C172" s="264"/>
      <c r="D172" s="264"/>
      <c r="E172" s="264"/>
      <c r="F172" s="264"/>
      <c r="G172" s="264"/>
      <c r="H172" s="264"/>
      <c r="I172" s="265"/>
      <c r="J172" s="265"/>
      <c r="K172" s="265"/>
      <c r="L172" s="265"/>
      <c r="M172" s="265"/>
      <c r="N172" s="265"/>
      <c r="O172" s="265"/>
      <c r="P172" s="265"/>
      <c r="Q172" s="265"/>
    </row>
    <row r="173" spans="2:17" ht="12.75" customHeight="1" x14ac:dyDescent="0.25">
      <c r="B173" s="264"/>
      <c r="C173" s="264"/>
      <c r="D173" s="264"/>
      <c r="E173" s="264"/>
      <c r="F173" s="264"/>
      <c r="G173" s="264"/>
      <c r="H173" s="264"/>
      <c r="I173" s="265"/>
      <c r="J173" s="265"/>
      <c r="K173" s="265"/>
      <c r="L173" s="265"/>
      <c r="M173" s="265"/>
      <c r="N173" s="265"/>
      <c r="O173" s="265"/>
      <c r="P173" s="265"/>
      <c r="Q173" s="265"/>
    </row>
    <row r="174" spans="2:17" ht="12.75" customHeight="1" x14ac:dyDescent="0.25">
      <c r="B174" s="264"/>
      <c r="C174" s="264"/>
      <c r="D174" s="264"/>
      <c r="E174" s="264"/>
      <c r="F174" s="264"/>
      <c r="G174" s="264"/>
      <c r="H174" s="264"/>
      <c r="I174" s="265"/>
      <c r="J174" s="265"/>
      <c r="K174" s="265"/>
      <c r="L174" s="265"/>
      <c r="M174" s="265"/>
      <c r="N174" s="265"/>
      <c r="O174" s="265"/>
      <c r="P174" s="265"/>
      <c r="Q174" s="265"/>
    </row>
    <row r="175" spans="2:17" ht="12.75" customHeight="1" x14ac:dyDescent="0.25">
      <c r="B175" s="264"/>
      <c r="C175" s="264"/>
      <c r="D175" s="264"/>
      <c r="E175" s="264"/>
      <c r="F175" s="264"/>
      <c r="G175" s="264"/>
      <c r="H175" s="264"/>
      <c r="I175" s="265"/>
      <c r="J175" s="265"/>
      <c r="K175" s="265"/>
      <c r="L175" s="265"/>
      <c r="M175" s="265"/>
      <c r="N175" s="265"/>
      <c r="O175" s="265"/>
      <c r="P175" s="265"/>
      <c r="Q175" s="265"/>
    </row>
    <row r="176" spans="2:17" ht="12.75" customHeight="1" x14ac:dyDescent="0.25">
      <c r="B176" s="264"/>
      <c r="C176" s="264"/>
      <c r="D176" s="264"/>
      <c r="E176" s="264"/>
      <c r="F176" s="264"/>
      <c r="G176" s="264"/>
      <c r="H176" s="264"/>
      <c r="I176" s="265"/>
      <c r="J176" s="265"/>
      <c r="K176" s="265"/>
      <c r="L176" s="265"/>
      <c r="M176" s="265"/>
      <c r="N176" s="265"/>
      <c r="O176" s="265"/>
      <c r="P176" s="265"/>
      <c r="Q176" s="265"/>
    </row>
    <row r="177" spans="2:17" ht="12.75" customHeight="1" x14ac:dyDescent="0.25">
      <c r="B177" s="264"/>
      <c r="C177" s="264"/>
      <c r="D177" s="264"/>
      <c r="E177" s="264"/>
      <c r="F177" s="264"/>
      <c r="G177" s="264"/>
      <c r="H177" s="264"/>
      <c r="I177" s="265"/>
      <c r="J177" s="265"/>
      <c r="K177" s="265"/>
      <c r="L177" s="265"/>
      <c r="M177" s="265"/>
      <c r="N177" s="265"/>
      <c r="O177" s="265"/>
      <c r="P177" s="265"/>
      <c r="Q177" s="265"/>
    </row>
    <row r="178" spans="2:17" ht="12.75" customHeight="1" x14ac:dyDescent="0.25">
      <c r="B178" s="264"/>
      <c r="C178" s="264"/>
      <c r="D178" s="264"/>
      <c r="E178" s="264"/>
      <c r="F178" s="264"/>
      <c r="G178" s="264"/>
      <c r="H178" s="264"/>
      <c r="I178" s="265"/>
      <c r="J178" s="265"/>
      <c r="K178" s="265"/>
      <c r="L178" s="265"/>
      <c r="M178" s="265"/>
      <c r="N178" s="265"/>
      <c r="O178" s="265"/>
      <c r="P178" s="265"/>
      <c r="Q178" s="265"/>
    </row>
    <row r="179" spans="2:17" ht="12.75" customHeight="1" x14ac:dyDescent="0.25">
      <c r="B179" s="264"/>
      <c r="C179" s="264"/>
      <c r="D179" s="264"/>
      <c r="E179" s="264"/>
      <c r="F179" s="264"/>
      <c r="G179" s="264"/>
      <c r="H179" s="264"/>
      <c r="I179" s="265"/>
      <c r="J179" s="265"/>
      <c r="K179" s="265"/>
      <c r="L179" s="265"/>
      <c r="M179" s="265"/>
      <c r="N179" s="265"/>
      <c r="O179" s="265"/>
      <c r="P179" s="265"/>
      <c r="Q179" s="265"/>
    </row>
    <row r="180" spans="2:17" ht="12.75" customHeight="1" x14ac:dyDescent="0.25">
      <c r="B180" s="264"/>
      <c r="C180" s="264"/>
      <c r="D180" s="264"/>
      <c r="E180" s="264"/>
      <c r="F180" s="264"/>
      <c r="G180" s="264"/>
      <c r="H180" s="264"/>
      <c r="I180" s="265"/>
      <c r="J180" s="265"/>
      <c r="K180" s="265"/>
      <c r="L180" s="265"/>
      <c r="M180" s="265"/>
      <c r="N180" s="265"/>
      <c r="O180" s="265"/>
      <c r="P180" s="265"/>
      <c r="Q180" s="265"/>
    </row>
    <row r="181" spans="2:17" ht="12.75" customHeight="1" x14ac:dyDescent="0.25">
      <c r="B181" s="264"/>
      <c r="C181" s="264"/>
      <c r="D181" s="264"/>
      <c r="E181" s="264"/>
      <c r="F181" s="264"/>
      <c r="G181" s="264"/>
      <c r="H181" s="264"/>
      <c r="I181" s="265"/>
      <c r="J181" s="265"/>
      <c r="K181" s="265"/>
      <c r="L181" s="265"/>
      <c r="M181" s="265"/>
      <c r="N181" s="265"/>
      <c r="O181" s="265"/>
      <c r="P181" s="265"/>
      <c r="Q181" s="265"/>
    </row>
    <row r="182" spans="2:17" ht="12.75" customHeight="1" x14ac:dyDescent="0.25">
      <c r="B182" s="264"/>
      <c r="C182" s="264"/>
      <c r="D182" s="264"/>
      <c r="E182" s="264"/>
      <c r="F182" s="264"/>
      <c r="G182" s="264"/>
      <c r="H182" s="264"/>
      <c r="I182" s="265"/>
      <c r="J182" s="265"/>
      <c r="K182" s="265"/>
      <c r="L182" s="265"/>
      <c r="M182" s="265"/>
      <c r="N182" s="265"/>
      <c r="O182" s="265"/>
      <c r="P182" s="265"/>
      <c r="Q182" s="265"/>
    </row>
    <row r="183" spans="2:17" ht="12.75" customHeight="1" x14ac:dyDescent="0.25">
      <c r="B183" s="264"/>
      <c r="C183" s="264"/>
      <c r="D183" s="264"/>
      <c r="E183" s="264"/>
      <c r="F183" s="264"/>
      <c r="G183" s="264"/>
      <c r="H183" s="264"/>
      <c r="I183" s="265"/>
      <c r="J183" s="265"/>
      <c r="K183" s="265"/>
      <c r="L183" s="265"/>
      <c r="M183" s="265"/>
      <c r="N183" s="265"/>
      <c r="O183" s="265"/>
      <c r="P183" s="265"/>
      <c r="Q183" s="265"/>
    </row>
    <row r="184" spans="2:17" ht="12.75" customHeight="1" x14ac:dyDescent="0.25">
      <c r="B184" s="264"/>
      <c r="C184" s="264"/>
      <c r="D184" s="264"/>
      <c r="E184" s="264"/>
      <c r="F184" s="264"/>
      <c r="G184" s="264"/>
      <c r="H184" s="264"/>
      <c r="I184" s="265"/>
      <c r="J184" s="265"/>
      <c r="K184" s="265"/>
      <c r="L184" s="265"/>
      <c r="M184" s="265"/>
      <c r="N184" s="265"/>
      <c r="O184" s="265"/>
      <c r="P184" s="265"/>
      <c r="Q184" s="265"/>
    </row>
    <row r="185" spans="2:17" ht="12.75" customHeight="1" x14ac:dyDescent="0.25">
      <c r="B185" s="264"/>
      <c r="C185" s="264"/>
      <c r="D185" s="264"/>
      <c r="E185" s="264"/>
      <c r="F185" s="264"/>
      <c r="G185" s="264"/>
      <c r="H185" s="264"/>
      <c r="I185" s="265"/>
      <c r="J185" s="265"/>
      <c r="K185" s="265"/>
      <c r="L185" s="265"/>
      <c r="M185" s="265"/>
      <c r="N185" s="265"/>
      <c r="O185" s="265"/>
      <c r="P185" s="265"/>
      <c r="Q185" s="265"/>
    </row>
    <row r="186" spans="2:17" ht="12.75" customHeight="1" x14ac:dyDescent="0.25">
      <c r="B186" s="264"/>
      <c r="C186" s="264"/>
      <c r="D186" s="264"/>
      <c r="E186" s="264"/>
      <c r="F186" s="264"/>
      <c r="G186" s="264"/>
      <c r="H186" s="264"/>
      <c r="I186" s="265"/>
      <c r="J186" s="265"/>
      <c r="K186" s="265"/>
      <c r="L186" s="265"/>
      <c r="M186" s="265"/>
      <c r="N186" s="265"/>
      <c r="O186" s="265"/>
      <c r="P186" s="265"/>
      <c r="Q186" s="265"/>
    </row>
    <row r="187" spans="2:17" ht="12.75" customHeight="1" x14ac:dyDescent="0.25">
      <c r="B187" s="264"/>
      <c r="C187" s="264"/>
      <c r="D187" s="264"/>
      <c r="E187" s="264"/>
      <c r="F187" s="264"/>
      <c r="G187" s="264"/>
      <c r="H187" s="264"/>
      <c r="I187" s="265"/>
      <c r="J187" s="265"/>
      <c r="K187" s="265"/>
      <c r="L187" s="265"/>
      <c r="M187" s="265"/>
      <c r="N187" s="265"/>
      <c r="O187" s="265"/>
      <c r="P187" s="265"/>
      <c r="Q187" s="265"/>
    </row>
    <row r="188" spans="2:17" ht="12.75" customHeight="1" x14ac:dyDescent="0.25">
      <c r="B188" s="264"/>
      <c r="C188" s="264"/>
      <c r="D188" s="264"/>
      <c r="E188" s="264"/>
      <c r="F188" s="264"/>
      <c r="G188" s="264"/>
      <c r="H188" s="264"/>
      <c r="I188" s="265"/>
      <c r="J188" s="265"/>
      <c r="K188" s="265"/>
      <c r="L188" s="265"/>
      <c r="M188" s="265"/>
      <c r="N188" s="265"/>
      <c r="O188" s="265"/>
      <c r="P188" s="265"/>
      <c r="Q188" s="265"/>
    </row>
    <row r="189" spans="2:17" ht="12.75" customHeight="1" x14ac:dyDescent="0.25">
      <c r="B189" s="264"/>
      <c r="C189" s="264"/>
      <c r="D189" s="264"/>
      <c r="E189" s="264"/>
      <c r="F189" s="264"/>
      <c r="G189" s="264"/>
      <c r="H189" s="264"/>
      <c r="I189" s="265"/>
      <c r="J189" s="265"/>
      <c r="K189" s="265"/>
      <c r="L189" s="265"/>
      <c r="M189" s="265"/>
      <c r="N189" s="265"/>
      <c r="O189" s="265"/>
      <c r="P189" s="265"/>
      <c r="Q189" s="265"/>
    </row>
    <row r="190" spans="2:17" ht="12.75" customHeight="1" x14ac:dyDescent="0.25">
      <c r="B190" s="264"/>
      <c r="C190" s="264"/>
      <c r="D190" s="264"/>
      <c r="E190" s="264"/>
      <c r="F190" s="264"/>
      <c r="G190" s="264"/>
      <c r="H190" s="264"/>
      <c r="I190" s="265"/>
      <c r="J190" s="265"/>
      <c r="K190" s="265"/>
      <c r="L190" s="265"/>
      <c r="M190" s="265"/>
      <c r="N190" s="265"/>
      <c r="O190" s="265"/>
      <c r="P190" s="265"/>
      <c r="Q190" s="265"/>
    </row>
    <row r="191" spans="2:17" ht="12.75" customHeight="1" x14ac:dyDescent="0.25">
      <c r="B191" s="264"/>
      <c r="C191" s="264"/>
      <c r="D191" s="264"/>
      <c r="E191" s="264"/>
      <c r="F191" s="264"/>
      <c r="G191" s="264"/>
      <c r="H191" s="264"/>
      <c r="I191" s="265"/>
      <c r="J191" s="265"/>
      <c r="K191" s="265"/>
      <c r="L191" s="265"/>
      <c r="M191" s="265"/>
      <c r="N191" s="265"/>
      <c r="O191" s="265"/>
      <c r="P191" s="265"/>
      <c r="Q191" s="265"/>
    </row>
    <row r="192" spans="2:17" ht="11.25" customHeight="1" x14ac:dyDescent="0.25">
      <c r="B192" s="50"/>
      <c r="C192" s="50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</row>
    <row r="193" spans="2:17" ht="30" customHeight="1" x14ac:dyDescent="0.25">
      <c r="B193" s="42">
        <v>9</v>
      </c>
      <c r="C193" s="48">
        <v>5054100006</v>
      </c>
      <c r="D193" s="257" t="s">
        <v>5597</v>
      </c>
      <c r="E193" s="258"/>
      <c r="F193" s="258"/>
      <c r="G193" s="258"/>
      <c r="H193" s="258"/>
      <c r="I193" s="259"/>
      <c r="J193" s="49" t="s">
        <v>99</v>
      </c>
      <c r="K193" s="259"/>
      <c r="L193" s="260"/>
      <c r="M193" s="260"/>
      <c r="N193" s="260"/>
      <c r="O193" s="260"/>
      <c r="P193" s="260"/>
      <c r="Q193" s="260"/>
    </row>
    <row r="194" spans="2:17" ht="7.5" customHeight="1" x14ac:dyDescent="0.25">
      <c r="B194" s="50"/>
      <c r="C194" s="261"/>
      <c r="D194" s="261"/>
      <c r="E194" s="261"/>
      <c r="F194" s="261"/>
      <c r="G194" s="261"/>
      <c r="H194" s="261"/>
      <c r="I194" s="261"/>
      <c r="J194" s="50"/>
      <c r="K194" s="262"/>
      <c r="L194" s="263"/>
      <c r="M194" s="263"/>
      <c r="N194" s="263"/>
      <c r="O194" s="263"/>
      <c r="P194" s="263"/>
      <c r="Q194" s="263"/>
    </row>
    <row r="195" spans="2:17" ht="12.75" customHeight="1" x14ac:dyDescent="0.25">
      <c r="B195" s="264" t="s">
        <v>49</v>
      </c>
      <c r="C195" s="264"/>
      <c r="D195" s="264"/>
      <c r="E195" s="264"/>
      <c r="F195" s="264"/>
      <c r="G195" s="264"/>
      <c r="H195" s="264"/>
      <c r="I195" s="265"/>
      <c r="J195" s="265"/>
      <c r="K195" s="265"/>
      <c r="L195" s="265"/>
      <c r="M195" s="265"/>
      <c r="N195" s="265"/>
      <c r="O195" s="265"/>
      <c r="P195" s="265"/>
      <c r="Q195" s="265"/>
    </row>
    <row r="196" spans="2:17" ht="12.75" customHeight="1" x14ac:dyDescent="0.25">
      <c r="B196" s="264"/>
      <c r="C196" s="264"/>
      <c r="D196" s="264"/>
      <c r="E196" s="264"/>
      <c r="F196" s="264"/>
      <c r="G196" s="264"/>
      <c r="H196" s="264"/>
      <c r="I196" s="265"/>
      <c r="J196" s="265"/>
      <c r="K196" s="265"/>
      <c r="L196" s="265"/>
      <c r="M196" s="265"/>
      <c r="N196" s="265"/>
      <c r="O196" s="265"/>
      <c r="P196" s="265"/>
      <c r="Q196" s="265"/>
    </row>
    <row r="197" spans="2:17" ht="12.75" customHeight="1" x14ac:dyDescent="0.25">
      <c r="B197" s="264"/>
      <c r="C197" s="264"/>
      <c r="D197" s="264"/>
      <c r="E197" s="264"/>
      <c r="F197" s="264"/>
      <c r="G197" s="264"/>
      <c r="H197" s="264"/>
      <c r="I197" s="265"/>
      <c r="J197" s="265"/>
      <c r="K197" s="265"/>
      <c r="L197" s="265"/>
      <c r="M197" s="265"/>
      <c r="N197" s="265"/>
      <c r="O197" s="265"/>
      <c r="P197" s="265"/>
      <c r="Q197" s="265"/>
    </row>
    <row r="198" spans="2:17" ht="12.75" customHeight="1" x14ac:dyDescent="0.25">
      <c r="B198" s="264"/>
      <c r="C198" s="264"/>
      <c r="D198" s="264"/>
      <c r="E198" s="264"/>
      <c r="F198" s="264"/>
      <c r="G198" s="264"/>
      <c r="H198" s="264"/>
      <c r="I198" s="265"/>
      <c r="J198" s="265"/>
      <c r="K198" s="265"/>
      <c r="L198" s="265"/>
      <c r="M198" s="265"/>
      <c r="N198" s="265"/>
      <c r="O198" s="265"/>
      <c r="P198" s="265"/>
      <c r="Q198" s="265"/>
    </row>
    <row r="199" spans="2:17" ht="12.75" customHeight="1" x14ac:dyDescent="0.25">
      <c r="B199" s="264"/>
      <c r="C199" s="264"/>
      <c r="D199" s="264"/>
      <c r="E199" s="264"/>
      <c r="F199" s="264"/>
      <c r="G199" s="264"/>
      <c r="H199" s="264"/>
      <c r="I199" s="265"/>
      <c r="J199" s="265"/>
      <c r="K199" s="265"/>
      <c r="L199" s="265"/>
      <c r="M199" s="265"/>
      <c r="N199" s="265"/>
      <c r="O199" s="265"/>
      <c r="P199" s="265"/>
      <c r="Q199" s="265"/>
    </row>
    <row r="200" spans="2:17" ht="12.75" customHeight="1" x14ac:dyDescent="0.25">
      <c r="B200" s="264"/>
      <c r="C200" s="264"/>
      <c r="D200" s="264"/>
      <c r="E200" s="264"/>
      <c r="F200" s="264"/>
      <c r="G200" s="264"/>
      <c r="H200" s="264"/>
      <c r="I200" s="265"/>
      <c r="J200" s="265"/>
      <c r="K200" s="265"/>
      <c r="L200" s="265"/>
      <c r="M200" s="265"/>
      <c r="N200" s="265"/>
      <c r="O200" s="265"/>
      <c r="P200" s="265"/>
      <c r="Q200" s="265"/>
    </row>
    <row r="201" spans="2:17" ht="12.75" customHeight="1" x14ac:dyDescent="0.25">
      <c r="B201" s="264"/>
      <c r="C201" s="264"/>
      <c r="D201" s="264"/>
      <c r="E201" s="264"/>
      <c r="F201" s="264"/>
      <c r="G201" s="264"/>
      <c r="H201" s="264"/>
      <c r="I201" s="265"/>
      <c r="J201" s="265"/>
      <c r="K201" s="265"/>
      <c r="L201" s="265"/>
      <c r="M201" s="265"/>
      <c r="N201" s="265"/>
      <c r="O201" s="265"/>
      <c r="P201" s="265"/>
      <c r="Q201" s="265"/>
    </row>
    <row r="202" spans="2:17" ht="12.75" customHeight="1" x14ac:dyDescent="0.25">
      <c r="B202" s="264"/>
      <c r="C202" s="264"/>
      <c r="D202" s="264"/>
      <c r="E202" s="264"/>
      <c r="F202" s="264"/>
      <c r="G202" s="264"/>
      <c r="H202" s="264"/>
      <c r="I202" s="265"/>
      <c r="J202" s="265"/>
      <c r="K202" s="265"/>
      <c r="L202" s="265"/>
      <c r="M202" s="265"/>
      <c r="N202" s="265"/>
      <c r="O202" s="265"/>
      <c r="P202" s="265"/>
      <c r="Q202" s="265"/>
    </row>
    <row r="203" spans="2:17" ht="12.75" customHeight="1" x14ac:dyDescent="0.25">
      <c r="B203" s="264"/>
      <c r="C203" s="264"/>
      <c r="D203" s="264"/>
      <c r="E203" s="264"/>
      <c r="F203" s="264"/>
      <c r="G203" s="264"/>
      <c r="H203" s="264"/>
      <c r="I203" s="265"/>
      <c r="J203" s="265"/>
      <c r="K203" s="265"/>
      <c r="L203" s="265"/>
      <c r="M203" s="265"/>
      <c r="N203" s="265"/>
      <c r="O203" s="265"/>
      <c r="P203" s="265"/>
      <c r="Q203" s="265"/>
    </row>
    <row r="204" spans="2:17" ht="12.75" customHeight="1" x14ac:dyDescent="0.25">
      <c r="B204" s="264"/>
      <c r="C204" s="264"/>
      <c r="D204" s="264"/>
      <c r="E204" s="264"/>
      <c r="F204" s="264"/>
      <c r="G204" s="264"/>
      <c r="H204" s="264"/>
      <c r="I204" s="265"/>
      <c r="J204" s="265"/>
      <c r="K204" s="265"/>
      <c r="L204" s="265"/>
      <c r="M204" s="265"/>
      <c r="N204" s="265"/>
      <c r="O204" s="265"/>
      <c r="P204" s="265"/>
      <c r="Q204" s="265"/>
    </row>
    <row r="205" spans="2:17" ht="12.75" customHeight="1" x14ac:dyDescent="0.25">
      <c r="B205" s="264"/>
      <c r="C205" s="264"/>
      <c r="D205" s="264"/>
      <c r="E205" s="264"/>
      <c r="F205" s="264"/>
      <c r="G205" s="264"/>
      <c r="H205" s="264"/>
      <c r="I205" s="265"/>
      <c r="J205" s="265"/>
      <c r="K205" s="265"/>
      <c r="L205" s="265"/>
      <c r="M205" s="265"/>
      <c r="N205" s="265"/>
      <c r="O205" s="265"/>
      <c r="P205" s="265"/>
      <c r="Q205" s="265"/>
    </row>
    <row r="206" spans="2:17" ht="12.75" customHeight="1" x14ac:dyDescent="0.25">
      <c r="B206" s="264"/>
      <c r="C206" s="264"/>
      <c r="D206" s="264"/>
      <c r="E206" s="264"/>
      <c r="F206" s="264"/>
      <c r="G206" s="264"/>
      <c r="H206" s="264"/>
      <c r="I206" s="265"/>
      <c r="J206" s="265"/>
      <c r="K206" s="265"/>
      <c r="L206" s="265"/>
      <c r="M206" s="265"/>
      <c r="N206" s="265"/>
      <c r="O206" s="265"/>
      <c r="P206" s="265"/>
      <c r="Q206" s="265"/>
    </row>
    <row r="207" spans="2:17" ht="12.75" customHeight="1" x14ac:dyDescent="0.25">
      <c r="B207" s="264"/>
      <c r="C207" s="264"/>
      <c r="D207" s="264"/>
      <c r="E207" s="264"/>
      <c r="F207" s="264"/>
      <c r="G207" s="264"/>
      <c r="H207" s="264"/>
      <c r="I207" s="265"/>
      <c r="J207" s="265"/>
      <c r="K207" s="265"/>
      <c r="L207" s="265"/>
      <c r="M207" s="265"/>
      <c r="N207" s="265"/>
      <c r="O207" s="265"/>
      <c r="P207" s="265"/>
      <c r="Q207" s="265"/>
    </row>
    <row r="208" spans="2:17" ht="12.75" customHeight="1" x14ac:dyDescent="0.25">
      <c r="B208" s="264"/>
      <c r="C208" s="264"/>
      <c r="D208" s="264"/>
      <c r="E208" s="264"/>
      <c r="F208" s="264"/>
      <c r="G208" s="264"/>
      <c r="H208" s="264"/>
      <c r="I208" s="265"/>
      <c r="J208" s="265"/>
      <c r="K208" s="265"/>
      <c r="L208" s="265"/>
      <c r="M208" s="265"/>
      <c r="N208" s="265"/>
      <c r="O208" s="265"/>
      <c r="P208" s="265"/>
      <c r="Q208" s="265"/>
    </row>
    <row r="209" spans="2:17" ht="12.75" customHeight="1" x14ac:dyDescent="0.25">
      <c r="B209" s="264"/>
      <c r="C209" s="264"/>
      <c r="D209" s="264"/>
      <c r="E209" s="264"/>
      <c r="F209" s="264"/>
      <c r="G209" s="264"/>
      <c r="H209" s="264"/>
      <c r="I209" s="265"/>
      <c r="J209" s="265"/>
      <c r="K209" s="265"/>
      <c r="L209" s="265"/>
      <c r="M209" s="265"/>
      <c r="N209" s="265"/>
      <c r="O209" s="265"/>
      <c r="P209" s="265"/>
      <c r="Q209" s="265"/>
    </row>
    <row r="210" spans="2:17" ht="12.75" customHeight="1" x14ac:dyDescent="0.25">
      <c r="B210" s="264"/>
      <c r="C210" s="264"/>
      <c r="D210" s="264"/>
      <c r="E210" s="264"/>
      <c r="F210" s="264"/>
      <c r="G210" s="264"/>
      <c r="H210" s="264"/>
      <c r="I210" s="265"/>
      <c r="J210" s="265"/>
      <c r="K210" s="265"/>
      <c r="L210" s="265"/>
      <c r="M210" s="265"/>
      <c r="N210" s="265"/>
      <c r="O210" s="265"/>
      <c r="P210" s="265"/>
      <c r="Q210" s="265"/>
    </row>
    <row r="211" spans="2:17" ht="12.75" customHeight="1" x14ac:dyDescent="0.25">
      <c r="B211" s="264"/>
      <c r="C211" s="264"/>
      <c r="D211" s="264"/>
      <c r="E211" s="264"/>
      <c r="F211" s="264"/>
      <c r="G211" s="264"/>
      <c r="H211" s="264"/>
      <c r="I211" s="265"/>
      <c r="J211" s="265"/>
      <c r="K211" s="265"/>
      <c r="L211" s="265"/>
      <c r="M211" s="265"/>
      <c r="N211" s="265"/>
      <c r="O211" s="265"/>
      <c r="P211" s="265"/>
      <c r="Q211" s="265"/>
    </row>
    <row r="212" spans="2:17" ht="12.75" customHeight="1" x14ac:dyDescent="0.25">
      <c r="B212" s="264"/>
      <c r="C212" s="264"/>
      <c r="D212" s="264"/>
      <c r="E212" s="264"/>
      <c r="F212" s="264"/>
      <c r="G212" s="264"/>
      <c r="H212" s="264"/>
      <c r="I212" s="265"/>
      <c r="J212" s="265"/>
      <c r="K212" s="265"/>
      <c r="L212" s="265"/>
      <c r="M212" s="265"/>
      <c r="N212" s="265"/>
      <c r="O212" s="265"/>
      <c r="P212" s="265"/>
      <c r="Q212" s="265"/>
    </row>
    <row r="213" spans="2:17" ht="12.75" customHeight="1" x14ac:dyDescent="0.25">
      <c r="B213" s="264"/>
      <c r="C213" s="264"/>
      <c r="D213" s="264"/>
      <c r="E213" s="264"/>
      <c r="F213" s="264"/>
      <c r="G213" s="264"/>
      <c r="H213" s="264"/>
      <c r="I213" s="265"/>
      <c r="J213" s="265"/>
      <c r="K213" s="265"/>
      <c r="L213" s="265"/>
      <c r="M213" s="265"/>
      <c r="N213" s="265"/>
      <c r="O213" s="265"/>
      <c r="P213" s="265"/>
      <c r="Q213" s="265"/>
    </row>
    <row r="214" spans="2:17" ht="12.75" customHeight="1" x14ac:dyDescent="0.25">
      <c r="B214" s="264"/>
      <c r="C214" s="264"/>
      <c r="D214" s="264"/>
      <c r="E214" s="264"/>
      <c r="F214" s="264"/>
      <c r="G214" s="264"/>
      <c r="H214" s="264"/>
      <c r="I214" s="265"/>
      <c r="J214" s="265"/>
      <c r="K214" s="265"/>
      <c r="L214" s="265"/>
      <c r="M214" s="265"/>
      <c r="N214" s="265"/>
      <c r="O214" s="265"/>
      <c r="P214" s="265"/>
      <c r="Q214" s="265"/>
    </row>
    <row r="215" spans="2:17" ht="11.25" customHeight="1" x14ac:dyDescent="0.25">
      <c r="B215" s="50"/>
      <c r="C215" s="50"/>
      <c r="D215" s="50"/>
      <c r="E215" s="50"/>
      <c r="F215" s="50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</row>
    <row r="216" spans="2:17" ht="30" customHeight="1" x14ac:dyDescent="0.25">
      <c r="B216" s="42">
        <v>10</v>
      </c>
      <c r="C216" s="48">
        <v>5500200926</v>
      </c>
      <c r="D216" s="270" t="s">
        <v>5760</v>
      </c>
      <c r="E216" s="271"/>
      <c r="F216" s="271"/>
      <c r="G216" s="271"/>
      <c r="H216" s="271"/>
      <c r="I216" s="272"/>
      <c r="J216" s="49" t="s">
        <v>99</v>
      </c>
      <c r="K216" s="259" t="s">
        <v>7462</v>
      </c>
      <c r="L216" s="260"/>
      <c r="M216" s="260"/>
      <c r="N216" s="260"/>
      <c r="O216" s="260"/>
      <c r="P216" s="260"/>
      <c r="Q216" s="260"/>
    </row>
    <row r="217" spans="2:17" ht="7.5" customHeight="1" x14ac:dyDescent="0.25">
      <c r="B217" s="50"/>
      <c r="C217" s="261"/>
      <c r="D217" s="261"/>
      <c r="E217" s="261"/>
      <c r="F217" s="261"/>
      <c r="G217" s="261"/>
      <c r="H217" s="261"/>
      <c r="I217" s="261"/>
      <c r="J217" s="50"/>
      <c r="K217" s="262"/>
      <c r="L217" s="263"/>
      <c r="M217" s="263"/>
      <c r="N217" s="263"/>
      <c r="O217" s="263"/>
      <c r="P217" s="263"/>
      <c r="Q217" s="263"/>
    </row>
    <row r="218" spans="2:17" ht="12.75" customHeight="1" x14ac:dyDescent="0.25">
      <c r="B218" s="264" t="s">
        <v>49</v>
      </c>
      <c r="C218" s="264"/>
      <c r="D218" s="264"/>
      <c r="E218" s="264"/>
      <c r="F218" s="264"/>
      <c r="G218" s="264"/>
      <c r="H218" s="264"/>
      <c r="I218" s="265"/>
      <c r="J218" s="265"/>
      <c r="K218" s="265"/>
      <c r="L218" s="265"/>
      <c r="M218" s="265"/>
      <c r="N218" s="265"/>
      <c r="O218" s="265"/>
      <c r="P218" s="265"/>
      <c r="Q218" s="265"/>
    </row>
    <row r="219" spans="2:17" ht="12.75" customHeight="1" x14ac:dyDescent="0.25">
      <c r="B219" s="264"/>
      <c r="C219" s="264"/>
      <c r="D219" s="264"/>
      <c r="E219" s="264"/>
      <c r="F219" s="264"/>
      <c r="G219" s="264"/>
      <c r="H219" s="264"/>
      <c r="I219" s="265"/>
      <c r="J219" s="265"/>
      <c r="K219" s="265"/>
      <c r="L219" s="265"/>
      <c r="M219" s="265"/>
      <c r="N219" s="265"/>
      <c r="O219" s="265"/>
      <c r="P219" s="265"/>
      <c r="Q219" s="265"/>
    </row>
    <row r="220" spans="2:17" ht="12.75" customHeight="1" x14ac:dyDescent="0.25">
      <c r="B220" s="264"/>
      <c r="C220" s="264"/>
      <c r="D220" s="264"/>
      <c r="E220" s="264"/>
      <c r="F220" s="264"/>
      <c r="G220" s="264"/>
      <c r="H220" s="264"/>
      <c r="I220" s="265"/>
      <c r="J220" s="265"/>
      <c r="K220" s="265"/>
      <c r="L220" s="265"/>
      <c r="M220" s="265"/>
      <c r="N220" s="265"/>
      <c r="O220" s="265"/>
      <c r="P220" s="265"/>
      <c r="Q220" s="265"/>
    </row>
    <row r="221" spans="2:17" ht="12.75" customHeight="1" x14ac:dyDescent="0.25">
      <c r="B221" s="264"/>
      <c r="C221" s="264"/>
      <c r="D221" s="264"/>
      <c r="E221" s="264"/>
      <c r="F221" s="264"/>
      <c r="G221" s="264"/>
      <c r="H221" s="264"/>
      <c r="I221" s="265"/>
      <c r="J221" s="265"/>
      <c r="K221" s="265"/>
      <c r="L221" s="265"/>
      <c r="M221" s="265"/>
      <c r="N221" s="265"/>
      <c r="O221" s="265"/>
      <c r="P221" s="265"/>
      <c r="Q221" s="265"/>
    </row>
    <row r="222" spans="2:17" ht="12.75" customHeight="1" x14ac:dyDescent="0.25">
      <c r="B222" s="264"/>
      <c r="C222" s="264"/>
      <c r="D222" s="264"/>
      <c r="E222" s="264"/>
      <c r="F222" s="264"/>
      <c r="G222" s="264"/>
      <c r="H222" s="264"/>
      <c r="I222" s="265"/>
      <c r="J222" s="265"/>
      <c r="K222" s="265"/>
      <c r="L222" s="265"/>
      <c r="M222" s="265"/>
      <c r="N222" s="265"/>
      <c r="O222" s="265"/>
      <c r="P222" s="265"/>
      <c r="Q222" s="265"/>
    </row>
    <row r="223" spans="2:17" ht="12.75" customHeight="1" x14ac:dyDescent="0.25">
      <c r="B223" s="264"/>
      <c r="C223" s="264"/>
      <c r="D223" s="264"/>
      <c r="E223" s="264"/>
      <c r="F223" s="264"/>
      <c r="G223" s="264"/>
      <c r="H223" s="264"/>
      <c r="I223" s="265"/>
      <c r="J223" s="265"/>
      <c r="K223" s="265"/>
      <c r="L223" s="265"/>
      <c r="M223" s="265"/>
      <c r="N223" s="265"/>
      <c r="O223" s="265"/>
      <c r="P223" s="265"/>
      <c r="Q223" s="265"/>
    </row>
    <row r="224" spans="2:17" ht="12.75" customHeight="1" x14ac:dyDescent="0.25">
      <c r="B224" s="264"/>
      <c r="C224" s="264"/>
      <c r="D224" s="264"/>
      <c r="E224" s="264"/>
      <c r="F224" s="264"/>
      <c r="G224" s="264"/>
      <c r="H224" s="264"/>
      <c r="I224" s="265"/>
      <c r="J224" s="265"/>
      <c r="K224" s="265"/>
      <c r="L224" s="265"/>
      <c r="M224" s="265"/>
      <c r="N224" s="265"/>
      <c r="O224" s="265"/>
      <c r="P224" s="265"/>
      <c r="Q224" s="265"/>
    </row>
    <row r="225" spans="2:17" ht="12.75" customHeight="1" x14ac:dyDescent="0.25">
      <c r="B225" s="264"/>
      <c r="C225" s="264"/>
      <c r="D225" s="264"/>
      <c r="E225" s="264"/>
      <c r="F225" s="264"/>
      <c r="G225" s="264"/>
      <c r="H225" s="264"/>
      <c r="I225" s="265"/>
      <c r="J225" s="265"/>
      <c r="K225" s="265"/>
      <c r="L225" s="265"/>
      <c r="M225" s="265"/>
      <c r="N225" s="265"/>
      <c r="O225" s="265"/>
      <c r="P225" s="265"/>
      <c r="Q225" s="265"/>
    </row>
    <row r="226" spans="2:17" ht="12.75" customHeight="1" x14ac:dyDescent="0.25">
      <c r="B226" s="264"/>
      <c r="C226" s="264"/>
      <c r="D226" s="264"/>
      <c r="E226" s="264"/>
      <c r="F226" s="264"/>
      <c r="G226" s="264"/>
      <c r="H226" s="264"/>
      <c r="I226" s="265"/>
      <c r="J226" s="265"/>
      <c r="K226" s="265"/>
      <c r="L226" s="265"/>
      <c r="M226" s="265"/>
      <c r="N226" s="265"/>
      <c r="O226" s="265"/>
      <c r="P226" s="265"/>
      <c r="Q226" s="265"/>
    </row>
    <row r="227" spans="2:17" ht="12.75" customHeight="1" x14ac:dyDescent="0.25">
      <c r="B227" s="264"/>
      <c r="C227" s="264"/>
      <c r="D227" s="264"/>
      <c r="E227" s="264"/>
      <c r="F227" s="264"/>
      <c r="G227" s="264"/>
      <c r="H227" s="264"/>
      <c r="I227" s="265"/>
      <c r="J227" s="265"/>
      <c r="K227" s="265"/>
      <c r="L227" s="265"/>
      <c r="M227" s="265"/>
      <c r="N227" s="265"/>
      <c r="O227" s="265"/>
      <c r="P227" s="265"/>
      <c r="Q227" s="265"/>
    </row>
    <row r="228" spans="2:17" ht="12.75" customHeight="1" x14ac:dyDescent="0.25">
      <c r="B228" s="264"/>
      <c r="C228" s="264"/>
      <c r="D228" s="264"/>
      <c r="E228" s="264"/>
      <c r="F228" s="264"/>
      <c r="G228" s="264"/>
      <c r="H228" s="264"/>
      <c r="I228" s="265"/>
      <c r="J228" s="265"/>
      <c r="K228" s="265"/>
      <c r="L228" s="265"/>
      <c r="M228" s="265"/>
      <c r="N228" s="265"/>
      <c r="O228" s="265"/>
      <c r="P228" s="265"/>
      <c r="Q228" s="265"/>
    </row>
    <row r="229" spans="2:17" ht="12.75" customHeight="1" x14ac:dyDescent="0.25">
      <c r="B229" s="264"/>
      <c r="C229" s="264"/>
      <c r="D229" s="264"/>
      <c r="E229" s="264"/>
      <c r="F229" s="264"/>
      <c r="G229" s="264"/>
      <c r="H229" s="264"/>
      <c r="I229" s="265"/>
      <c r="J229" s="265"/>
      <c r="K229" s="265"/>
      <c r="L229" s="265"/>
      <c r="M229" s="265"/>
      <c r="N229" s="265"/>
      <c r="O229" s="265"/>
      <c r="P229" s="265"/>
      <c r="Q229" s="265"/>
    </row>
    <row r="230" spans="2:17" ht="12.75" customHeight="1" x14ac:dyDescent="0.25">
      <c r="B230" s="264"/>
      <c r="C230" s="264"/>
      <c r="D230" s="264"/>
      <c r="E230" s="264"/>
      <c r="F230" s="264"/>
      <c r="G230" s="264"/>
      <c r="H230" s="264"/>
      <c r="I230" s="265"/>
      <c r="J230" s="265"/>
      <c r="K230" s="265"/>
      <c r="L230" s="265"/>
      <c r="M230" s="265"/>
      <c r="N230" s="265"/>
      <c r="O230" s="265"/>
      <c r="P230" s="265"/>
      <c r="Q230" s="265"/>
    </row>
    <row r="231" spans="2:17" ht="12.75" customHeight="1" x14ac:dyDescent="0.25">
      <c r="B231" s="264"/>
      <c r="C231" s="264"/>
      <c r="D231" s="264"/>
      <c r="E231" s="264"/>
      <c r="F231" s="264"/>
      <c r="G231" s="264"/>
      <c r="H231" s="264"/>
      <c r="I231" s="265"/>
      <c r="J231" s="265"/>
      <c r="K231" s="265"/>
      <c r="L231" s="265"/>
      <c r="M231" s="265"/>
      <c r="N231" s="265"/>
      <c r="O231" s="265"/>
      <c r="P231" s="265"/>
      <c r="Q231" s="265"/>
    </row>
    <row r="232" spans="2:17" ht="12.75" customHeight="1" x14ac:dyDescent="0.25">
      <c r="B232" s="264"/>
      <c r="C232" s="264"/>
      <c r="D232" s="264"/>
      <c r="E232" s="264"/>
      <c r="F232" s="264"/>
      <c r="G232" s="264"/>
      <c r="H232" s="264"/>
      <c r="I232" s="265"/>
      <c r="J232" s="265"/>
      <c r="K232" s="265"/>
      <c r="L232" s="265"/>
      <c r="M232" s="265"/>
      <c r="N232" s="265"/>
      <c r="O232" s="265"/>
      <c r="P232" s="265"/>
      <c r="Q232" s="265"/>
    </row>
    <row r="233" spans="2:17" ht="12.75" customHeight="1" x14ac:dyDescent="0.25">
      <c r="B233" s="264"/>
      <c r="C233" s="264"/>
      <c r="D233" s="264"/>
      <c r="E233" s="264"/>
      <c r="F233" s="264"/>
      <c r="G233" s="264"/>
      <c r="H233" s="264"/>
      <c r="I233" s="265"/>
      <c r="J233" s="265"/>
      <c r="K233" s="265"/>
      <c r="L233" s="265"/>
      <c r="M233" s="265"/>
      <c r="N233" s="265"/>
      <c r="O233" s="265"/>
      <c r="P233" s="265"/>
      <c r="Q233" s="265"/>
    </row>
    <row r="234" spans="2:17" ht="12.75" customHeight="1" x14ac:dyDescent="0.25">
      <c r="B234" s="264"/>
      <c r="C234" s="264"/>
      <c r="D234" s="264"/>
      <c r="E234" s="264"/>
      <c r="F234" s="264"/>
      <c r="G234" s="264"/>
      <c r="H234" s="264"/>
      <c r="I234" s="265"/>
      <c r="J234" s="265"/>
      <c r="K234" s="265"/>
      <c r="L234" s="265"/>
      <c r="M234" s="265"/>
      <c r="N234" s="265"/>
      <c r="O234" s="265"/>
      <c r="P234" s="265"/>
      <c r="Q234" s="265"/>
    </row>
    <row r="235" spans="2:17" ht="12.75" customHeight="1" x14ac:dyDescent="0.25">
      <c r="B235" s="264"/>
      <c r="C235" s="264"/>
      <c r="D235" s="264"/>
      <c r="E235" s="264"/>
      <c r="F235" s="264"/>
      <c r="G235" s="264"/>
      <c r="H235" s="264"/>
      <c r="I235" s="265"/>
      <c r="J235" s="265"/>
      <c r="K235" s="265"/>
      <c r="L235" s="265"/>
      <c r="M235" s="265"/>
      <c r="N235" s="265"/>
      <c r="O235" s="265"/>
      <c r="P235" s="265"/>
      <c r="Q235" s="265"/>
    </row>
    <row r="236" spans="2:17" ht="12.75" customHeight="1" x14ac:dyDescent="0.25">
      <c r="B236" s="264"/>
      <c r="C236" s="264"/>
      <c r="D236" s="264"/>
      <c r="E236" s="264"/>
      <c r="F236" s="264"/>
      <c r="G236" s="264"/>
      <c r="H236" s="264"/>
      <c r="I236" s="265"/>
      <c r="J236" s="265"/>
      <c r="K236" s="265"/>
      <c r="L236" s="265"/>
      <c r="M236" s="265"/>
      <c r="N236" s="265"/>
      <c r="O236" s="265"/>
      <c r="P236" s="265"/>
      <c r="Q236" s="265"/>
    </row>
    <row r="237" spans="2:17" ht="12.75" customHeight="1" x14ac:dyDescent="0.25">
      <c r="B237" s="264"/>
      <c r="C237" s="264"/>
      <c r="D237" s="264"/>
      <c r="E237" s="264"/>
      <c r="F237" s="264"/>
      <c r="G237" s="264"/>
      <c r="H237" s="264"/>
      <c r="I237" s="265"/>
      <c r="J237" s="265"/>
      <c r="K237" s="265"/>
      <c r="L237" s="265"/>
      <c r="M237" s="265"/>
      <c r="N237" s="265"/>
      <c r="O237" s="265"/>
      <c r="P237" s="265"/>
      <c r="Q237" s="265"/>
    </row>
    <row r="238" spans="2:17" ht="11.25" customHeight="1" x14ac:dyDescent="0.25">
      <c r="B238" s="50"/>
      <c r="C238" s="50"/>
      <c r="D238" s="50"/>
      <c r="E238" s="50"/>
      <c r="F238" s="50"/>
      <c r="G238" s="50"/>
      <c r="H238" s="50"/>
      <c r="I238" s="50"/>
      <c r="J238" s="50"/>
      <c r="K238" s="50"/>
      <c r="L238" s="50"/>
      <c r="M238" s="50"/>
      <c r="N238" s="50"/>
      <c r="O238" s="50"/>
      <c r="P238" s="50"/>
      <c r="Q238" s="50"/>
    </row>
    <row r="239" spans="2:17" ht="30" customHeight="1" x14ac:dyDescent="0.25">
      <c r="B239" s="42">
        <v>11</v>
      </c>
      <c r="C239" s="48">
        <v>5500300189</v>
      </c>
      <c r="D239" s="270" t="s">
        <v>5761</v>
      </c>
      <c r="E239" s="271"/>
      <c r="F239" s="271"/>
      <c r="G239" s="271"/>
      <c r="H239" s="271"/>
      <c r="I239" s="272"/>
      <c r="J239" s="49" t="s">
        <v>99</v>
      </c>
      <c r="K239" s="259" t="s">
        <v>7462</v>
      </c>
      <c r="L239" s="260"/>
      <c r="M239" s="260"/>
      <c r="N239" s="260"/>
      <c r="O239" s="260"/>
      <c r="P239" s="260"/>
      <c r="Q239" s="260"/>
    </row>
    <row r="240" spans="2:17" ht="7.5" customHeight="1" x14ac:dyDescent="0.25">
      <c r="B240" s="50"/>
      <c r="C240" s="261"/>
      <c r="D240" s="261"/>
      <c r="E240" s="261"/>
      <c r="F240" s="261"/>
      <c r="G240" s="261"/>
      <c r="H240" s="261"/>
      <c r="I240" s="261"/>
      <c r="J240" s="50"/>
      <c r="K240" s="262"/>
      <c r="L240" s="263"/>
      <c r="M240" s="263"/>
      <c r="N240" s="263"/>
      <c r="O240" s="263"/>
      <c r="P240" s="263"/>
      <c r="Q240" s="263"/>
    </row>
    <row r="241" spans="2:17" ht="12.75" customHeight="1" x14ac:dyDescent="0.25">
      <c r="B241" s="264" t="s">
        <v>49</v>
      </c>
      <c r="C241" s="264"/>
      <c r="D241" s="264"/>
      <c r="E241" s="264"/>
      <c r="F241" s="264"/>
      <c r="G241" s="264"/>
      <c r="H241" s="264"/>
      <c r="I241" s="265"/>
      <c r="J241" s="265"/>
      <c r="K241" s="265"/>
      <c r="L241" s="265"/>
      <c r="M241" s="265"/>
      <c r="N241" s="265"/>
      <c r="O241" s="265"/>
      <c r="P241" s="265"/>
      <c r="Q241" s="265"/>
    </row>
    <row r="242" spans="2:17" ht="12.75" customHeight="1" x14ac:dyDescent="0.25">
      <c r="B242" s="264"/>
      <c r="C242" s="264"/>
      <c r="D242" s="264"/>
      <c r="E242" s="264"/>
      <c r="F242" s="264"/>
      <c r="G242" s="264"/>
      <c r="H242" s="264"/>
      <c r="I242" s="265"/>
      <c r="J242" s="265"/>
      <c r="K242" s="265"/>
      <c r="L242" s="265"/>
      <c r="M242" s="265"/>
      <c r="N242" s="265"/>
      <c r="O242" s="265"/>
      <c r="P242" s="265"/>
      <c r="Q242" s="265"/>
    </row>
    <row r="243" spans="2:17" ht="12.75" customHeight="1" x14ac:dyDescent="0.25">
      <c r="B243" s="264"/>
      <c r="C243" s="264"/>
      <c r="D243" s="264"/>
      <c r="E243" s="264"/>
      <c r="F243" s="264"/>
      <c r="G243" s="264"/>
      <c r="H243" s="264"/>
      <c r="I243" s="265"/>
      <c r="J243" s="265"/>
      <c r="K243" s="265"/>
      <c r="L243" s="265"/>
      <c r="M243" s="265"/>
      <c r="N243" s="265"/>
      <c r="O243" s="265"/>
      <c r="P243" s="265"/>
      <c r="Q243" s="265"/>
    </row>
    <row r="244" spans="2:17" ht="12.75" customHeight="1" x14ac:dyDescent="0.25">
      <c r="B244" s="264"/>
      <c r="C244" s="264"/>
      <c r="D244" s="264"/>
      <c r="E244" s="264"/>
      <c r="F244" s="264"/>
      <c r="G244" s="264"/>
      <c r="H244" s="264"/>
      <c r="I244" s="265"/>
      <c r="J244" s="265"/>
      <c r="K244" s="265"/>
      <c r="L244" s="265"/>
      <c r="M244" s="265"/>
      <c r="N244" s="265"/>
      <c r="O244" s="265"/>
      <c r="P244" s="265"/>
      <c r="Q244" s="265"/>
    </row>
    <row r="245" spans="2:17" ht="12.75" customHeight="1" x14ac:dyDescent="0.25">
      <c r="B245" s="264"/>
      <c r="C245" s="264"/>
      <c r="D245" s="264"/>
      <c r="E245" s="264"/>
      <c r="F245" s="264"/>
      <c r="G245" s="264"/>
      <c r="H245" s="264"/>
      <c r="I245" s="265"/>
      <c r="J245" s="265"/>
      <c r="K245" s="265"/>
      <c r="L245" s="265"/>
      <c r="M245" s="265"/>
      <c r="N245" s="265"/>
      <c r="O245" s="265"/>
      <c r="P245" s="265"/>
      <c r="Q245" s="265"/>
    </row>
    <row r="246" spans="2:17" ht="12.75" customHeight="1" x14ac:dyDescent="0.25">
      <c r="B246" s="264"/>
      <c r="C246" s="264"/>
      <c r="D246" s="264"/>
      <c r="E246" s="264"/>
      <c r="F246" s="264"/>
      <c r="G246" s="264"/>
      <c r="H246" s="264"/>
      <c r="I246" s="265"/>
      <c r="J246" s="265"/>
      <c r="K246" s="265"/>
      <c r="L246" s="265"/>
      <c r="M246" s="265"/>
      <c r="N246" s="265"/>
      <c r="O246" s="265"/>
      <c r="P246" s="265"/>
      <c r="Q246" s="265"/>
    </row>
    <row r="247" spans="2:17" ht="12.75" customHeight="1" x14ac:dyDescent="0.25">
      <c r="B247" s="264"/>
      <c r="C247" s="264"/>
      <c r="D247" s="264"/>
      <c r="E247" s="264"/>
      <c r="F247" s="264"/>
      <c r="G247" s="264"/>
      <c r="H247" s="264"/>
      <c r="I247" s="265"/>
      <c r="J247" s="265"/>
      <c r="K247" s="265"/>
      <c r="L247" s="265"/>
      <c r="M247" s="265"/>
      <c r="N247" s="265"/>
      <c r="O247" s="265"/>
      <c r="P247" s="265"/>
      <c r="Q247" s="265"/>
    </row>
    <row r="248" spans="2:17" ht="12.75" customHeight="1" x14ac:dyDescent="0.25">
      <c r="B248" s="264"/>
      <c r="C248" s="264"/>
      <c r="D248" s="264"/>
      <c r="E248" s="264"/>
      <c r="F248" s="264"/>
      <c r="G248" s="264"/>
      <c r="H248" s="264"/>
      <c r="I248" s="265"/>
      <c r="J248" s="265"/>
      <c r="K248" s="265"/>
      <c r="L248" s="265"/>
      <c r="M248" s="265"/>
      <c r="N248" s="265"/>
      <c r="O248" s="265"/>
      <c r="P248" s="265"/>
      <c r="Q248" s="265"/>
    </row>
    <row r="249" spans="2:17" ht="12.75" customHeight="1" x14ac:dyDescent="0.25">
      <c r="B249" s="264"/>
      <c r="C249" s="264"/>
      <c r="D249" s="264"/>
      <c r="E249" s="264"/>
      <c r="F249" s="264"/>
      <c r="G249" s="264"/>
      <c r="H249" s="264"/>
      <c r="I249" s="265"/>
      <c r="J249" s="265"/>
      <c r="K249" s="265"/>
      <c r="L249" s="265"/>
      <c r="M249" s="265"/>
      <c r="N249" s="265"/>
      <c r="O249" s="265"/>
      <c r="P249" s="265"/>
      <c r="Q249" s="265"/>
    </row>
    <row r="250" spans="2:17" ht="12.75" customHeight="1" x14ac:dyDescent="0.25">
      <c r="B250" s="264"/>
      <c r="C250" s="264"/>
      <c r="D250" s="264"/>
      <c r="E250" s="264"/>
      <c r="F250" s="264"/>
      <c r="G250" s="264"/>
      <c r="H250" s="264"/>
      <c r="I250" s="265"/>
      <c r="J250" s="265"/>
      <c r="K250" s="265"/>
      <c r="L250" s="265"/>
      <c r="M250" s="265"/>
      <c r="N250" s="265"/>
      <c r="O250" s="265"/>
      <c r="P250" s="265"/>
      <c r="Q250" s="265"/>
    </row>
    <row r="251" spans="2:17" ht="12.75" customHeight="1" x14ac:dyDescent="0.25">
      <c r="B251" s="264"/>
      <c r="C251" s="264"/>
      <c r="D251" s="264"/>
      <c r="E251" s="264"/>
      <c r="F251" s="264"/>
      <c r="G251" s="264"/>
      <c r="H251" s="264"/>
      <c r="I251" s="265"/>
      <c r="J251" s="265"/>
      <c r="K251" s="265"/>
      <c r="L251" s="265"/>
      <c r="M251" s="265"/>
      <c r="N251" s="265"/>
      <c r="O251" s="265"/>
      <c r="P251" s="265"/>
      <c r="Q251" s="265"/>
    </row>
    <row r="252" spans="2:17" ht="12.75" customHeight="1" x14ac:dyDescent="0.25">
      <c r="B252" s="264"/>
      <c r="C252" s="264"/>
      <c r="D252" s="264"/>
      <c r="E252" s="264"/>
      <c r="F252" s="264"/>
      <c r="G252" s="264"/>
      <c r="H252" s="264"/>
      <c r="I252" s="265"/>
      <c r="J252" s="265"/>
      <c r="K252" s="265"/>
      <c r="L252" s="265"/>
      <c r="M252" s="265"/>
      <c r="N252" s="265"/>
      <c r="O252" s="265"/>
      <c r="P252" s="265"/>
      <c r="Q252" s="265"/>
    </row>
    <row r="253" spans="2:17" ht="12.75" customHeight="1" x14ac:dyDescent="0.25">
      <c r="B253" s="264"/>
      <c r="C253" s="264"/>
      <c r="D253" s="264"/>
      <c r="E253" s="264"/>
      <c r="F253" s="264"/>
      <c r="G253" s="264"/>
      <c r="H253" s="264"/>
      <c r="I253" s="265"/>
      <c r="J253" s="265"/>
      <c r="K253" s="265"/>
      <c r="L253" s="265"/>
      <c r="M253" s="265"/>
      <c r="N253" s="265"/>
      <c r="O253" s="265"/>
      <c r="P253" s="265"/>
      <c r="Q253" s="265"/>
    </row>
    <row r="254" spans="2:17" ht="12.75" customHeight="1" x14ac:dyDescent="0.25">
      <c r="B254" s="264"/>
      <c r="C254" s="264"/>
      <c r="D254" s="264"/>
      <c r="E254" s="264"/>
      <c r="F254" s="264"/>
      <c r="G254" s="264"/>
      <c r="H254" s="264"/>
      <c r="I254" s="265"/>
      <c r="J254" s="265"/>
      <c r="K254" s="265"/>
      <c r="L254" s="265"/>
      <c r="M254" s="265"/>
      <c r="N254" s="265"/>
      <c r="O254" s="265"/>
      <c r="P254" s="265"/>
      <c r="Q254" s="265"/>
    </row>
    <row r="255" spans="2:17" ht="12.75" customHeight="1" x14ac:dyDescent="0.25">
      <c r="B255" s="264"/>
      <c r="C255" s="264"/>
      <c r="D255" s="264"/>
      <c r="E255" s="264"/>
      <c r="F255" s="264"/>
      <c r="G255" s="264"/>
      <c r="H255" s="264"/>
      <c r="I255" s="265"/>
      <c r="J255" s="265"/>
      <c r="K255" s="265"/>
      <c r="L255" s="265"/>
      <c r="M255" s="265"/>
      <c r="N255" s="265"/>
      <c r="O255" s="265"/>
      <c r="P255" s="265"/>
      <c r="Q255" s="265"/>
    </row>
    <row r="256" spans="2:17" ht="12.75" customHeight="1" x14ac:dyDescent="0.25">
      <c r="B256" s="264"/>
      <c r="C256" s="264"/>
      <c r="D256" s="264"/>
      <c r="E256" s="264"/>
      <c r="F256" s="264"/>
      <c r="G256" s="264"/>
      <c r="H256" s="264"/>
      <c r="I256" s="265"/>
      <c r="J256" s="265"/>
      <c r="K256" s="265"/>
      <c r="L256" s="265"/>
      <c r="M256" s="265"/>
      <c r="N256" s="265"/>
      <c r="O256" s="265"/>
      <c r="P256" s="265"/>
      <c r="Q256" s="265"/>
    </row>
    <row r="257" spans="2:17" ht="12.75" customHeight="1" x14ac:dyDescent="0.25">
      <c r="B257" s="264"/>
      <c r="C257" s="264"/>
      <c r="D257" s="264"/>
      <c r="E257" s="264"/>
      <c r="F257" s="264"/>
      <c r="G257" s="264"/>
      <c r="H257" s="264"/>
      <c r="I257" s="265"/>
      <c r="J257" s="265"/>
      <c r="K257" s="265"/>
      <c r="L257" s="265"/>
      <c r="M257" s="265"/>
      <c r="N257" s="265"/>
      <c r="O257" s="265"/>
      <c r="P257" s="265"/>
      <c r="Q257" s="265"/>
    </row>
    <row r="258" spans="2:17" ht="12.75" customHeight="1" x14ac:dyDescent="0.25">
      <c r="B258" s="264"/>
      <c r="C258" s="264"/>
      <c r="D258" s="264"/>
      <c r="E258" s="264"/>
      <c r="F258" s="264"/>
      <c r="G258" s="264"/>
      <c r="H258" s="264"/>
      <c r="I258" s="265"/>
      <c r="J258" s="265"/>
      <c r="K258" s="265"/>
      <c r="L258" s="265"/>
      <c r="M258" s="265"/>
      <c r="N258" s="265"/>
      <c r="O258" s="265"/>
      <c r="P258" s="265"/>
      <c r="Q258" s="265"/>
    </row>
    <row r="259" spans="2:17" ht="12.75" customHeight="1" x14ac:dyDescent="0.25">
      <c r="B259" s="264"/>
      <c r="C259" s="264"/>
      <c r="D259" s="264"/>
      <c r="E259" s="264"/>
      <c r="F259" s="264"/>
      <c r="G259" s="264"/>
      <c r="H259" s="264"/>
      <c r="I259" s="265"/>
      <c r="J259" s="265"/>
      <c r="K259" s="265"/>
      <c r="L259" s="265"/>
      <c r="M259" s="265"/>
      <c r="N259" s="265"/>
      <c r="O259" s="265"/>
      <c r="P259" s="265"/>
      <c r="Q259" s="265"/>
    </row>
    <row r="260" spans="2:17" ht="12.75" customHeight="1" x14ac:dyDescent="0.25">
      <c r="B260" s="264"/>
      <c r="C260" s="264"/>
      <c r="D260" s="264"/>
      <c r="E260" s="264"/>
      <c r="F260" s="264"/>
      <c r="G260" s="264"/>
      <c r="H260" s="264"/>
      <c r="I260" s="265"/>
      <c r="J260" s="265"/>
      <c r="K260" s="265"/>
      <c r="L260" s="265"/>
      <c r="M260" s="265"/>
      <c r="N260" s="265"/>
      <c r="O260" s="265"/>
      <c r="P260" s="265"/>
      <c r="Q260" s="265"/>
    </row>
    <row r="261" spans="2:17" ht="11.25" customHeight="1" x14ac:dyDescent="0.25">
      <c r="B261" s="50"/>
      <c r="C261" s="50"/>
      <c r="D261" s="50"/>
      <c r="E261" s="50"/>
      <c r="F261" s="50"/>
      <c r="G261" s="50"/>
      <c r="H261" s="50"/>
      <c r="I261" s="50"/>
      <c r="J261" s="50"/>
      <c r="K261" s="50"/>
      <c r="L261" s="50"/>
      <c r="M261" s="50"/>
      <c r="N261" s="50"/>
      <c r="O261" s="50"/>
      <c r="P261" s="50"/>
      <c r="Q261" s="50"/>
    </row>
    <row r="262" spans="2:17" ht="30" customHeight="1" x14ac:dyDescent="0.25">
      <c r="B262" s="42">
        <v>12</v>
      </c>
      <c r="C262" s="48"/>
      <c r="D262" s="257"/>
      <c r="E262" s="258"/>
      <c r="F262" s="258"/>
      <c r="G262" s="258"/>
      <c r="H262" s="258"/>
      <c r="I262" s="259"/>
      <c r="J262" s="49" t="s">
        <v>99</v>
      </c>
      <c r="K262" s="259"/>
      <c r="L262" s="260"/>
      <c r="M262" s="260"/>
      <c r="N262" s="260"/>
      <c r="O262" s="260"/>
      <c r="P262" s="260"/>
      <c r="Q262" s="260"/>
    </row>
    <row r="263" spans="2:17" ht="7.5" customHeight="1" x14ac:dyDescent="0.25">
      <c r="B263" s="50"/>
      <c r="C263" s="261"/>
      <c r="D263" s="261"/>
      <c r="E263" s="261"/>
      <c r="F263" s="261"/>
      <c r="G263" s="261"/>
      <c r="H263" s="261"/>
      <c r="I263" s="261"/>
      <c r="J263" s="50"/>
      <c r="K263" s="262"/>
      <c r="L263" s="263"/>
      <c r="M263" s="263"/>
      <c r="N263" s="263"/>
      <c r="O263" s="263"/>
      <c r="P263" s="263"/>
      <c r="Q263" s="263"/>
    </row>
    <row r="264" spans="2:17" ht="12.75" customHeight="1" x14ac:dyDescent="0.25">
      <c r="B264" s="264" t="s">
        <v>49</v>
      </c>
      <c r="C264" s="264"/>
      <c r="D264" s="264"/>
      <c r="E264" s="264"/>
      <c r="F264" s="264"/>
      <c r="G264" s="264"/>
      <c r="H264" s="264"/>
      <c r="I264" s="265"/>
      <c r="J264" s="265"/>
      <c r="K264" s="265"/>
      <c r="L264" s="265"/>
      <c r="M264" s="265"/>
      <c r="N264" s="265"/>
      <c r="O264" s="265"/>
      <c r="P264" s="265"/>
      <c r="Q264" s="265"/>
    </row>
    <row r="265" spans="2:17" ht="12.75" customHeight="1" x14ac:dyDescent="0.25">
      <c r="B265" s="264"/>
      <c r="C265" s="264"/>
      <c r="D265" s="264"/>
      <c r="E265" s="264"/>
      <c r="F265" s="264"/>
      <c r="G265" s="264"/>
      <c r="H265" s="264"/>
      <c r="I265" s="265"/>
      <c r="J265" s="265"/>
      <c r="K265" s="265"/>
      <c r="L265" s="265"/>
      <c r="M265" s="265"/>
      <c r="N265" s="265"/>
      <c r="O265" s="265"/>
      <c r="P265" s="265"/>
      <c r="Q265" s="265"/>
    </row>
    <row r="266" spans="2:17" ht="12.75" customHeight="1" x14ac:dyDescent="0.25">
      <c r="B266" s="264"/>
      <c r="C266" s="264"/>
      <c r="D266" s="264"/>
      <c r="E266" s="264"/>
      <c r="F266" s="264"/>
      <c r="G266" s="264"/>
      <c r="H266" s="264"/>
      <c r="I266" s="265"/>
      <c r="J266" s="265"/>
      <c r="K266" s="265"/>
      <c r="L266" s="265"/>
      <c r="M266" s="265"/>
      <c r="N266" s="265"/>
      <c r="O266" s="265"/>
      <c r="P266" s="265"/>
      <c r="Q266" s="265"/>
    </row>
    <row r="267" spans="2:17" ht="12.75" customHeight="1" x14ac:dyDescent="0.25">
      <c r="B267" s="264"/>
      <c r="C267" s="264"/>
      <c r="D267" s="264"/>
      <c r="E267" s="264"/>
      <c r="F267" s="264"/>
      <c r="G267" s="264"/>
      <c r="H267" s="264"/>
      <c r="I267" s="265"/>
      <c r="J267" s="265"/>
      <c r="K267" s="265"/>
      <c r="L267" s="265"/>
      <c r="M267" s="265"/>
      <c r="N267" s="265"/>
      <c r="O267" s="265"/>
      <c r="P267" s="265"/>
      <c r="Q267" s="265"/>
    </row>
    <row r="268" spans="2:17" ht="12.75" customHeight="1" x14ac:dyDescent="0.25">
      <c r="B268" s="264"/>
      <c r="C268" s="264"/>
      <c r="D268" s="264"/>
      <c r="E268" s="264"/>
      <c r="F268" s="264"/>
      <c r="G268" s="264"/>
      <c r="H268" s="264"/>
      <c r="I268" s="265"/>
      <c r="J268" s="265"/>
      <c r="K268" s="265"/>
      <c r="L268" s="265"/>
      <c r="M268" s="265"/>
      <c r="N268" s="265"/>
      <c r="O268" s="265"/>
      <c r="P268" s="265"/>
      <c r="Q268" s="265"/>
    </row>
    <row r="269" spans="2:17" ht="12.75" customHeight="1" x14ac:dyDescent="0.25">
      <c r="B269" s="264"/>
      <c r="C269" s="264"/>
      <c r="D269" s="264"/>
      <c r="E269" s="264"/>
      <c r="F269" s="264"/>
      <c r="G269" s="264"/>
      <c r="H269" s="264"/>
      <c r="I269" s="265"/>
      <c r="J269" s="265"/>
      <c r="K269" s="265"/>
      <c r="L269" s="265"/>
      <c r="M269" s="265"/>
      <c r="N269" s="265"/>
      <c r="O269" s="265"/>
      <c r="P269" s="265"/>
      <c r="Q269" s="265"/>
    </row>
    <row r="270" spans="2:17" ht="12.75" customHeight="1" x14ac:dyDescent="0.25">
      <c r="B270" s="264"/>
      <c r="C270" s="264"/>
      <c r="D270" s="264"/>
      <c r="E270" s="264"/>
      <c r="F270" s="264"/>
      <c r="G270" s="264"/>
      <c r="H270" s="264"/>
      <c r="I270" s="265"/>
      <c r="J270" s="265"/>
      <c r="K270" s="265"/>
      <c r="L270" s="265"/>
      <c r="M270" s="265"/>
      <c r="N270" s="265"/>
      <c r="O270" s="265"/>
      <c r="P270" s="265"/>
      <c r="Q270" s="265"/>
    </row>
    <row r="271" spans="2:17" ht="12.75" customHeight="1" x14ac:dyDescent="0.25">
      <c r="B271" s="264"/>
      <c r="C271" s="264"/>
      <c r="D271" s="264"/>
      <c r="E271" s="264"/>
      <c r="F271" s="264"/>
      <c r="G271" s="264"/>
      <c r="H271" s="264"/>
      <c r="I271" s="265"/>
      <c r="J271" s="265"/>
      <c r="K271" s="265"/>
      <c r="L271" s="265"/>
      <c r="M271" s="265"/>
      <c r="N271" s="265"/>
      <c r="O271" s="265"/>
      <c r="P271" s="265"/>
      <c r="Q271" s="265"/>
    </row>
    <row r="272" spans="2:17" ht="12.75" customHeight="1" x14ac:dyDescent="0.25">
      <c r="B272" s="264"/>
      <c r="C272" s="264"/>
      <c r="D272" s="264"/>
      <c r="E272" s="264"/>
      <c r="F272" s="264"/>
      <c r="G272" s="264"/>
      <c r="H272" s="264"/>
      <c r="I272" s="265"/>
      <c r="J272" s="265"/>
      <c r="K272" s="265"/>
      <c r="L272" s="265"/>
      <c r="M272" s="265"/>
      <c r="N272" s="265"/>
      <c r="O272" s="265"/>
      <c r="P272" s="265"/>
      <c r="Q272" s="265"/>
    </row>
    <row r="273" spans="2:17" ht="12.75" customHeight="1" x14ac:dyDescent="0.25">
      <c r="B273" s="264"/>
      <c r="C273" s="264"/>
      <c r="D273" s="264"/>
      <c r="E273" s="264"/>
      <c r="F273" s="264"/>
      <c r="G273" s="264"/>
      <c r="H273" s="264"/>
      <c r="I273" s="265"/>
      <c r="J273" s="265"/>
      <c r="K273" s="265"/>
      <c r="L273" s="265"/>
      <c r="M273" s="265"/>
      <c r="N273" s="265"/>
      <c r="O273" s="265"/>
      <c r="P273" s="265"/>
      <c r="Q273" s="265"/>
    </row>
    <row r="274" spans="2:17" ht="12.75" customHeight="1" x14ac:dyDescent="0.25">
      <c r="B274" s="264"/>
      <c r="C274" s="264"/>
      <c r="D274" s="264"/>
      <c r="E274" s="264"/>
      <c r="F274" s="264"/>
      <c r="G274" s="264"/>
      <c r="H274" s="264"/>
      <c r="I274" s="265"/>
      <c r="J274" s="265"/>
      <c r="K274" s="265"/>
      <c r="L274" s="265"/>
      <c r="M274" s="265"/>
      <c r="N274" s="265"/>
      <c r="O274" s="265"/>
      <c r="P274" s="265"/>
      <c r="Q274" s="265"/>
    </row>
    <row r="275" spans="2:17" ht="12.75" customHeight="1" x14ac:dyDescent="0.25">
      <c r="B275" s="264"/>
      <c r="C275" s="264"/>
      <c r="D275" s="264"/>
      <c r="E275" s="264"/>
      <c r="F275" s="264"/>
      <c r="G275" s="264"/>
      <c r="H275" s="264"/>
      <c r="I275" s="265"/>
      <c r="J275" s="265"/>
      <c r="K275" s="265"/>
      <c r="L275" s="265"/>
      <c r="M275" s="265"/>
      <c r="N275" s="265"/>
      <c r="O275" s="265"/>
      <c r="P275" s="265"/>
      <c r="Q275" s="265"/>
    </row>
    <row r="276" spans="2:17" ht="12.75" customHeight="1" x14ac:dyDescent="0.25">
      <c r="B276" s="264"/>
      <c r="C276" s="264"/>
      <c r="D276" s="264"/>
      <c r="E276" s="264"/>
      <c r="F276" s="264"/>
      <c r="G276" s="264"/>
      <c r="H276" s="264"/>
      <c r="I276" s="265"/>
      <c r="J276" s="265"/>
      <c r="K276" s="265"/>
      <c r="L276" s="265"/>
      <c r="M276" s="265"/>
      <c r="N276" s="265"/>
      <c r="O276" s="265"/>
      <c r="P276" s="265"/>
      <c r="Q276" s="265"/>
    </row>
    <row r="277" spans="2:17" ht="12.75" customHeight="1" x14ac:dyDescent="0.25">
      <c r="B277" s="264"/>
      <c r="C277" s="264"/>
      <c r="D277" s="264"/>
      <c r="E277" s="264"/>
      <c r="F277" s="264"/>
      <c r="G277" s="264"/>
      <c r="H277" s="264"/>
      <c r="I277" s="265"/>
      <c r="J277" s="265"/>
      <c r="K277" s="265"/>
      <c r="L277" s="265"/>
      <c r="M277" s="265"/>
      <c r="N277" s="265"/>
      <c r="O277" s="265"/>
      <c r="P277" s="265"/>
      <c r="Q277" s="265"/>
    </row>
    <row r="278" spans="2:17" ht="12.75" customHeight="1" x14ac:dyDescent="0.25">
      <c r="B278" s="264"/>
      <c r="C278" s="264"/>
      <c r="D278" s="264"/>
      <c r="E278" s="264"/>
      <c r="F278" s="264"/>
      <c r="G278" s="264"/>
      <c r="H278" s="264"/>
      <c r="I278" s="265"/>
      <c r="J278" s="265"/>
      <c r="K278" s="265"/>
      <c r="L278" s="265"/>
      <c r="M278" s="265"/>
      <c r="N278" s="265"/>
      <c r="O278" s="265"/>
      <c r="P278" s="265"/>
      <c r="Q278" s="265"/>
    </row>
    <row r="279" spans="2:17" ht="12.75" customHeight="1" x14ac:dyDescent="0.25">
      <c r="B279" s="264"/>
      <c r="C279" s="264"/>
      <c r="D279" s="264"/>
      <c r="E279" s="264"/>
      <c r="F279" s="264"/>
      <c r="G279" s="264"/>
      <c r="H279" s="264"/>
      <c r="I279" s="265"/>
      <c r="J279" s="265"/>
      <c r="K279" s="265"/>
      <c r="L279" s="265"/>
      <c r="M279" s="265"/>
      <c r="N279" s="265"/>
      <c r="O279" s="265"/>
      <c r="P279" s="265"/>
      <c r="Q279" s="265"/>
    </row>
    <row r="280" spans="2:17" ht="12.75" customHeight="1" x14ac:dyDescent="0.25">
      <c r="B280" s="264"/>
      <c r="C280" s="264"/>
      <c r="D280" s="264"/>
      <c r="E280" s="264"/>
      <c r="F280" s="264"/>
      <c r="G280" s="264"/>
      <c r="H280" s="264"/>
      <c r="I280" s="265"/>
      <c r="J280" s="265"/>
      <c r="K280" s="265"/>
      <c r="L280" s="265"/>
      <c r="M280" s="265"/>
      <c r="N280" s="265"/>
      <c r="O280" s="265"/>
      <c r="P280" s="265"/>
      <c r="Q280" s="265"/>
    </row>
    <row r="281" spans="2:17" ht="12.75" customHeight="1" x14ac:dyDescent="0.25">
      <c r="B281" s="264"/>
      <c r="C281" s="264"/>
      <c r="D281" s="264"/>
      <c r="E281" s="264"/>
      <c r="F281" s="264"/>
      <c r="G281" s="264"/>
      <c r="H281" s="264"/>
      <c r="I281" s="265"/>
      <c r="J281" s="265"/>
      <c r="K281" s="265"/>
      <c r="L281" s="265"/>
      <c r="M281" s="265"/>
      <c r="N281" s="265"/>
      <c r="O281" s="265"/>
      <c r="P281" s="265"/>
      <c r="Q281" s="265"/>
    </row>
    <row r="282" spans="2:17" ht="12.75" customHeight="1" x14ac:dyDescent="0.25">
      <c r="B282" s="264"/>
      <c r="C282" s="264"/>
      <c r="D282" s="264"/>
      <c r="E282" s="264"/>
      <c r="F282" s="264"/>
      <c r="G282" s="264"/>
      <c r="H282" s="264"/>
      <c r="I282" s="265"/>
      <c r="J282" s="265"/>
      <c r="K282" s="265"/>
      <c r="L282" s="265"/>
      <c r="M282" s="265"/>
      <c r="N282" s="265"/>
      <c r="O282" s="265"/>
      <c r="P282" s="265"/>
      <c r="Q282" s="265"/>
    </row>
    <row r="283" spans="2:17" ht="12.75" customHeight="1" x14ac:dyDescent="0.25">
      <c r="B283" s="264"/>
      <c r="C283" s="264"/>
      <c r="D283" s="264"/>
      <c r="E283" s="264"/>
      <c r="F283" s="264"/>
      <c r="G283" s="264"/>
      <c r="H283" s="264"/>
      <c r="I283" s="265"/>
      <c r="J283" s="265"/>
      <c r="K283" s="265"/>
      <c r="L283" s="265"/>
      <c r="M283" s="265"/>
      <c r="N283" s="265"/>
      <c r="O283" s="265"/>
      <c r="P283" s="265"/>
      <c r="Q283" s="265"/>
    </row>
    <row r="284" spans="2:17" ht="11.25" customHeight="1" x14ac:dyDescent="0.25">
      <c r="B284" s="50"/>
      <c r="C284" s="50"/>
      <c r="D284" s="50"/>
      <c r="E284" s="50"/>
      <c r="F284" s="50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</row>
    <row r="285" spans="2:17" ht="30" customHeight="1" x14ac:dyDescent="0.25">
      <c r="B285" s="42">
        <v>13</v>
      </c>
      <c r="C285" s="48"/>
      <c r="D285" s="257"/>
      <c r="E285" s="258"/>
      <c r="F285" s="258"/>
      <c r="G285" s="258"/>
      <c r="H285" s="258"/>
      <c r="I285" s="259"/>
      <c r="J285" s="49" t="s">
        <v>99</v>
      </c>
      <c r="K285" s="259"/>
      <c r="L285" s="260"/>
      <c r="M285" s="260"/>
      <c r="N285" s="260"/>
      <c r="O285" s="260"/>
      <c r="P285" s="260"/>
      <c r="Q285" s="260"/>
    </row>
    <row r="286" spans="2:17" ht="7.5" customHeight="1" x14ac:dyDescent="0.25">
      <c r="B286" s="50"/>
      <c r="C286" s="261"/>
      <c r="D286" s="261"/>
      <c r="E286" s="261"/>
      <c r="F286" s="261"/>
      <c r="G286" s="261"/>
      <c r="H286" s="261"/>
      <c r="I286" s="261"/>
      <c r="J286" s="50"/>
      <c r="K286" s="262"/>
      <c r="L286" s="263"/>
      <c r="M286" s="263"/>
      <c r="N286" s="263"/>
      <c r="O286" s="263"/>
      <c r="P286" s="263"/>
      <c r="Q286" s="263"/>
    </row>
    <row r="287" spans="2:17" ht="12.75" customHeight="1" x14ac:dyDescent="0.25">
      <c r="B287" s="264" t="s">
        <v>49</v>
      </c>
      <c r="C287" s="264"/>
      <c r="D287" s="264"/>
      <c r="E287" s="264"/>
      <c r="F287" s="264"/>
      <c r="G287" s="264"/>
      <c r="H287" s="264"/>
      <c r="I287" s="265"/>
      <c r="J287" s="265" t="s">
        <v>49</v>
      </c>
      <c r="K287" s="265"/>
      <c r="L287" s="265"/>
      <c r="M287" s="265"/>
      <c r="N287" s="265"/>
      <c r="O287" s="265"/>
      <c r="P287" s="265"/>
      <c r="Q287" s="265"/>
    </row>
    <row r="288" spans="2:17" ht="12.75" customHeight="1" x14ac:dyDescent="0.25">
      <c r="B288" s="264"/>
      <c r="C288" s="264"/>
      <c r="D288" s="264"/>
      <c r="E288" s="264"/>
      <c r="F288" s="264"/>
      <c r="G288" s="264"/>
      <c r="H288" s="264"/>
      <c r="I288" s="265"/>
      <c r="J288" s="265"/>
      <c r="K288" s="265"/>
      <c r="L288" s="265"/>
      <c r="M288" s="265"/>
      <c r="N288" s="265"/>
      <c r="O288" s="265"/>
      <c r="P288" s="265"/>
      <c r="Q288" s="265"/>
    </row>
    <row r="289" spans="2:17" ht="12.75" customHeight="1" x14ac:dyDescent="0.25">
      <c r="B289" s="264"/>
      <c r="C289" s="264"/>
      <c r="D289" s="264"/>
      <c r="E289" s="264"/>
      <c r="F289" s="264"/>
      <c r="G289" s="264"/>
      <c r="H289" s="264"/>
      <c r="I289" s="265"/>
      <c r="J289" s="265"/>
      <c r="K289" s="265"/>
      <c r="L289" s="265"/>
      <c r="M289" s="265"/>
      <c r="N289" s="265"/>
      <c r="O289" s="265"/>
      <c r="P289" s="265"/>
      <c r="Q289" s="265"/>
    </row>
    <row r="290" spans="2:17" ht="12.75" customHeight="1" x14ac:dyDescent="0.25">
      <c r="B290" s="264"/>
      <c r="C290" s="264"/>
      <c r="D290" s="264"/>
      <c r="E290" s="264"/>
      <c r="F290" s="264"/>
      <c r="G290" s="264"/>
      <c r="H290" s="264"/>
      <c r="I290" s="265"/>
      <c r="J290" s="265"/>
      <c r="K290" s="265"/>
      <c r="L290" s="265"/>
      <c r="M290" s="265"/>
      <c r="N290" s="265"/>
      <c r="O290" s="265"/>
      <c r="P290" s="265"/>
      <c r="Q290" s="265"/>
    </row>
    <row r="291" spans="2:17" ht="12.75" customHeight="1" x14ac:dyDescent="0.25">
      <c r="B291" s="264"/>
      <c r="C291" s="264"/>
      <c r="D291" s="264"/>
      <c r="E291" s="264"/>
      <c r="F291" s="264"/>
      <c r="G291" s="264"/>
      <c r="H291" s="264"/>
      <c r="I291" s="265"/>
      <c r="J291" s="265"/>
      <c r="K291" s="265"/>
      <c r="L291" s="265"/>
      <c r="M291" s="265"/>
      <c r="N291" s="265"/>
      <c r="O291" s="265"/>
      <c r="P291" s="265"/>
      <c r="Q291" s="265"/>
    </row>
    <row r="292" spans="2:17" ht="12.75" customHeight="1" x14ac:dyDescent="0.25">
      <c r="B292" s="264"/>
      <c r="C292" s="264"/>
      <c r="D292" s="264"/>
      <c r="E292" s="264"/>
      <c r="F292" s="264"/>
      <c r="G292" s="264"/>
      <c r="H292" s="264"/>
      <c r="I292" s="265"/>
      <c r="J292" s="265"/>
      <c r="K292" s="265"/>
      <c r="L292" s="265"/>
      <c r="M292" s="265"/>
      <c r="N292" s="265"/>
      <c r="O292" s="265"/>
      <c r="P292" s="265"/>
      <c r="Q292" s="265"/>
    </row>
    <row r="293" spans="2:17" ht="12.75" customHeight="1" x14ac:dyDescent="0.25">
      <c r="B293" s="264"/>
      <c r="C293" s="264"/>
      <c r="D293" s="264"/>
      <c r="E293" s="264"/>
      <c r="F293" s="264"/>
      <c r="G293" s="264"/>
      <c r="H293" s="264"/>
      <c r="I293" s="265"/>
      <c r="J293" s="265"/>
      <c r="K293" s="265"/>
      <c r="L293" s="265"/>
      <c r="M293" s="265"/>
      <c r="N293" s="265"/>
      <c r="O293" s="265"/>
      <c r="P293" s="265"/>
      <c r="Q293" s="265"/>
    </row>
    <row r="294" spans="2:17" ht="12.75" customHeight="1" x14ac:dyDescent="0.25">
      <c r="B294" s="264"/>
      <c r="C294" s="264"/>
      <c r="D294" s="264"/>
      <c r="E294" s="264"/>
      <c r="F294" s="264"/>
      <c r="G294" s="264"/>
      <c r="H294" s="264"/>
      <c r="I294" s="265"/>
      <c r="J294" s="265"/>
      <c r="K294" s="265"/>
      <c r="L294" s="265"/>
      <c r="M294" s="265"/>
      <c r="N294" s="265"/>
      <c r="O294" s="265"/>
      <c r="P294" s="265"/>
      <c r="Q294" s="265"/>
    </row>
    <row r="295" spans="2:17" ht="12.75" customHeight="1" x14ac:dyDescent="0.25">
      <c r="B295" s="264"/>
      <c r="C295" s="264"/>
      <c r="D295" s="264"/>
      <c r="E295" s="264"/>
      <c r="F295" s="264"/>
      <c r="G295" s="264"/>
      <c r="H295" s="264"/>
      <c r="I295" s="265"/>
      <c r="J295" s="265"/>
      <c r="K295" s="265"/>
      <c r="L295" s="265"/>
      <c r="M295" s="265"/>
      <c r="N295" s="265"/>
      <c r="O295" s="265"/>
      <c r="P295" s="265"/>
      <c r="Q295" s="265"/>
    </row>
    <row r="296" spans="2:17" ht="12.75" customHeight="1" x14ac:dyDescent="0.25">
      <c r="B296" s="264"/>
      <c r="C296" s="264"/>
      <c r="D296" s="264"/>
      <c r="E296" s="264"/>
      <c r="F296" s="264"/>
      <c r="G296" s="264"/>
      <c r="H296" s="264"/>
      <c r="I296" s="265"/>
      <c r="J296" s="265"/>
      <c r="K296" s="265"/>
      <c r="L296" s="265"/>
      <c r="M296" s="265"/>
      <c r="N296" s="265"/>
      <c r="O296" s="265"/>
      <c r="P296" s="265"/>
      <c r="Q296" s="265"/>
    </row>
    <row r="297" spans="2:17" ht="12.75" customHeight="1" x14ac:dyDescent="0.25">
      <c r="B297" s="264"/>
      <c r="C297" s="264"/>
      <c r="D297" s="264"/>
      <c r="E297" s="264"/>
      <c r="F297" s="264"/>
      <c r="G297" s="264"/>
      <c r="H297" s="264"/>
      <c r="I297" s="265"/>
      <c r="J297" s="265"/>
      <c r="K297" s="265"/>
      <c r="L297" s="265"/>
      <c r="M297" s="265"/>
      <c r="N297" s="265"/>
      <c r="O297" s="265"/>
      <c r="P297" s="265"/>
      <c r="Q297" s="265"/>
    </row>
    <row r="298" spans="2:17" ht="12.75" customHeight="1" x14ac:dyDescent="0.25">
      <c r="B298" s="264"/>
      <c r="C298" s="264"/>
      <c r="D298" s="264"/>
      <c r="E298" s="264"/>
      <c r="F298" s="264"/>
      <c r="G298" s="264"/>
      <c r="H298" s="264"/>
      <c r="I298" s="265"/>
      <c r="J298" s="265"/>
      <c r="K298" s="265"/>
      <c r="L298" s="265"/>
      <c r="M298" s="265"/>
      <c r="N298" s="265"/>
      <c r="O298" s="265"/>
      <c r="P298" s="265"/>
      <c r="Q298" s="265"/>
    </row>
    <row r="299" spans="2:17" ht="12.75" customHeight="1" x14ac:dyDescent="0.25">
      <c r="B299" s="264"/>
      <c r="C299" s="264"/>
      <c r="D299" s="264"/>
      <c r="E299" s="264"/>
      <c r="F299" s="264"/>
      <c r="G299" s="264"/>
      <c r="H299" s="264"/>
      <c r="I299" s="265"/>
      <c r="J299" s="265"/>
      <c r="K299" s="265"/>
      <c r="L299" s="265"/>
      <c r="M299" s="265"/>
      <c r="N299" s="265"/>
      <c r="O299" s="265"/>
      <c r="P299" s="265"/>
      <c r="Q299" s="265"/>
    </row>
    <row r="300" spans="2:17" ht="12.75" customHeight="1" x14ac:dyDescent="0.25">
      <c r="B300" s="264"/>
      <c r="C300" s="264"/>
      <c r="D300" s="264"/>
      <c r="E300" s="264"/>
      <c r="F300" s="264"/>
      <c r="G300" s="264"/>
      <c r="H300" s="264"/>
      <c r="I300" s="265"/>
      <c r="J300" s="265"/>
      <c r="K300" s="265"/>
      <c r="L300" s="265"/>
      <c r="M300" s="265"/>
      <c r="N300" s="265"/>
      <c r="O300" s="265"/>
      <c r="P300" s="265"/>
      <c r="Q300" s="265"/>
    </row>
    <row r="301" spans="2:17" ht="12.75" customHeight="1" x14ac:dyDescent="0.25">
      <c r="B301" s="264"/>
      <c r="C301" s="264"/>
      <c r="D301" s="264"/>
      <c r="E301" s="264"/>
      <c r="F301" s="264"/>
      <c r="G301" s="264"/>
      <c r="H301" s="264"/>
      <c r="I301" s="265"/>
      <c r="J301" s="265"/>
      <c r="K301" s="265"/>
      <c r="L301" s="265"/>
      <c r="M301" s="265"/>
      <c r="N301" s="265"/>
      <c r="O301" s="265"/>
      <c r="P301" s="265"/>
      <c r="Q301" s="265"/>
    </row>
    <row r="302" spans="2:17" ht="12.75" customHeight="1" x14ac:dyDescent="0.25">
      <c r="B302" s="264"/>
      <c r="C302" s="264"/>
      <c r="D302" s="264"/>
      <c r="E302" s="264"/>
      <c r="F302" s="264"/>
      <c r="G302" s="264"/>
      <c r="H302" s="264"/>
      <c r="I302" s="265"/>
      <c r="J302" s="265"/>
      <c r="K302" s="265"/>
      <c r="L302" s="265"/>
      <c r="M302" s="265"/>
      <c r="N302" s="265"/>
      <c r="O302" s="265"/>
      <c r="P302" s="265"/>
      <c r="Q302" s="265"/>
    </row>
    <row r="303" spans="2:17" ht="12.75" customHeight="1" x14ac:dyDescent="0.25">
      <c r="B303" s="264"/>
      <c r="C303" s="264"/>
      <c r="D303" s="264"/>
      <c r="E303" s="264"/>
      <c r="F303" s="264"/>
      <c r="G303" s="264"/>
      <c r="H303" s="264"/>
      <c r="I303" s="265"/>
      <c r="J303" s="265"/>
      <c r="K303" s="265"/>
      <c r="L303" s="265"/>
      <c r="M303" s="265"/>
      <c r="N303" s="265"/>
      <c r="O303" s="265"/>
      <c r="P303" s="265"/>
      <c r="Q303" s="265"/>
    </row>
    <row r="304" spans="2:17" ht="12.75" customHeight="1" x14ac:dyDescent="0.25">
      <c r="B304" s="264"/>
      <c r="C304" s="264"/>
      <c r="D304" s="264"/>
      <c r="E304" s="264"/>
      <c r="F304" s="264"/>
      <c r="G304" s="264"/>
      <c r="H304" s="264"/>
      <c r="I304" s="265"/>
      <c r="J304" s="265"/>
      <c r="K304" s="265"/>
      <c r="L304" s="265"/>
      <c r="M304" s="265"/>
      <c r="N304" s="265"/>
      <c r="O304" s="265"/>
      <c r="P304" s="265"/>
      <c r="Q304" s="265"/>
    </row>
    <row r="305" spans="2:17" ht="12.75" customHeight="1" x14ac:dyDescent="0.25">
      <c r="B305" s="264"/>
      <c r="C305" s="264"/>
      <c r="D305" s="264"/>
      <c r="E305" s="264"/>
      <c r="F305" s="264"/>
      <c r="G305" s="264"/>
      <c r="H305" s="264"/>
      <c r="I305" s="265"/>
      <c r="J305" s="265"/>
      <c r="K305" s="265"/>
      <c r="L305" s="265"/>
      <c r="M305" s="265"/>
      <c r="N305" s="265"/>
      <c r="O305" s="265"/>
      <c r="P305" s="265"/>
      <c r="Q305" s="265"/>
    </row>
    <row r="306" spans="2:17" ht="12.75" customHeight="1" x14ac:dyDescent="0.25">
      <c r="B306" s="264"/>
      <c r="C306" s="264"/>
      <c r="D306" s="264"/>
      <c r="E306" s="264"/>
      <c r="F306" s="264"/>
      <c r="G306" s="264"/>
      <c r="H306" s="264"/>
      <c r="I306" s="265"/>
      <c r="J306" s="265"/>
      <c r="K306" s="265"/>
      <c r="L306" s="265"/>
      <c r="M306" s="265"/>
      <c r="N306" s="265"/>
      <c r="O306" s="265"/>
      <c r="P306" s="265"/>
      <c r="Q306" s="265"/>
    </row>
    <row r="307" spans="2:17" ht="11.25" customHeight="1" x14ac:dyDescent="0.25">
      <c r="B307" s="50"/>
      <c r="C307" s="50"/>
      <c r="D307" s="50"/>
      <c r="E307" s="50"/>
      <c r="F307" s="50"/>
      <c r="G307" s="50"/>
      <c r="H307" s="50"/>
      <c r="I307" s="50"/>
      <c r="J307" s="50"/>
      <c r="K307" s="50"/>
      <c r="L307" s="50"/>
      <c r="M307" s="50"/>
      <c r="N307" s="50"/>
      <c r="O307" s="50"/>
      <c r="P307" s="50"/>
      <c r="Q307" s="50"/>
    </row>
    <row r="308" spans="2:17" ht="30" customHeight="1" x14ac:dyDescent="0.25">
      <c r="B308" s="42">
        <v>14</v>
      </c>
      <c r="C308" s="48"/>
      <c r="D308" s="257"/>
      <c r="E308" s="258"/>
      <c r="F308" s="258"/>
      <c r="G308" s="258"/>
      <c r="H308" s="258"/>
      <c r="I308" s="259"/>
      <c r="J308" s="49" t="s">
        <v>99</v>
      </c>
      <c r="K308" s="259"/>
      <c r="L308" s="260"/>
      <c r="M308" s="260"/>
      <c r="N308" s="260"/>
      <c r="O308" s="260"/>
      <c r="P308" s="260"/>
      <c r="Q308" s="260"/>
    </row>
    <row r="309" spans="2:17" ht="7.5" customHeight="1" x14ac:dyDescent="0.25">
      <c r="B309" s="50"/>
      <c r="C309" s="261"/>
      <c r="D309" s="261"/>
      <c r="E309" s="261"/>
      <c r="F309" s="261"/>
      <c r="G309" s="261"/>
      <c r="H309" s="261"/>
      <c r="I309" s="261"/>
      <c r="J309" s="50"/>
      <c r="K309" s="262"/>
      <c r="L309" s="263"/>
      <c r="M309" s="263"/>
      <c r="N309" s="263"/>
      <c r="O309" s="263"/>
      <c r="P309" s="263"/>
      <c r="Q309" s="263"/>
    </row>
    <row r="310" spans="2:17" ht="12.75" customHeight="1" x14ac:dyDescent="0.25">
      <c r="B310" s="264" t="s">
        <v>49</v>
      </c>
      <c r="C310" s="264"/>
      <c r="D310" s="264"/>
      <c r="E310" s="264"/>
      <c r="F310" s="264"/>
      <c r="G310" s="264"/>
      <c r="H310" s="264"/>
      <c r="I310" s="265"/>
      <c r="J310" s="265"/>
      <c r="K310" s="265"/>
      <c r="L310" s="265"/>
      <c r="M310" s="265"/>
      <c r="N310" s="265"/>
      <c r="O310" s="265"/>
      <c r="P310" s="265"/>
      <c r="Q310" s="265"/>
    </row>
    <row r="311" spans="2:17" ht="12.75" customHeight="1" x14ac:dyDescent="0.25">
      <c r="B311" s="264"/>
      <c r="C311" s="264"/>
      <c r="D311" s="264"/>
      <c r="E311" s="264"/>
      <c r="F311" s="264"/>
      <c r="G311" s="264"/>
      <c r="H311" s="264"/>
      <c r="I311" s="265"/>
      <c r="J311" s="265"/>
      <c r="K311" s="265"/>
      <c r="L311" s="265"/>
      <c r="M311" s="265"/>
      <c r="N311" s="265"/>
      <c r="O311" s="265"/>
      <c r="P311" s="265"/>
      <c r="Q311" s="265"/>
    </row>
    <row r="312" spans="2:17" ht="12.75" customHeight="1" x14ac:dyDescent="0.25">
      <c r="B312" s="264"/>
      <c r="C312" s="264"/>
      <c r="D312" s="264"/>
      <c r="E312" s="264"/>
      <c r="F312" s="264"/>
      <c r="G312" s="264"/>
      <c r="H312" s="264"/>
      <c r="I312" s="265"/>
      <c r="J312" s="265"/>
      <c r="K312" s="265"/>
      <c r="L312" s="265"/>
      <c r="M312" s="265"/>
      <c r="N312" s="265"/>
      <c r="O312" s="265"/>
      <c r="P312" s="265"/>
      <c r="Q312" s="265"/>
    </row>
    <row r="313" spans="2:17" ht="12.75" customHeight="1" x14ac:dyDescent="0.25">
      <c r="B313" s="264"/>
      <c r="C313" s="264"/>
      <c r="D313" s="264"/>
      <c r="E313" s="264"/>
      <c r="F313" s="264"/>
      <c r="G313" s="264"/>
      <c r="H313" s="264"/>
      <c r="I313" s="265"/>
      <c r="J313" s="265"/>
      <c r="K313" s="265"/>
      <c r="L313" s="265"/>
      <c r="M313" s="265"/>
      <c r="N313" s="265"/>
      <c r="O313" s="265"/>
      <c r="P313" s="265"/>
      <c r="Q313" s="265"/>
    </row>
    <row r="314" spans="2:17" ht="12.75" customHeight="1" x14ac:dyDescent="0.25">
      <c r="B314" s="264"/>
      <c r="C314" s="264"/>
      <c r="D314" s="264"/>
      <c r="E314" s="264"/>
      <c r="F314" s="264"/>
      <c r="G314" s="264"/>
      <c r="H314" s="264"/>
      <c r="I314" s="265"/>
      <c r="J314" s="265"/>
      <c r="K314" s="265"/>
      <c r="L314" s="265"/>
      <c r="M314" s="265"/>
      <c r="N314" s="265"/>
      <c r="O314" s="265"/>
      <c r="P314" s="265"/>
      <c r="Q314" s="265"/>
    </row>
    <row r="315" spans="2:17" ht="12.75" customHeight="1" x14ac:dyDescent="0.25">
      <c r="B315" s="264"/>
      <c r="C315" s="264"/>
      <c r="D315" s="264"/>
      <c r="E315" s="264"/>
      <c r="F315" s="264"/>
      <c r="G315" s="264"/>
      <c r="H315" s="264"/>
      <c r="I315" s="265"/>
      <c r="J315" s="265"/>
      <c r="K315" s="265"/>
      <c r="L315" s="265"/>
      <c r="M315" s="265"/>
      <c r="N315" s="265"/>
      <c r="O315" s="265"/>
      <c r="P315" s="265"/>
      <c r="Q315" s="265"/>
    </row>
    <row r="316" spans="2:17" ht="12.75" customHeight="1" x14ac:dyDescent="0.25">
      <c r="B316" s="264"/>
      <c r="C316" s="264"/>
      <c r="D316" s="264"/>
      <c r="E316" s="264"/>
      <c r="F316" s="264"/>
      <c r="G316" s="264"/>
      <c r="H316" s="264"/>
      <c r="I316" s="265"/>
      <c r="J316" s="265"/>
      <c r="K316" s="265"/>
      <c r="L316" s="265"/>
      <c r="M316" s="265"/>
      <c r="N316" s="265"/>
      <c r="O316" s="265"/>
      <c r="P316" s="265"/>
      <c r="Q316" s="265"/>
    </row>
    <row r="317" spans="2:17" ht="12.75" customHeight="1" x14ac:dyDescent="0.25">
      <c r="B317" s="264"/>
      <c r="C317" s="264"/>
      <c r="D317" s="264"/>
      <c r="E317" s="264"/>
      <c r="F317" s="264"/>
      <c r="G317" s="264"/>
      <c r="H317" s="264"/>
      <c r="I317" s="265"/>
      <c r="J317" s="265"/>
      <c r="K317" s="265"/>
      <c r="L317" s="265"/>
      <c r="M317" s="265"/>
      <c r="N317" s="265"/>
      <c r="O317" s="265"/>
      <c r="P317" s="265"/>
      <c r="Q317" s="265"/>
    </row>
    <row r="318" spans="2:17" ht="12.75" customHeight="1" x14ac:dyDescent="0.25">
      <c r="B318" s="264"/>
      <c r="C318" s="264"/>
      <c r="D318" s="264"/>
      <c r="E318" s="264"/>
      <c r="F318" s="264"/>
      <c r="G318" s="264"/>
      <c r="H318" s="264"/>
      <c r="I318" s="265"/>
      <c r="J318" s="265"/>
      <c r="K318" s="265"/>
      <c r="L318" s="265"/>
      <c r="M318" s="265"/>
      <c r="N318" s="265"/>
      <c r="O318" s="265"/>
      <c r="P318" s="265"/>
      <c r="Q318" s="265"/>
    </row>
    <row r="319" spans="2:17" ht="12.75" customHeight="1" x14ac:dyDescent="0.25">
      <c r="B319" s="264"/>
      <c r="C319" s="264"/>
      <c r="D319" s="264"/>
      <c r="E319" s="264"/>
      <c r="F319" s="264"/>
      <c r="G319" s="264"/>
      <c r="H319" s="264"/>
      <c r="I319" s="265"/>
      <c r="J319" s="265"/>
      <c r="K319" s="265"/>
      <c r="L319" s="265"/>
      <c r="M319" s="265"/>
      <c r="N319" s="265"/>
      <c r="O319" s="265"/>
      <c r="P319" s="265"/>
      <c r="Q319" s="265"/>
    </row>
    <row r="320" spans="2:17" ht="12.75" customHeight="1" x14ac:dyDescent="0.25">
      <c r="B320" s="264"/>
      <c r="C320" s="264"/>
      <c r="D320" s="264"/>
      <c r="E320" s="264"/>
      <c r="F320" s="264"/>
      <c r="G320" s="264"/>
      <c r="H320" s="264"/>
      <c r="I320" s="265"/>
      <c r="J320" s="265"/>
      <c r="K320" s="265"/>
      <c r="L320" s="265"/>
      <c r="M320" s="265"/>
      <c r="N320" s="265"/>
      <c r="O320" s="265"/>
      <c r="P320" s="265"/>
      <c r="Q320" s="265"/>
    </row>
    <row r="321" spans="2:17" ht="12.75" customHeight="1" x14ac:dyDescent="0.25">
      <c r="B321" s="264"/>
      <c r="C321" s="264"/>
      <c r="D321" s="264"/>
      <c r="E321" s="264"/>
      <c r="F321" s="264"/>
      <c r="G321" s="264"/>
      <c r="H321" s="264"/>
      <c r="I321" s="265"/>
      <c r="J321" s="265"/>
      <c r="K321" s="265"/>
      <c r="L321" s="265"/>
      <c r="M321" s="265"/>
      <c r="N321" s="265"/>
      <c r="O321" s="265"/>
      <c r="P321" s="265"/>
      <c r="Q321" s="265"/>
    </row>
    <row r="322" spans="2:17" ht="12.75" customHeight="1" x14ac:dyDescent="0.25">
      <c r="B322" s="264"/>
      <c r="C322" s="264"/>
      <c r="D322" s="264"/>
      <c r="E322" s="264"/>
      <c r="F322" s="264"/>
      <c r="G322" s="264"/>
      <c r="H322" s="264"/>
      <c r="I322" s="265"/>
      <c r="J322" s="265"/>
      <c r="K322" s="265"/>
      <c r="L322" s="265"/>
      <c r="M322" s="265"/>
      <c r="N322" s="265"/>
      <c r="O322" s="265"/>
      <c r="P322" s="265"/>
      <c r="Q322" s="265"/>
    </row>
    <row r="323" spans="2:17" ht="12.75" customHeight="1" x14ac:dyDescent="0.25">
      <c r="B323" s="264"/>
      <c r="C323" s="264"/>
      <c r="D323" s="264"/>
      <c r="E323" s="264"/>
      <c r="F323" s="264"/>
      <c r="G323" s="264"/>
      <c r="H323" s="264"/>
      <c r="I323" s="265"/>
      <c r="J323" s="265"/>
      <c r="K323" s="265"/>
      <c r="L323" s="265"/>
      <c r="M323" s="265"/>
      <c r="N323" s="265"/>
      <c r="O323" s="265"/>
      <c r="P323" s="265"/>
      <c r="Q323" s="265"/>
    </row>
    <row r="324" spans="2:17" ht="12.75" customHeight="1" x14ac:dyDescent="0.25">
      <c r="B324" s="264"/>
      <c r="C324" s="264"/>
      <c r="D324" s="264"/>
      <c r="E324" s="264"/>
      <c r="F324" s="264"/>
      <c r="G324" s="264"/>
      <c r="H324" s="264"/>
      <c r="I324" s="265"/>
      <c r="J324" s="265"/>
      <c r="K324" s="265"/>
      <c r="L324" s="265"/>
      <c r="M324" s="265"/>
      <c r="N324" s="265"/>
      <c r="O324" s="265"/>
      <c r="P324" s="265"/>
      <c r="Q324" s="265"/>
    </row>
    <row r="325" spans="2:17" ht="12.75" customHeight="1" x14ac:dyDescent="0.25">
      <c r="B325" s="264"/>
      <c r="C325" s="264"/>
      <c r="D325" s="264"/>
      <c r="E325" s="264"/>
      <c r="F325" s="264"/>
      <c r="G325" s="264"/>
      <c r="H325" s="264"/>
      <c r="I325" s="265"/>
      <c r="J325" s="265"/>
      <c r="K325" s="265"/>
      <c r="L325" s="265"/>
      <c r="M325" s="265"/>
      <c r="N325" s="265"/>
      <c r="O325" s="265"/>
      <c r="P325" s="265"/>
      <c r="Q325" s="265"/>
    </row>
    <row r="326" spans="2:17" ht="12.75" customHeight="1" x14ac:dyDescent="0.25">
      <c r="B326" s="264"/>
      <c r="C326" s="264"/>
      <c r="D326" s="264"/>
      <c r="E326" s="264"/>
      <c r="F326" s="264"/>
      <c r="G326" s="264"/>
      <c r="H326" s="264"/>
      <c r="I326" s="265"/>
      <c r="J326" s="265"/>
      <c r="K326" s="265"/>
      <c r="L326" s="265"/>
      <c r="M326" s="265"/>
      <c r="N326" s="265"/>
      <c r="O326" s="265"/>
      <c r="P326" s="265"/>
      <c r="Q326" s="265"/>
    </row>
    <row r="327" spans="2:17" ht="12.75" customHeight="1" x14ac:dyDescent="0.25">
      <c r="B327" s="264"/>
      <c r="C327" s="264"/>
      <c r="D327" s="264"/>
      <c r="E327" s="264"/>
      <c r="F327" s="264"/>
      <c r="G327" s="264"/>
      <c r="H327" s="264"/>
      <c r="I327" s="265"/>
      <c r="J327" s="265"/>
      <c r="K327" s="265"/>
      <c r="L327" s="265"/>
      <c r="M327" s="265"/>
      <c r="N327" s="265"/>
      <c r="O327" s="265"/>
      <c r="P327" s="265"/>
      <c r="Q327" s="265"/>
    </row>
    <row r="328" spans="2:17" ht="12.75" customHeight="1" x14ac:dyDescent="0.25">
      <c r="B328" s="264"/>
      <c r="C328" s="264"/>
      <c r="D328" s="264"/>
      <c r="E328" s="264"/>
      <c r="F328" s="264"/>
      <c r="G328" s="264"/>
      <c r="H328" s="264"/>
      <c r="I328" s="265"/>
      <c r="J328" s="265"/>
      <c r="K328" s="265"/>
      <c r="L328" s="265"/>
      <c r="M328" s="265"/>
      <c r="N328" s="265"/>
      <c r="O328" s="265"/>
      <c r="P328" s="265"/>
      <c r="Q328" s="265"/>
    </row>
    <row r="329" spans="2:17" ht="12.75" customHeight="1" x14ac:dyDescent="0.25">
      <c r="B329" s="264"/>
      <c r="C329" s="264"/>
      <c r="D329" s="264"/>
      <c r="E329" s="264"/>
      <c r="F329" s="264"/>
      <c r="G329" s="264"/>
      <c r="H329" s="264"/>
      <c r="I329" s="265"/>
      <c r="J329" s="265"/>
      <c r="K329" s="265"/>
      <c r="L329" s="265"/>
      <c r="M329" s="265"/>
      <c r="N329" s="265"/>
      <c r="O329" s="265"/>
      <c r="P329" s="265"/>
      <c r="Q329" s="265"/>
    </row>
    <row r="330" spans="2:17" ht="11.25" customHeight="1" x14ac:dyDescent="0.25">
      <c r="B330" s="50"/>
      <c r="C330" s="50"/>
      <c r="D330" s="50"/>
      <c r="E330" s="50"/>
      <c r="F330" s="50"/>
      <c r="G330" s="50"/>
      <c r="H330" s="50"/>
      <c r="I330" s="50"/>
      <c r="J330" s="50"/>
      <c r="K330" s="50"/>
      <c r="L330" s="50"/>
      <c r="M330" s="50"/>
      <c r="N330" s="50"/>
      <c r="O330" s="50"/>
      <c r="P330" s="50"/>
      <c r="Q330" s="50"/>
    </row>
    <row r="331" spans="2:17" ht="30" customHeight="1" x14ac:dyDescent="0.25">
      <c r="B331" s="42">
        <v>15</v>
      </c>
      <c r="C331" s="48"/>
      <c r="D331" s="267"/>
      <c r="E331" s="268"/>
      <c r="F331" s="268"/>
      <c r="G331" s="268"/>
      <c r="H331" s="268"/>
      <c r="I331" s="269"/>
      <c r="J331" s="49" t="s">
        <v>99</v>
      </c>
      <c r="K331" s="259"/>
      <c r="L331" s="260"/>
      <c r="M331" s="260"/>
      <c r="N331" s="260"/>
      <c r="O331" s="260"/>
      <c r="P331" s="260"/>
      <c r="Q331" s="260"/>
    </row>
    <row r="332" spans="2:17" ht="7.5" customHeight="1" x14ac:dyDescent="0.25">
      <c r="B332" s="50"/>
      <c r="C332" s="261"/>
      <c r="D332" s="261"/>
      <c r="E332" s="261"/>
      <c r="F332" s="261"/>
      <c r="G332" s="261"/>
      <c r="H332" s="261"/>
      <c r="I332" s="261"/>
      <c r="J332" s="50"/>
      <c r="K332" s="262"/>
      <c r="L332" s="263"/>
      <c r="M332" s="263"/>
      <c r="N332" s="263"/>
      <c r="O332" s="263"/>
      <c r="P332" s="263"/>
      <c r="Q332" s="263"/>
    </row>
    <row r="333" spans="2:17" ht="12.75" customHeight="1" x14ac:dyDescent="0.25">
      <c r="B333" s="264" t="s">
        <v>49</v>
      </c>
      <c r="C333" s="264"/>
      <c r="D333" s="264"/>
      <c r="E333" s="264"/>
      <c r="F333" s="264"/>
      <c r="G333" s="264"/>
      <c r="H333" s="264"/>
      <c r="I333" s="265"/>
      <c r="J333" s="265"/>
      <c r="K333" s="265"/>
      <c r="L333" s="265"/>
      <c r="M333" s="265"/>
      <c r="N333" s="265"/>
      <c r="O333" s="265"/>
      <c r="P333" s="265"/>
      <c r="Q333" s="265"/>
    </row>
    <row r="334" spans="2:17" ht="12.75" customHeight="1" x14ac:dyDescent="0.25">
      <c r="B334" s="264"/>
      <c r="C334" s="264"/>
      <c r="D334" s="264"/>
      <c r="E334" s="264"/>
      <c r="F334" s="264"/>
      <c r="G334" s="264"/>
      <c r="H334" s="264"/>
      <c r="I334" s="265"/>
      <c r="J334" s="265"/>
      <c r="K334" s="265"/>
      <c r="L334" s="265"/>
      <c r="M334" s="265"/>
      <c r="N334" s="265"/>
      <c r="O334" s="265"/>
      <c r="P334" s="265"/>
      <c r="Q334" s="265"/>
    </row>
    <row r="335" spans="2:17" ht="12.75" customHeight="1" x14ac:dyDescent="0.25">
      <c r="B335" s="264"/>
      <c r="C335" s="264"/>
      <c r="D335" s="264"/>
      <c r="E335" s="264"/>
      <c r="F335" s="264"/>
      <c r="G335" s="264"/>
      <c r="H335" s="264"/>
      <c r="I335" s="265"/>
      <c r="J335" s="265"/>
      <c r="K335" s="265"/>
      <c r="L335" s="265"/>
      <c r="M335" s="265"/>
      <c r="N335" s="265"/>
      <c r="O335" s="265"/>
      <c r="P335" s="265"/>
      <c r="Q335" s="265"/>
    </row>
    <row r="336" spans="2:17" ht="12.75" customHeight="1" x14ac:dyDescent="0.25">
      <c r="B336" s="264"/>
      <c r="C336" s="264"/>
      <c r="D336" s="264"/>
      <c r="E336" s="264"/>
      <c r="F336" s="264"/>
      <c r="G336" s="264"/>
      <c r="H336" s="264"/>
      <c r="I336" s="265"/>
      <c r="J336" s="265"/>
      <c r="K336" s="265"/>
      <c r="L336" s="265"/>
      <c r="M336" s="265"/>
      <c r="N336" s="265"/>
      <c r="O336" s="265"/>
      <c r="P336" s="265"/>
      <c r="Q336" s="265"/>
    </row>
    <row r="337" spans="2:17" ht="12.75" customHeight="1" x14ac:dyDescent="0.25">
      <c r="B337" s="264"/>
      <c r="C337" s="264"/>
      <c r="D337" s="264"/>
      <c r="E337" s="264"/>
      <c r="F337" s="264"/>
      <c r="G337" s="264"/>
      <c r="H337" s="264"/>
      <c r="I337" s="265"/>
      <c r="J337" s="265"/>
      <c r="K337" s="265"/>
      <c r="L337" s="265"/>
      <c r="M337" s="265"/>
      <c r="N337" s="265"/>
      <c r="O337" s="265"/>
      <c r="P337" s="265"/>
      <c r="Q337" s="265"/>
    </row>
    <row r="338" spans="2:17" ht="12.75" customHeight="1" x14ac:dyDescent="0.25">
      <c r="B338" s="264"/>
      <c r="C338" s="264"/>
      <c r="D338" s="264"/>
      <c r="E338" s="264"/>
      <c r="F338" s="264"/>
      <c r="G338" s="264"/>
      <c r="H338" s="264"/>
      <c r="I338" s="265"/>
      <c r="J338" s="265"/>
      <c r="K338" s="265"/>
      <c r="L338" s="265"/>
      <c r="M338" s="265"/>
      <c r="N338" s="265"/>
      <c r="O338" s="265"/>
      <c r="P338" s="265"/>
      <c r="Q338" s="265"/>
    </row>
    <row r="339" spans="2:17" ht="12.75" customHeight="1" x14ac:dyDescent="0.25">
      <c r="B339" s="264"/>
      <c r="C339" s="264"/>
      <c r="D339" s="264"/>
      <c r="E339" s="264"/>
      <c r="F339" s="264"/>
      <c r="G339" s="264"/>
      <c r="H339" s="264"/>
      <c r="I339" s="265"/>
      <c r="J339" s="265"/>
      <c r="K339" s="265"/>
      <c r="L339" s="265"/>
      <c r="M339" s="265"/>
      <c r="N339" s="265"/>
      <c r="O339" s="265"/>
      <c r="P339" s="265"/>
      <c r="Q339" s="265"/>
    </row>
    <row r="340" spans="2:17" ht="12.75" customHeight="1" x14ac:dyDescent="0.25">
      <c r="B340" s="264"/>
      <c r="C340" s="264"/>
      <c r="D340" s="264"/>
      <c r="E340" s="264"/>
      <c r="F340" s="264"/>
      <c r="G340" s="264"/>
      <c r="H340" s="264"/>
      <c r="I340" s="265"/>
      <c r="J340" s="265"/>
      <c r="K340" s="265"/>
      <c r="L340" s="265"/>
      <c r="M340" s="265"/>
      <c r="N340" s="265"/>
      <c r="O340" s="265"/>
      <c r="P340" s="265"/>
      <c r="Q340" s="265"/>
    </row>
    <row r="341" spans="2:17" ht="12.75" customHeight="1" x14ac:dyDescent="0.25">
      <c r="B341" s="264"/>
      <c r="C341" s="264"/>
      <c r="D341" s="264"/>
      <c r="E341" s="264"/>
      <c r="F341" s="264"/>
      <c r="G341" s="264"/>
      <c r="H341" s="264"/>
      <c r="I341" s="265"/>
      <c r="J341" s="265"/>
      <c r="K341" s="265"/>
      <c r="L341" s="265"/>
      <c r="M341" s="265"/>
      <c r="N341" s="265"/>
      <c r="O341" s="265"/>
      <c r="P341" s="265"/>
      <c r="Q341" s="265"/>
    </row>
    <row r="342" spans="2:17" ht="12.75" customHeight="1" x14ac:dyDescent="0.25">
      <c r="B342" s="264"/>
      <c r="C342" s="264"/>
      <c r="D342" s="264"/>
      <c r="E342" s="264"/>
      <c r="F342" s="264"/>
      <c r="G342" s="264"/>
      <c r="H342" s="264"/>
      <c r="I342" s="265"/>
      <c r="J342" s="265"/>
      <c r="K342" s="265"/>
      <c r="L342" s="265"/>
      <c r="M342" s="265"/>
      <c r="N342" s="265"/>
      <c r="O342" s="265"/>
      <c r="P342" s="265"/>
      <c r="Q342" s="265"/>
    </row>
    <row r="343" spans="2:17" ht="12.75" customHeight="1" x14ac:dyDescent="0.25">
      <c r="B343" s="264"/>
      <c r="C343" s="264"/>
      <c r="D343" s="264"/>
      <c r="E343" s="264"/>
      <c r="F343" s="264"/>
      <c r="G343" s="264"/>
      <c r="H343" s="264"/>
      <c r="I343" s="265"/>
      <c r="J343" s="265"/>
      <c r="K343" s="265"/>
      <c r="L343" s="265"/>
      <c r="M343" s="265"/>
      <c r="N343" s="265"/>
      <c r="O343" s="265"/>
      <c r="P343" s="265"/>
      <c r="Q343" s="265"/>
    </row>
    <row r="344" spans="2:17" ht="12.75" customHeight="1" x14ac:dyDescent="0.25">
      <c r="B344" s="264"/>
      <c r="C344" s="264"/>
      <c r="D344" s="264"/>
      <c r="E344" s="264"/>
      <c r="F344" s="264"/>
      <c r="G344" s="264"/>
      <c r="H344" s="264"/>
      <c r="I344" s="265"/>
      <c r="J344" s="265"/>
      <c r="K344" s="265"/>
      <c r="L344" s="265"/>
      <c r="M344" s="265"/>
      <c r="N344" s="265"/>
      <c r="O344" s="265"/>
      <c r="P344" s="265"/>
      <c r="Q344" s="265"/>
    </row>
    <row r="345" spans="2:17" ht="12.75" customHeight="1" x14ac:dyDescent="0.25">
      <c r="B345" s="264"/>
      <c r="C345" s="264"/>
      <c r="D345" s="264"/>
      <c r="E345" s="264"/>
      <c r="F345" s="264"/>
      <c r="G345" s="264"/>
      <c r="H345" s="264"/>
      <c r="I345" s="265"/>
      <c r="J345" s="265"/>
      <c r="K345" s="265"/>
      <c r="L345" s="265"/>
      <c r="M345" s="265"/>
      <c r="N345" s="265"/>
      <c r="O345" s="265"/>
      <c r="P345" s="265"/>
      <c r="Q345" s="265"/>
    </row>
    <row r="346" spans="2:17" ht="12.75" customHeight="1" x14ac:dyDescent="0.25">
      <c r="B346" s="264"/>
      <c r="C346" s="264"/>
      <c r="D346" s="264"/>
      <c r="E346" s="264"/>
      <c r="F346" s="264"/>
      <c r="G346" s="264"/>
      <c r="H346" s="264"/>
      <c r="I346" s="265"/>
      <c r="J346" s="265"/>
      <c r="K346" s="265"/>
      <c r="L346" s="265"/>
      <c r="M346" s="265"/>
      <c r="N346" s="265"/>
      <c r="O346" s="265"/>
      <c r="P346" s="265"/>
      <c r="Q346" s="265"/>
    </row>
    <row r="347" spans="2:17" ht="12.75" customHeight="1" x14ac:dyDescent="0.25">
      <c r="B347" s="264"/>
      <c r="C347" s="264"/>
      <c r="D347" s="264"/>
      <c r="E347" s="264"/>
      <c r="F347" s="264"/>
      <c r="G347" s="264"/>
      <c r="H347" s="264"/>
      <c r="I347" s="265"/>
      <c r="J347" s="265"/>
      <c r="K347" s="265"/>
      <c r="L347" s="265"/>
      <c r="M347" s="265"/>
      <c r="N347" s="265"/>
      <c r="O347" s="265"/>
      <c r="P347" s="265"/>
      <c r="Q347" s="265"/>
    </row>
    <row r="348" spans="2:17" ht="12.75" customHeight="1" x14ac:dyDescent="0.25">
      <c r="B348" s="264"/>
      <c r="C348" s="264"/>
      <c r="D348" s="264"/>
      <c r="E348" s="264"/>
      <c r="F348" s="264"/>
      <c r="G348" s="264"/>
      <c r="H348" s="264"/>
      <c r="I348" s="265"/>
      <c r="J348" s="265"/>
      <c r="K348" s="265"/>
      <c r="L348" s="265"/>
      <c r="M348" s="265"/>
      <c r="N348" s="265"/>
      <c r="O348" s="265"/>
      <c r="P348" s="265"/>
      <c r="Q348" s="265"/>
    </row>
    <row r="349" spans="2:17" ht="12.75" customHeight="1" x14ac:dyDescent="0.25">
      <c r="B349" s="264"/>
      <c r="C349" s="264"/>
      <c r="D349" s="264"/>
      <c r="E349" s="264"/>
      <c r="F349" s="264"/>
      <c r="G349" s="264"/>
      <c r="H349" s="264"/>
      <c r="I349" s="265"/>
      <c r="J349" s="265"/>
      <c r="K349" s="265"/>
      <c r="L349" s="265"/>
      <c r="M349" s="265"/>
      <c r="N349" s="265"/>
      <c r="O349" s="265"/>
      <c r="P349" s="265"/>
      <c r="Q349" s="265"/>
    </row>
    <row r="350" spans="2:17" ht="12.75" customHeight="1" x14ac:dyDescent="0.25">
      <c r="B350" s="264"/>
      <c r="C350" s="264"/>
      <c r="D350" s="264"/>
      <c r="E350" s="264"/>
      <c r="F350" s="264"/>
      <c r="G350" s="264"/>
      <c r="H350" s="264"/>
      <c r="I350" s="265"/>
      <c r="J350" s="265"/>
      <c r="K350" s="265"/>
      <c r="L350" s="265"/>
      <c r="M350" s="265"/>
      <c r="N350" s="265"/>
      <c r="O350" s="265"/>
      <c r="P350" s="265"/>
      <c r="Q350" s="265"/>
    </row>
    <row r="351" spans="2:17" ht="12.75" customHeight="1" x14ac:dyDescent="0.25">
      <c r="B351" s="264"/>
      <c r="C351" s="264"/>
      <c r="D351" s="264"/>
      <c r="E351" s="264"/>
      <c r="F351" s="264"/>
      <c r="G351" s="264"/>
      <c r="H351" s="264"/>
      <c r="I351" s="265"/>
      <c r="J351" s="265"/>
      <c r="K351" s="265"/>
      <c r="L351" s="265"/>
      <c r="M351" s="265"/>
      <c r="N351" s="265"/>
      <c r="O351" s="265"/>
      <c r="P351" s="265"/>
      <c r="Q351" s="265"/>
    </row>
    <row r="352" spans="2:17" ht="12.75" customHeight="1" x14ac:dyDescent="0.25">
      <c r="B352" s="264"/>
      <c r="C352" s="264"/>
      <c r="D352" s="264"/>
      <c r="E352" s="264"/>
      <c r="F352" s="264"/>
      <c r="G352" s="264"/>
      <c r="H352" s="264"/>
      <c r="I352" s="265"/>
      <c r="J352" s="265"/>
      <c r="K352" s="265"/>
      <c r="L352" s="265"/>
      <c r="M352" s="265"/>
      <c r="N352" s="265"/>
      <c r="O352" s="265"/>
      <c r="P352" s="265"/>
      <c r="Q352" s="265"/>
    </row>
    <row r="353" spans="2:17" ht="11.25" customHeight="1" x14ac:dyDescent="0.25">
      <c r="B353" s="50"/>
      <c r="C353" s="50"/>
      <c r="D353" s="50"/>
      <c r="E353" s="50"/>
      <c r="F353" s="50"/>
      <c r="G353" s="50"/>
      <c r="H353" s="50"/>
      <c r="I353" s="50"/>
      <c r="J353" s="50"/>
      <c r="K353" s="50"/>
      <c r="L353" s="50"/>
      <c r="M353" s="50"/>
      <c r="N353" s="50"/>
      <c r="O353" s="50"/>
      <c r="P353" s="50"/>
      <c r="Q353" s="50"/>
    </row>
    <row r="354" spans="2:17" ht="30" customHeight="1" x14ac:dyDescent="0.25">
      <c r="B354" s="42">
        <v>16</v>
      </c>
      <c r="C354" s="48"/>
      <c r="D354" s="267"/>
      <c r="E354" s="268"/>
      <c r="F354" s="268"/>
      <c r="G354" s="268"/>
      <c r="H354" s="268"/>
      <c r="I354" s="269"/>
      <c r="J354" s="49" t="s">
        <v>99</v>
      </c>
      <c r="K354" s="259"/>
      <c r="L354" s="260"/>
      <c r="M354" s="260"/>
      <c r="N354" s="260"/>
      <c r="O354" s="260"/>
      <c r="P354" s="260"/>
      <c r="Q354" s="260"/>
    </row>
    <row r="355" spans="2:17" ht="7.5" customHeight="1" x14ac:dyDescent="0.25">
      <c r="B355" s="50"/>
      <c r="C355" s="261"/>
      <c r="D355" s="261"/>
      <c r="E355" s="261"/>
      <c r="F355" s="261"/>
      <c r="G355" s="261"/>
      <c r="H355" s="261"/>
      <c r="I355" s="261"/>
      <c r="J355" s="50"/>
      <c r="K355" s="262"/>
      <c r="L355" s="263"/>
      <c r="M355" s="263"/>
      <c r="N355" s="263"/>
      <c r="O355" s="263"/>
      <c r="P355" s="263"/>
      <c r="Q355" s="263"/>
    </row>
    <row r="356" spans="2:17" ht="12.75" customHeight="1" x14ac:dyDescent="0.25">
      <c r="B356" s="264" t="s">
        <v>49</v>
      </c>
      <c r="C356" s="264"/>
      <c r="D356" s="264"/>
      <c r="E356" s="264"/>
      <c r="F356" s="264"/>
      <c r="G356" s="264"/>
      <c r="H356" s="264"/>
      <c r="I356" s="265"/>
      <c r="J356" s="265"/>
      <c r="K356" s="265"/>
      <c r="L356" s="265"/>
      <c r="M356" s="265"/>
      <c r="N356" s="265"/>
      <c r="O356" s="265"/>
      <c r="P356" s="265"/>
      <c r="Q356" s="265"/>
    </row>
    <row r="357" spans="2:17" ht="12.75" customHeight="1" x14ac:dyDescent="0.25">
      <c r="B357" s="264"/>
      <c r="C357" s="264"/>
      <c r="D357" s="264"/>
      <c r="E357" s="264"/>
      <c r="F357" s="264"/>
      <c r="G357" s="264"/>
      <c r="H357" s="264"/>
      <c r="I357" s="265"/>
      <c r="J357" s="265"/>
      <c r="K357" s="265"/>
      <c r="L357" s="265"/>
      <c r="M357" s="265"/>
      <c r="N357" s="265"/>
      <c r="O357" s="265"/>
      <c r="P357" s="265"/>
      <c r="Q357" s="265"/>
    </row>
    <row r="358" spans="2:17" ht="12.75" customHeight="1" x14ac:dyDescent="0.25">
      <c r="B358" s="264"/>
      <c r="C358" s="264"/>
      <c r="D358" s="264"/>
      <c r="E358" s="264"/>
      <c r="F358" s="264"/>
      <c r="G358" s="264"/>
      <c r="H358" s="264"/>
      <c r="I358" s="265"/>
      <c r="J358" s="265"/>
      <c r="K358" s="265"/>
      <c r="L358" s="265"/>
      <c r="M358" s="265"/>
      <c r="N358" s="265"/>
      <c r="O358" s="265"/>
      <c r="P358" s="265"/>
      <c r="Q358" s="265"/>
    </row>
    <row r="359" spans="2:17" ht="12.75" customHeight="1" x14ac:dyDescent="0.25">
      <c r="B359" s="264"/>
      <c r="C359" s="264"/>
      <c r="D359" s="264"/>
      <c r="E359" s="264"/>
      <c r="F359" s="264"/>
      <c r="G359" s="264"/>
      <c r="H359" s="264"/>
      <c r="I359" s="265"/>
      <c r="J359" s="265"/>
      <c r="K359" s="265"/>
      <c r="L359" s="265"/>
      <c r="M359" s="265"/>
      <c r="N359" s="265"/>
      <c r="O359" s="265"/>
      <c r="P359" s="265"/>
      <c r="Q359" s="265"/>
    </row>
    <row r="360" spans="2:17" ht="12.75" customHeight="1" x14ac:dyDescent="0.25">
      <c r="B360" s="264"/>
      <c r="C360" s="264"/>
      <c r="D360" s="264"/>
      <c r="E360" s="264"/>
      <c r="F360" s="264"/>
      <c r="G360" s="264"/>
      <c r="H360" s="264"/>
      <c r="I360" s="265"/>
      <c r="J360" s="265"/>
      <c r="K360" s="265"/>
      <c r="L360" s="265"/>
      <c r="M360" s="265"/>
      <c r="N360" s="265"/>
      <c r="O360" s="265"/>
      <c r="P360" s="265"/>
      <c r="Q360" s="265"/>
    </row>
    <row r="361" spans="2:17" ht="12.75" customHeight="1" x14ac:dyDescent="0.25">
      <c r="B361" s="264"/>
      <c r="C361" s="264"/>
      <c r="D361" s="264"/>
      <c r="E361" s="264"/>
      <c r="F361" s="264"/>
      <c r="G361" s="264"/>
      <c r="H361" s="264"/>
      <c r="I361" s="265"/>
      <c r="J361" s="265"/>
      <c r="K361" s="265"/>
      <c r="L361" s="265"/>
      <c r="M361" s="265"/>
      <c r="N361" s="265"/>
      <c r="O361" s="265"/>
      <c r="P361" s="265"/>
      <c r="Q361" s="265"/>
    </row>
    <row r="362" spans="2:17" ht="12.75" customHeight="1" x14ac:dyDescent="0.25">
      <c r="B362" s="264"/>
      <c r="C362" s="264"/>
      <c r="D362" s="264"/>
      <c r="E362" s="264"/>
      <c r="F362" s="264"/>
      <c r="G362" s="264"/>
      <c r="H362" s="264"/>
      <c r="I362" s="265"/>
      <c r="J362" s="265"/>
      <c r="K362" s="265"/>
      <c r="L362" s="265"/>
      <c r="M362" s="265"/>
      <c r="N362" s="265"/>
      <c r="O362" s="265"/>
      <c r="P362" s="265"/>
      <c r="Q362" s="265"/>
    </row>
    <row r="363" spans="2:17" ht="12.75" customHeight="1" x14ac:dyDescent="0.25">
      <c r="B363" s="264"/>
      <c r="C363" s="264"/>
      <c r="D363" s="264"/>
      <c r="E363" s="264"/>
      <c r="F363" s="264"/>
      <c r="G363" s="264"/>
      <c r="H363" s="264"/>
      <c r="I363" s="265"/>
      <c r="J363" s="265"/>
      <c r="K363" s="265"/>
      <c r="L363" s="265"/>
      <c r="M363" s="265"/>
      <c r="N363" s="265"/>
      <c r="O363" s="265"/>
      <c r="P363" s="265"/>
      <c r="Q363" s="265"/>
    </row>
    <row r="364" spans="2:17" ht="12.75" customHeight="1" x14ac:dyDescent="0.25">
      <c r="B364" s="264"/>
      <c r="C364" s="264"/>
      <c r="D364" s="264"/>
      <c r="E364" s="264"/>
      <c r="F364" s="264"/>
      <c r="G364" s="264"/>
      <c r="H364" s="264"/>
      <c r="I364" s="265"/>
      <c r="J364" s="265"/>
      <c r="K364" s="265"/>
      <c r="L364" s="265"/>
      <c r="M364" s="265"/>
      <c r="N364" s="265"/>
      <c r="O364" s="265"/>
      <c r="P364" s="265"/>
      <c r="Q364" s="265"/>
    </row>
    <row r="365" spans="2:17" ht="12.75" customHeight="1" x14ac:dyDescent="0.25">
      <c r="B365" s="264"/>
      <c r="C365" s="264"/>
      <c r="D365" s="264"/>
      <c r="E365" s="264"/>
      <c r="F365" s="264"/>
      <c r="G365" s="264"/>
      <c r="H365" s="264"/>
      <c r="I365" s="265"/>
      <c r="J365" s="265"/>
      <c r="K365" s="265"/>
      <c r="L365" s="265"/>
      <c r="M365" s="265"/>
      <c r="N365" s="265"/>
      <c r="O365" s="265"/>
      <c r="P365" s="265"/>
      <c r="Q365" s="265"/>
    </row>
    <row r="366" spans="2:17" ht="12.75" customHeight="1" x14ac:dyDescent="0.25">
      <c r="B366" s="264"/>
      <c r="C366" s="264"/>
      <c r="D366" s="264"/>
      <c r="E366" s="264"/>
      <c r="F366" s="264"/>
      <c r="G366" s="264"/>
      <c r="H366" s="264"/>
      <c r="I366" s="265"/>
      <c r="J366" s="265"/>
      <c r="K366" s="265"/>
      <c r="L366" s="265"/>
      <c r="M366" s="265"/>
      <c r="N366" s="265"/>
      <c r="O366" s="265"/>
      <c r="P366" s="265"/>
      <c r="Q366" s="265"/>
    </row>
    <row r="367" spans="2:17" ht="12.75" customHeight="1" x14ac:dyDescent="0.25">
      <c r="B367" s="264"/>
      <c r="C367" s="264"/>
      <c r="D367" s="264"/>
      <c r="E367" s="264"/>
      <c r="F367" s="264"/>
      <c r="G367" s="264"/>
      <c r="H367" s="264"/>
      <c r="I367" s="265"/>
      <c r="J367" s="265"/>
      <c r="K367" s="265"/>
      <c r="L367" s="265"/>
      <c r="M367" s="265"/>
      <c r="N367" s="265"/>
      <c r="O367" s="265"/>
      <c r="P367" s="265"/>
      <c r="Q367" s="265"/>
    </row>
    <row r="368" spans="2:17" ht="12.75" customHeight="1" x14ac:dyDescent="0.25">
      <c r="B368" s="264"/>
      <c r="C368" s="264"/>
      <c r="D368" s="264"/>
      <c r="E368" s="264"/>
      <c r="F368" s="264"/>
      <c r="G368" s="264"/>
      <c r="H368" s="264"/>
      <c r="I368" s="265"/>
      <c r="J368" s="265"/>
      <c r="K368" s="265"/>
      <c r="L368" s="265"/>
      <c r="M368" s="265"/>
      <c r="N368" s="265"/>
      <c r="O368" s="265"/>
      <c r="P368" s="265"/>
      <c r="Q368" s="265"/>
    </row>
    <row r="369" spans="2:17" ht="12.75" customHeight="1" x14ac:dyDescent="0.25">
      <c r="B369" s="264"/>
      <c r="C369" s="264"/>
      <c r="D369" s="264"/>
      <c r="E369" s="264"/>
      <c r="F369" s="264"/>
      <c r="G369" s="264"/>
      <c r="H369" s="264"/>
      <c r="I369" s="265"/>
      <c r="J369" s="265"/>
      <c r="K369" s="265"/>
      <c r="L369" s="265"/>
      <c r="M369" s="265"/>
      <c r="N369" s="265"/>
      <c r="O369" s="265"/>
      <c r="P369" s="265"/>
      <c r="Q369" s="265"/>
    </row>
    <row r="370" spans="2:17" ht="12.75" customHeight="1" x14ac:dyDescent="0.25">
      <c r="B370" s="264"/>
      <c r="C370" s="264"/>
      <c r="D370" s="264"/>
      <c r="E370" s="264"/>
      <c r="F370" s="264"/>
      <c r="G370" s="264"/>
      <c r="H370" s="264"/>
      <c r="I370" s="265"/>
      <c r="J370" s="265"/>
      <c r="K370" s="265"/>
      <c r="L370" s="265"/>
      <c r="M370" s="265"/>
      <c r="N370" s="265"/>
      <c r="O370" s="265"/>
      <c r="P370" s="265"/>
      <c r="Q370" s="265"/>
    </row>
    <row r="371" spans="2:17" ht="12.75" customHeight="1" x14ac:dyDescent="0.25">
      <c r="B371" s="264"/>
      <c r="C371" s="264"/>
      <c r="D371" s="264"/>
      <c r="E371" s="264"/>
      <c r="F371" s="264"/>
      <c r="G371" s="264"/>
      <c r="H371" s="264"/>
      <c r="I371" s="265"/>
      <c r="J371" s="265"/>
      <c r="K371" s="265"/>
      <c r="L371" s="265"/>
      <c r="M371" s="265"/>
      <c r="N371" s="265"/>
      <c r="O371" s="265"/>
      <c r="P371" s="265"/>
      <c r="Q371" s="265"/>
    </row>
    <row r="372" spans="2:17" ht="12.75" customHeight="1" x14ac:dyDescent="0.25">
      <c r="B372" s="264"/>
      <c r="C372" s="264"/>
      <c r="D372" s="264"/>
      <c r="E372" s="264"/>
      <c r="F372" s="264"/>
      <c r="G372" s="264"/>
      <c r="H372" s="264"/>
      <c r="I372" s="265"/>
      <c r="J372" s="265"/>
      <c r="K372" s="265"/>
      <c r="L372" s="265"/>
      <c r="M372" s="265"/>
      <c r="N372" s="265"/>
      <c r="O372" s="265"/>
      <c r="P372" s="265"/>
      <c r="Q372" s="265"/>
    </row>
    <row r="373" spans="2:17" ht="12.75" customHeight="1" x14ac:dyDescent="0.25">
      <c r="B373" s="264"/>
      <c r="C373" s="264"/>
      <c r="D373" s="264"/>
      <c r="E373" s="264"/>
      <c r="F373" s="264"/>
      <c r="G373" s="264"/>
      <c r="H373" s="264"/>
      <c r="I373" s="265"/>
      <c r="J373" s="265"/>
      <c r="K373" s="265"/>
      <c r="L373" s="265"/>
      <c r="M373" s="265"/>
      <c r="N373" s="265"/>
      <c r="O373" s="265"/>
      <c r="P373" s="265"/>
      <c r="Q373" s="265"/>
    </row>
    <row r="374" spans="2:17" ht="12.75" customHeight="1" x14ac:dyDescent="0.25">
      <c r="B374" s="264"/>
      <c r="C374" s="264"/>
      <c r="D374" s="264"/>
      <c r="E374" s="264"/>
      <c r="F374" s="264"/>
      <c r="G374" s="264"/>
      <c r="H374" s="264"/>
      <c r="I374" s="265"/>
      <c r="J374" s="265"/>
      <c r="K374" s="265"/>
      <c r="L374" s="265"/>
      <c r="M374" s="265"/>
      <c r="N374" s="265"/>
      <c r="O374" s="265"/>
      <c r="P374" s="265"/>
      <c r="Q374" s="265"/>
    </row>
    <row r="375" spans="2:17" ht="12.75" customHeight="1" x14ac:dyDescent="0.25">
      <c r="B375" s="264"/>
      <c r="C375" s="264"/>
      <c r="D375" s="264"/>
      <c r="E375" s="264"/>
      <c r="F375" s="264"/>
      <c r="G375" s="264"/>
      <c r="H375" s="264"/>
      <c r="I375" s="265"/>
      <c r="J375" s="265"/>
      <c r="K375" s="265"/>
      <c r="L375" s="265"/>
      <c r="M375" s="265"/>
      <c r="N375" s="265"/>
      <c r="O375" s="265"/>
      <c r="P375" s="265"/>
      <c r="Q375" s="265"/>
    </row>
    <row r="376" spans="2:17" ht="11.25" customHeight="1" x14ac:dyDescent="0.25">
      <c r="B376" s="50"/>
      <c r="C376" s="50"/>
      <c r="D376" s="50"/>
      <c r="E376" s="50"/>
      <c r="F376" s="50"/>
      <c r="G376" s="50"/>
      <c r="H376" s="50"/>
      <c r="I376" s="50"/>
      <c r="J376" s="50"/>
      <c r="K376" s="50"/>
      <c r="L376" s="50"/>
      <c r="M376" s="50"/>
      <c r="N376" s="50"/>
      <c r="O376" s="50"/>
      <c r="P376" s="50"/>
      <c r="Q376" s="50"/>
    </row>
    <row r="377" spans="2:17" ht="30" customHeight="1" x14ac:dyDescent="0.25">
      <c r="B377" s="42">
        <v>17</v>
      </c>
      <c r="C377" s="48"/>
      <c r="D377" s="257"/>
      <c r="E377" s="258"/>
      <c r="F377" s="258"/>
      <c r="G377" s="258"/>
      <c r="H377" s="258"/>
      <c r="I377" s="259"/>
      <c r="J377" s="49" t="s">
        <v>99</v>
      </c>
      <c r="K377" s="259"/>
      <c r="L377" s="260"/>
      <c r="M377" s="260"/>
      <c r="N377" s="260"/>
      <c r="O377" s="260"/>
      <c r="P377" s="260"/>
      <c r="Q377" s="260"/>
    </row>
    <row r="378" spans="2:17" ht="7.5" customHeight="1" x14ac:dyDescent="0.25">
      <c r="B378" s="50"/>
      <c r="C378" s="261"/>
      <c r="D378" s="261"/>
      <c r="E378" s="261"/>
      <c r="F378" s="261"/>
      <c r="G378" s="261"/>
      <c r="H378" s="261"/>
      <c r="I378" s="261"/>
      <c r="J378" s="50"/>
      <c r="K378" s="262"/>
      <c r="L378" s="263"/>
      <c r="M378" s="263"/>
      <c r="N378" s="263"/>
      <c r="O378" s="263"/>
      <c r="P378" s="263"/>
      <c r="Q378" s="263"/>
    </row>
    <row r="379" spans="2:17" ht="12.75" customHeight="1" x14ac:dyDescent="0.25">
      <c r="B379" s="264" t="s">
        <v>49</v>
      </c>
      <c r="C379" s="264"/>
      <c r="D379" s="264"/>
      <c r="E379" s="264"/>
      <c r="F379" s="264"/>
      <c r="G379" s="264"/>
      <c r="H379" s="264"/>
      <c r="I379" s="265"/>
      <c r="J379" s="265"/>
      <c r="K379" s="265"/>
      <c r="L379" s="265"/>
      <c r="M379" s="265"/>
      <c r="N379" s="265"/>
      <c r="O379" s="265"/>
      <c r="P379" s="265"/>
      <c r="Q379" s="265"/>
    </row>
    <row r="380" spans="2:17" ht="12.75" customHeight="1" x14ac:dyDescent="0.25">
      <c r="B380" s="264"/>
      <c r="C380" s="264"/>
      <c r="D380" s="264"/>
      <c r="E380" s="264"/>
      <c r="F380" s="264"/>
      <c r="G380" s="264"/>
      <c r="H380" s="264"/>
      <c r="I380" s="265"/>
      <c r="J380" s="265"/>
      <c r="K380" s="265"/>
      <c r="L380" s="265"/>
      <c r="M380" s="265"/>
      <c r="N380" s="265"/>
      <c r="O380" s="265"/>
      <c r="P380" s="265"/>
      <c r="Q380" s="265"/>
    </row>
    <row r="381" spans="2:17" ht="12.75" customHeight="1" x14ac:dyDescent="0.25">
      <c r="B381" s="264"/>
      <c r="C381" s="264"/>
      <c r="D381" s="264"/>
      <c r="E381" s="264"/>
      <c r="F381" s="264"/>
      <c r="G381" s="264"/>
      <c r="H381" s="264"/>
      <c r="I381" s="265"/>
      <c r="J381" s="265"/>
      <c r="K381" s="265"/>
      <c r="L381" s="265"/>
      <c r="M381" s="265"/>
      <c r="N381" s="265"/>
      <c r="O381" s="265"/>
      <c r="P381" s="265"/>
      <c r="Q381" s="265"/>
    </row>
    <row r="382" spans="2:17" ht="12.75" customHeight="1" x14ac:dyDescent="0.25">
      <c r="B382" s="264"/>
      <c r="C382" s="264"/>
      <c r="D382" s="264"/>
      <c r="E382" s="264"/>
      <c r="F382" s="264"/>
      <c r="G382" s="264"/>
      <c r="H382" s="264"/>
      <c r="I382" s="265"/>
      <c r="J382" s="265"/>
      <c r="K382" s="265"/>
      <c r="L382" s="265"/>
      <c r="M382" s="265"/>
      <c r="N382" s="265"/>
      <c r="O382" s="265"/>
      <c r="P382" s="265"/>
      <c r="Q382" s="265"/>
    </row>
    <row r="383" spans="2:17" ht="12.75" customHeight="1" x14ac:dyDescent="0.25">
      <c r="B383" s="264"/>
      <c r="C383" s="264"/>
      <c r="D383" s="264"/>
      <c r="E383" s="264"/>
      <c r="F383" s="264"/>
      <c r="G383" s="264"/>
      <c r="H383" s="264"/>
      <c r="I383" s="265"/>
      <c r="J383" s="265"/>
      <c r="K383" s="265"/>
      <c r="L383" s="265"/>
      <c r="M383" s="265"/>
      <c r="N383" s="265"/>
      <c r="O383" s="265"/>
      <c r="P383" s="265"/>
      <c r="Q383" s="265"/>
    </row>
    <row r="384" spans="2:17" ht="12.75" customHeight="1" x14ac:dyDescent="0.25">
      <c r="B384" s="264"/>
      <c r="C384" s="264"/>
      <c r="D384" s="264"/>
      <c r="E384" s="264"/>
      <c r="F384" s="264"/>
      <c r="G384" s="264"/>
      <c r="H384" s="264"/>
      <c r="I384" s="265"/>
      <c r="J384" s="265"/>
      <c r="K384" s="265"/>
      <c r="L384" s="265"/>
      <c r="M384" s="265"/>
      <c r="N384" s="265"/>
      <c r="O384" s="265"/>
      <c r="P384" s="265"/>
      <c r="Q384" s="265"/>
    </row>
    <row r="385" spans="2:17" ht="12.75" customHeight="1" x14ac:dyDescent="0.25">
      <c r="B385" s="264"/>
      <c r="C385" s="264"/>
      <c r="D385" s="264"/>
      <c r="E385" s="264"/>
      <c r="F385" s="264"/>
      <c r="G385" s="264"/>
      <c r="H385" s="264"/>
      <c r="I385" s="265"/>
      <c r="J385" s="265"/>
      <c r="K385" s="265"/>
      <c r="L385" s="265"/>
      <c r="M385" s="265"/>
      <c r="N385" s="265"/>
      <c r="O385" s="265"/>
      <c r="P385" s="265"/>
      <c r="Q385" s="265"/>
    </row>
    <row r="386" spans="2:17" ht="12.75" customHeight="1" x14ac:dyDescent="0.25">
      <c r="B386" s="264"/>
      <c r="C386" s="264"/>
      <c r="D386" s="264"/>
      <c r="E386" s="264"/>
      <c r="F386" s="264"/>
      <c r="G386" s="264"/>
      <c r="H386" s="264"/>
      <c r="I386" s="265"/>
      <c r="J386" s="265"/>
      <c r="K386" s="265"/>
      <c r="L386" s="265"/>
      <c r="M386" s="265"/>
      <c r="N386" s="265"/>
      <c r="O386" s="265"/>
      <c r="P386" s="265"/>
      <c r="Q386" s="265"/>
    </row>
    <row r="387" spans="2:17" ht="12.75" customHeight="1" x14ac:dyDescent="0.25">
      <c r="B387" s="264"/>
      <c r="C387" s="264"/>
      <c r="D387" s="264"/>
      <c r="E387" s="264"/>
      <c r="F387" s="264"/>
      <c r="G387" s="264"/>
      <c r="H387" s="264"/>
      <c r="I387" s="265"/>
      <c r="J387" s="265"/>
      <c r="K387" s="265"/>
      <c r="L387" s="265"/>
      <c r="M387" s="265"/>
      <c r="N387" s="265"/>
      <c r="O387" s="265"/>
      <c r="P387" s="265"/>
      <c r="Q387" s="265"/>
    </row>
    <row r="388" spans="2:17" ht="12.75" customHeight="1" x14ac:dyDescent="0.25">
      <c r="B388" s="264"/>
      <c r="C388" s="264"/>
      <c r="D388" s="264"/>
      <c r="E388" s="264"/>
      <c r="F388" s="264"/>
      <c r="G388" s="264"/>
      <c r="H388" s="264"/>
      <c r="I388" s="265"/>
      <c r="J388" s="265"/>
      <c r="K388" s="265"/>
      <c r="L388" s="265"/>
      <c r="M388" s="265"/>
      <c r="N388" s="265"/>
      <c r="O388" s="265"/>
      <c r="P388" s="265"/>
      <c r="Q388" s="265"/>
    </row>
    <row r="389" spans="2:17" ht="12.75" customHeight="1" x14ac:dyDescent="0.25">
      <c r="B389" s="264"/>
      <c r="C389" s="264"/>
      <c r="D389" s="264"/>
      <c r="E389" s="264"/>
      <c r="F389" s="264"/>
      <c r="G389" s="264"/>
      <c r="H389" s="264"/>
      <c r="I389" s="265"/>
      <c r="J389" s="265"/>
      <c r="K389" s="265"/>
      <c r="L389" s="265"/>
      <c r="M389" s="265"/>
      <c r="N389" s="265"/>
      <c r="O389" s="265"/>
      <c r="P389" s="265"/>
      <c r="Q389" s="265"/>
    </row>
    <row r="390" spans="2:17" ht="12.75" customHeight="1" x14ac:dyDescent="0.25">
      <c r="B390" s="264"/>
      <c r="C390" s="264"/>
      <c r="D390" s="264"/>
      <c r="E390" s="264"/>
      <c r="F390" s="264"/>
      <c r="G390" s="264"/>
      <c r="H390" s="264"/>
      <c r="I390" s="265"/>
      <c r="J390" s="265"/>
      <c r="K390" s="265"/>
      <c r="L390" s="265"/>
      <c r="M390" s="265"/>
      <c r="N390" s="265"/>
      <c r="O390" s="265"/>
      <c r="P390" s="265"/>
      <c r="Q390" s="265"/>
    </row>
    <row r="391" spans="2:17" ht="12.75" customHeight="1" x14ac:dyDescent="0.25">
      <c r="B391" s="264"/>
      <c r="C391" s="264"/>
      <c r="D391" s="264"/>
      <c r="E391" s="264"/>
      <c r="F391" s="264"/>
      <c r="G391" s="264"/>
      <c r="H391" s="264"/>
      <c r="I391" s="265"/>
      <c r="J391" s="265"/>
      <c r="K391" s="265"/>
      <c r="L391" s="265"/>
      <c r="M391" s="265"/>
      <c r="N391" s="265"/>
      <c r="O391" s="265"/>
      <c r="P391" s="265"/>
      <c r="Q391" s="265"/>
    </row>
    <row r="392" spans="2:17" ht="12.75" customHeight="1" x14ac:dyDescent="0.25">
      <c r="B392" s="264"/>
      <c r="C392" s="264"/>
      <c r="D392" s="264"/>
      <c r="E392" s="264"/>
      <c r="F392" s="264"/>
      <c r="G392" s="264"/>
      <c r="H392" s="264"/>
      <c r="I392" s="265"/>
      <c r="J392" s="265"/>
      <c r="K392" s="265"/>
      <c r="L392" s="265"/>
      <c r="M392" s="265"/>
      <c r="N392" s="265"/>
      <c r="O392" s="265"/>
      <c r="P392" s="265"/>
      <c r="Q392" s="265"/>
    </row>
    <row r="393" spans="2:17" ht="12.75" customHeight="1" x14ac:dyDescent="0.25">
      <c r="B393" s="264"/>
      <c r="C393" s="264"/>
      <c r="D393" s="264"/>
      <c r="E393" s="264"/>
      <c r="F393" s="264"/>
      <c r="G393" s="264"/>
      <c r="H393" s="264"/>
      <c r="I393" s="265"/>
      <c r="J393" s="265"/>
      <c r="K393" s="265"/>
      <c r="L393" s="265"/>
      <c r="M393" s="265"/>
      <c r="N393" s="265"/>
      <c r="O393" s="265"/>
      <c r="P393" s="265"/>
      <c r="Q393" s="265"/>
    </row>
    <row r="394" spans="2:17" ht="12.75" customHeight="1" x14ac:dyDescent="0.25">
      <c r="B394" s="264"/>
      <c r="C394" s="264"/>
      <c r="D394" s="264"/>
      <c r="E394" s="264"/>
      <c r="F394" s="264"/>
      <c r="G394" s="264"/>
      <c r="H394" s="264"/>
      <c r="I394" s="265"/>
      <c r="J394" s="265"/>
      <c r="K394" s="265"/>
      <c r="L394" s="265"/>
      <c r="M394" s="265"/>
      <c r="N394" s="265"/>
      <c r="O394" s="265"/>
      <c r="P394" s="265"/>
      <c r="Q394" s="265"/>
    </row>
    <row r="395" spans="2:17" ht="12.75" customHeight="1" x14ac:dyDescent="0.25">
      <c r="B395" s="264"/>
      <c r="C395" s="264"/>
      <c r="D395" s="264"/>
      <c r="E395" s="264"/>
      <c r="F395" s="264"/>
      <c r="G395" s="264"/>
      <c r="H395" s="264"/>
      <c r="I395" s="265"/>
      <c r="J395" s="265"/>
      <c r="K395" s="265"/>
      <c r="L395" s="265"/>
      <c r="M395" s="265"/>
      <c r="N395" s="265"/>
      <c r="O395" s="265"/>
      <c r="P395" s="265"/>
      <c r="Q395" s="265"/>
    </row>
    <row r="396" spans="2:17" ht="12.75" customHeight="1" x14ac:dyDescent="0.25">
      <c r="B396" s="264"/>
      <c r="C396" s="264"/>
      <c r="D396" s="264"/>
      <c r="E396" s="264"/>
      <c r="F396" s="264"/>
      <c r="G396" s="264"/>
      <c r="H396" s="264"/>
      <c r="I396" s="265"/>
      <c r="J396" s="265"/>
      <c r="K396" s="265"/>
      <c r="L396" s="265"/>
      <c r="M396" s="265"/>
      <c r="N396" s="265"/>
      <c r="O396" s="265"/>
      <c r="P396" s="265"/>
      <c r="Q396" s="265"/>
    </row>
    <row r="397" spans="2:17" ht="12.75" customHeight="1" x14ac:dyDescent="0.25">
      <c r="B397" s="264"/>
      <c r="C397" s="264"/>
      <c r="D397" s="264"/>
      <c r="E397" s="264"/>
      <c r="F397" s="264"/>
      <c r="G397" s="264"/>
      <c r="H397" s="264"/>
      <c r="I397" s="265"/>
      <c r="J397" s="265"/>
      <c r="K397" s="265"/>
      <c r="L397" s="265"/>
      <c r="M397" s="265"/>
      <c r="N397" s="265"/>
      <c r="O397" s="265"/>
      <c r="P397" s="265"/>
      <c r="Q397" s="265"/>
    </row>
    <row r="398" spans="2:17" ht="12.75" customHeight="1" x14ac:dyDescent="0.25">
      <c r="B398" s="264"/>
      <c r="C398" s="264"/>
      <c r="D398" s="264"/>
      <c r="E398" s="264"/>
      <c r="F398" s="264"/>
      <c r="G398" s="264"/>
      <c r="H398" s="264"/>
      <c r="I398" s="265"/>
      <c r="J398" s="265"/>
      <c r="K398" s="265"/>
      <c r="L398" s="265"/>
      <c r="M398" s="265"/>
      <c r="N398" s="265"/>
      <c r="O398" s="265"/>
      <c r="P398" s="265"/>
      <c r="Q398" s="265"/>
    </row>
    <row r="399" spans="2:17" ht="11.25" customHeight="1" x14ac:dyDescent="0.25">
      <c r="B399" s="50"/>
      <c r="C399" s="50"/>
      <c r="D399" s="50"/>
      <c r="E399" s="50"/>
      <c r="F399" s="50"/>
      <c r="G399" s="50"/>
      <c r="H399" s="50"/>
      <c r="I399" s="50"/>
      <c r="J399" s="50"/>
      <c r="K399" s="50"/>
      <c r="L399" s="50"/>
      <c r="M399" s="50"/>
      <c r="N399" s="50"/>
      <c r="O399" s="50"/>
      <c r="P399" s="50"/>
      <c r="Q399" s="50"/>
    </row>
    <row r="400" spans="2:17" ht="30" customHeight="1" x14ac:dyDescent="0.25">
      <c r="B400" s="42">
        <v>18</v>
      </c>
      <c r="C400" s="48"/>
      <c r="D400" s="257"/>
      <c r="E400" s="258"/>
      <c r="F400" s="258"/>
      <c r="G400" s="258"/>
      <c r="H400" s="258"/>
      <c r="I400" s="259"/>
      <c r="J400" s="49" t="s">
        <v>99</v>
      </c>
      <c r="K400" s="259"/>
      <c r="L400" s="260"/>
      <c r="M400" s="260"/>
      <c r="N400" s="260"/>
      <c r="O400" s="260"/>
      <c r="P400" s="260"/>
      <c r="Q400" s="260"/>
    </row>
    <row r="401" spans="2:17" ht="7.5" customHeight="1" x14ac:dyDescent="0.25">
      <c r="B401" s="50"/>
      <c r="C401" s="261"/>
      <c r="D401" s="261"/>
      <c r="E401" s="261"/>
      <c r="F401" s="261"/>
      <c r="G401" s="261"/>
      <c r="H401" s="261"/>
      <c r="I401" s="261"/>
      <c r="J401" s="50"/>
      <c r="K401" s="262"/>
      <c r="L401" s="263"/>
      <c r="M401" s="263"/>
      <c r="N401" s="263"/>
      <c r="O401" s="263"/>
      <c r="P401" s="263"/>
      <c r="Q401" s="263"/>
    </row>
    <row r="402" spans="2:17" ht="12.75" customHeight="1" x14ac:dyDescent="0.25">
      <c r="B402" s="264" t="s">
        <v>49</v>
      </c>
      <c r="C402" s="264"/>
      <c r="D402" s="264"/>
      <c r="E402" s="264"/>
      <c r="F402" s="264"/>
      <c r="G402" s="264"/>
      <c r="H402" s="264"/>
      <c r="I402" s="265"/>
      <c r="J402" s="265"/>
      <c r="K402" s="265"/>
      <c r="L402" s="265"/>
      <c r="M402" s="265"/>
      <c r="N402" s="265"/>
      <c r="O402" s="265"/>
      <c r="P402" s="265"/>
      <c r="Q402" s="265"/>
    </row>
    <row r="403" spans="2:17" ht="12.75" customHeight="1" x14ac:dyDescent="0.25">
      <c r="B403" s="264"/>
      <c r="C403" s="264"/>
      <c r="D403" s="264"/>
      <c r="E403" s="264"/>
      <c r="F403" s="264"/>
      <c r="G403" s="264"/>
      <c r="H403" s="264"/>
      <c r="I403" s="265"/>
      <c r="J403" s="265"/>
      <c r="K403" s="265"/>
      <c r="L403" s="265"/>
      <c r="M403" s="265"/>
      <c r="N403" s="265"/>
      <c r="O403" s="265"/>
      <c r="P403" s="265"/>
      <c r="Q403" s="265"/>
    </row>
    <row r="404" spans="2:17" ht="12.75" customHeight="1" x14ac:dyDescent="0.25">
      <c r="B404" s="264"/>
      <c r="C404" s="264"/>
      <c r="D404" s="264"/>
      <c r="E404" s="264"/>
      <c r="F404" s="264"/>
      <c r="G404" s="264"/>
      <c r="H404" s="264"/>
      <c r="I404" s="265"/>
      <c r="J404" s="265"/>
      <c r="K404" s="265"/>
      <c r="L404" s="265"/>
      <c r="M404" s="265"/>
      <c r="N404" s="265"/>
      <c r="O404" s="265"/>
      <c r="P404" s="265"/>
      <c r="Q404" s="265"/>
    </row>
    <row r="405" spans="2:17" ht="12.75" customHeight="1" x14ac:dyDescent="0.25">
      <c r="B405" s="264"/>
      <c r="C405" s="264"/>
      <c r="D405" s="264"/>
      <c r="E405" s="264"/>
      <c r="F405" s="264"/>
      <c r="G405" s="264"/>
      <c r="H405" s="264"/>
      <c r="I405" s="265"/>
      <c r="J405" s="265"/>
      <c r="K405" s="265"/>
      <c r="L405" s="265"/>
      <c r="M405" s="265"/>
      <c r="N405" s="265"/>
      <c r="O405" s="265"/>
      <c r="P405" s="265"/>
      <c r="Q405" s="265"/>
    </row>
    <row r="406" spans="2:17" ht="12.75" customHeight="1" x14ac:dyDescent="0.25">
      <c r="B406" s="264"/>
      <c r="C406" s="264"/>
      <c r="D406" s="264"/>
      <c r="E406" s="264"/>
      <c r="F406" s="264"/>
      <c r="G406" s="264"/>
      <c r="H406" s="264"/>
      <c r="I406" s="265"/>
      <c r="J406" s="265"/>
      <c r="K406" s="265"/>
      <c r="L406" s="265"/>
      <c r="M406" s="265"/>
      <c r="N406" s="265"/>
      <c r="O406" s="265"/>
      <c r="P406" s="265"/>
      <c r="Q406" s="265"/>
    </row>
    <row r="407" spans="2:17" ht="12.75" customHeight="1" x14ac:dyDescent="0.25">
      <c r="B407" s="264"/>
      <c r="C407" s="264"/>
      <c r="D407" s="264"/>
      <c r="E407" s="264"/>
      <c r="F407" s="264"/>
      <c r="G407" s="264"/>
      <c r="H407" s="264"/>
      <c r="I407" s="265"/>
      <c r="J407" s="265"/>
      <c r="K407" s="265"/>
      <c r="L407" s="265"/>
      <c r="M407" s="265"/>
      <c r="N407" s="265"/>
      <c r="O407" s="265"/>
      <c r="P407" s="265"/>
      <c r="Q407" s="265"/>
    </row>
    <row r="408" spans="2:17" ht="12.75" customHeight="1" x14ac:dyDescent="0.25">
      <c r="B408" s="264"/>
      <c r="C408" s="264"/>
      <c r="D408" s="264"/>
      <c r="E408" s="264"/>
      <c r="F408" s="264"/>
      <c r="G408" s="264"/>
      <c r="H408" s="264"/>
      <c r="I408" s="265"/>
      <c r="J408" s="265"/>
      <c r="K408" s="265"/>
      <c r="L408" s="265"/>
      <c r="M408" s="265"/>
      <c r="N408" s="265"/>
      <c r="O408" s="265"/>
      <c r="P408" s="265"/>
      <c r="Q408" s="265"/>
    </row>
    <row r="409" spans="2:17" ht="12.75" customHeight="1" x14ac:dyDescent="0.25">
      <c r="B409" s="264"/>
      <c r="C409" s="264"/>
      <c r="D409" s="264"/>
      <c r="E409" s="264"/>
      <c r="F409" s="264"/>
      <c r="G409" s="264"/>
      <c r="H409" s="264"/>
      <c r="I409" s="265"/>
      <c r="J409" s="265"/>
      <c r="K409" s="265"/>
      <c r="L409" s="265"/>
      <c r="M409" s="265"/>
      <c r="N409" s="265"/>
      <c r="O409" s="265"/>
      <c r="P409" s="265"/>
      <c r="Q409" s="265"/>
    </row>
    <row r="410" spans="2:17" ht="12.75" customHeight="1" x14ac:dyDescent="0.25">
      <c r="B410" s="264"/>
      <c r="C410" s="264"/>
      <c r="D410" s="264"/>
      <c r="E410" s="264"/>
      <c r="F410" s="264"/>
      <c r="G410" s="264"/>
      <c r="H410" s="264"/>
      <c r="I410" s="265"/>
      <c r="J410" s="265"/>
      <c r="K410" s="265"/>
      <c r="L410" s="265"/>
      <c r="M410" s="265"/>
      <c r="N410" s="265"/>
      <c r="O410" s="265"/>
      <c r="P410" s="265"/>
      <c r="Q410" s="265"/>
    </row>
    <row r="411" spans="2:17" ht="12.75" customHeight="1" x14ac:dyDescent="0.25">
      <c r="B411" s="264"/>
      <c r="C411" s="264"/>
      <c r="D411" s="264"/>
      <c r="E411" s="264"/>
      <c r="F411" s="264"/>
      <c r="G411" s="264"/>
      <c r="H411" s="264"/>
      <c r="I411" s="265"/>
      <c r="J411" s="265"/>
      <c r="K411" s="265"/>
      <c r="L411" s="265"/>
      <c r="M411" s="265"/>
      <c r="N411" s="265"/>
      <c r="O411" s="265"/>
      <c r="P411" s="265"/>
      <c r="Q411" s="265"/>
    </row>
    <row r="412" spans="2:17" ht="12.75" customHeight="1" x14ac:dyDescent="0.25">
      <c r="B412" s="264"/>
      <c r="C412" s="264"/>
      <c r="D412" s="264"/>
      <c r="E412" s="264"/>
      <c r="F412" s="264"/>
      <c r="G412" s="264"/>
      <c r="H412" s="264"/>
      <c r="I412" s="265"/>
      <c r="J412" s="265"/>
      <c r="K412" s="265"/>
      <c r="L412" s="265"/>
      <c r="M412" s="265"/>
      <c r="N412" s="265"/>
      <c r="O412" s="265"/>
      <c r="P412" s="265"/>
      <c r="Q412" s="265"/>
    </row>
    <row r="413" spans="2:17" ht="12.75" customHeight="1" x14ac:dyDescent="0.25">
      <c r="B413" s="264"/>
      <c r="C413" s="264"/>
      <c r="D413" s="264"/>
      <c r="E413" s="264"/>
      <c r="F413" s="264"/>
      <c r="G413" s="264"/>
      <c r="H413" s="264"/>
      <c r="I413" s="265"/>
      <c r="J413" s="265"/>
      <c r="K413" s="265"/>
      <c r="L413" s="265"/>
      <c r="M413" s="265"/>
      <c r="N413" s="265"/>
      <c r="O413" s="265"/>
      <c r="P413" s="265"/>
      <c r="Q413" s="265"/>
    </row>
    <row r="414" spans="2:17" ht="12.75" customHeight="1" x14ac:dyDescent="0.25">
      <c r="B414" s="264"/>
      <c r="C414" s="264"/>
      <c r="D414" s="264"/>
      <c r="E414" s="264"/>
      <c r="F414" s="264"/>
      <c r="G414" s="264"/>
      <c r="H414" s="264"/>
      <c r="I414" s="265"/>
      <c r="J414" s="265"/>
      <c r="K414" s="265"/>
      <c r="L414" s="265"/>
      <c r="M414" s="265"/>
      <c r="N414" s="265"/>
      <c r="O414" s="265"/>
      <c r="P414" s="265"/>
      <c r="Q414" s="265"/>
    </row>
    <row r="415" spans="2:17" ht="12.75" customHeight="1" x14ac:dyDescent="0.25">
      <c r="B415" s="264"/>
      <c r="C415" s="264"/>
      <c r="D415" s="264"/>
      <c r="E415" s="264"/>
      <c r="F415" s="264"/>
      <c r="G415" s="264"/>
      <c r="H415" s="264"/>
      <c r="I415" s="265"/>
      <c r="J415" s="265"/>
      <c r="K415" s="265"/>
      <c r="L415" s="265"/>
      <c r="M415" s="265"/>
      <c r="N415" s="265"/>
      <c r="O415" s="265"/>
      <c r="P415" s="265"/>
      <c r="Q415" s="265"/>
    </row>
    <row r="416" spans="2:17" ht="12.75" customHeight="1" x14ac:dyDescent="0.25">
      <c r="B416" s="264"/>
      <c r="C416" s="264"/>
      <c r="D416" s="264"/>
      <c r="E416" s="264"/>
      <c r="F416" s="264"/>
      <c r="G416" s="264"/>
      <c r="H416" s="264"/>
      <c r="I416" s="265"/>
      <c r="J416" s="265"/>
      <c r="K416" s="265"/>
      <c r="L416" s="265"/>
      <c r="M416" s="265"/>
      <c r="N416" s="265"/>
      <c r="O416" s="265"/>
      <c r="P416" s="265"/>
      <c r="Q416" s="265"/>
    </row>
    <row r="417" spans="2:17" ht="12.75" customHeight="1" x14ac:dyDescent="0.25">
      <c r="B417" s="264"/>
      <c r="C417" s="264"/>
      <c r="D417" s="264"/>
      <c r="E417" s="264"/>
      <c r="F417" s="264"/>
      <c r="G417" s="264"/>
      <c r="H417" s="264"/>
      <c r="I417" s="265"/>
      <c r="J417" s="265"/>
      <c r="K417" s="265"/>
      <c r="L417" s="265"/>
      <c r="M417" s="265"/>
      <c r="N417" s="265"/>
      <c r="O417" s="265"/>
      <c r="P417" s="265"/>
      <c r="Q417" s="265"/>
    </row>
    <row r="418" spans="2:17" ht="12.75" customHeight="1" x14ac:dyDescent="0.25">
      <c r="B418" s="264"/>
      <c r="C418" s="264"/>
      <c r="D418" s="264"/>
      <c r="E418" s="264"/>
      <c r="F418" s="264"/>
      <c r="G418" s="264"/>
      <c r="H418" s="264"/>
      <c r="I418" s="265"/>
      <c r="J418" s="265"/>
      <c r="K418" s="265"/>
      <c r="L418" s="265"/>
      <c r="M418" s="265"/>
      <c r="N418" s="265"/>
      <c r="O418" s="265"/>
      <c r="P418" s="265"/>
      <c r="Q418" s="265"/>
    </row>
    <row r="419" spans="2:17" ht="12.75" customHeight="1" x14ac:dyDescent="0.25">
      <c r="B419" s="264"/>
      <c r="C419" s="264"/>
      <c r="D419" s="264"/>
      <c r="E419" s="264"/>
      <c r="F419" s="264"/>
      <c r="G419" s="264"/>
      <c r="H419" s="264"/>
      <c r="I419" s="265"/>
      <c r="J419" s="265"/>
      <c r="K419" s="265"/>
      <c r="L419" s="265"/>
      <c r="M419" s="265"/>
      <c r="N419" s="265"/>
      <c r="O419" s="265"/>
      <c r="P419" s="265"/>
      <c r="Q419" s="265"/>
    </row>
    <row r="420" spans="2:17" ht="12.75" customHeight="1" x14ac:dyDescent="0.25">
      <c r="B420" s="264"/>
      <c r="C420" s="264"/>
      <c r="D420" s="264"/>
      <c r="E420" s="264"/>
      <c r="F420" s="264"/>
      <c r="G420" s="264"/>
      <c r="H420" s="264"/>
      <c r="I420" s="265"/>
      <c r="J420" s="265"/>
      <c r="K420" s="265"/>
      <c r="L420" s="265"/>
      <c r="M420" s="265"/>
      <c r="N420" s="265"/>
      <c r="O420" s="265"/>
      <c r="P420" s="265"/>
      <c r="Q420" s="265"/>
    </row>
    <row r="421" spans="2:17" ht="12.75" customHeight="1" x14ac:dyDescent="0.25">
      <c r="B421" s="264"/>
      <c r="C421" s="264"/>
      <c r="D421" s="264"/>
      <c r="E421" s="264"/>
      <c r="F421" s="264"/>
      <c r="G421" s="264"/>
      <c r="H421" s="264"/>
      <c r="I421" s="265"/>
      <c r="J421" s="265"/>
      <c r="K421" s="265"/>
      <c r="L421" s="265"/>
      <c r="M421" s="265"/>
      <c r="N421" s="265"/>
      <c r="O421" s="265"/>
      <c r="P421" s="265"/>
      <c r="Q421" s="265"/>
    </row>
    <row r="422" spans="2:17" ht="11.25" customHeight="1" x14ac:dyDescent="0.25">
      <c r="B422" s="50"/>
      <c r="C422" s="50"/>
      <c r="D422" s="50"/>
      <c r="E422" s="50"/>
      <c r="F422" s="50"/>
      <c r="G422" s="50"/>
      <c r="H422" s="50"/>
      <c r="I422" s="50"/>
      <c r="J422" s="50"/>
      <c r="K422" s="50"/>
      <c r="L422" s="50"/>
      <c r="M422" s="50"/>
      <c r="N422" s="50"/>
      <c r="O422" s="50"/>
      <c r="P422" s="50"/>
      <c r="Q422" s="50"/>
    </row>
    <row r="423" spans="2:17" ht="30" customHeight="1" x14ac:dyDescent="0.25">
      <c r="B423" s="42">
        <v>19</v>
      </c>
      <c r="C423" s="48"/>
      <c r="D423" s="257"/>
      <c r="E423" s="258"/>
      <c r="F423" s="258"/>
      <c r="G423" s="258"/>
      <c r="H423" s="258"/>
      <c r="I423" s="259"/>
      <c r="J423" s="49" t="s">
        <v>99</v>
      </c>
      <c r="K423" s="259"/>
      <c r="L423" s="260"/>
      <c r="M423" s="260"/>
      <c r="N423" s="260"/>
      <c r="O423" s="260"/>
      <c r="P423" s="260"/>
      <c r="Q423" s="260"/>
    </row>
    <row r="424" spans="2:17" ht="7.5" customHeight="1" x14ac:dyDescent="0.25">
      <c r="B424" s="50"/>
      <c r="C424" s="261"/>
      <c r="D424" s="261"/>
      <c r="E424" s="261"/>
      <c r="F424" s="261"/>
      <c r="G424" s="261"/>
      <c r="H424" s="261"/>
      <c r="I424" s="261"/>
      <c r="J424" s="50"/>
      <c r="K424" s="262"/>
      <c r="L424" s="263"/>
      <c r="M424" s="263"/>
      <c r="N424" s="263"/>
      <c r="O424" s="263"/>
      <c r="P424" s="263"/>
      <c r="Q424" s="263"/>
    </row>
    <row r="425" spans="2:17" ht="12.75" customHeight="1" x14ac:dyDescent="0.25">
      <c r="B425" s="264" t="s">
        <v>49</v>
      </c>
      <c r="C425" s="264"/>
      <c r="D425" s="264"/>
      <c r="E425" s="264"/>
      <c r="F425" s="264"/>
      <c r="G425" s="264"/>
      <c r="H425" s="264"/>
      <c r="I425" s="265"/>
      <c r="J425" s="265"/>
      <c r="K425" s="265"/>
      <c r="L425" s="265"/>
      <c r="M425" s="265"/>
      <c r="N425" s="265"/>
      <c r="O425" s="265"/>
      <c r="P425" s="265"/>
      <c r="Q425" s="265"/>
    </row>
    <row r="426" spans="2:17" ht="12.75" customHeight="1" x14ac:dyDescent="0.25">
      <c r="B426" s="264"/>
      <c r="C426" s="264"/>
      <c r="D426" s="264"/>
      <c r="E426" s="264"/>
      <c r="F426" s="264"/>
      <c r="G426" s="264"/>
      <c r="H426" s="264"/>
      <c r="I426" s="265"/>
      <c r="J426" s="265"/>
      <c r="K426" s="265"/>
      <c r="L426" s="265"/>
      <c r="M426" s="265"/>
      <c r="N426" s="265"/>
      <c r="O426" s="265"/>
      <c r="P426" s="265"/>
      <c r="Q426" s="265"/>
    </row>
    <row r="427" spans="2:17" ht="12.75" customHeight="1" x14ac:dyDescent="0.25">
      <c r="B427" s="264"/>
      <c r="C427" s="264"/>
      <c r="D427" s="264"/>
      <c r="E427" s="264"/>
      <c r="F427" s="264"/>
      <c r="G427" s="264"/>
      <c r="H427" s="264"/>
      <c r="I427" s="265"/>
      <c r="J427" s="265"/>
      <c r="K427" s="265"/>
      <c r="L427" s="265"/>
      <c r="M427" s="265"/>
      <c r="N427" s="265"/>
      <c r="O427" s="265"/>
      <c r="P427" s="265"/>
      <c r="Q427" s="265"/>
    </row>
    <row r="428" spans="2:17" ht="12.75" customHeight="1" x14ac:dyDescent="0.25">
      <c r="B428" s="264"/>
      <c r="C428" s="264"/>
      <c r="D428" s="264"/>
      <c r="E428" s="264"/>
      <c r="F428" s="264"/>
      <c r="G428" s="264"/>
      <c r="H428" s="264"/>
      <c r="I428" s="265"/>
      <c r="J428" s="265"/>
      <c r="K428" s="265"/>
      <c r="L428" s="265"/>
      <c r="M428" s="265"/>
      <c r="N428" s="265"/>
      <c r="O428" s="265"/>
      <c r="P428" s="265"/>
      <c r="Q428" s="265"/>
    </row>
    <row r="429" spans="2:17" ht="12.75" customHeight="1" x14ac:dyDescent="0.25">
      <c r="B429" s="264"/>
      <c r="C429" s="264"/>
      <c r="D429" s="264"/>
      <c r="E429" s="264"/>
      <c r="F429" s="264"/>
      <c r="G429" s="264"/>
      <c r="H429" s="264"/>
      <c r="I429" s="265"/>
      <c r="J429" s="265"/>
      <c r="K429" s="265"/>
      <c r="L429" s="265"/>
      <c r="M429" s="265"/>
      <c r="N429" s="265"/>
      <c r="O429" s="265"/>
      <c r="P429" s="265"/>
      <c r="Q429" s="265"/>
    </row>
    <row r="430" spans="2:17" ht="12.75" customHeight="1" x14ac:dyDescent="0.25">
      <c r="B430" s="264"/>
      <c r="C430" s="264"/>
      <c r="D430" s="264"/>
      <c r="E430" s="264"/>
      <c r="F430" s="264"/>
      <c r="G430" s="264"/>
      <c r="H430" s="264"/>
      <c r="I430" s="265"/>
      <c r="J430" s="265"/>
      <c r="K430" s="265"/>
      <c r="L430" s="265"/>
      <c r="M430" s="265"/>
      <c r="N430" s="265"/>
      <c r="O430" s="265"/>
      <c r="P430" s="265"/>
      <c r="Q430" s="265"/>
    </row>
    <row r="431" spans="2:17" ht="12.75" customHeight="1" x14ac:dyDescent="0.25">
      <c r="B431" s="264"/>
      <c r="C431" s="264"/>
      <c r="D431" s="264"/>
      <c r="E431" s="264"/>
      <c r="F431" s="264"/>
      <c r="G431" s="264"/>
      <c r="H431" s="264"/>
      <c r="I431" s="265"/>
      <c r="J431" s="265"/>
      <c r="K431" s="265"/>
      <c r="L431" s="265"/>
      <c r="M431" s="265"/>
      <c r="N431" s="265"/>
      <c r="O431" s="265"/>
      <c r="P431" s="265"/>
      <c r="Q431" s="265"/>
    </row>
    <row r="432" spans="2:17" ht="12.75" customHeight="1" x14ac:dyDescent="0.25">
      <c r="B432" s="264"/>
      <c r="C432" s="264"/>
      <c r="D432" s="264"/>
      <c r="E432" s="264"/>
      <c r="F432" s="264"/>
      <c r="G432" s="264"/>
      <c r="H432" s="264"/>
      <c r="I432" s="265"/>
      <c r="J432" s="265"/>
      <c r="K432" s="265"/>
      <c r="L432" s="265"/>
      <c r="M432" s="265"/>
      <c r="N432" s="265"/>
      <c r="O432" s="265"/>
      <c r="P432" s="265"/>
      <c r="Q432" s="265"/>
    </row>
    <row r="433" spans="2:17" ht="12.75" customHeight="1" x14ac:dyDescent="0.25">
      <c r="B433" s="264"/>
      <c r="C433" s="264"/>
      <c r="D433" s="264"/>
      <c r="E433" s="264"/>
      <c r="F433" s="264"/>
      <c r="G433" s="264"/>
      <c r="H433" s="264"/>
      <c r="I433" s="265"/>
      <c r="J433" s="265"/>
      <c r="K433" s="265"/>
      <c r="L433" s="265"/>
      <c r="M433" s="265"/>
      <c r="N433" s="265"/>
      <c r="O433" s="265"/>
      <c r="P433" s="265"/>
      <c r="Q433" s="265"/>
    </row>
    <row r="434" spans="2:17" ht="12.75" customHeight="1" x14ac:dyDescent="0.25">
      <c r="B434" s="264"/>
      <c r="C434" s="264"/>
      <c r="D434" s="264"/>
      <c r="E434" s="264"/>
      <c r="F434" s="264"/>
      <c r="G434" s="264"/>
      <c r="H434" s="264"/>
      <c r="I434" s="265"/>
      <c r="J434" s="265"/>
      <c r="K434" s="265"/>
      <c r="L434" s="265"/>
      <c r="M434" s="265"/>
      <c r="N434" s="265"/>
      <c r="O434" s="265"/>
      <c r="P434" s="265"/>
      <c r="Q434" s="265"/>
    </row>
    <row r="435" spans="2:17" ht="12.75" customHeight="1" x14ac:dyDescent="0.25">
      <c r="B435" s="264"/>
      <c r="C435" s="264"/>
      <c r="D435" s="264"/>
      <c r="E435" s="264"/>
      <c r="F435" s="264"/>
      <c r="G435" s="264"/>
      <c r="H435" s="264"/>
      <c r="I435" s="265"/>
      <c r="J435" s="265"/>
      <c r="K435" s="265"/>
      <c r="L435" s="265"/>
      <c r="M435" s="265"/>
      <c r="N435" s="265"/>
      <c r="O435" s="265"/>
      <c r="P435" s="265"/>
      <c r="Q435" s="265"/>
    </row>
    <row r="436" spans="2:17" ht="12.75" customHeight="1" x14ac:dyDescent="0.25">
      <c r="B436" s="264"/>
      <c r="C436" s="264"/>
      <c r="D436" s="264"/>
      <c r="E436" s="264"/>
      <c r="F436" s="264"/>
      <c r="G436" s="264"/>
      <c r="H436" s="264"/>
      <c r="I436" s="265"/>
      <c r="J436" s="265"/>
      <c r="K436" s="265"/>
      <c r="L436" s="265"/>
      <c r="M436" s="265"/>
      <c r="N436" s="265"/>
      <c r="O436" s="265"/>
      <c r="P436" s="265"/>
      <c r="Q436" s="265"/>
    </row>
    <row r="437" spans="2:17" ht="12.75" customHeight="1" x14ac:dyDescent="0.25">
      <c r="B437" s="264"/>
      <c r="C437" s="264"/>
      <c r="D437" s="264"/>
      <c r="E437" s="264"/>
      <c r="F437" s="264"/>
      <c r="G437" s="264"/>
      <c r="H437" s="264"/>
      <c r="I437" s="265"/>
      <c r="J437" s="265"/>
      <c r="K437" s="265"/>
      <c r="L437" s="265"/>
      <c r="M437" s="265"/>
      <c r="N437" s="265"/>
      <c r="O437" s="265"/>
      <c r="P437" s="265"/>
      <c r="Q437" s="265"/>
    </row>
    <row r="438" spans="2:17" ht="12.75" customHeight="1" x14ac:dyDescent="0.25">
      <c r="B438" s="264"/>
      <c r="C438" s="264"/>
      <c r="D438" s="264"/>
      <c r="E438" s="264"/>
      <c r="F438" s="264"/>
      <c r="G438" s="264"/>
      <c r="H438" s="264"/>
      <c r="I438" s="265"/>
      <c r="J438" s="265"/>
      <c r="K438" s="265"/>
      <c r="L438" s="265"/>
      <c r="M438" s="265"/>
      <c r="N438" s="265"/>
      <c r="O438" s="265"/>
      <c r="P438" s="265"/>
      <c r="Q438" s="265"/>
    </row>
    <row r="439" spans="2:17" ht="12.75" customHeight="1" x14ac:dyDescent="0.25">
      <c r="B439" s="264"/>
      <c r="C439" s="264"/>
      <c r="D439" s="264"/>
      <c r="E439" s="264"/>
      <c r="F439" s="264"/>
      <c r="G439" s="264"/>
      <c r="H439" s="264"/>
      <c r="I439" s="265"/>
      <c r="J439" s="265"/>
      <c r="K439" s="265"/>
      <c r="L439" s="265"/>
      <c r="M439" s="265"/>
      <c r="N439" s="265"/>
      <c r="O439" s="265"/>
      <c r="P439" s="265"/>
      <c r="Q439" s="265"/>
    </row>
    <row r="440" spans="2:17" ht="12.75" customHeight="1" x14ac:dyDescent="0.25">
      <c r="B440" s="264"/>
      <c r="C440" s="264"/>
      <c r="D440" s="264"/>
      <c r="E440" s="264"/>
      <c r="F440" s="264"/>
      <c r="G440" s="264"/>
      <c r="H440" s="264"/>
      <c r="I440" s="265"/>
      <c r="J440" s="265"/>
      <c r="K440" s="265"/>
      <c r="L440" s="265"/>
      <c r="M440" s="265"/>
      <c r="N440" s="265"/>
      <c r="O440" s="265"/>
      <c r="P440" s="265"/>
      <c r="Q440" s="265"/>
    </row>
    <row r="441" spans="2:17" ht="12.75" customHeight="1" x14ac:dyDescent="0.25">
      <c r="B441" s="264"/>
      <c r="C441" s="264"/>
      <c r="D441" s="264"/>
      <c r="E441" s="264"/>
      <c r="F441" s="264"/>
      <c r="G441" s="264"/>
      <c r="H441" s="264"/>
      <c r="I441" s="265"/>
      <c r="J441" s="265"/>
      <c r="K441" s="265"/>
      <c r="L441" s="265"/>
      <c r="M441" s="265"/>
      <c r="N441" s="265"/>
      <c r="O441" s="265"/>
      <c r="P441" s="265"/>
      <c r="Q441" s="265"/>
    </row>
    <row r="442" spans="2:17" ht="12.75" customHeight="1" x14ac:dyDescent="0.25">
      <c r="B442" s="264"/>
      <c r="C442" s="264"/>
      <c r="D442" s="264"/>
      <c r="E442" s="264"/>
      <c r="F442" s="264"/>
      <c r="G442" s="264"/>
      <c r="H442" s="264"/>
      <c r="I442" s="265"/>
      <c r="J442" s="265"/>
      <c r="K442" s="265"/>
      <c r="L442" s="265"/>
      <c r="M442" s="265"/>
      <c r="N442" s="265"/>
      <c r="O442" s="265"/>
      <c r="P442" s="265"/>
      <c r="Q442" s="265"/>
    </row>
    <row r="443" spans="2:17" ht="12.75" customHeight="1" x14ac:dyDescent="0.25">
      <c r="B443" s="264"/>
      <c r="C443" s="264"/>
      <c r="D443" s="264"/>
      <c r="E443" s="264"/>
      <c r="F443" s="264"/>
      <c r="G443" s="264"/>
      <c r="H443" s="264"/>
      <c r="I443" s="265"/>
      <c r="J443" s="265"/>
      <c r="K443" s="265"/>
      <c r="L443" s="265"/>
      <c r="M443" s="265"/>
      <c r="N443" s="265"/>
      <c r="O443" s="265"/>
      <c r="P443" s="265"/>
      <c r="Q443" s="265"/>
    </row>
    <row r="444" spans="2:17" ht="12.75" customHeight="1" x14ac:dyDescent="0.25">
      <c r="B444" s="264"/>
      <c r="C444" s="264"/>
      <c r="D444" s="264"/>
      <c r="E444" s="264"/>
      <c r="F444" s="264"/>
      <c r="G444" s="264"/>
      <c r="H444" s="264"/>
      <c r="I444" s="265"/>
      <c r="J444" s="265"/>
      <c r="K444" s="265"/>
      <c r="L444" s="265"/>
      <c r="M444" s="265"/>
      <c r="N444" s="265"/>
      <c r="O444" s="265"/>
      <c r="P444" s="265"/>
      <c r="Q444" s="265"/>
    </row>
    <row r="445" spans="2:17" ht="11.25" customHeight="1" x14ac:dyDescent="0.25">
      <c r="B445" s="50"/>
      <c r="C445" s="50"/>
      <c r="D445" s="50"/>
      <c r="E445" s="50"/>
      <c r="F445" s="50"/>
      <c r="G445" s="50"/>
      <c r="H445" s="50"/>
      <c r="I445" s="50"/>
      <c r="J445" s="50"/>
      <c r="K445" s="50"/>
      <c r="L445" s="50"/>
      <c r="M445" s="50"/>
      <c r="N445" s="50"/>
      <c r="O445" s="50"/>
      <c r="P445" s="50"/>
      <c r="Q445" s="50"/>
    </row>
    <row r="446" spans="2:17" ht="30" customHeight="1" x14ac:dyDescent="0.25">
      <c r="B446" s="42">
        <v>20</v>
      </c>
      <c r="C446" s="48"/>
      <c r="D446" s="257"/>
      <c r="E446" s="258"/>
      <c r="F446" s="258"/>
      <c r="G446" s="258"/>
      <c r="H446" s="258"/>
      <c r="I446" s="259"/>
      <c r="J446" s="49" t="s">
        <v>99</v>
      </c>
      <c r="K446" s="259"/>
      <c r="L446" s="260"/>
      <c r="M446" s="260"/>
      <c r="N446" s="260"/>
      <c r="O446" s="260"/>
      <c r="P446" s="260"/>
      <c r="Q446" s="260"/>
    </row>
    <row r="447" spans="2:17" ht="7.5" customHeight="1" x14ac:dyDescent="0.25">
      <c r="B447" s="50"/>
      <c r="C447" s="261"/>
      <c r="D447" s="261"/>
      <c r="E447" s="261"/>
      <c r="F447" s="261"/>
      <c r="G447" s="261"/>
      <c r="H447" s="261"/>
      <c r="I447" s="261"/>
      <c r="J447" s="50"/>
      <c r="K447" s="262"/>
      <c r="L447" s="263"/>
      <c r="M447" s="263"/>
      <c r="N447" s="263"/>
      <c r="O447" s="263"/>
      <c r="P447" s="263"/>
      <c r="Q447" s="263"/>
    </row>
    <row r="448" spans="2:17" ht="12.75" customHeight="1" x14ac:dyDescent="0.25">
      <c r="B448" s="264" t="s">
        <v>49</v>
      </c>
      <c r="C448" s="264"/>
      <c r="D448" s="264"/>
      <c r="E448" s="264"/>
      <c r="F448" s="264"/>
      <c r="G448" s="264"/>
      <c r="H448" s="264"/>
      <c r="I448" s="265"/>
      <c r="J448" s="265"/>
      <c r="K448" s="265"/>
      <c r="L448" s="265"/>
      <c r="M448" s="265"/>
      <c r="N448" s="265"/>
      <c r="O448" s="265"/>
      <c r="P448" s="265"/>
      <c r="Q448" s="265"/>
    </row>
    <row r="449" spans="2:17" ht="12.75" customHeight="1" x14ac:dyDescent="0.25">
      <c r="B449" s="264"/>
      <c r="C449" s="264"/>
      <c r="D449" s="264"/>
      <c r="E449" s="264"/>
      <c r="F449" s="264"/>
      <c r="G449" s="264"/>
      <c r="H449" s="264"/>
      <c r="I449" s="265"/>
      <c r="J449" s="265"/>
      <c r="K449" s="265"/>
      <c r="L449" s="265"/>
      <c r="M449" s="265"/>
      <c r="N449" s="265"/>
      <c r="O449" s="265"/>
      <c r="P449" s="265"/>
      <c r="Q449" s="265"/>
    </row>
    <row r="450" spans="2:17" ht="12.75" customHeight="1" x14ac:dyDescent="0.25">
      <c r="B450" s="264"/>
      <c r="C450" s="264"/>
      <c r="D450" s="264"/>
      <c r="E450" s="264"/>
      <c r="F450" s="264"/>
      <c r="G450" s="264"/>
      <c r="H450" s="264"/>
      <c r="I450" s="265"/>
      <c r="J450" s="265"/>
      <c r="K450" s="265"/>
      <c r="L450" s="265"/>
      <c r="M450" s="265"/>
      <c r="N450" s="265"/>
      <c r="O450" s="265"/>
      <c r="P450" s="265"/>
      <c r="Q450" s="265"/>
    </row>
    <row r="451" spans="2:17" ht="12.75" customHeight="1" x14ac:dyDescent="0.25">
      <c r="B451" s="264"/>
      <c r="C451" s="264"/>
      <c r="D451" s="264"/>
      <c r="E451" s="264"/>
      <c r="F451" s="264"/>
      <c r="G451" s="264"/>
      <c r="H451" s="264"/>
      <c r="I451" s="265"/>
      <c r="J451" s="265"/>
      <c r="K451" s="265"/>
      <c r="L451" s="265"/>
      <c r="M451" s="265"/>
      <c r="N451" s="265"/>
      <c r="O451" s="265"/>
      <c r="P451" s="265"/>
      <c r="Q451" s="265"/>
    </row>
    <row r="452" spans="2:17" ht="12.75" customHeight="1" x14ac:dyDescent="0.25">
      <c r="B452" s="264"/>
      <c r="C452" s="264"/>
      <c r="D452" s="264"/>
      <c r="E452" s="264"/>
      <c r="F452" s="264"/>
      <c r="G452" s="264"/>
      <c r="H452" s="264"/>
      <c r="I452" s="265"/>
      <c r="J452" s="265"/>
      <c r="K452" s="265"/>
      <c r="L452" s="265"/>
      <c r="M452" s="265"/>
      <c r="N452" s="265"/>
      <c r="O452" s="265"/>
      <c r="P452" s="265"/>
      <c r="Q452" s="265"/>
    </row>
    <row r="453" spans="2:17" ht="12.75" customHeight="1" x14ac:dyDescent="0.25">
      <c r="B453" s="264"/>
      <c r="C453" s="264"/>
      <c r="D453" s="264"/>
      <c r="E453" s="264"/>
      <c r="F453" s="264"/>
      <c r="G453" s="264"/>
      <c r="H453" s="264"/>
      <c r="I453" s="265"/>
      <c r="J453" s="265"/>
      <c r="K453" s="265"/>
      <c r="L453" s="265"/>
      <c r="M453" s="265"/>
      <c r="N453" s="265"/>
      <c r="O453" s="265"/>
      <c r="P453" s="265"/>
      <c r="Q453" s="265"/>
    </row>
    <row r="454" spans="2:17" ht="12.75" customHeight="1" x14ac:dyDescent="0.25">
      <c r="B454" s="264"/>
      <c r="C454" s="264"/>
      <c r="D454" s="264"/>
      <c r="E454" s="264"/>
      <c r="F454" s="264"/>
      <c r="G454" s="264"/>
      <c r="H454" s="264"/>
      <c r="I454" s="265"/>
      <c r="J454" s="265"/>
      <c r="K454" s="265"/>
      <c r="L454" s="265"/>
      <c r="M454" s="265"/>
      <c r="N454" s="265"/>
      <c r="O454" s="265"/>
      <c r="P454" s="265"/>
      <c r="Q454" s="265"/>
    </row>
    <row r="455" spans="2:17" ht="12.75" customHeight="1" x14ac:dyDescent="0.25">
      <c r="B455" s="264"/>
      <c r="C455" s="264"/>
      <c r="D455" s="264"/>
      <c r="E455" s="264"/>
      <c r="F455" s="264"/>
      <c r="G455" s="264"/>
      <c r="H455" s="264"/>
      <c r="I455" s="265"/>
      <c r="J455" s="265"/>
      <c r="K455" s="265"/>
      <c r="L455" s="265"/>
      <c r="M455" s="265"/>
      <c r="N455" s="265"/>
      <c r="O455" s="265"/>
      <c r="P455" s="265"/>
      <c r="Q455" s="265"/>
    </row>
    <row r="456" spans="2:17" ht="12.75" customHeight="1" x14ac:dyDescent="0.25">
      <c r="B456" s="264"/>
      <c r="C456" s="264"/>
      <c r="D456" s="264"/>
      <c r="E456" s="264"/>
      <c r="F456" s="264"/>
      <c r="G456" s="264"/>
      <c r="H456" s="264"/>
      <c r="I456" s="265"/>
      <c r="J456" s="265"/>
      <c r="K456" s="265"/>
      <c r="L456" s="265"/>
      <c r="M456" s="265"/>
      <c r="N456" s="265"/>
      <c r="O456" s="265"/>
      <c r="P456" s="265"/>
      <c r="Q456" s="265"/>
    </row>
    <row r="457" spans="2:17" ht="12.75" customHeight="1" x14ac:dyDescent="0.25">
      <c r="B457" s="264"/>
      <c r="C457" s="264"/>
      <c r="D457" s="264"/>
      <c r="E457" s="264"/>
      <c r="F457" s="264"/>
      <c r="G457" s="264"/>
      <c r="H457" s="264"/>
      <c r="I457" s="265"/>
      <c r="J457" s="265"/>
      <c r="K457" s="265"/>
      <c r="L457" s="265"/>
      <c r="M457" s="265"/>
      <c r="N457" s="265"/>
      <c r="O457" s="265"/>
      <c r="P457" s="265"/>
      <c r="Q457" s="265"/>
    </row>
    <row r="458" spans="2:17" ht="12.75" customHeight="1" x14ac:dyDescent="0.25">
      <c r="B458" s="264"/>
      <c r="C458" s="264"/>
      <c r="D458" s="264"/>
      <c r="E458" s="264"/>
      <c r="F458" s="264"/>
      <c r="G458" s="264"/>
      <c r="H458" s="264"/>
      <c r="I458" s="265"/>
      <c r="J458" s="265"/>
      <c r="K458" s="265"/>
      <c r="L458" s="265"/>
      <c r="M458" s="265"/>
      <c r="N458" s="265"/>
      <c r="O458" s="265"/>
      <c r="P458" s="265"/>
      <c r="Q458" s="265"/>
    </row>
    <row r="459" spans="2:17" ht="12.75" customHeight="1" x14ac:dyDescent="0.25">
      <c r="B459" s="264"/>
      <c r="C459" s="264"/>
      <c r="D459" s="264"/>
      <c r="E459" s="264"/>
      <c r="F459" s="264"/>
      <c r="G459" s="264"/>
      <c r="H459" s="264"/>
      <c r="I459" s="265"/>
      <c r="J459" s="265"/>
      <c r="K459" s="265"/>
      <c r="L459" s="265"/>
      <c r="M459" s="265"/>
      <c r="N459" s="265"/>
      <c r="O459" s="265"/>
      <c r="P459" s="265"/>
      <c r="Q459" s="265"/>
    </row>
    <row r="460" spans="2:17" ht="12.75" customHeight="1" x14ac:dyDescent="0.25">
      <c r="B460" s="264"/>
      <c r="C460" s="264"/>
      <c r="D460" s="264"/>
      <c r="E460" s="264"/>
      <c r="F460" s="264"/>
      <c r="G460" s="264"/>
      <c r="H460" s="264"/>
      <c r="I460" s="265"/>
      <c r="J460" s="265"/>
      <c r="K460" s="265"/>
      <c r="L460" s="265"/>
      <c r="M460" s="265"/>
      <c r="N460" s="265"/>
      <c r="O460" s="265"/>
      <c r="P460" s="265"/>
      <c r="Q460" s="265"/>
    </row>
    <row r="461" spans="2:17" ht="12.75" customHeight="1" x14ac:dyDescent="0.25">
      <c r="B461" s="264"/>
      <c r="C461" s="264"/>
      <c r="D461" s="264"/>
      <c r="E461" s="264"/>
      <c r="F461" s="264"/>
      <c r="G461" s="264"/>
      <c r="H461" s="264"/>
      <c r="I461" s="265"/>
      <c r="J461" s="265"/>
      <c r="K461" s="265"/>
      <c r="L461" s="265"/>
      <c r="M461" s="265"/>
      <c r="N461" s="265"/>
      <c r="O461" s="265"/>
      <c r="P461" s="265"/>
      <c r="Q461" s="265"/>
    </row>
    <row r="462" spans="2:17" ht="12.75" customHeight="1" x14ac:dyDescent="0.25">
      <c r="B462" s="264"/>
      <c r="C462" s="264"/>
      <c r="D462" s="264"/>
      <c r="E462" s="264"/>
      <c r="F462" s="264"/>
      <c r="G462" s="264"/>
      <c r="H462" s="264"/>
      <c r="I462" s="265"/>
      <c r="J462" s="265"/>
      <c r="K462" s="265"/>
      <c r="L462" s="265"/>
      <c r="M462" s="265"/>
      <c r="N462" s="265"/>
      <c r="O462" s="265"/>
      <c r="P462" s="265"/>
      <c r="Q462" s="265"/>
    </row>
    <row r="463" spans="2:17" ht="12.75" customHeight="1" x14ac:dyDescent="0.25">
      <c r="B463" s="264"/>
      <c r="C463" s="264"/>
      <c r="D463" s="264"/>
      <c r="E463" s="264"/>
      <c r="F463" s="264"/>
      <c r="G463" s="264"/>
      <c r="H463" s="264"/>
      <c r="I463" s="265"/>
      <c r="J463" s="265"/>
      <c r="K463" s="265"/>
      <c r="L463" s="265"/>
      <c r="M463" s="265"/>
      <c r="N463" s="265"/>
      <c r="O463" s="265"/>
      <c r="P463" s="265"/>
      <c r="Q463" s="265"/>
    </row>
    <row r="464" spans="2:17" ht="12.75" customHeight="1" x14ac:dyDescent="0.25">
      <c r="B464" s="264"/>
      <c r="C464" s="264"/>
      <c r="D464" s="264"/>
      <c r="E464" s="264"/>
      <c r="F464" s="264"/>
      <c r="G464" s="264"/>
      <c r="H464" s="264"/>
      <c r="I464" s="265"/>
      <c r="J464" s="265"/>
      <c r="K464" s="265"/>
      <c r="L464" s="265"/>
      <c r="M464" s="265"/>
      <c r="N464" s="265"/>
      <c r="O464" s="265"/>
      <c r="P464" s="265"/>
      <c r="Q464" s="265"/>
    </row>
    <row r="465" spans="2:17" ht="12.75" customHeight="1" x14ac:dyDescent="0.25">
      <c r="B465" s="264"/>
      <c r="C465" s="264"/>
      <c r="D465" s="264"/>
      <c r="E465" s="264"/>
      <c r="F465" s="264"/>
      <c r="G465" s="264"/>
      <c r="H465" s="264"/>
      <c r="I465" s="265"/>
      <c r="J465" s="265"/>
      <c r="K465" s="265"/>
      <c r="L465" s="265"/>
      <c r="M465" s="265"/>
      <c r="N465" s="265"/>
      <c r="O465" s="265"/>
      <c r="P465" s="265"/>
      <c r="Q465" s="265"/>
    </row>
    <row r="466" spans="2:17" ht="12.75" customHeight="1" x14ac:dyDescent="0.25">
      <c r="B466" s="264"/>
      <c r="C466" s="264"/>
      <c r="D466" s="264"/>
      <c r="E466" s="264"/>
      <c r="F466" s="264"/>
      <c r="G466" s="264"/>
      <c r="H466" s="264"/>
      <c r="I466" s="265"/>
      <c r="J466" s="265"/>
      <c r="K466" s="265"/>
      <c r="L466" s="265"/>
      <c r="M466" s="265"/>
      <c r="N466" s="265"/>
      <c r="O466" s="265"/>
      <c r="P466" s="265"/>
      <c r="Q466" s="265"/>
    </row>
    <row r="467" spans="2:17" ht="12.75" customHeight="1" x14ac:dyDescent="0.25">
      <c r="B467" s="264"/>
      <c r="C467" s="264"/>
      <c r="D467" s="264"/>
      <c r="E467" s="264"/>
      <c r="F467" s="264"/>
      <c r="G467" s="264"/>
      <c r="H467" s="264"/>
      <c r="I467" s="265"/>
      <c r="J467" s="265"/>
      <c r="K467" s="265"/>
      <c r="L467" s="265"/>
      <c r="M467" s="265"/>
      <c r="N467" s="265"/>
      <c r="O467" s="265"/>
      <c r="P467" s="265"/>
      <c r="Q467" s="265"/>
    </row>
    <row r="468" spans="2:17" ht="14.4" x14ac:dyDescent="0.25">
      <c r="B468" s="50"/>
      <c r="C468" s="50"/>
      <c r="D468" s="50"/>
      <c r="E468" s="50"/>
      <c r="F468" s="50"/>
      <c r="G468" s="50"/>
      <c r="H468" s="50"/>
      <c r="I468" s="50"/>
      <c r="J468" s="50"/>
      <c r="K468" s="50"/>
      <c r="L468" s="50"/>
      <c r="M468" s="50"/>
      <c r="N468" s="50"/>
      <c r="O468" s="50"/>
      <c r="P468" s="50"/>
      <c r="Q468" s="50"/>
    </row>
    <row r="469" spans="2:17" ht="15" x14ac:dyDescent="0.25">
      <c r="B469" s="42">
        <v>21</v>
      </c>
      <c r="C469" s="48"/>
      <c r="D469" s="257"/>
      <c r="E469" s="258"/>
      <c r="F469" s="258"/>
      <c r="G469" s="258"/>
      <c r="H469" s="258"/>
      <c r="I469" s="259"/>
      <c r="J469" s="49" t="s">
        <v>99</v>
      </c>
      <c r="K469" s="259"/>
      <c r="L469" s="260"/>
      <c r="M469" s="260"/>
      <c r="N469" s="260"/>
      <c r="O469" s="260"/>
      <c r="P469" s="260"/>
      <c r="Q469" s="260"/>
    </row>
    <row r="470" spans="2:17" ht="14.4" x14ac:dyDescent="0.25">
      <c r="B470" s="50"/>
      <c r="C470" s="261"/>
      <c r="D470" s="261"/>
      <c r="E470" s="261"/>
      <c r="F470" s="261"/>
      <c r="G470" s="261"/>
      <c r="H470" s="261"/>
      <c r="I470" s="261"/>
      <c r="J470" s="50"/>
      <c r="K470" s="262"/>
      <c r="L470" s="263"/>
      <c r="M470" s="263"/>
      <c r="N470" s="263"/>
      <c r="O470" s="263"/>
      <c r="P470" s="263"/>
      <c r="Q470" s="263"/>
    </row>
    <row r="471" spans="2:17" x14ac:dyDescent="0.25">
      <c r="B471" s="264" t="s">
        <v>49</v>
      </c>
      <c r="C471" s="264"/>
      <c r="D471" s="264"/>
      <c r="E471" s="264"/>
      <c r="F471" s="264"/>
      <c r="G471" s="264"/>
      <c r="H471" s="264"/>
      <c r="I471" s="265"/>
      <c r="J471" s="266"/>
      <c r="K471" s="266"/>
      <c r="L471" s="266"/>
      <c r="M471" s="266"/>
      <c r="N471" s="266"/>
      <c r="O471" s="266"/>
      <c r="P471" s="266"/>
      <c r="Q471" s="266"/>
    </row>
    <row r="472" spans="2:17" x14ac:dyDescent="0.25">
      <c r="B472" s="264"/>
      <c r="C472" s="264"/>
      <c r="D472" s="264"/>
      <c r="E472" s="264"/>
      <c r="F472" s="264"/>
      <c r="G472" s="264"/>
      <c r="H472" s="264"/>
      <c r="I472" s="265"/>
      <c r="J472" s="266"/>
      <c r="K472" s="266"/>
      <c r="L472" s="266"/>
      <c r="M472" s="266"/>
      <c r="N472" s="266"/>
      <c r="O472" s="266"/>
      <c r="P472" s="266"/>
      <c r="Q472" s="266"/>
    </row>
    <row r="473" spans="2:17" x14ac:dyDescent="0.25">
      <c r="B473" s="264"/>
      <c r="C473" s="264"/>
      <c r="D473" s="264"/>
      <c r="E473" s="264"/>
      <c r="F473" s="264"/>
      <c r="G473" s="264"/>
      <c r="H473" s="264"/>
      <c r="I473" s="265"/>
      <c r="J473" s="266"/>
      <c r="K473" s="266"/>
      <c r="L473" s="266"/>
      <c r="M473" s="266"/>
      <c r="N473" s="266"/>
      <c r="O473" s="266"/>
      <c r="P473" s="266"/>
      <c r="Q473" s="266"/>
    </row>
    <row r="474" spans="2:17" x14ac:dyDescent="0.25">
      <c r="B474" s="264"/>
      <c r="C474" s="264"/>
      <c r="D474" s="264"/>
      <c r="E474" s="264"/>
      <c r="F474" s="264"/>
      <c r="G474" s="264"/>
      <c r="H474" s="264"/>
      <c r="I474" s="265"/>
      <c r="J474" s="266"/>
      <c r="K474" s="266"/>
      <c r="L474" s="266"/>
      <c r="M474" s="266"/>
      <c r="N474" s="266"/>
      <c r="O474" s="266"/>
      <c r="P474" s="266"/>
      <c r="Q474" s="266"/>
    </row>
    <row r="475" spans="2:17" x14ac:dyDescent="0.25">
      <c r="B475" s="264"/>
      <c r="C475" s="264"/>
      <c r="D475" s="264"/>
      <c r="E475" s="264"/>
      <c r="F475" s="264"/>
      <c r="G475" s="264"/>
      <c r="H475" s="264"/>
      <c r="I475" s="265"/>
      <c r="J475" s="266"/>
      <c r="K475" s="266"/>
      <c r="L475" s="266"/>
      <c r="M475" s="266"/>
      <c r="N475" s="266"/>
      <c r="O475" s="266"/>
      <c r="P475" s="266"/>
      <c r="Q475" s="266"/>
    </row>
    <row r="476" spans="2:17" x14ac:dyDescent="0.25">
      <c r="B476" s="264"/>
      <c r="C476" s="264"/>
      <c r="D476" s="264"/>
      <c r="E476" s="264"/>
      <c r="F476" s="264"/>
      <c r="G476" s="264"/>
      <c r="H476" s="264"/>
      <c r="I476" s="265"/>
      <c r="J476" s="266"/>
      <c r="K476" s="266"/>
      <c r="L476" s="266"/>
      <c r="M476" s="266"/>
      <c r="N476" s="266"/>
      <c r="O476" s="266"/>
      <c r="P476" s="266"/>
      <c r="Q476" s="266"/>
    </row>
    <row r="477" spans="2:17" x14ac:dyDescent="0.25">
      <c r="B477" s="264"/>
      <c r="C477" s="264"/>
      <c r="D477" s="264"/>
      <c r="E477" s="264"/>
      <c r="F477" s="264"/>
      <c r="G477" s="264"/>
      <c r="H477" s="264"/>
      <c r="I477" s="265"/>
      <c r="J477" s="266"/>
      <c r="K477" s="266"/>
      <c r="L477" s="266"/>
      <c r="M477" s="266"/>
      <c r="N477" s="266"/>
      <c r="O477" s="266"/>
      <c r="P477" s="266"/>
      <c r="Q477" s="266"/>
    </row>
    <row r="478" spans="2:17" x14ac:dyDescent="0.25">
      <c r="B478" s="264"/>
      <c r="C478" s="264"/>
      <c r="D478" s="264"/>
      <c r="E478" s="264"/>
      <c r="F478" s="264"/>
      <c r="G478" s="264"/>
      <c r="H478" s="264"/>
      <c r="I478" s="265"/>
      <c r="J478" s="266"/>
      <c r="K478" s="266"/>
      <c r="L478" s="266"/>
      <c r="M478" s="266"/>
      <c r="N478" s="266"/>
      <c r="O478" s="266"/>
      <c r="P478" s="266"/>
      <c r="Q478" s="266"/>
    </row>
    <row r="479" spans="2:17" x14ac:dyDescent="0.25">
      <c r="B479" s="264"/>
      <c r="C479" s="264"/>
      <c r="D479" s="264"/>
      <c r="E479" s="264"/>
      <c r="F479" s="264"/>
      <c r="G479" s="264"/>
      <c r="H479" s="264"/>
      <c r="I479" s="265"/>
      <c r="J479" s="266"/>
      <c r="K479" s="266"/>
      <c r="L479" s="266"/>
      <c r="M479" s="266"/>
      <c r="N479" s="266"/>
      <c r="O479" s="266"/>
      <c r="P479" s="266"/>
      <c r="Q479" s="266"/>
    </row>
    <row r="480" spans="2:17" x14ac:dyDescent="0.25">
      <c r="B480" s="264"/>
      <c r="C480" s="264"/>
      <c r="D480" s="264"/>
      <c r="E480" s="264"/>
      <c r="F480" s="264"/>
      <c r="G480" s="264"/>
      <c r="H480" s="264"/>
      <c r="I480" s="265"/>
      <c r="J480" s="266"/>
      <c r="K480" s="266"/>
      <c r="L480" s="266"/>
      <c r="M480" s="266"/>
      <c r="N480" s="266"/>
      <c r="O480" s="266"/>
      <c r="P480" s="266"/>
      <c r="Q480" s="266"/>
    </row>
    <row r="481" spans="2:17" x14ac:dyDescent="0.25">
      <c r="B481" s="264"/>
      <c r="C481" s="264"/>
      <c r="D481" s="264"/>
      <c r="E481" s="264"/>
      <c r="F481" s="264"/>
      <c r="G481" s="264"/>
      <c r="H481" s="264"/>
      <c r="I481" s="265"/>
      <c r="J481" s="266"/>
      <c r="K481" s="266"/>
      <c r="L481" s="266"/>
      <c r="M481" s="266"/>
      <c r="N481" s="266"/>
      <c r="O481" s="266"/>
      <c r="P481" s="266"/>
      <c r="Q481" s="266"/>
    </row>
    <row r="482" spans="2:17" x14ac:dyDescent="0.25">
      <c r="B482" s="264"/>
      <c r="C482" s="264"/>
      <c r="D482" s="264"/>
      <c r="E482" s="264"/>
      <c r="F482" s="264"/>
      <c r="G482" s="264"/>
      <c r="H482" s="264"/>
      <c r="I482" s="265"/>
      <c r="J482" s="266"/>
      <c r="K482" s="266"/>
      <c r="L482" s="266"/>
      <c r="M482" s="266"/>
      <c r="N482" s="266"/>
      <c r="O482" s="266"/>
      <c r="P482" s="266"/>
      <c r="Q482" s="266"/>
    </row>
    <row r="483" spans="2:17" x14ac:dyDescent="0.25">
      <c r="B483" s="264"/>
      <c r="C483" s="264"/>
      <c r="D483" s="264"/>
      <c r="E483" s="264"/>
      <c r="F483" s="264"/>
      <c r="G483" s="264"/>
      <c r="H483" s="264"/>
      <c r="I483" s="265"/>
      <c r="J483" s="266"/>
      <c r="K483" s="266"/>
      <c r="L483" s="266"/>
      <c r="M483" s="266"/>
      <c r="N483" s="266"/>
      <c r="O483" s="266"/>
      <c r="P483" s="266"/>
      <c r="Q483" s="266"/>
    </row>
    <row r="484" spans="2:17" x14ac:dyDescent="0.25">
      <c r="B484" s="264"/>
      <c r="C484" s="264"/>
      <c r="D484" s="264"/>
      <c r="E484" s="264"/>
      <c r="F484" s="264"/>
      <c r="G484" s="264"/>
      <c r="H484" s="264"/>
      <c r="I484" s="265"/>
      <c r="J484" s="266"/>
      <c r="K484" s="266"/>
      <c r="L484" s="266"/>
      <c r="M484" s="266"/>
      <c r="N484" s="266"/>
      <c r="O484" s="266"/>
      <c r="P484" s="266"/>
      <c r="Q484" s="266"/>
    </row>
    <row r="485" spans="2:17" x14ac:dyDescent="0.25">
      <c r="B485" s="264"/>
      <c r="C485" s="264"/>
      <c r="D485" s="264"/>
      <c r="E485" s="264"/>
      <c r="F485" s="264"/>
      <c r="G485" s="264"/>
      <c r="H485" s="264"/>
      <c r="I485" s="265"/>
      <c r="J485" s="266"/>
      <c r="K485" s="266"/>
      <c r="L485" s="266"/>
      <c r="M485" s="266"/>
      <c r="N485" s="266"/>
      <c r="O485" s="266"/>
      <c r="P485" s="266"/>
      <c r="Q485" s="266"/>
    </row>
    <row r="486" spans="2:17" x14ac:dyDescent="0.25">
      <c r="B486" s="264"/>
      <c r="C486" s="264"/>
      <c r="D486" s="264"/>
      <c r="E486" s="264"/>
      <c r="F486" s="264"/>
      <c r="G486" s="264"/>
      <c r="H486" s="264"/>
      <c r="I486" s="265"/>
      <c r="J486" s="266"/>
      <c r="K486" s="266"/>
      <c r="L486" s="266"/>
      <c r="M486" s="266"/>
      <c r="N486" s="266"/>
      <c r="O486" s="266"/>
      <c r="P486" s="266"/>
      <c r="Q486" s="266"/>
    </row>
    <row r="487" spans="2:17" x14ac:dyDescent="0.25">
      <c r="B487" s="264"/>
      <c r="C487" s="264"/>
      <c r="D487" s="264"/>
      <c r="E487" s="264"/>
      <c r="F487" s="264"/>
      <c r="G487" s="264"/>
      <c r="H487" s="264"/>
      <c r="I487" s="265"/>
      <c r="J487" s="266"/>
      <c r="K487" s="266"/>
      <c r="L487" s="266"/>
      <c r="M487" s="266"/>
      <c r="N487" s="266"/>
      <c r="O487" s="266"/>
      <c r="P487" s="266"/>
      <c r="Q487" s="266"/>
    </row>
    <row r="488" spans="2:17" x14ac:dyDescent="0.25">
      <c r="B488" s="264"/>
      <c r="C488" s="264"/>
      <c r="D488" s="264"/>
      <c r="E488" s="264"/>
      <c r="F488" s="264"/>
      <c r="G488" s="264"/>
      <c r="H488" s="264"/>
      <c r="I488" s="265"/>
      <c r="J488" s="266"/>
      <c r="K488" s="266"/>
      <c r="L488" s="266"/>
      <c r="M488" s="266"/>
      <c r="N488" s="266"/>
      <c r="O488" s="266"/>
      <c r="P488" s="266"/>
      <c r="Q488" s="266"/>
    </row>
    <row r="489" spans="2:17" x14ac:dyDescent="0.25">
      <c r="B489" s="264"/>
      <c r="C489" s="264"/>
      <c r="D489" s="264"/>
      <c r="E489" s="264"/>
      <c r="F489" s="264"/>
      <c r="G489" s="264"/>
      <c r="H489" s="264"/>
      <c r="I489" s="265"/>
      <c r="J489" s="266"/>
      <c r="K489" s="266"/>
      <c r="L489" s="266"/>
      <c r="M489" s="266"/>
      <c r="N489" s="266"/>
      <c r="O489" s="266"/>
      <c r="P489" s="266"/>
      <c r="Q489" s="266"/>
    </row>
    <row r="490" spans="2:17" x14ac:dyDescent="0.25">
      <c r="B490" s="264"/>
      <c r="C490" s="264"/>
      <c r="D490" s="264"/>
      <c r="E490" s="264"/>
      <c r="F490" s="264"/>
      <c r="G490" s="264"/>
      <c r="H490" s="264"/>
      <c r="I490" s="265"/>
      <c r="J490" s="266"/>
      <c r="K490" s="266"/>
      <c r="L490" s="266"/>
      <c r="M490" s="266"/>
      <c r="N490" s="266"/>
      <c r="O490" s="266"/>
      <c r="P490" s="266"/>
      <c r="Q490" s="266"/>
    </row>
    <row r="491" spans="2:17" ht="14.4" x14ac:dyDescent="0.25">
      <c r="B491" s="50"/>
      <c r="C491" s="50"/>
      <c r="D491" s="50"/>
      <c r="E491" s="50"/>
      <c r="F491" s="50"/>
      <c r="G491" s="50"/>
      <c r="H491" s="50"/>
      <c r="I491" s="50"/>
      <c r="J491" s="50"/>
      <c r="K491" s="50"/>
      <c r="L491" s="50"/>
      <c r="M491" s="50"/>
      <c r="N491" s="50"/>
      <c r="O491" s="50"/>
      <c r="P491" s="50"/>
      <c r="Q491" s="50"/>
    </row>
    <row r="492" spans="2:17" ht="15" x14ac:dyDescent="0.25">
      <c r="B492" s="42">
        <v>22</v>
      </c>
      <c r="C492" s="48"/>
      <c r="D492" s="257"/>
      <c r="E492" s="258"/>
      <c r="F492" s="258"/>
      <c r="G492" s="258"/>
      <c r="H492" s="258"/>
      <c r="I492" s="259"/>
      <c r="J492" s="49" t="s">
        <v>99</v>
      </c>
      <c r="K492" s="259"/>
      <c r="L492" s="260"/>
      <c r="M492" s="260"/>
      <c r="N492" s="260"/>
      <c r="O492" s="260"/>
      <c r="P492" s="260"/>
      <c r="Q492" s="260"/>
    </row>
    <row r="493" spans="2:17" ht="14.4" x14ac:dyDescent="0.25">
      <c r="B493" s="50"/>
      <c r="C493" s="261"/>
      <c r="D493" s="261"/>
      <c r="E493" s="261"/>
      <c r="F493" s="261"/>
      <c r="G493" s="261"/>
      <c r="H493" s="261"/>
      <c r="I493" s="261"/>
      <c r="J493" s="50"/>
      <c r="K493" s="262"/>
      <c r="L493" s="263"/>
      <c r="M493" s="263"/>
      <c r="N493" s="263"/>
      <c r="O493" s="263"/>
      <c r="P493" s="263"/>
      <c r="Q493" s="263"/>
    </row>
    <row r="494" spans="2:17" x14ac:dyDescent="0.25">
      <c r="B494" s="264" t="s">
        <v>49</v>
      </c>
      <c r="C494" s="264"/>
      <c r="D494" s="264"/>
      <c r="E494" s="264"/>
      <c r="F494" s="264"/>
      <c r="G494" s="264"/>
      <c r="H494" s="264"/>
      <c r="I494" s="265"/>
      <c r="J494" s="265"/>
      <c r="K494" s="265"/>
      <c r="L494" s="265"/>
      <c r="M494" s="265"/>
      <c r="N494" s="265"/>
      <c r="O494" s="265"/>
      <c r="P494" s="265"/>
      <c r="Q494" s="265"/>
    </row>
    <row r="495" spans="2:17" x14ac:dyDescent="0.25">
      <c r="B495" s="264"/>
      <c r="C495" s="264"/>
      <c r="D495" s="264"/>
      <c r="E495" s="264"/>
      <c r="F495" s="264"/>
      <c r="G495" s="264"/>
      <c r="H495" s="264"/>
      <c r="I495" s="265"/>
      <c r="J495" s="265"/>
      <c r="K495" s="265"/>
      <c r="L495" s="265"/>
      <c r="M495" s="265"/>
      <c r="N495" s="265"/>
      <c r="O495" s="265"/>
      <c r="P495" s="265"/>
      <c r="Q495" s="265"/>
    </row>
    <row r="496" spans="2:17" x14ac:dyDescent="0.25">
      <c r="B496" s="264"/>
      <c r="C496" s="264"/>
      <c r="D496" s="264"/>
      <c r="E496" s="264"/>
      <c r="F496" s="264"/>
      <c r="G496" s="264"/>
      <c r="H496" s="264"/>
      <c r="I496" s="265"/>
      <c r="J496" s="265"/>
      <c r="K496" s="265"/>
      <c r="L496" s="265"/>
      <c r="M496" s="265"/>
      <c r="N496" s="265"/>
      <c r="O496" s="265"/>
      <c r="P496" s="265"/>
      <c r="Q496" s="265"/>
    </row>
    <row r="497" spans="2:17" x14ac:dyDescent="0.25">
      <c r="B497" s="264"/>
      <c r="C497" s="264"/>
      <c r="D497" s="264"/>
      <c r="E497" s="264"/>
      <c r="F497" s="264"/>
      <c r="G497" s="264"/>
      <c r="H497" s="264"/>
      <c r="I497" s="265"/>
      <c r="J497" s="265"/>
      <c r="K497" s="265"/>
      <c r="L497" s="265"/>
      <c r="M497" s="265"/>
      <c r="N497" s="265"/>
      <c r="O497" s="265"/>
      <c r="P497" s="265"/>
      <c r="Q497" s="265"/>
    </row>
    <row r="498" spans="2:17" x14ac:dyDescent="0.25">
      <c r="B498" s="264"/>
      <c r="C498" s="264"/>
      <c r="D498" s="264"/>
      <c r="E498" s="264"/>
      <c r="F498" s="264"/>
      <c r="G498" s="264"/>
      <c r="H498" s="264"/>
      <c r="I498" s="265"/>
      <c r="J498" s="265"/>
      <c r="K498" s="265"/>
      <c r="L498" s="265"/>
      <c r="M498" s="265"/>
      <c r="N498" s="265"/>
      <c r="O498" s="265"/>
      <c r="P498" s="265"/>
      <c r="Q498" s="265"/>
    </row>
    <row r="499" spans="2:17" x14ac:dyDescent="0.25">
      <c r="B499" s="264"/>
      <c r="C499" s="264"/>
      <c r="D499" s="264"/>
      <c r="E499" s="264"/>
      <c r="F499" s="264"/>
      <c r="G499" s="264"/>
      <c r="H499" s="264"/>
      <c r="I499" s="265"/>
      <c r="J499" s="265"/>
      <c r="K499" s="265"/>
      <c r="L499" s="265"/>
      <c r="M499" s="265"/>
      <c r="N499" s="265"/>
      <c r="O499" s="265"/>
      <c r="P499" s="265"/>
      <c r="Q499" s="265"/>
    </row>
    <row r="500" spans="2:17" x14ac:dyDescent="0.25">
      <c r="B500" s="264"/>
      <c r="C500" s="264"/>
      <c r="D500" s="264"/>
      <c r="E500" s="264"/>
      <c r="F500" s="264"/>
      <c r="G500" s="264"/>
      <c r="H500" s="264"/>
      <c r="I500" s="265"/>
      <c r="J500" s="265"/>
      <c r="K500" s="265"/>
      <c r="L500" s="265"/>
      <c r="M500" s="265"/>
      <c r="N500" s="265"/>
      <c r="O500" s="265"/>
      <c r="P500" s="265"/>
      <c r="Q500" s="265"/>
    </row>
    <row r="501" spans="2:17" x14ac:dyDescent="0.25">
      <c r="B501" s="264"/>
      <c r="C501" s="264"/>
      <c r="D501" s="264"/>
      <c r="E501" s="264"/>
      <c r="F501" s="264"/>
      <c r="G501" s="264"/>
      <c r="H501" s="264"/>
      <c r="I501" s="265"/>
      <c r="J501" s="265"/>
      <c r="K501" s="265"/>
      <c r="L501" s="265"/>
      <c r="M501" s="265"/>
      <c r="N501" s="265"/>
      <c r="O501" s="265"/>
      <c r="P501" s="265"/>
      <c r="Q501" s="265"/>
    </row>
    <row r="502" spans="2:17" x14ac:dyDescent="0.25">
      <c r="B502" s="264"/>
      <c r="C502" s="264"/>
      <c r="D502" s="264"/>
      <c r="E502" s="264"/>
      <c r="F502" s="264"/>
      <c r="G502" s="264"/>
      <c r="H502" s="264"/>
      <c r="I502" s="265"/>
      <c r="J502" s="265"/>
      <c r="K502" s="265"/>
      <c r="L502" s="265"/>
      <c r="M502" s="265"/>
      <c r="N502" s="265"/>
      <c r="O502" s="265"/>
      <c r="P502" s="265"/>
      <c r="Q502" s="265"/>
    </row>
    <row r="503" spans="2:17" x14ac:dyDescent="0.25">
      <c r="B503" s="264"/>
      <c r="C503" s="264"/>
      <c r="D503" s="264"/>
      <c r="E503" s="264"/>
      <c r="F503" s="264"/>
      <c r="G503" s="264"/>
      <c r="H503" s="264"/>
      <c r="I503" s="265"/>
      <c r="J503" s="265"/>
      <c r="K503" s="265"/>
      <c r="L503" s="265"/>
      <c r="M503" s="265"/>
      <c r="N503" s="265"/>
      <c r="O503" s="265"/>
      <c r="P503" s="265"/>
      <c r="Q503" s="265"/>
    </row>
    <row r="504" spans="2:17" x14ac:dyDescent="0.25">
      <c r="B504" s="264"/>
      <c r="C504" s="264"/>
      <c r="D504" s="264"/>
      <c r="E504" s="264"/>
      <c r="F504" s="264"/>
      <c r="G504" s="264"/>
      <c r="H504" s="264"/>
      <c r="I504" s="265"/>
      <c r="J504" s="265"/>
      <c r="K504" s="265"/>
      <c r="L504" s="265"/>
      <c r="M504" s="265"/>
      <c r="N504" s="265"/>
      <c r="O504" s="265"/>
      <c r="P504" s="265"/>
      <c r="Q504" s="265"/>
    </row>
    <row r="505" spans="2:17" x14ac:dyDescent="0.25">
      <c r="B505" s="264"/>
      <c r="C505" s="264"/>
      <c r="D505" s="264"/>
      <c r="E505" s="264"/>
      <c r="F505" s="264"/>
      <c r="G505" s="264"/>
      <c r="H505" s="264"/>
      <c r="I505" s="265"/>
      <c r="J505" s="265"/>
      <c r="K505" s="265"/>
      <c r="L505" s="265"/>
      <c r="M505" s="265"/>
      <c r="N505" s="265"/>
      <c r="O505" s="265"/>
      <c r="P505" s="265"/>
      <c r="Q505" s="265"/>
    </row>
    <row r="506" spans="2:17" x14ac:dyDescent="0.25">
      <c r="B506" s="264"/>
      <c r="C506" s="264"/>
      <c r="D506" s="264"/>
      <c r="E506" s="264"/>
      <c r="F506" s="264"/>
      <c r="G506" s="264"/>
      <c r="H506" s="264"/>
      <c r="I506" s="265"/>
      <c r="J506" s="265"/>
      <c r="K506" s="265"/>
      <c r="L506" s="265"/>
      <c r="M506" s="265"/>
      <c r="N506" s="265"/>
      <c r="O506" s="265"/>
      <c r="P506" s="265"/>
      <c r="Q506" s="265"/>
    </row>
    <row r="507" spans="2:17" x14ac:dyDescent="0.25">
      <c r="B507" s="264"/>
      <c r="C507" s="264"/>
      <c r="D507" s="264"/>
      <c r="E507" s="264"/>
      <c r="F507" s="264"/>
      <c r="G507" s="264"/>
      <c r="H507" s="264"/>
      <c r="I507" s="265"/>
      <c r="J507" s="265"/>
      <c r="K507" s="265"/>
      <c r="L507" s="265"/>
      <c r="M507" s="265"/>
      <c r="N507" s="265"/>
      <c r="O507" s="265"/>
      <c r="P507" s="265"/>
      <c r="Q507" s="265"/>
    </row>
    <row r="508" spans="2:17" x14ac:dyDescent="0.25">
      <c r="B508" s="264"/>
      <c r="C508" s="264"/>
      <c r="D508" s="264"/>
      <c r="E508" s="264"/>
      <c r="F508" s="264"/>
      <c r="G508" s="264"/>
      <c r="H508" s="264"/>
      <c r="I508" s="265"/>
      <c r="J508" s="265"/>
      <c r="K508" s="265"/>
      <c r="L508" s="265"/>
      <c r="M508" s="265"/>
      <c r="N508" s="265"/>
      <c r="O508" s="265"/>
      <c r="P508" s="265"/>
      <c r="Q508" s="265"/>
    </row>
    <row r="509" spans="2:17" x14ac:dyDescent="0.25">
      <c r="B509" s="264"/>
      <c r="C509" s="264"/>
      <c r="D509" s="264"/>
      <c r="E509" s="264"/>
      <c r="F509" s="264"/>
      <c r="G509" s="264"/>
      <c r="H509" s="264"/>
      <c r="I509" s="265"/>
      <c r="J509" s="265"/>
      <c r="K509" s="265"/>
      <c r="L509" s="265"/>
      <c r="M509" s="265"/>
      <c r="N509" s="265"/>
      <c r="O509" s="265"/>
      <c r="P509" s="265"/>
      <c r="Q509" s="265"/>
    </row>
    <row r="510" spans="2:17" x14ac:dyDescent="0.25">
      <c r="B510" s="264"/>
      <c r="C510" s="264"/>
      <c r="D510" s="264"/>
      <c r="E510" s="264"/>
      <c r="F510" s="264"/>
      <c r="G510" s="264"/>
      <c r="H510" s="264"/>
      <c r="I510" s="265"/>
      <c r="J510" s="265"/>
      <c r="K510" s="265"/>
      <c r="L510" s="265"/>
      <c r="M510" s="265"/>
      <c r="N510" s="265"/>
      <c r="O510" s="265"/>
      <c r="P510" s="265"/>
      <c r="Q510" s="265"/>
    </row>
    <row r="511" spans="2:17" x14ac:dyDescent="0.25">
      <c r="B511" s="264"/>
      <c r="C511" s="264"/>
      <c r="D511" s="264"/>
      <c r="E511" s="264"/>
      <c r="F511" s="264"/>
      <c r="G511" s="264"/>
      <c r="H511" s="264"/>
      <c r="I511" s="265"/>
      <c r="J511" s="265"/>
      <c r="K511" s="265"/>
      <c r="L511" s="265"/>
      <c r="M511" s="265"/>
      <c r="N511" s="265"/>
      <c r="O511" s="265"/>
      <c r="P511" s="265"/>
      <c r="Q511" s="265"/>
    </row>
    <row r="512" spans="2:17" x14ac:dyDescent="0.25">
      <c r="B512" s="264"/>
      <c r="C512" s="264"/>
      <c r="D512" s="264"/>
      <c r="E512" s="264"/>
      <c r="F512" s="264"/>
      <c r="G512" s="264"/>
      <c r="H512" s="264"/>
      <c r="I512" s="265"/>
      <c r="J512" s="265"/>
      <c r="K512" s="265"/>
      <c r="L512" s="265"/>
      <c r="M512" s="265"/>
      <c r="N512" s="265"/>
      <c r="O512" s="265"/>
      <c r="P512" s="265"/>
      <c r="Q512" s="265"/>
    </row>
    <row r="513" spans="2:17" x14ac:dyDescent="0.25">
      <c r="B513" s="264"/>
      <c r="C513" s="264"/>
      <c r="D513" s="264"/>
      <c r="E513" s="264"/>
      <c r="F513" s="264"/>
      <c r="G513" s="264"/>
      <c r="H513" s="264"/>
      <c r="I513" s="265"/>
      <c r="J513" s="265"/>
      <c r="K513" s="265"/>
      <c r="L513" s="265"/>
      <c r="M513" s="265"/>
      <c r="N513" s="265"/>
      <c r="O513" s="265"/>
      <c r="P513" s="265"/>
      <c r="Q513" s="265"/>
    </row>
    <row r="514" spans="2:17" ht="14.4" x14ac:dyDescent="0.25">
      <c r="B514" s="50"/>
      <c r="C514" s="50"/>
      <c r="D514" s="50"/>
      <c r="E514" s="50"/>
      <c r="F514" s="50"/>
      <c r="G514" s="50"/>
      <c r="H514" s="50"/>
      <c r="I514" s="50"/>
      <c r="J514" s="50"/>
      <c r="K514" s="50"/>
      <c r="L514" s="50"/>
      <c r="M514" s="50"/>
      <c r="N514" s="50"/>
      <c r="O514" s="50"/>
      <c r="P514" s="50"/>
      <c r="Q514" s="50"/>
    </row>
    <row r="515" spans="2:17" ht="15" x14ac:dyDescent="0.25">
      <c r="B515" s="42">
        <v>23</v>
      </c>
      <c r="C515" s="48"/>
      <c r="D515" s="257"/>
      <c r="E515" s="258"/>
      <c r="F515" s="258"/>
      <c r="G515" s="258"/>
      <c r="H515" s="258"/>
      <c r="I515" s="259"/>
      <c r="J515" s="49" t="s">
        <v>99</v>
      </c>
      <c r="K515" s="259"/>
      <c r="L515" s="260"/>
      <c r="M515" s="260"/>
      <c r="N515" s="260"/>
      <c r="O515" s="260"/>
      <c r="P515" s="260"/>
      <c r="Q515" s="260"/>
    </row>
    <row r="516" spans="2:17" ht="14.4" x14ac:dyDescent="0.25">
      <c r="B516" s="50"/>
      <c r="C516" s="261"/>
      <c r="D516" s="261"/>
      <c r="E516" s="261"/>
      <c r="F516" s="261"/>
      <c r="G516" s="261"/>
      <c r="H516" s="261"/>
      <c r="I516" s="261"/>
      <c r="J516" s="50"/>
      <c r="K516" s="262"/>
      <c r="L516" s="263"/>
      <c r="M516" s="263"/>
      <c r="N516" s="263"/>
      <c r="O516" s="263"/>
      <c r="P516" s="263"/>
      <c r="Q516" s="263"/>
    </row>
    <row r="517" spans="2:17" x14ac:dyDescent="0.25">
      <c r="B517" s="264" t="s">
        <v>49</v>
      </c>
      <c r="C517" s="264"/>
      <c r="D517" s="264"/>
      <c r="E517" s="264"/>
      <c r="F517" s="264"/>
      <c r="G517" s="264"/>
      <c r="H517" s="264"/>
      <c r="I517" s="265"/>
      <c r="J517" s="265"/>
      <c r="K517" s="265"/>
      <c r="L517" s="265"/>
      <c r="M517" s="265"/>
      <c r="N517" s="265"/>
      <c r="O517" s="265"/>
      <c r="P517" s="265"/>
      <c r="Q517" s="265"/>
    </row>
    <row r="518" spans="2:17" x14ac:dyDescent="0.25">
      <c r="B518" s="264"/>
      <c r="C518" s="264"/>
      <c r="D518" s="264"/>
      <c r="E518" s="264"/>
      <c r="F518" s="264"/>
      <c r="G518" s="264"/>
      <c r="H518" s="264"/>
      <c r="I518" s="265"/>
      <c r="J518" s="265"/>
      <c r="K518" s="265"/>
      <c r="L518" s="265"/>
      <c r="M518" s="265"/>
      <c r="N518" s="265"/>
      <c r="O518" s="265"/>
      <c r="P518" s="265"/>
      <c r="Q518" s="265"/>
    </row>
    <row r="519" spans="2:17" x14ac:dyDescent="0.25">
      <c r="B519" s="264"/>
      <c r="C519" s="264"/>
      <c r="D519" s="264"/>
      <c r="E519" s="264"/>
      <c r="F519" s="264"/>
      <c r="G519" s="264"/>
      <c r="H519" s="264"/>
      <c r="I519" s="265"/>
      <c r="J519" s="265"/>
      <c r="K519" s="265"/>
      <c r="L519" s="265"/>
      <c r="M519" s="265"/>
      <c r="N519" s="265"/>
      <c r="O519" s="265"/>
      <c r="P519" s="265"/>
      <c r="Q519" s="265"/>
    </row>
    <row r="520" spans="2:17" x14ac:dyDescent="0.25">
      <c r="B520" s="264"/>
      <c r="C520" s="264"/>
      <c r="D520" s="264"/>
      <c r="E520" s="264"/>
      <c r="F520" s="264"/>
      <c r="G520" s="264"/>
      <c r="H520" s="264"/>
      <c r="I520" s="265"/>
      <c r="J520" s="265"/>
      <c r="K520" s="265"/>
      <c r="L520" s="265"/>
      <c r="M520" s="265"/>
      <c r="N520" s="265"/>
      <c r="O520" s="265"/>
      <c r="P520" s="265"/>
      <c r="Q520" s="265"/>
    </row>
    <row r="521" spans="2:17" x14ac:dyDescent="0.25">
      <c r="B521" s="264"/>
      <c r="C521" s="264"/>
      <c r="D521" s="264"/>
      <c r="E521" s="264"/>
      <c r="F521" s="264"/>
      <c r="G521" s="264"/>
      <c r="H521" s="264"/>
      <c r="I521" s="265"/>
      <c r="J521" s="265"/>
      <c r="K521" s="265"/>
      <c r="L521" s="265"/>
      <c r="M521" s="265"/>
      <c r="N521" s="265"/>
      <c r="O521" s="265"/>
      <c r="P521" s="265"/>
      <c r="Q521" s="265"/>
    </row>
    <row r="522" spans="2:17" x14ac:dyDescent="0.25">
      <c r="B522" s="264"/>
      <c r="C522" s="264"/>
      <c r="D522" s="264"/>
      <c r="E522" s="264"/>
      <c r="F522" s="264"/>
      <c r="G522" s="264"/>
      <c r="H522" s="264"/>
      <c r="I522" s="265"/>
      <c r="J522" s="265"/>
      <c r="K522" s="265"/>
      <c r="L522" s="265"/>
      <c r="M522" s="265"/>
      <c r="N522" s="265"/>
      <c r="O522" s="265"/>
      <c r="P522" s="265"/>
      <c r="Q522" s="265"/>
    </row>
    <row r="523" spans="2:17" x14ac:dyDescent="0.25">
      <c r="B523" s="264"/>
      <c r="C523" s="264"/>
      <c r="D523" s="264"/>
      <c r="E523" s="264"/>
      <c r="F523" s="264"/>
      <c r="G523" s="264"/>
      <c r="H523" s="264"/>
      <c r="I523" s="265"/>
      <c r="J523" s="265"/>
      <c r="K523" s="265"/>
      <c r="L523" s="265"/>
      <c r="M523" s="265"/>
      <c r="N523" s="265"/>
      <c r="O523" s="265"/>
      <c r="P523" s="265"/>
      <c r="Q523" s="265"/>
    </row>
    <row r="524" spans="2:17" x14ac:dyDescent="0.25">
      <c r="B524" s="264"/>
      <c r="C524" s="264"/>
      <c r="D524" s="264"/>
      <c r="E524" s="264"/>
      <c r="F524" s="264"/>
      <c r="G524" s="264"/>
      <c r="H524" s="264"/>
      <c r="I524" s="265"/>
      <c r="J524" s="265"/>
      <c r="K524" s="265"/>
      <c r="L524" s="265"/>
      <c r="M524" s="265"/>
      <c r="N524" s="265"/>
      <c r="O524" s="265"/>
      <c r="P524" s="265"/>
      <c r="Q524" s="265"/>
    </row>
    <row r="525" spans="2:17" x14ac:dyDescent="0.25">
      <c r="B525" s="264"/>
      <c r="C525" s="264"/>
      <c r="D525" s="264"/>
      <c r="E525" s="264"/>
      <c r="F525" s="264"/>
      <c r="G525" s="264"/>
      <c r="H525" s="264"/>
      <c r="I525" s="265"/>
      <c r="J525" s="265"/>
      <c r="K525" s="265"/>
      <c r="L525" s="265"/>
      <c r="M525" s="265"/>
      <c r="N525" s="265"/>
      <c r="O525" s="265"/>
      <c r="P525" s="265"/>
      <c r="Q525" s="265"/>
    </row>
    <row r="526" spans="2:17" x14ac:dyDescent="0.25">
      <c r="B526" s="264"/>
      <c r="C526" s="264"/>
      <c r="D526" s="264"/>
      <c r="E526" s="264"/>
      <c r="F526" s="264"/>
      <c r="G526" s="264"/>
      <c r="H526" s="264"/>
      <c r="I526" s="265"/>
      <c r="J526" s="265"/>
      <c r="K526" s="265"/>
      <c r="L526" s="265"/>
      <c r="M526" s="265"/>
      <c r="N526" s="265"/>
      <c r="O526" s="265"/>
      <c r="P526" s="265"/>
      <c r="Q526" s="265"/>
    </row>
    <row r="527" spans="2:17" x14ac:dyDescent="0.25">
      <c r="B527" s="264"/>
      <c r="C527" s="264"/>
      <c r="D527" s="264"/>
      <c r="E527" s="264"/>
      <c r="F527" s="264"/>
      <c r="G527" s="264"/>
      <c r="H527" s="264"/>
      <c r="I527" s="265"/>
      <c r="J527" s="265"/>
      <c r="K527" s="265"/>
      <c r="L527" s="265"/>
      <c r="M527" s="265"/>
      <c r="N527" s="265"/>
      <c r="O527" s="265"/>
      <c r="P527" s="265"/>
      <c r="Q527" s="265"/>
    </row>
    <row r="528" spans="2:17" x14ac:dyDescent="0.25">
      <c r="B528" s="264"/>
      <c r="C528" s="264"/>
      <c r="D528" s="264"/>
      <c r="E528" s="264"/>
      <c r="F528" s="264"/>
      <c r="G528" s="264"/>
      <c r="H528" s="264"/>
      <c r="I528" s="265"/>
      <c r="J528" s="265"/>
      <c r="K528" s="265"/>
      <c r="L528" s="265"/>
      <c r="M528" s="265"/>
      <c r="N528" s="265"/>
      <c r="O528" s="265"/>
      <c r="P528" s="265"/>
      <c r="Q528" s="265"/>
    </row>
    <row r="529" spans="2:17" x14ac:dyDescent="0.25">
      <c r="B529" s="264"/>
      <c r="C529" s="264"/>
      <c r="D529" s="264"/>
      <c r="E529" s="264"/>
      <c r="F529" s="264"/>
      <c r="G529" s="264"/>
      <c r="H529" s="264"/>
      <c r="I529" s="265"/>
      <c r="J529" s="265"/>
      <c r="K529" s="265"/>
      <c r="L529" s="265"/>
      <c r="M529" s="265"/>
      <c r="N529" s="265"/>
      <c r="O529" s="265"/>
      <c r="P529" s="265"/>
      <c r="Q529" s="265"/>
    </row>
    <row r="530" spans="2:17" x14ac:dyDescent="0.25">
      <c r="B530" s="264"/>
      <c r="C530" s="264"/>
      <c r="D530" s="264"/>
      <c r="E530" s="264"/>
      <c r="F530" s="264"/>
      <c r="G530" s="264"/>
      <c r="H530" s="264"/>
      <c r="I530" s="265"/>
      <c r="J530" s="265"/>
      <c r="K530" s="265"/>
      <c r="L530" s="265"/>
      <c r="M530" s="265"/>
      <c r="N530" s="265"/>
      <c r="O530" s="265"/>
      <c r="P530" s="265"/>
      <c r="Q530" s="265"/>
    </row>
    <row r="531" spans="2:17" x14ac:dyDescent="0.25">
      <c r="B531" s="264"/>
      <c r="C531" s="264"/>
      <c r="D531" s="264"/>
      <c r="E531" s="264"/>
      <c r="F531" s="264"/>
      <c r="G531" s="264"/>
      <c r="H531" s="264"/>
      <c r="I531" s="265"/>
      <c r="J531" s="265"/>
      <c r="K531" s="265"/>
      <c r="L531" s="265"/>
      <c r="M531" s="265"/>
      <c r="N531" s="265"/>
      <c r="O531" s="265"/>
      <c r="P531" s="265"/>
      <c r="Q531" s="265"/>
    </row>
    <row r="532" spans="2:17" x14ac:dyDescent="0.25">
      <c r="B532" s="264"/>
      <c r="C532" s="264"/>
      <c r="D532" s="264"/>
      <c r="E532" s="264"/>
      <c r="F532" s="264"/>
      <c r="G532" s="264"/>
      <c r="H532" s="264"/>
      <c r="I532" s="265"/>
      <c r="J532" s="265"/>
      <c r="K532" s="265"/>
      <c r="L532" s="265"/>
      <c r="M532" s="265"/>
      <c r="N532" s="265"/>
      <c r="O532" s="265"/>
      <c r="P532" s="265"/>
      <c r="Q532" s="265"/>
    </row>
    <row r="533" spans="2:17" x14ac:dyDescent="0.25">
      <c r="B533" s="264"/>
      <c r="C533" s="264"/>
      <c r="D533" s="264"/>
      <c r="E533" s="264"/>
      <c r="F533" s="264"/>
      <c r="G533" s="264"/>
      <c r="H533" s="264"/>
      <c r="I533" s="265"/>
      <c r="J533" s="265"/>
      <c r="K533" s="265"/>
      <c r="L533" s="265"/>
      <c r="M533" s="265"/>
      <c r="N533" s="265"/>
      <c r="O533" s="265"/>
      <c r="P533" s="265"/>
      <c r="Q533" s="265"/>
    </row>
    <row r="534" spans="2:17" x14ac:dyDescent="0.25">
      <c r="B534" s="264"/>
      <c r="C534" s="264"/>
      <c r="D534" s="264"/>
      <c r="E534" s="264"/>
      <c r="F534" s="264"/>
      <c r="G534" s="264"/>
      <c r="H534" s="264"/>
      <c r="I534" s="265"/>
      <c r="J534" s="265"/>
      <c r="K534" s="265"/>
      <c r="L534" s="265"/>
      <c r="M534" s="265"/>
      <c r="N534" s="265"/>
      <c r="O534" s="265"/>
      <c r="P534" s="265"/>
      <c r="Q534" s="265"/>
    </row>
    <row r="535" spans="2:17" x14ac:dyDescent="0.25">
      <c r="B535" s="264"/>
      <c r="C535" s="264"/>
      <c r="D535" s="264"/>
      <c r="E535" s="264"/>
      <c r="F535" s="264"/>
      <c r="G535" s="264"/>
      <c r="H535" s="264"/>
      <c r="I535" s="265"/>
      <c r="J535" s="265"/>
      <c r="K535" s="265"/>
      <c r="L535" s="265"/>
      <c r="M535" s="265"/>
      <c r="N535" s="265"/>
      <c r="O535" s="265"/>
      <c r="P535" s="265"/>
      <c r="Q535" s="265"/>
    </row>
    <row r="536" spans="2:17" x14ac:dyDescent="0.25">
      <c r="B536" s="264"/>
      <c r="C536" s="264"/>
      <c r="D536" s="264"/>
      <c r="E536" s="264"/>
      <c r="F536" s="264"/>
      <c r="G536" s="264"/>
      <c r="H536" s="264"/>
      <c r="I536" s="265"/>
      <c r="J536" s="265"/>
      <c r="K536" s="265"/>
      <c r="L536" s="265"/>
      <c r="M536" s="265"/>
      <c r="N536" s="265"/>
      <c r="O536" s="265"/>
      <c r="P536" s="265"/>
      <c r="Q536" s="265"/>
    </row>
    <row r="537" spans="2:17" ht="14.4" x14ac:dyDescent="0.25">
      <c r="B537" s="50"/>
      <c r="C537" s="50"/>
      <c r="D537" s="50"/>
      <c r="E537" s="50"/>
      <c r="F537" s="50"/>
      <c r="G537" s="50"/>
      <c r="H537" s="50"/>
      <c r="I537" s="50"/>
      <c r="J537" s="50"/>
      <c r="K537" s="50"/>
      <c r="L537" s="50"/>
      <c r="M537" s="50"/>
      <c r="N537" s="50"/>
      <c r="O537" s="50"/>
      <c r="P537" s="50"/>
      <c r="Q537" s="50"/>
    </row>
    <row r="538" spans="2:17" ht="15" x14ac:dyDescent="0.25">
      <c r="B538" s="42">
        <v>24</v>
      </c>
      <c r="C538" s="48"/>
      <c r="D538" s="257"/>
      <c r="E538" s="258"/>
      <c r="F538" s="258"/>
      <c r="G538" s="258"/>
      <c r="H538" s="258"/>
      <c r="I538" s="259"/>
      <c r="J538" s="49" t="s">
        <v>99</v>
      </c>
      <c r="K538" s="259"/>
      <c r="L538" s="260"/>
      <c r="M538" s="260"/>
      <c r="N538" s="260"/>
      <c r="O538" s="260"/>
      <c r="P538" s="260"/>
      <c r="Q538" s="260"/>
    </row>
    <row r="539" spans="2:17" ht="14.4" x14ac:dyDescent="0.25">
      <c r="B539" s="50"/>
      <c r="C539" s="261"/>
      <c r="D539" s="261"/>
      <c r="E539" s="261"/>
      <c r="F539" s="261"/>
      <c r="G539" s="261"/>
      <c r="H539" s="261"/>
      <c r="I539" s="261"/>
      <c r="J539" s="50"/>
      <c r="K539" s="262"/>
      <c r="L539" s="263"/>
      <c r="M539" s="263"/>
      <c r="N539" s="263"/>
      <c r="O539" s="263"/>
      <c r="P539" s="263"/>
      <c r="Q539" s="263"/>
    </row>
    <row r="540" spans="2:17" x14ac:dyDescent="0.25">
      <c r="B540" s="264" t="s">
        <v>49</v>
      </c>
      <c r="C540" s="264"/>
      <c r="D540" s="264"/>
      <c r="E540" s="264"/>
      <c r="F540" s="264"/>
      <c r="G540" s="264"/>
      <c r="H540" s="264"/>
      <c r="I540" s="265"/>
      <c r="J540" s="265"/>
      <c r="K540" s="265"/>
      <c r="L540" s="265"/>
      <c r="M540" s="265"/>
      <c r="N540" s="265"/>
      <c r="O540" s="265"/>
      <c r="P540" s="265"/>
      <c r="Q540" s="265"/>
    </row>
    <row r="541" spans="2:17" x14ac:dyDescent="0.25">
      <c r="B541" s="264"/>
      <c r="C541" s="264"/>
      <c r="D541" s="264"/>
      <c r="E541" s="264"/>
      <c r="F541" s="264"/>
      <c r="G541" s="264"/>
      <c r="H541" s="264"/>
      <c r="I541" s="265"/>
      <c r="J541" s="265"/>
      <c r="K541" s="265"/>
      <c r="L541" s="265"/>
      <c r="M541" s="265"/>
      <c r="N541" s="265"/>
      <c r="O541" s="265"/>
      <c r="P541" s="265"/>
      <c r="Q541" s="265"/>
    </row>
    <row r="542" spans="2:17" x14ac:dyDescent="0.25">
      <c r="B542" s="264"/>
      <c r="C542" s="264"/>
      <c r="D542" s="264"/>
      <c r="E542" s="264"/>
      <c r="F542" s="264"/>
      <c r="G542" s="264"/>
      <c r="H542" s="264"/>
      <c r="I542" s="265"/>
      <c r="J542" s="265"/>
      <c r="K542" s="265"/>
      <c r="L542" s="265"/>
      <c r="M542" s="265"/>
      <c r="N542" s="265"/>
      <c r="O542" s="265"/>
      <c r="P542" s="265"/>
      <c r="Q542" s="265"/>
    </row>
    <row r="543" spans="2:17" x14ac:dyDescent="0.25">
      <c r="B543" s="264"/>
      <c r="C543" s="264"/>
      <c r="D543" s="264"/>
      <c r="E543" s="264"/>
      <c r="F543" s="264"/>
      <c r="G543" s="264"/>
      <c r="H543" s="264"/>
      <c r="I543" s="265"/>
      <c r="J543" s="265"/>
      <c r="K543" s="265"/>
      <c r="L543" s="265"/>
      <c r="M543" s="265"/>
      <c r="N543" s="265"/>
      <c r="O543" s="265"/>
      <c r="P543" s="265"/>
      <c r="Q543" s="265"/>
    </row>
    <row r="544" spans="2:17" x14ac:dyDescent="0.25">
      <c r="B544" s="264"/>
      <c r="C544" s="264"/>
      <c r="D544" s="264"/>
      <c r="E544" s="264"/>
      <c r="F544" s="264"/>
      <c r="G544" s="264"/>
      <c r="H544" s="264"/>
      <c r="I544" s="265"/>
      <c r="J544" s="265"/>
      <c r="K544" s="265"/>
      <c r="L544" s="265"/>
      <c r="M544" s="265"/>
      <c r="N544" s="265"/>
      <c r="O544" s="265"/>
      <c r="P544" s="265"/>
      <c r="Q544" s="265"/>
    </row>
    <row r="545" spans="2:17" x14ac:dyDescent="0.25">
      <c r="B545" s="264"/>
      <c r="C545" s="264"/>
      <c r="D545" s="264"/>
      <c r="E545" s="264"/>
      <c r="F545" s="264"/>
      <c r="G545" s="264"/>
      <c r="H545" s="264"/>
      <c r="I545" s="265"/>
      <c r="J545" s="265"/>
      <c r="K545" s="265"/>
      <c r="L545" s="265"/>
      <c r="M545" s="265"/>
      <c r="N545" s="265"/>
      <c r="O545" s="265"/>
      <c r="P545" s="265"/>
      <c r="Q545" s="265"/>
    </row>
    <row r="546" spans="2:17" x14ac:dyDescent="0.25">
      <c r="B546" s="264"/>
      <c r="C546" s="264"/>
      <c r="D546" s="264"/>
      <c r="E546" s="264"/>
      <c r="F546" s="264"/>
      <c r="G546" s="264"/>
      <c r="H546" s="264"/>
      <c r="I546" s="265"/>
      <c r="J546" s="265"/>
      <c r="K546" s="265"/>
      <c r="L546" s="265"/>
      <c r="M546" s="265"/>
      <c r="N546" s="265"/>
      <c r="O546" s="265"/>
      <c r="P546" s="265"/>
      <c r="Q546" s="265"/>
    </row>
    <row r="547" spans="2:17" x14ac:dyDescent="0.25">
      <c r="B547" s="264"/>
      <c r="C547" s="264"/>
      <c r="D547" s="264"/>
      <c r="E547" s="264"/>
      <c r="F547" s="264"/>
      <c r="G547" s="264"/>
      <c r="H547" s="264"/>
      <c r="I547" s="265"/>
      <c r="J547" s="265"/>
      <c r="K547" s="265"/>
      <c r="L547" s="265"/>
      <c r="M547" s="265"/>
      <c r="N547" s="265"/>
      <c r="O547" s="265"/>
      <c r="P547" s="265"/>
      <c r="Q547" s="265"/>
    </row>
    <row r="548" spans="2:17" x14ac:dyDescent="0.25">
      <c r="B548" s="264"/>
      <c r="C548" s="264"/>
      <c r="D548" s="264"/>
      <c r="E548" s="264"/>
      <c r="F548" s="264"/>
      <c r="G548" s="264"/>
      <c r="H548" s="264"/>
      <c r="I548" s="265"/>
      <c r="J548" s="265"/>
      <c r="K548" s="265"/>
      <c r="L548" s="265"/>
      <c r="M548" s="265"/>
      <c r="N548" s="265"/>
      <c r="O548" s="265"/>
      <c r="P548" s="265"/>
      <c r="Q548" s="265"/>
    </row>
    <row r="549" spans="2:17" x14ac:dyDescent="0.25">
      <c r="B549" s="264"/>
      <c r="C549" s="264"/>
      <c r="D549" s="264"/>
      <c r="E549" s="264"/>
      <c r="F549" s="264"/>
      <c r="G549" s="264"/>
      <c r="H549" s="264"/>
      <c r="I549" s="265"/>
      <c r="J549" s="265"/>
      <c r="K549" s="265"/>
      <c r="L549" s="265"/>
      <c r="M549" s="265"/>
      <c r="N549" s="265"/>
      <c r="O549" s="265"/>
      <c r="P549" s="265"/>
      <c r="Q549" s="265"/>
    </row>
    <row r="550" spans="2:17" x14ac:dyDescent="0.25">
      <c r="B550" s="264"/>
      <c r="C550" s="264"/>
      <c r="D550" s="264"/>
      <c r="E550" s="264"/>
      <c r="F550" s="264"/>
      <c r="G550" s="264"/>
      <c r="H550" s="264"/>
      <c r="I550" s="265"/>
      <c r="J550" s="265"/>
      <c r="K550" s="265"/>
      <c r="L550" s="265"/>
      <c r="M550" s="265"/>
      <c r="N550" s="265"/>
      <c r="O550" s="265"/>
      <c r="P550" s="265"/>
      <c r="Q550" s="265"/>
    </row>
    <row r="551" spans="2:17" x14ac:dyDescent="0.25">
      <c r="B551" s="264"/>
      <c r="C551" s="264"/>
      <c r="D551" s="264"/>
      <c r="E551" s="264"/>
      <c r="F551" s="264"/>
      <c r="G551" s="264"/>
      <c r="H551" s="264"/>
      <c r="I551" s="265"/>
      <c r="J551" s="265"/>
      <c r="K551" s="265"/>
      <c r="L551" s="265"/>
      <c r="M551" s="265"/>
      <c r="N551" s="265"/>
      <c r="O551" s="265"/>
      <c r="P551" s="265"/>
      <c r="Q551" s="265"/>
    </row>
    <row r="552" spans="2:17" x14ac:dyDescent="0.25">
      <c r="B552" s="264"/>
      <c r="C552" s="264"/>
      <c r="D552" s="264"/>
      <c r="E552" s="264"/>
      <c r="F552" s="264"/>
      <c r="G552" s="264"/>
      <c r="H552" s="264"/>
      <c r="I552" s="265"/>
      <c r="J552" s="265"/>
      <c r="K552" s="265"/>
      <c r="L552" s="265"/>
      <c r="M552" s="265"/>
      <c r="N552" s="265"/>
      <c r="O552" s="265"/>
      <c r="P552" s="265"/>
      <c r="Q552" s="265"/>
    </row>
    <row r="553" spans="2:17" x14ac:dyDescent="0.25">
      <c r="B553" s="264"/>
      <c r="C553" s="264"/>
      <c r="D553" s="264"/>
      <c r="E553" s="264"/>
      <c r="F553" s="264"/>
      <c r="G553" s="264"/>
      <c r="H553" s="264"/>
      <c r="I553" s="265"/>
      <c r="J553" s="265"/>
      <c r="K553" s="265"/>
      <c r="L553" s="265"/>
      <c r="M553" s="265"/>
      <c r="N553" s="265"/>
      <c r="O553" s="265"/>
      <c r="P553" s="265"/>
      <c r="Q553" s="265"/>
    </row>
    <row r="554" spans="2:17" x14ac:dyDescent="0.25">
      <c r="B554" s="264"/>
      <c r="C554" s="264"/>
      <c r="D554" s="264"/>
      <c r="E554" s="264"/>
      <c r="F554" s="264"/>
      <c r="G554" s="264"/>
      <c r="H554" s="264"/>
      <c r="I554" s="265"/>
      <c r="J554" s="265"/>
      <c r="K554" s="265"/>
      <c r="L554" s="265"/>
      <c r="M554" s="265"/>
      <c r="N554" s="265"/>
      <c r="O554" s="265"/>
      <c r="P554" s="265"/>
      <c r="Q554" s="265"/>
    </row>
    <row r="555" spans="2:17" x14ac:dyDescent="0.25">
      <c r="B555" s="264"/>
      <c r="C555" s="264"/>
      <c r="D555" s="264"/>
      <c r="E555" s="264"/>
      <c r="F555" s="264"/>
      <c r="G555" s="264"/>
      <c r="H555" s="264"/>
      <c r="I555" s="265"/>
      <c r="J555" s="265"/>
      <c r="K555" s="265"/>
      <c r="L555" s="265"/>
      <c r="M555" s="265"/>
      <c r="N555" s="265"/>
      <c r="O555" s="265"/>
      <c r="P555" s="265"/>
      <c r="Q555" s="265"/>
    </row>
    <row r="556" spans="2:17" x14ac:dyDescent="0.25">
      <c r="B556" s="264"/>
      <c r="C556" s="264"/>
      <c r="D556" s="264"/>
      <c r="E556" s="264"/>
      <c r="F556" s="264"/>
      <c r="G556" s="264"/>
      <c r="H556" s="264"/>
      <c r="I556" s="265"/>
      <c r="J556" s="265"/>
      <c r="K556" s="265"/>
      <c r="L556" s="265"/>
      <c r="M556" s="265"/>
      <c r="N556" s="265"/>
      <c r="O556" s="265"/>
      <c r="P556" s="265"/>
      <c r="Q556" s="265"/>
    </row>
    <row r="557" spans="2:17" x14ac:dyDescent="0.25">
      <c r="B557" s="264"/>
      <c r="C557" s="264"/>
      <c r="D557" s="264"/>
      <c r="E557" s="264"/>
      <c r="F557" s="264"/>
      <c r="G557" s="264"/>
      <c r="H557" s="264"/>
      <c r="I557" s="265"/>
      <c r="J557" s="265"/>
      <c r="K557" s="265"/>
      <c r="L557" s="265"/>
      <c r="M557" s="265"/>
      <c r="N557" s="265"/>
      <c r="O557" s="265"/>
      <c r="P557" s="265"/>
      <c r="Q557" s="265"/>
    </row>
    <row r="558" spans="2:17" x14ac:dyDescent="0.25">
      <c r="B558" s="264"/>
      <c r="C558" s="264"/>
      <c r="D558" s="264"/>
      <c r="E558" s="264"/>
      <c r="F558" s="264"/>
      <c r="G558" s="264"/>
      <c r="H558" s="264"/>
      <c r="I558" s="265"/>
      <c r="J558" s="265"/>
      <c r="K558" s="265"/>
      <c r="L558" s="265"/>
      <c r="M558" s="265"/>
      <c r="N558" s="265"/>
      <c r="O558" s="265"/>
      <c r="P558" s="265"/>
      <c r="Q558" s="265"/>
    </row>
    <row r="559" spans="2:17" x14ac:dyDescent="0.25">
      <c r="B559" s="264"/>
      <c r="C559" s="264"/>
      <c r="D559" s="264"/>
      <c r="E559" s="264"/>
      <c r="F559" s="264"/>
      <c r="G559" s="264"/>
      <c r="H559" s="264"/>
      <c r="I559" s="265"/>
      <c r="J559" s="265"/>
      <c r="K559" s="265"/>
      <c r="L559" s="265"/>
      <c r="M559" s="265"/>
      <c r="N559" s="265"/>
      <c r="O559" s="265"/>
      <c r="P559" s="265"/>
      <c r="Q559" s="265"/>
    </row>
    <row r="560" spans="2:17" ht="14.4" x14ac:dyDescent="0.25">
      <c r="B560" s="50"/>
      <c r="C560" s="50"/>
      <c r="D560" s="50"/>
      <c r="E560" s="50"/>
      <c r="F560" s="50"/>
      <c r="G560" s="50"/>
      <c r="H560" s="50"/>
      <c r="I560" s="50"/>
      <c r="J560" s="50"/>
      <c r="K560" s="50"/>
      <c r="L560" s="50"/>
      <c r="M560" s="50"/>
      <c r="N560" s="50"/>
      <c r="O560" s="50"/>
      <c r="P560" s="50"/>
      <c r="Q560" s="50"/>
    </row>
    <row r="561" spans="2:17" ht="15" x14ac:dyDescent="0.25">
      <c r="B561" s="42">
        <v>25</v>
      </c>
      <c r="C561" s="48"/>
      <c r="D561" s="257"/>
      <c r="E561" s="258"/>
      <c r="F561" s="258"/>
      <c r="G561" s="258"/>
      <c r="H561" s="258"/>
      <c r="I561" s="259"/>
      <c r="J561" s="49" t="s">
        <v>99</v>
      </c>
      <c r="K561" s="259"/>
      <c r="L561" s="260"/>
      <c r="M561" s="260"/>
      <c r="N561" s="260"/>
      <c r="O561" s="260"/>
      <c r="P561" s="260"/>
      <c r="Q561" s="260"/>
    </row>
    <row r="562" spans="2:17" ht="14.4" x14ac:dyDescent="0.25">
      <c r="B562" s="50"/>
      <c r="C562" s="261"/>
      <c r="D562" s="261"/>
      <c r="E562" s="261"/>
      <c r="F562" s="261"/>
      <c r="G562" s="261"/>
      <c r="H562" s="261"/>
      <c r="I562" s="261"/>
      <c r="J562" s="50"/>
      <c r="K562" s="262"/>
      <c r="L562" s="263"/>
      <c r="M562" s="263"/>
      <c r="N562" s="263"/>
      <c r="O562" s="263"/>
      <c r="P562" s="263"/>
      <c r="Q562" s="263"/>
    </row>
    <row r="563" spans="2:17" x14ac:dyDescent="0.25">
      <c r="B563" s="264" t="s">
        <v>49</v>
      </c>
      <c r="C563" s="264"/>
      <c r="D563" s="264"/>
      <c r="E563" s="264"/>
      <c r="F563" s="264"/>
      <c r="G563" s="264"/>
      <c r="H563" s="264"/>
      <c r="I563" s="265"/>
      <c r="J563" s="265"/>
      <c r="K563" s="265"/>
      <c r="L563" s="265"/>
      <c r="M563" s="265"/>
      <c r="N563" s="265"/>
      <c r="O563" s="265"/>
      <c r="P563" s="265"/>
      <c r="Q563" s="265"/>
    </row>
    <row r="564" spans="2:17" x14ac:dyDescent="0.25">
      <c r="B564" s="264"/>
      <c r="C564" s="264"/>
      <c r="D564" s="264"/>
      <c r="E564" s="264"/>
      <c r="F564" s="264"/>
      <c r="G564" s="264"/>
      <c r="H564" s="264"/>
      <c r="I564" s="265"/>
      <c r="J564" s="265"/>
      <c r="K564" s="265"/>
      <c r="L564" s="265"/>
      <c r="M564" s="265"/>
      <c r="N564" s="265"/>
      <c r="O564" s="265"/>
      <c r="P564" s="265"/>
      <c r="Q564" s="265"/>
    </row>
    <row r="565" spans="2:17" x14ac:dyDescent="0.25">
      <c r="B565" s="264"/>
      <c r="C565" s="264"/>
      <c r="D565" s="264"/>
      <c r="E565" s="264"/>
      <c r="F565" s="264"/>
      <c r="G565" s="264"/>
      <c r="H565" s="264"/>
      <c r="I565" s="265"/>
      <c r="J565" s="265"/>
      <c r="K565" s="265"/>
      <c r="L565" s="265"/>
      <c r="M565" s="265"/>
      <c r="N565" s="265"/>
      <c r="O565" s="265"/>
      <c r="P565" s="265"/>
      <c r="Q565" s="265"/>
    </row>
    <row r="566" spans="2:17" x14ac:dyDescent="0.25">
      <c r="B566" s="264"/>
      <c r="C566" s="264"/>
      <c r="D566" s="264"/>
      <c r="E566" s="264"/>
      <c r="F566" s="264"/>
      <c r="G566" s="264"/>
      <c r="H566" s="264"/>
      <c r="I566" s="265"/>
      <c r="J566" s="265"/>
      <c r="K566" s="265"/>
      <c r="L566" s="265"/>
      <c r="M566" s="265"/>
      <c r="N566" s="265"/>
      <c r="O566" s="265"/>
      <c r="P566" s="265"/>
      <c r="Q566" s="265"/>
    </row>
    <row r="567" spans="2:17" x14ac:dyDescent="0.25">
      <c r="B567" s="264"/>
      <c r="C567" s="264"/>
      <c r="D567" s="264"/>
      <c r="E567" s="264"/>
      <c r="F567" s="264"/>
      <c r="G567" s="264"/>
      <c r="H567" s="264"/>
      <c r="I567" s="265"/>
      <c r="J567" s="265"/>
      <c r="K567" s="265"/>
      <c r="L567" s="265"/>
      <c r="M567" s="265"/>
      <c r="N567" s="265"/>
      <c r="O567" s="265"/>
      <c r="P567" s="265"/>
      <c r="Q567" s="265"/>
    </row>
    <row r="568" spans="2:17" x14ac:dyDescent="0.25">
      <c r="B568" s="264"/>
      <c r="C568" s="264"/>
      <c r="D568" s="264"/>
      <c r="E568" s="264"/>
      <c r="F568" s="264"/>
      <c r="G568" s="264"/>
      <c r="H568" s="264"/>
      <c r="I568" s="265"/>
      <c r="J568" s="265"/>
      <c r="K568" s="265"/>
      <c r="L568" s="265"/>
      <c r="M568" s="265"/>
      <c r="N568" s="265"/>
      <c r="O568" s="265"/>
      <c r="P568" s="265"/>
      <c r="Q568" s="265"/>
    </row>
    <row r="569" spans="2:17" x14ac:dyDescent="0.25">
      <c r="B569" s="264"/>
      <c r="C569" s="264"/>
      <c r="D569" s="264"/>
      <c r="E569" s="264"/>
      <c r="F569" s="264"/>
      <c r="G569" s="264"/>
      <c r="H569" s="264"/>
      <c r="I569" s="265"/>
      <c r="J569" s="265"/>
      <c r="K569" s="265"/>
      <c r="L569" s="265"/>
      <c r="M569" s="265"/>
      <c r="N569" s="265"/>
      <c r="O569" s="265"/>
      <c r="P569" s="265"/>
      <c r="Q569" s="265"/>
    </row>
    <row r="570" spans="2:17" x14ac:dyDescent="0.25">
      <c r="B570" s="264"/>
      <c r="C570" s="264"/>
      <c r="D570" s="264"/>
      <c r="E570" s="264"/>
      <c r="F570" s="264"/>
      <c r="G570" s="264"/>
      <c r="H570" s="264"/>
      <c r="I570" s="265"/>
      <c r="J570" s="265"/>
      <c r="K570" s="265"/>
      <c r="L570" s="265"/>
      <c r="M570" s="265"/>
      <c r="N570" s="265"/>
      <c r="O570" s="265"/>
      <c r="P570" s="265"/>
      <c r="Q570" s="265"/>
    </row>
    <row r="571" spans="2:17" x14ac:dyDescent="0.25">
      <c r="B571" s="264"/>
      <c r="C571" s="264"/>
      <c r="D571" s="264"/>
      <c r="E571" s="264"/>
      <c r="F571" s="264"/>
      <c r="G571" s="264"/>
      <c r="H571" s="264"/>
      <c r="I571" s="265"/>
      <c r="J571" s="265"/>
      <c r="K571" s="265"/>
      <c r="L571" s="265"/>
      <c r="M571" s="265"/>
      <c r="N571" s="265"/>
      <c r="O571" s="265"/>
      <c r="P571" s="265"/>
      <c r="Q571" s="265"/>
    </row>
    <row r="572" spans="2:17" x14ac:dyDescent="0.25">
      <c r="B572" s="264"/>
      <c r="C572" s="264"/>
      <c r="D572" s="264"/>
      <c r="E572" s="264"/>
      <c r="F572" s="264"/>
      <c r="G572" s="264"/>
      <c r="H572" s="264"/>
      <c r="I572" s="265"/>
      <c r="J572" s="265"/>
      <c r="K572" s="265"/>
      <c r="L572" s="265"/>
      <c r="M572" s="265"/>
      <c r="N572" s="265"/>
      <c r="O572" s="265"/>
      <c r="P572" s="265"/>
      <c r="Q572" s="265"/>
    </row>
    <row r="573" spans="2:17" x14ac:dyDescent="0.25">
      <c r="B573" s="264"/>
      <c r="C573" s="264"/>
      <c r="D573" s="264"/>
      <c r="E573" s="264"/>
      <c r="F573" s="264"/>
      <c r="G573" s="264"/>
      <c r="H573" s="264"/>
      <c r="I573" s="265"/>
      <c r="J573" s="265"/>
      <c r="K573" s="265"/>
      <c r="L573" s="265"/>
      <c r="M573" s="265"/>
      <c r="N573" s="265"/>
      <c r="O573" s="265"/>
      <c r="P573" s="265"/>
      <c r="Q573" s="265"/>
    </row>
    <row r="574" spans="2:17" x14ac:dyDescent="0.25">
      <c r="B574" s="264"/>
      <c r="C574" s="264"/>
      <c r="D574" s="264"/>
      <c r="E574" s="264"/>
      <c r="F574" s="264"/>
      <c r="G574" s="264"/>
      <c r="H574" s="264"/>
      <c r="I574" s="265"/>
      <c r="J574" s="265"/>
      <c r="K574" s="265"/>
      <c r="L574" s="265"/>
      <c r="M574" s="265"/>
      <c r="N574" s="265"/>
      <c r="O574" s="265"/>
      <c r="P574" s="265"/>
      <c r="Q574" s="265"/>
    </row>
    <row r="575" spans="2:17" x14ac:dyDescent="0.25">
      <c r="B575" s="264"/>
      <c r="C575" s="264"/>
      <c r="D575" s="264"/>
      <c r="E575" s="264"/>
      <c r="F575" s="264"/>
      <c r="G575" s="264"/>
      <c r="H575" s="264"/>
      <c r="I575" s="265"/>
      <c r="J575" s="265"/>
      <c r="K575" s="265"/>
      <c r="L575" s="265"/>
      <c r="M575" s="265"/>
      <c r="N575" s="265"/>
      <c r="O575" s="265"/>
      <c r="P575" s="265"/>
      <c r="Q575" s="265"/>
    </row>
    <row r="576" spans="2:17" x14ac:dyDescent="0.25">
      <c r="B576" s="264"/>
      <c r="C576" s="264"/>
      <c r="D576" s="264"/>
      <c r="E576" s="264"/>
      <c r="F576" s="264"/>
      <c r="G576" s="264"/>
      <c r="H576" s="264"/>
      <c r="I576" s="265"/>
      <c r="J576" s="265"/>
      <c r="K576" s="265"/>
      <c r="L576" s="265"/>
      <c r="M576" s="265"/>
      <c r="N576" s="265"/>
      <c r="O576" s="265"/>
      <c r="P576" s="265"/>
      <c r="Q576" s="265"/>
    </row>
    <row r="577" spans="2:17" x14ac:dyDescent="0.25">
      <c r="B577" s="264"/>
      <c r="C577" s="264"/>
      <c r="D577" s="264"/>
      <c r="E577" s="264"/>
      <c r="F577" s="264"/>
      <c r="G577" s="264"/>
      <c r="H577" s="264"/>
      <c r="I577" s="265"/>
      <c r="J577" s="265"/>
      <c r="K577" s="265"/>
      <c r="L577" s="265"/>
      <c r="M577" s="265"/>
      <c r="N577" s="265"/>
      <c r="O577" s="265"/>
      <c r="P577" s="265"/>
      <c r="Q577" s="265"/>
    </row>
    <row r="578" spans="2:17" x14ac:dyDescent="0.25">
      <c r="B578" s="264"/>
      <c r="C578" s="264"/>
      <c r="D578" s="264"/>
      <c r="E578" s="264"/>
      <c r="F578" s="264"/>
      <c r="G578" s="264"/>
      <c r="H578" s="264"/>
      <c r="I578" s="265"/>
      <c r="J578" s="265"/>
      <c r="K578" s="265"/>
      <c r="L578" s="265"/>
      <c r="M578" s="265"/>
      <c r="N578" s="265"/>
      <c r="O578" s="265"/>
      <c r="P578" s="265"/>
      <c r="Q578" s="265"/>
    </row>
    <row r="579" spans="2:17" x14ac:dyDescent="0.25">
      <c r="B579" s="264"/>
      <c r="C579" s="264"/>
      <c r="D579" s="264"/>
      <c r="E579" s="264"/>
      <c r="F579" s="264"/>
      <c r="G579" s="264"/>
      <c r="H579" s="264"/>
      <c r="I579" s="265"/>
      <c r="J579" s="265"/>
      <c r="K579" s="265"/>
      <c r="L579" s="265"/>
      <c r="M579" s="265"/>
      <c r="N579" s="265"/>
      <c r="O579" s="265"/>
      <c r="P579" s="265"/>
      <c r="Q579" s="265"/>
    </row>
    <row r="580" spans="2:17" x14ac:dyDescent="0.25">
      <c r="B580" s="264"/>
      <c r="C580" s="264"/>
      <c r="D580" s="264"/>
      <c r="E580" s="264"/>
      <c r="F580" s="264"/>
      <c r="G580" s="264"/>
      <c r="H580" s="264"/>
      <c r="I580" s="265"/>
      <c r="J580" s="265"/>
      <c r="K580" s="265"/>
      <c r="L580" s="265"/>
      <c r="M580" s="265"/>
      <c r="N580" s="265"/>
      <c r="O580" s="265"/>
      <c r="P580" s="265"/>
      <c r="Q580" s="265"/>
    </row>
    <row r="581" spans="2:17" x14ac:dyDescent="0.25">
      <c r="B581" s="264"/>
      <c r="C581" s="264"/>
      <c r="D581" s="264"/>
      <c r="E581" s="264"/>
      <c r="F581" s="264"/>
      <c r="G581" s="264"/>
      <c r="H581" s="264"/>
      <c r="I581" s="265"/>
      <c r="J581" s="265"/>
      <c r="K581" s="265"/>
      <c r="L581" s="265"/>
      <c r="M581" s="265"/>
      <c r="N581" s="265"/>
      <c r="O581" s="265"/>
      <c r="P581" s="265"/>
      <c r="Q581" s="265"/>
    </row>
    <row r="582" spans="2:17" x14ac:dyDescent="0.25">
      <c r="B582" s="264"/>
      <c r="C582" s="264"/>
      <c r="D582" s="264"/>
      <c r="E582" s="264"/>
      <c r="F582" s="264"/>
      <c r="G582" s="264"/>
      <c r="H582" s="264"/>
      <c r="I582" s="265"/>
      <c r="J582" s="265"/>
      <c r="K582" s="265"/>
      <c r="L582" s="265"/>
      <c r="M582" s="265"/>
      <c r="N582" s="265"/>
      <c r="O582" s="265"/>
      <c r="P582" s="265"/>
      <c r="Q582" s="265"/>
    </row>
    <row r="583" spans="2:17" ht="14.4" x14ac:dyDescent="0.25">
      <c r="B583" s="50"/>
      <c r="C583" s="50"/>
      <c r="D583" s="50"/>
      <c r="E583" s="50"/>
      <c r="F583" s="50"/>
      <c r="G583" s="50"/>
      <c r="H583" s="50"/>
      <c r="I583" s="50"/>
      <c r="J583" s="50"/>
      <c r="K583" s="50"/>
      <c r="L583" s="50"/>
      <c r="M583" s="50"/>
      <c r="N583" s="50"/>
      <c r="O583" s="50"/>
      <c r="P583" s="50"/>
      <c r="Q583" s="50"/>
    </row>
    <row r="584" spans="2:17" ht="15" x14ac:dyDescent="0.25">
      <c r="B584" s="42">
        <v>26</v>
      </c>
      <c r="C584" s="48"/>
      <c r="D584" s="257"/>
      <c r="E584" s="258"/>
      <c r="F584" s="258"/>
      <c r="G584" s="258"/>
      <c r="H584" s="258"/>
      <c r="I584" s="259"/>
      <c r="J584" s="49" t="s">
        <v>99</v>
      </c>
      <c r="K584" s="259"/>
      <c r="L584" s="260"/>
      <c r="M584" s="260"/>
      <c r="N584" s="260"/>
      <c r="O584" s="260"/>
      <c r="P584" s="260"/>
      <c r="Q584" s="260"/>
    </row>
    <row r="585" spans="2:17" ht="14.4" x14ac:dyDescent="0.25">
      <c r="B585" s="50"/>
      <c r="C585" s="261"/>
      <c r="D585" s="261"/>
      <c r="E585" s="261"/>
      <c r="F585" s="261"/>
      <c r="G585" s="261"/>
      <c r="H585" s="261"/>
      <c r="I585" s="261"/>
      <c r="J585" s="50"/>
      <c r="K585" s="262"/>
      <c r="L585" s="263"/>
      <c r="M585" s="263"/>
      <c r="N585" s="263"/>
      <c r="O585" s="263"/>
      <c r="P585" s="263"/>
      <c r="Q585" s="263"/>
    </row>
    <row r="586" spans="2:17" x14ac:dyDescent="0.25">
      <c r="B586" s="264" t="s">
        <v>49</v>
      </c>
      <c r="C586" s="264"/>
      <c r="D586" s="264"/>
      <c r="E586" s="264"/>
      <c r="F586" s="264"/>
      <c r="G586" s="264"/>
      <c r="H586" s="264"/>
      <c r="I586" s="265"/>
      <c r="J586" s="265"/>
      <c r="K586" s="265"/>
      <c r="L586" s="265"/>
      <c r="M586" s="265"/>
      <c r="N586" s="265"/>
      <c r="O586" s="265"/>
      <c r="P586" s="265"/>
      <c r="Q586" s="265"/>
    </row>
    <row r="587" spans="2:17" x14ac:dyDescent="0.25">
      <c r="B587" s="264"/>
      <c r="C587" s="264"/>
      <c r="D587" s="264"/>
      <c r="E587" s="264"/>
      <c r="F587" s="264"/>
      <c r="G587" s="264"/>
      <c r="H587" s="264"/>
      <c r="I587" s="265"/>
      <c r="J587" s="265"/>
      <c r="K587" s="265"/>
      <c r="L587" s="265"/>
      <c r="M587" s="265"/>
      <c r="N587" s="265"/>
      <c r="O587" s="265"/>
      <c r="P587" s="265"/>
      <c r="Q587" s="265"/>
    </row>
    <row r="588" spans="2:17" x14ac:dyDescent="0.25">
      <c r="B588" s="264"/>
      <c r="C588" s="264"/>
      <c r="D588" s="264"/>
      <c r="E588" s="264"/>
      <c r="F588" s="264"/>
      <c r="G588" s="264"/>
      <c r="H588" s="264"/>
      <c r="I588" s="265"/>
      <c r="J588" s="265"/>
      <c r="K588" s="265"/>
      <c r="L588" s="265"/>
      <c r="M588" s="265"/>
      <c r="N588" s="265"/>
      <c r="O588" s="265"/>
      <c r="P588" s="265"/>
      <c r="Q588" s="265"/>
    </row>
    <row r="589" spans="2:17" x14ac:dyDescent="0.25">
      <c r="B589" s="264"/>
      <c r="C589" s="264"/>
      <c r="D589" s="264"/>
      <c r="E589" s="264"/>
      <c r="F589" s="264"/>
      <c r="G589" s="264"/>
      <c r="H589" s="264"/>
      <c r="I589" s="265"/>
      <c r="J589" s="265"/>
      <c r="K589" s="265"/>
      <c r="L589" s="265"/>
      <c r="M589" s="265"/>
      <c r="N589" s="265"/>
      <c r="O589" s="265"/>
      <c r="P589" s="265"/>
      <c r="Q589" s="265"/>
    </row>
    <row r="590" spans="2:17" x14ac:dyDescent="0.25">
      <c r="B590" s="264"/>
      <c r="C590" s="264"/>
      <c r="D590" s="264"/>
      <c r="E590" s="264"/>
      <c r="F590" s="264"/>
      <c r="G590" s="264"/>
      <c r="H590" s="264"/>
      <c r="I590" s="265"/>
      <c r="J590" s="265"/>
      <c r="K590" s="265"/>
      <c r="L590" s="265"/>
      <c r="M590" s="265"/>
      <c r="N590" s="265"/>
      <c r="O590" s="265"/>
      <c r="P590" s="265"/>
      <c r="Q590" s="265"/>
    </row>
    <row r="591" spans="2:17" x14ac:dyDescent="0.25">
      <c r="B591" s="264"/>
      <c r="C591" s="264"/>
      <c r="D591" s="264"/>
      <c r="E591" s="264"/>
      <c r="F591" s="264"/>
      <c r="G591" s="264"/>
      <c r="H591" s="264"/>
      <c r="I591" s="265"/>
      <c r="J591" s="265"/>
      <c r="K591" s="265"/>
      <c r="L591" s="265"/>
      <c r="M591" s="265"/>
      <c r="N591" s="265"/>
      <c r="O591" s="265"/>
      <c r="P591" s="265"/>
      <c r="Q591" s="265"/>
    </row>
    <row r="592" spans="2:17" x14ac:dyDescent="0.25">
      <c r="B592" s="264"/>
      <c r="C592" s="264"/>
      <c r="D592" s="264"/>
      <c r="E592" s="264"/>
      <c r="F592" s="264"/>
      <c r="G592" s="264"/>
      <c r="H592" s="264"/>
      <c r="I592" s="265"/>
      <c r="J592" s="265"/>
      <c r="K592" s="265"/>
      <c r="L592" s="265"/>
      <c r="M592" s="265"/>
      <c r="N592" s="265"/>
      <c r="O592" s="265"/>
      <c r="P592" s="265"/>
      <c r="Q592" s="265"/>
    </row>
    <row r="593" spans="2:17" x14ac:dyDescent="0.25">
      <c r="B593" s="264"/>
      <c r="C593" s="264"/>
      <c r="D593" s="264"/>
      <c r="E593" s="264"/>
      <c r="F593" s="264"/>
      <c r="G593" s="264"/>
      <c r="H593" s="264"/>
      <c r="I593" s="265"/>
      <c r="J593" s="265"/>
      <c r="K593" s="265"/>
      <c r="L593" s="265"/>
      <c r="M593" s="265"/>
      <c r="N593" s="265"/>
      <c r="O593" s="265"/>
      <c r="P593" s="265"/>
      <c r="Q593" s="265"/>
    </row>
    <row r="594" spans="2:17" x14ac:dyDescent="0.25">
      <c r="B594" s="264"/>
      <c r="C594" s="264"/>
      <c r="D594" s="264"/>
      <c r="E594" s="264"/>
      <c r="F594" s="264"/>
      <c r="G594" s="264"/>
      <c r="H594" s="264"/>
      <c r="I594" s="265"/>
      <c r="J594" s="265"/>
      <c r="K594" s="265"/>
      <c r="L594" s="265"/>
      <c r="M594" s="265"/>
      <c r="N594" s="265"/>
      <c r="O594" s="265"/>
      <c r="P594" s="265"/>
      <c r="Q594" s="265"/>
    </row>
    <row r="595" spans="2:17" x14ac:dyDescent="0.25">
      <c r="B595" s="264"/>
      <c r="C595" s="264"/>
      <c r="D595" s="264"/>
      <c r="E595" s="264"/>
      <c r="F595" s="264"/>
      <c r="G595" s="264"/>
      <c r="H595" s="264"/>
      <c r="I595" s="265"/>
      <c r="J595" s="265"/>
      <c r="K595" s="265"/>
      <c r="L595" s="265"/>
      <c r="M595" s="265"/>
      <c r="N595" s="265"/>
      <c r="O595" s="265"/>
      <c r="P595" s="265"/>
      <c r="Q595" s="265"/>
    </row>
    <row r="596" spans="2:17" x14ac:dyDescent="0.25">
      <c r="B596" s="264"/>
      <c r="C596" s="264"/>
      <c r="D596" s="264"/>
      <c r="E596" s="264"/>
      <c r="F596" s="264"/>
      <c r="G596" s="264"/>
      <c r="H596" s="264"/>
      <c r="I596" s="265"/>
      <c r="J596" s="265"/>
      <c r="K596" s="265"/>
      <c r="L596" s="265"/>
      <c r="M596" s="265"/>
      <c r="N596" s="265"/>
      <c r="O596" s="265"/>
      <c r="P596" s="265"/>
      <c r="Q596" s="265"/>
    </row>
    <row r="597" spans="2:17" x14ac:dyDescent="0.25">
      <c r="B597" s="264"/>
      <c r="C597" s="264"/>
      <c r="D597" s="264"/>
      <c r="E597" s="264"/>
      <c r="F597" s="264"/>
      <c r="G597" s="264"/>
      <c r="H597" s="264"/>
      <c r="I597" s="265"/>
      <c r="J597" s="265"/>
      <c r="K597" s="265"/>
      <c r="L597" s="265"/>
      <c r="M597" s="265"/>
      <c r="N597" s="265"/>
      <c r="O597" s="265"/>
      <c r="P597" s="265"/>
      <c r="Q597" s="265"/>
    </row>
    <row r="598" spans="2:17" x14ac:dyDescent="0.25">
      <c r="B598" s="264"/>
      <c r="C598" s="264"/>
      <c r="D598" s="264"/>
      <c r="E598" s="264"/>
      <c r="F598" s="264"/>
      <c r="G598" s="264"/>
      <c r="H598" s="264"/>
      <c r="I598" s="265"/>
      <c r="J598" s="265"/>
      <c r="K598" s="265"/>
      <c r="L598" s="265"/>
      <c r="M598" s="265"/>
      <c r="N598" s="265"/>
      <c r="O598" s="265"/>
      <c r="P598" s="265"/>
      <c r="Q598" s="265"/>
    </row>
    <row r="599" spans="2:17" x14ac:dyDescent="0.25">
      <c r="B599" s="264"/>
      <c r="C599" s="264"/>
      <c r="D599" s="264"/>
      <c r="E599" s="264"/>
      <c r="F599" s="264"/>
      <c r="G599" s="264"/>
      <c r="H599" s="264"/>
      <c r="I599" s="265"/>
      <c r="J599" s="265"/>
      <c r="K599" s="265"/>
      <c r="L599" s="265"/>
      <c r="M599" s="265"/>
      <c r="N599" s="265"/>
      <c r="O599" s="265"/>
      <c r="P599" s="265"/>
      <c r="Q599" s="265"/>
    </row>
    <row r="600" spans="2:17" x14ac:dyDescent="0.25">
      <c r="B600" s="264"/>
      <c r="C600" s="264"/>
      <c r="D600" s="264"/>
      <c r="E600" s="264"/>
      <c r="F600" s="264"/>
      <c r="G600" s="264"/>
      <c r="H600" s="264"/>
      <c r="I600" s="265"/>
      <c r="J600" s="265"/>
      <c r="K600" s="265"/>
      <c r="L600" s="265"/>
      <c r="M600" s="265"/>
      <c r="N600" s="265"/>
      <c r="O600" s="265"/>
      <c r="P600" s="265"/>
      <c r="Q600" s="265"/>
    </row>
    <row r="601" spans="2:17" x14ac:dyDescent="0.25">
      <c r="B601" s="264"/>
      <c r="C601" s="264"/>
      <c r="D601" s="264"/>
      <c r="E601" s="264"/>
      <c r="F601" s="264"/>
      <c r="G601" s="264"/>
      <c r="H601" s="264"/>
      <c r="I601" s="265"/>
      <c r="J601" s="265"/>
      <c r="K601" s="265"/>
      <c r="L601" s="265"/>
      <c r="M601" s="265"/>
      <c r="N601" s="265"/>
      <c r="O601" s="265"/>
      <c r="P601" s="265"/>
      <c r="Q601" s="265"/>
    </row>
    <row r="602" spans="2:17" x14ac:dyDescent="0.25">
      <c r="B602" s="264"/>
      <c r="C602" s="264"/>
      <c r="D602" s="264"/>
      <c r="E602" s="264"/>
      <c r="F602" s="264"/>
      <c r="G602" s="264"/>
      <c r="H602" s="264"/>
      <c r="I602" s="265"/>
      <c r="J602" s="265"/>
      <c r="K602" s="265"/>
      <c r="L602" s="265"/>
      <c r="M602" s="265"/>
      <c r="N602" s="265"/>
      <c r="O602" s="265"/>
      <c r="P602" s="265"/>
      <c r="Q602" s="265"/>
    </row>
    <row r="603" spans="2:17" x14ac:dyDescent="0.25">
      <c r="B603" s="264"/>
      <c r="C603" s="264"/>
      <c r="D603" s="264"/>
      <c r="E603" s="264"/>
      <c r="F603" s="264"/>
      <c r="G603" s="264"/>
      <c r="H603" s="264"/>
      <c r="I603" s="265"/>
      <c r="J603" s="265"/>
      <c r="K603" s="265"/>
      <c r="L603" s="265"/>
      <c r="M603" s="265"/>
      <c r="N603" s="265"/>
      <c r="O603" s="265"/>
      <c r="P603" s="265"/>
      <c r="Q603" s="265"/>
    </row>
    <row r="604" spans="2:17" x14ac:dyDescent="0.25">
      <c r="B604" s="264"/>
      <c r="C604" s="264"/>
      <c r="D604" s="264"/>
      <c r="E604" s="264"/>
      <c r="F604" s="264"/>
      <c r="G604" s="264"/>
      <c r="H604" s="264"/>
      <c r="I604" s="265"/>
      <c r="J604" s="265"/>
      <c r="K604" s="265"/>
      <c r="L604" s="265"/>
      <c r="M604" s="265"/>
      <c r="N604" s="265"/>
      <c r="O604" s="265"/>
      <c r="P604" s="265"/>
      <c r="Q604" s="265"/>
    </row>
    <row r="605" spans="2:17" x14ac:dyDescent="0.25">
      <c r="B605" s="264"/>
      <c r="C605" s="264"/>
      <c r="D605" s="264"/>
      <c r="E605" s="264"/>
      <c r="F605" s="264"/>
      <c r="G605" s="264"/>
      <c r="H605" s="264"/>
      <c r="I605" s="265"/>
      <c r="J605" s="265"/>
      <c r="K605" s="265"/>
      <c r="L605" s="265"/>
      <c r="M605" s="265"/>
      <c r="N605" s="265"/>
      <c r="O605" s="265"/>
      <c r="P605" s="265"/>
      <c r="Q605" s="265"/>
    </row>
    <row r="606" spans="2:17" ht="14.4" x14ac:dyDescent="0.25">
      <c r="B606" s="50"/>
      <c r="C606" s="50"/>
      <c r="D606" s="50"/>
      <c r="E606" s="50"/>
      <c r="F606" s="50"/>
      <c r="G606" s="50"/>
      <c r="H606" s="50"/>
      <c r="I606" s="50"/>
      <c r="J606" s="50"/>
      <c r="K606" s="50"/>
      <c r="L606" s="50"/>
      <c r="M606" s="50"/>
      <c r="N606" s="50"/>
      <c r="O606" s="50"/>
      <c r="P606" s="50"/>
      <c r="Q606" s="50"/>
    </row>
    <row r="607" spans="2:17" ht="15" x14ac:dyDescent="0.25">
      <c r="B607" s="42">
        <v>27</v>
      </c>
      <c r="C607" s="48"/>
      <c r="D607" s="257"/>
      <c r="E607" s="258"/>
      <c r="F607" s="258"/>
      <c r="G607" s="258"/>
      <c r="H607" s="258"/>
      <c r="I607" s="259"/>
      <c r="J607" s="49" t="s">
        <v>99</v>
      </c>
      <c r="K607" s="259"/>
      <c r="L607" s="260"/>
      <c r="M607" s="260"/>
      <c r="N607" s="260"/>
      <c r="O607" s="260"/>
      <c r="P607" s="260"/>
      <c r="Q607" s="260"/>
    </row>
    <row r="608" spans="2:17" ht="14.4" x14ac:dyDescent="0.25">
      <c r="B608" s="50"/>
      <c r="C608" s="261"/>
      <c r="D608" s="261"/>
      <c r="E608" s="261"/>
      <c r="F608" s="261"/>
      <c r="G608" s="261"/>
      <c r="H608" s="261"/>
      <c r="I608" s="261"/>
      <c r="J608" s="50"/>
      <c r="K608" s="262"/>
      <c r="L608" s="263"/>
      <c r="M608" s="263"/>
      <c r="N608" s="263"/>
      <c r="O608" s="263"/>
      <c r="P608" s="263"/>
      <c r="Q608" s="263"/>
    </row>
    <row r="609" spans="2:17" x14ac:dyDescent="0.25">
      <c r="B609" s="264" t="s">
        <v>49</v>
      </c>
      <c r="C609" s="264"/>
      <c r="D609" s="264"/>
      <c r="E609" s="264"/>
      <c r="F609" s="264"/>
      <c r="G609" s="264"/>
      <c r="H609" s="264"/>
      <c r="I609" s="265"/>
      <c r="J609" s="265"/>
      <c r="K609" s="265"/>
      <c r="L609" s="265"/>
      <c r="M609" s="265"/>
      <c r="N609" s="265"/>
      <c r="O609" s="265"/>
      <c r="P609" s="265"/>
      <c r="Q609" s="265"/>
    </row>
    <row r="610" spans="2:17" x14ac:dyDescent="0.25">
      <c r="B610" s="264"/>
      <c r="C610" s="264"/>
      <c r="D610" s="264"/>
      <c r="E610" s="264"/>
      <c r="F610" s="264"/>
      <c r="G610" s="264"/>
      <c r="H610" s="264"/>
      <c r="I610" s="265"/>
      <c r="J610" s="265"/>
      <c r="K610" s="265"/>
      <c r="L610" s="265"/>
      <c r="M610" s="265"/>
      <c r="N610" s="265"/>
      <c r="O610" s="265"/>
      <c r="P610" s="265"/>
      <c r="Q610" s="265"/>
    </row>
    <row r="611" spans="2:17" x14ac:dyDescent="0.25">
      <c r="B611" s="264"/>
      <c r="C611" s="264"/>
      <c r="D611" s="264"/>
      <c r="E611" s="264"/>
      <c r="F611" s="264"/>
      <c r="G611" s="264"/>
      <c r="H611" s="264"/>
      <c r="I611" s="265"/>
      <c r="J611" s="265"/>
      <c r="K611" s="265"/>
      <c r="L611" s="265"/>
      <c r="M611" s="265"/>
      <c r="N611" s="265"/>
      <c r="O611" s="265"/>
      <c r="P611" s="265"/>
      <c r="Q611" s="265"/>
    </row>
    <row r="612" spans="2:17" x14ac:dyDescent="0.25">
      <c r="B612" s="264"/>
      <c r="C612" s="264"/>
      <c r="D612" s="264"/>
      <c r="E612" s="264"/>
      <c r="F612" s="264"/>
      <c r="G612" s="264"/>
      <c r="H612" s="264"/>
      <c r="I612" s="265"/>
      <c r="J612" s="265"/>
      <c r="K612" s="265"/>
      <c r="L612" s="265"/>
      <c r="M612" s="265"/>
      <c r="N612" s="265"/>
      <c r="O612" s="265"/>
      <c r="P612" s="265"/>
      <c r="Q612" s="265"/>
    </row>
    <row r="613" spans="2:17" x14ac:dyDescent="0.25">
      <c r="B613" s="264"/>
      <c r="C613" s="264"/>
      <c r="D613" s="264"/>
      <c r="E613" s="264"/>
      <c r="F613" s="264"/>
      <c r="G613" s="264"/>
      <c r="H613" s="264"/>
      <c r="I613" s="265"/>
      <c r="J613" s="265"/>
      <c r="K613" s="265"/>
      <c r="L613" s="265"/>
      <c r="M613" s="265"/>
      <c r="N613" s="265"/>
      <c r="O613" s="265"/>
      <c r="P613" s="265"/>
      <c r="Q613" s="265"/>
    </row>
    <row r="614" spans="2:17" x14ac:dyDescent="0.25">
      <c r="B614" s="264"/>
      <c r="C614" s="264"/>
      <c r="D614" s="264"/>
      <c r="E614" s="264"/>
      <c r="F614" s="264"/>
      <c r="G614" s="264"/>
      <c r="H614" s="264"/>
      <c r="I614" s="265"/>
      <c r="J614" s="265"/>
      <c r="K614" s="265"/>
      <c r="L614" s="265"/>
      <c r="M614" s="265"/>
      <c r="N614" s="265"/>
      <c r="O614" s="265"/>
      <c r="P614" s="265"/>
      <c r="Q614" s="265"/>
    </row>
    <row r="615" spans="2:17" x14ac:dyDescent="0.25">
      <c r="B615" s="264"/>
      <c r="C615" s="264"/>
      <c r="D615" s="264"/>
      <c r="E615" s="264"/>
      <c r="F615" s="264"/>
      <c r="G615" s="264"/>
      <c r="H615" s="264"/>
      <c r="I615" s="265"/>
      <c r="J615" s="265"/>
      <c r="K615" s="265"/>
      <c r="L615" s="265"/>
      <c r="M615" s="265"/>
      <c r="N615" s="265"/>
      <c r="O615" s="265"/>
      <c r="P615" s="265"/>
      <c r="Q615" s="265"/>
    </row>
    <row r="616" spans="2:17" x14ac:dyDescent="0.25">
      <c r="B616" s="264"/>
      <c r="C616" s="264"/>
      <c r="D616" s="264"/>
      <c r="E616" s="264"/>
      <c r="F616" s="264"/>
      <c r="G616" s="264"/>
      <c r="H616" s="264"/>
      <c r="I616" s="265"/>
      <c r="J616" s="265"/>
      <c r="K616" s="265"/>
      <c r="L616" s="265"/>
      <c r="M616" s="265"/>
      <c r="N616" s="265"/>
      <c r="O616" s="265"/>
      <c r="P616" s="265"/>
      <c r="Q616" s="265"/>
    </row>
    <row r="617" spans="2:17" x14ac:dyDescent="0.25">
      <c r="B617" s="264"/>
      <c r="C617" s="264"/>
      <c r="D617" s="264"/>
      <c r="E617" s="264"/>
      <c r="F617" s="264"/>
      <c r="G617" s="264"/>
      <c r="H617" s="264"/>
      <c r="I617" s="265"/>
      <c r="J617" s="265"/>
      <c r="K617" s="265"/>
      <c r="L617" s="265"/>
      <c r="M617" s="265"/>
      <c r="N617" s="265"/>
      <c r="O617" s="265"/>
      <c r="P617" s="265"/>
      <c r="Q617" s="265"/>
    </row>
    <row r="618" spans="2:17" x14ac:dyDescent="0.25">
      <c r="B618" s="264"/>
      <c r="C618" s="264"/>
      <c r="D618" s="264"/>
      <c r="E618" s="264"/>
      <c r="F618" s="264"/>
      <c r="G618" s="264"/>
      <c r="H618" s="264"/>
      <c r="I618" s="265"/>
      <c r="J618" s="265"/>
      <c r="K618" s="265"/>
      <c r="L618" s="265"/>
      <c r="M618" s="265"/>
      <c r="N618" s="265"/>
      <c r="O618" s="265"/>
      <c r="P618" s="265"/>
      <c r="Q618" s="265"/>
    </row>
    <row r="619" spans="2:17" x14ac:dyDescent="0.25">
      <c r="B619" s="264"/>
      <c r="C619" s="264"/>
      <c r="D619" s="264"/>
      <c r="E619" s="264"/>
      <c r="F619" s="264"/>
      <c r="G619" s="264"/>
      <c r="H619" s="264"/>
      <c r="I619" s="265"/>
      <c r="J619" s="265"/>
      <c r="K619" s="265"/>
      <c r="L619" s="265"/>
      <c r="M619" s="265"/>
      <c r="N619" s="265"/>
      <c r="O619" s="265"/>
      <c r="P619" s="265"/>
      <c r="Q619" s="265"/>
    </row>
    <row r="620" spans="2:17" x14ac:dyDescent="0.25">
      <c r="B620" s="264"/>
      <c r="C620" s="264"/>
      <c r="D620" s="264"/>
      <c r="E620" s="264"/>
      <c r="F620" s="264"/>
      <c r="G620" s="264"/>
      <c r="H620" s="264"/>
      <c r="I620" s="265"/>
      <c r="J620" s="265"/>
      <c r="K620" s="265"/>
      <c r="L620" s="265"/>
      <c r="M620" s="265"/>
      <c r="N620" s="265"/>
      <c r="O620" s="265"/>
      <c r="P620" s="265"/>
      <c r="Q620" s="265"/>
    </row>
    <row r="621" spans="2:17" x14ac:dyDescent="0.25">
      <c r="B621" s="264"/>
      <c r="C621" s="264"/>
      <c r="D621" s="264"/>
      <c r="E621" s="264"/>
      <c r="F621" s="264"/>
      <c r="G621" s="264"/>
      <c r="H621" s="264"/>
      <c r="I621" s="265"/>
      <c r="J621" s="265"/>
      <c r="K621" s="265"/>
      <c r="L621" s="265"/>
      <c r="M621" s="265"/>
      <c r="N621" s="265"/>
      <c r="O621" s="265"/>
      <c r="P621" s="265"/>
      <c r="Q621" s="265"/>
    </row>
    <row r="622" spans="2:17" x14ac:dyDescent="0.25">
      <c r="B622" s="264"/>
      <c r="C622" s="264"/>
      <c r="D622" s="264"/>
      <c r="E622" s="264"/>
      <c r="F622" s="264"/>
      <c r="G622" s="264"/>
      <c r="H622" s="264"/>
      <c r="I622" s="265"/>
      <c r="J622" s="265"/>
      <c r="K622" s="265"/>
      <c r="L622" s="265"/>
      <c r="M622" s="265"/>
      <c r="N622" s="265"/>
      <c r="O622" s="265"/>
      <c r="P622" s="265"/>
      <c r="Q622" s="265"/>
    </row>
    <row r="623" spans="2:17" x14ac:dyDescent="0.25">
      <c r="B623" s="264"/>
      <c r="C623" s="264"/>
      <c r="D623" s="264"/>
      <c r="E623" s="264"/>
      <c r="F623" s="264"/>
      <c r="G623" s="264"/>
      <c r="H623" s="264"/>
      <c r="I623" s="265"/>
      <c r="J623" s="265"/>
      <c r="K623" s="265"/>
      <c r="L623" s="265"/>
      <c r="M623" s="265"/>
      <c r="N623" s="265"/>
      <c r="O623" s="265"/>
      <c r="P623" s="265"/>
      <c r="Q623" s="265"/>
    </row>
    <row r="624" spans="2:17" x14ac:dyDescent="0.25">
      <c r="B624" s="264"/>
      <c r="C624" s="264"/>
      <c r="D624" s="264"/>
      <c r="E624" s="264"/>
      <c r="F624" s="264"/>
      <c r="G624" s="264"/>
      <c r="H624" s="264"/>
      <c r="I624" s="265"/>
      <c r="J624" s="265"/>
      <c r="K624" s="265"/>
      <c r="L624" s="265"/>
      <c r="M624" s="265"/>
      <c r="N624" s="265"/>
      <c r="O624" s="265"/>
      <c r="P624" s="265"/>
      <c r="Q624" s="265"/>
    </row>
    <row r="625" spans="2:17" x14ac:dyDescent="0.25">
      <c r="B625" s="264"/>
      <c r="C625" s="264"/>
      <c r="D625" s="264"/>
      <c r="E625" s="264"/>
      <c r="F625" s="264"/>
      <c r="G625" s="264"/>
      <c r="H625" s="264"/>
      <c r="I625" s="265"/>
      <c r="J625" s="265"/>
      <c r="K625" s="265"/>
      <c r="L625" s="265"/>
      <c r="M625" s="265"/>
      <c r="N625" s="265"/>
      <c r="O625" s="265"/>
      <c r="P625" s="265"/>
      <c r="Q625" s="265"/>
    </row>
    <row r="626" spans="2:17" x14ac:dyDescent="0.25">
      <c r="B626" s="264"/>
      <c r="C626" s="264"/>
      <c r="D626" s="264"/>
      <c r="E626" s="264"/>
      <c r="F626" s="264"/>
      <c r="G626" s="264"/>
      <c r="H626" s="264"/>
      <c r="I626" s="265"/>
      <c r="J626" s="265"/>
      <c r="K626" s="265"/>
      <c r="L626" s="265"/>
      <c r="M626" s="265"/>
      <c r="N626" s="265"/>
      <c r="O626" s="265"/>
      <c r="P626" s="265"/>
      <c r="Q626" s="265"/>
    </row>
    <row r="627" spans="2:17" x14ac:dyDescent="0.25">
      <c r="B627" s="264"/>
      <c r="C627" s="264"/>
      <c r="D627" s="264"/>
      <c r="E627" s="264"/>
      <c r="F627" s="264"/>
      <c r="G627" s="264"/>
      <c r="H627" s="264"/>
      <c r="I627" s="265"/>
      <c r="J627" s="265"/>
      <c r="K627" s="265"/>
      <c r="L627" s="265"/>
      <c r="M627" s="265"/>
      <c r="N627" s="265"/>
      <c r="O627" s="265"/>
      <c r="P627" s="265"/>
      <c r="Q627" s="265"/>
    </row>
    <row r="628" spans="2:17" x14ac:dyDescent="0.25">
      <c r="B628" s="264"/>
      <c r="C628" s="264"/>
      <c r="D628" s="264"/>
      <c r="E628" s="264"/>
      <c r="F628" s="264"/>
      <c r="G628" s="264"/>
      <c r="H628" s="264"/>
      <c r="I628" s="265"/>
      <c r="J628" s="265"/>
      <c r="K628" s="265"/>
      <c r="L628" s="265"/>
      <c r="M628" s="265"/>
      <c r="N628" s="265"/>
      <c r="O628" s="265"/>
      <c r="P628" s="265"/>
      <c r="Q628" s="265"/>
    </row>
    <row r="629" spans="2:17" ht="14.4" x14ac:dyDescent="0.25">
      <c r="B629" s="50"/>
      <c r="C629" s="50"/>
      <c r="D629" s="50"/>
      <c r="E629" s="50"/>
      <c r="F629" s="50"/>
      <c r="G629" s="50"/>
      <c r="H629" s="50"/>
      <c r="I629" s="50"/>
      <c r="J629" s="50"/>
      <c r="K629" s="50"/>
      <c r="L629" s="50"/>
      <c r="M629" s="50"/>
      <c r="N629" s="50"/>
      <c r="O629" s="50"/>
      <c r="P629" s="50"/>
      <c r="Q629" s="50"/>
    </row>
    <row r="630" spans="2:17" ht="15" x14ac:dyDescent="0.25">
      <c r="B630" s="42">
        <v>28</v>
      </c>
      <c r="C630" s="48"/>
      <c r="D630" s="257"/>
      <c r="E630" s="258"/>
      <c r="F630" s="258"/>
      <c r="G630" s="258"/>
      <c r="H630" s="258"/>
      <c r="I630" s="259"/>
      <c r="J630" s="49" t="s">
        <v>99</v>
      </c>
      <c r="K630" s="259"/>
      <c r="L630" s="260"/>
      <c r="M630" s="260"/>
      <c r="N630" s="260"/>
      <c r="O630" s="260"/>
      <c r="P630" s="260"/>
      <c r="Q630" s="260"/>
    </row>
    <row r="631" spans="2:17" ht="14.4" x14ac:dyDescent="0.25">
      <c r="B631" s="50"/>
      <c r="C631" s="261"/>
      <c r="D631" s="261"/>
      <c r="E631" s="261"/>
      <c r="F631" s="261"/>
      <c r="G631" s="261"/>
      <c r="H631" s="261"/>
      <c r="I631" s="261"/>
      <c r="J631" s="50"/>
      <c r="K631" s="262"/>
      <c r="L631" s="263"/>
      <c r="M631" s="263"/>
      <c r="N631" s="263"/>
      <c r="O631" s="263"/>
      <c r="P631" s="263"/>
      <c r="Q631" s="263"/>
    </row>
    <row r="632" spans="2:17" x14ac:dyDescent="0.25">
      <c r="B632" s="264" t="s">
        <v>49</v>
      </c>
      <c r="C632" s="264"/>
      <c r="D632" s="264"/>
      <c r="E632" s="264"/>
      <c r="F632" s="264"/>
      <c r="G632" s="264"/>
      <c r="H632" s="264"/>
      <c r="I632" s="265"/>
      <c r="J632" s="265"/>
      <c r="K632" s="265"/>
      <c r="L632" s="265"/>
      <c r="M632" s="265"/>
      <c r="N632" s="265"/>
      <c r="O632" s="265"/>
      <c r="P632" s="265"/>
      <c r="Q632" s="265"/>
    </row>
    <row r="633" spans="2:17" x14ac:dyDescent="0.25">
      <c r="B633" s="264"/>
      <c r="C633" s="264"/>
      <c r="D633" s="264"/>
      <c r="E633" s="264"/>
      <c r="F633" s="264"/>
      <c r="G633" s="264"/>
      <c r="H633" s="264"/>
      <c r="I633" s="265"/>
      <c r="J633" s="265"/>
      <c r="K633" s="265"/>
      <c r="L633" s="265"/>
      <c r="M633" s="265"/>
      <c r="N633" s="265"/>
      <c r="O633" s="265"/>
      <c r="P633" s="265"/>
      <c r="Q633" s="265"/>
    </row>
    <row r="634" spans="2:17" x14ac:dyDescent="0.25">
      <c r="B634" s="264"/>
      <c r="C634" s="264"/>
      <c r="D634" s="264"/>
      <c r="E634" s="264"/>
      <c r="F634" s="264"/>
      <c r="G634" s="264"/>
      <c r="H634" s="264"/>
      <c r="I634" s="265"/>
      <c r="J634" s="265"/>
      <c r="K634" s="265"/>
      <c r="L634" s="265"/>
      <c r="M634" s="265"/>
      <c r="N634" s="265"/>
      <c r="O634" s="265"/>
      <c r="P634" s="265"/>
      <c r="Q634" s="265"/>
    </row>
    <row r="635" spans="2:17" x14ac:dyDescent="0.25">
      <c r="B635" s="264"/>
      <c r="C635" s="264"/>
      <c r="D635" s="264"/>
      <c r="E635" s="264"/>
      <c r="F635" s="264"/>
      <c r="G635" s="264"/>
      <c r="H635" s="264"/>
      <c r="I635" s="265"/>
      <c r="J635" s="265"/>
      <c r="K635" s="265"/>
      <c r="L635" s="265"/>
      <c r="M635" s="265"/>
      <c r="N635" s="265"/>
      <c r="O635" s="265"/>
      <c r="P635" s="265"/>
      <c r="Q635" s="265"/>
    </row>
    <row r="636" spans="2:17" x14ac:dyDescent="0.25">
      <c r="B636" s="264"/>
      <c r="C636" s="264"/>
      <c r="D636" s="264"/>
      <c r="E636" s="264"/>
      <c r="F636" s="264"/>
      <c r="G636" s="264"/>
      <c r="H636" s="264"/>
      <c r="I636" s="265"/>
      <c r="J636" s="265"/>
      <c r="K636" s="265"/>
      <c r="L636" s="265"/>
      <c r="M636" s="265"/>
      <c r="N636" s="265"/>
      <c r="O636" s="265"/>
      <c r="P636" s="265"/>
      <c r="Q636" s="265"/>
    </row>
    <row r="637" spans="2:17" x14ac:dyDescent="0.25">
      <c r="B637" s="264"/>
      <c r="C637" s="264"/>
      <c r="D637" s="264"/>
      <c r="E637" s="264"/>
      <c r="F637" s="264"/>
      <c r="G637" s="264"/>
      <c r="H637" s="264"/>
      <c r="I637" s="265"/>
      <c r="J637" s="265"/>
      <c r="K637" s="265"/>
      <c r="L637" s="265"/>
      <c r="M637" s="265"/>
      <c r="N637" s="265"/>
      <c r="O637" s="265"/>
      <c r="P637" s="265"/>
      <c r="Q637" s="265"/>
    </row>
    <row r="638" spans="2:17" x14ac:dyDescent="0.25">
      <c r="B638" s="264"/>
      <c r="C638" s="264"/>
      <c r="D638" s="264"/>
      <c r="E638" s="264"/>
      <c r="F638" s="264"/>
      <c r="G638" s="264"/>
      <c r="H638" s="264"/>
      <c r="I638" s="265"/>
      <c r="J638" s="265"/>
      <c r="K638" s="265"/>
      <c r="L638" s="265"/>
      <c r="M638" s="265"/>
      <c r="N638" s="265"/>
      <c r="O638" s="265"/>
      <c r="P638" s="265"/>
      <c r="Q638" s="265"/>
    </row>
    <row r="639" spans="2:17" x14ac:dyDescent="0.25">
      <c r="B639" s="264"/>
      <c r="C639" s="264"/>
      <c r="D639" s="264"/>
      <c r="E639" s="264"/>
      <c r="F639" s="264"/>
      <c r="G639" s="264"/>
      <c r="H639" s="264"/>
      <c r="I639" s="265"/>
      <c r="J639" s="265"/>
      <c r="K639" s="265"/>
      <c r="L639" s="265"/>
      <c r="M639" s="265"/>
      <c r="N639" s="265"/>
      <c r="O639" s="265"/>
      <c r="P639" s="265"/>
      <c r="Q639" s="265"/>
    </row>
    <row r="640" spans="2:17" x14ac:dyDescent="0.25">
      <c r="B640" s="264"/>
      <c r="C640" s="264"/>
      <c r="D640" s="264"/>
      <c r="E640" s="264"/>
      <c r="F640" s="264"/>
      <c r="G640" s="264"/>
      <c r="H640" s="264"/>
      <c r="I640" s="265"/>
      <c r="J640" s="265"/>
      <c r="K640" s="265"/>
      <c r="L640" s="265"/>
      <c r="M640" s="265"/>
      <c r="N640" s="265"/>
      <c r="O640" s="265"/>
      <c r="P640" s="265"/>
      <c r="Q640" s="265"/>
    </row>
    <row r="641" spans="2:17" x14ac:dyDescent="0.25">
      <c r="B641" s="264"/>
      <c r="C641" s="264"/>
      <c r="D641" s="264"/>
      <c r="E641" s="264"/>
      <c r="F641" s="264"/>
      <c r="G641" s="264"/>
      <c r="H641" s="264"/>
      <c r="I641" s="265"/>
      <c r="J641" s="265"/>
      <c r="K641" s="265"/>
      <c r="L641" s="265"/>
      <c r="M641" s="265"/>
      <c r="N641" s="265"/>
      <c r="O641" s="265"/>
      <c r="P641" s="265"/>
      <c r="Q641" s="265"/>
    </row>
    <row r="642" spans="2:17" x14ac:dyDescent="0.25">
      <c r="B642" s="264"/>
      <c r="C642" s="264"/>
      <c r="D642" s="264"/>
      <c r="E642" s="264"/>
      <c r="F642" s="264"/>
      <c r="G642" s="264"/>
      <c r="H642" s="264"/>
      <c r="I642" s="265"/>
      <c r="J642" s="265"/>
      <c r="K642" s="265"/>
      <c r="L642" s="265"/>
      <c r="M642" s="265"/>
      <c r="N642" s="265"/>
      <c r="O642" s="265"/>
      <c r="P642" s="265"/>
      <c r="Q642" s="265"/>
    </row>
    <row r="643" spans="2:17" x14ac:dyDescent="0.25">
      <c r="B643" s="264"/>
      <c r="C643" s="264"/>
      <c r="D643" s="264"/>
      <c r="E643" s="264"/>
      <c r="F643" s="264"/>
      <c r="G643" s="264"/>
      <c r="H643" s="264"/>
      <c r="I643" s="265"/>
      <c r="J643" s="265"/>
      <c r="K643" s="265"/>
      <c r="L643" s="265"/>
      <c r="M643" s="265"/>
      <c r="N643" s="265"/>
      <c r="O643" s="265"/>
      <c r="P643" s="265"/>
      <c r="Q643" s="265"/>
    </row>
    <row r="644" spans="2:17" x14ac:dyDescent="0.25">
      <c r="B644" s="264"/>
      <c r="C644" s="264"/>
      <c r="D644" s="264"/>
      <c r="E644" s="264"/>
      <c r="F644" s="264"/>
      <c r="G644" s="264"/>
      <c r="H644" s="264"/>
      <c r="I644" s="265"/>
      <c r="J644" s="265"/>
      <c r="K644" s="265"/>
      <c r="L644" s="265"/>
      <c r="M644" s="265"/>
      <c r="N644" s="265"/>
      <c r="O644" s="265"/>
      <c r="P644" s="265"/>
      <c r="Q644" s="265"/>
    </row>
    <row r="645" spans="2:17" x14ac:dyDescent="0.25">
      <c r="B645" s="264"/>
      <c r="C645" s="264"/>
      <c r="D645" s="264"/>
      <c r="E645" s="264"/>
      <c r="F645" s="264"/>
      <c r="G645" s="264"/>
      <c r="H645" s="264"/>
      <c r="I645" s="265"/>
      <c r="J645" s="265"/>
      <c r="K645" s="265"/>
      <c r="L645" s="265"/>
      <c r="M645" s="265"/>
      <c r="N645" s="265"/>
      <c r="O645" s="265"/>
      <c r="P645" s="265"/>
      <c r="Q645" s="265"/>
    </row>
    <row r="646" spans="2:17" x14ac:dyDescent="0.25">
      <c r="B646" s="264"/>
      <c r="C646" s="264"/>
      <c r="D646" s="264"/>
      <c r="E646" s="264"/>
      <c r="F646" s="264"/>
      <c r="G646" s="264"/>
      <c r="H646" s="264"/>
      <c r="I646" s="265"/>
      <c r="J646" s="265"/>
      <c r="K646" s="265"/>
      <c r="L646" s="265"/>
      <c r="M646" s="265"/>
      <c r="N646" s="265"/>
      <c r="O646" s="265"/>
      <c r="P646" s="265"/>
      <c r="Q646" s="265"/>
    </row>
    <row r="647" spans="2:17" x14ac:dyDescent="0.25">
      <c r="B647" s="264"/>
      <c r="C647" s="264"/>
      <c r="D647" s="264"/>
      <c r="E647" s="264"/>
      <c r="F647" s="264"/>
      <c r="G647" s="264"/>
      <c r="H647" s="264"/>
      <c r="I647" s="265"/>
      <c r="J647" s="265"/>
      <c r="K647" s="265"/>
      <c r="L647" s="265"/>
      <c r="M647" s="265"/>
      <c r="N647" s="265"/>
      <c r="O647" s="265"/>
      <c r="P647" s="265"/>
      <c r="Q647" s="265"/>
    </row>
    <row r="648" spans="2:17" x14ac:dyDescent="0.25">
      <c r="B648" s="264"/>
      <c r="C648" s="264"/>
      <c r="D648" s="264"/>
      <c r="E648" s="264"/>
      <c r="F648" s="264"/>
      <c r="G648" s="264"/>
      <c r="H648" s="264"/>
      <c r="I648" s="265"/>
      <c r="J648" s="265"/>
      <c r="K648" s="265"/>
      <c r="L648" s="265"/>
      <c r="M648" s="265"/>
      <c r="N648" s="265"/>
      <c r="O648" s="265"/>
      <c r="P648" s="265"/>
      <c r="Q648" s="265"/>
    </row>
    <row r="649" spans="2:17" x14ac:dyDescent="0.25">
      <c r="B649" s="264"/>
      <c r="C649" s="264"/>
      <c r="D649" s="264"/>
      <c r="E649" s="264"/>
      <c r="F649" s="264"/>
      <c r="G649" s="264"/>
      <c r="H649" s="264"/>
      <c r="I649" s="265"/>
      <c r="J649" s="265"/>
      <c r="K649" s="265"/>
      <c r="L649" s="265"/>
      <c r="M649" s="265"/>
      <c r="N649" s="265"/>
      <c r="O649" s="265"/>
      <c r="P649" s="265"/>
      <c r="Q649" s="265"/>
    </row>
    <row r="650" spans="2:17" x14ac:dyDescent="0.25">
      <c r="B650" s="264"/>
      <c r="C650" s="264"/>
      <c r="D650" s="264"/>
      <c r="E650" s="264"/>
      <c r="F650" s="264"/>
      <c r="G650" s="264"/>
      <c r="H650" s="264"/>
      <c r="I650" s="265"/>
      <c r="J650" s="265"/>
      <c r="K650" s="265"/>
      <c r="L650" s="265"/>
      <c r="M650" s="265"/>
      <c r="N650" s="265"/>
      <c r="O650" s="265"/>
      <c r="P650" s="265"/>
      <c r="Q650" s="265"/>
    </row>
    <row r="651" spans="2:17" x14ac:dyDescent="0.25">
      <c r="B651" s="264"/>
      <c r="C651" s="264"/>
      <c r="D651" s="264"/>
      <c r="E651" s="264"/>
      <c r="F651" s="264"/>
      <c r="G651" s="264"/>
      <c r="H651" s="264"/>
      <c r="I651" s="265"/>
      <c r="J651" s="265"/>
      <c r="K651" s="265"/>
      <c r="L651" s="265"/>
      <c r="M651" s="265"/>
      <c r="N651" s="265"/>
      <c r="O651" s="265"/>
      <c r="P651" s="265"/>
      <c r="Q651" s="265"/>
    </row>
    <row r="652" spans="2:17" ht="14.4" x14ac:dyDescent="0.25">
      <c r="B652" s="50"/>
      <c r="C652" s="50"/>
      <c r="D652" s="50"/>
      <c r="E652" s="50"/>
      <c r="F652" s="50"/>
      <c r="G652" s="50"/>
      <c r="H652" s="50"/>
      <c r="I652" s="50"/>
      <c r="J652" s="50"/>
      <c r="K652" s="50"/>
      <c r="L652" s="50"/>
      <c r="M652" s="50"/>
      <c r="N652" s="50"/>
      <c r="O652" s="50"/>
      <c r="P652" s="50"/>
      <c r="Q652" s="50"/>
    </row>
    <row r="653" spans="2:17" ht="15" x14ac:dyDescent="0.25">
      <c r="B653" s="42">
        <v>29</v>
      </c>
      <c r="C653" s="48"/>
      <c r="D653" s="257"/>
      <c r="E653" s="258"/>
      <c r="F653" s="258"/>
      <c r="G653" s="258"/>
      <c r="H653" s="258"/>
      <c r="I653" s="259"/>
      <c r="J653" s="49" t="s">
        <v>99</v>
      </c>
      <c r="K653" s="259"/>
      <c r="L653" s="260"/>
      <c r="M653" s="260"/>
      <c r="N653" s="260"/>
      <c r="O653" s="260"/>
      <c r="P653" s="260"/>
      <c r="Q653" s="260"/>
    </row>
    <row r="654" spans="2:17" ht="14.4" x14ac:dyDescent="0.25">
      <c r="B654" s="50"/>
      <c r="C654" s="261"/>
      <c r="D654" s="261"/>
      <c r="E654" s="261"/>
      <c r="F654" s="261"/>
      <c r="G654" s="261"/>
      <c r="H654" s="261"/>
      <c r="I654" s="261"/>
      <c r="J654" s="50"/>
      <c r="K654" s="262"/>
      <c r="L654" s="263"/>
      <c r="M654" s="263"/>
      <c r="N654" s="263"/>
      <c r="O654" s="263"/>
      <c r="P654" s="263"/>
      <c r="Q654" s="263"/>
    </row>
    <row r="655" spans="2:17" x14ac:dyDescent="0.25">
      <c r="B655" s="264" t="s">
        <v>49</v>
      </c>
      <c r="C655" s="264"/>
      <c r="D655" s="264"/>
      <c r="E655" s="264"/>
      <c r="F655" s="264"/>
      <c r="G655" s="264"/>
      <c r="H655" s="264"/>
      <c r="I655" s="265"/>
      <c r="J655" s="265"/>
      <c r="K655" s="265"/>
      <c r="L655" s="265"/>
      <c r="M655" s="265"/>
      <c r="N655" s="265"/>
      <c r="O655" s="265"/>
      <c r="P655" s="265"/>
      <c r="Q655" s="265"/>
    </row>
    <row r="656" spans="2:17" x14ac:dyDescent="0.25">
      <c r="B656" s="264"/>
      <c r="C656" s="264"/>
      <c r="D656" s="264"/>
      <c r="E656" s="264"/>
      <c r="F656" s="264"/>
      <c r="G656" s="264"/>
      <c r="H656" s="264"/>
      <c r="I656" s="265"/>
      <c r="J656" s="265"/>
      <c r="K656" s="265"/>
      <c r="L656" s="265"/>
      <c r="M656" s="265"/>
      <c r="N656" s="265"/>
      <c r="O656" s="265"/>
      <c r="P656" s="265"/>
      <c r="Q656" s="265"/>
    </row>
    <row r="657" spans="2:17" x14ac:dyDescent="0.25">
      <c r="B657" s="264"/>
      <c r="C657" s="264"/>
      <c r="D657" s="264"/>
      <c r="E657" s="264"/>
      <c r="F657" s="264"/>
      <c r="G657" s="264"/>
      <c r="H657" s="264"/>
      <c r="I657" s="265"/>
      <c r="J657" s="265"/>
      <c r="K657" s="265"/>
      <c r="L657" s="265"/>
      <c r="M657" s="265"/>
      <c r="N657" s="265"/>
      <c r="O657" s="265"/>
      <c r="P657" s="265"/>
      <c r="Q657" s="265"/>
    </row>
    <row r="658" spans="2:17" x14ac:dyDescent="0.25">
      <c r="B658" s="264"/>
      <c r="C658" s="264"/>
      <c r="D658" s="264"/>
      <c r="E658" s="264"/>
      <c r="F658" s="264"/>
      <c r="G658" s="264"/>
      <c r="H658" s="264"/>
      <c r="I658" s="265"/>
      <c r="J658" s="265"/>
      <c r="K658" s="265"/>
      <c r="L658" s="265"/>
      <c r="M658" s="265"/>
      <c r="N658" s="265"/>
      <c r="O658" s="265"/>
      <c r="P658" s="265"/>
      <c r="Q658" s="265"/>
    </row>
    <row r="659" spans="2:17" x14ac:dyDescent="0.25">
      <c r="B659" s="264"/>
      <c r="C659" s="264"/>
      <c r="D659" s="264"/>
      <c r="E659" s="264"/>
      <c r="F659" s="264"/>
      <c r="G659" s="264"/>
      <c r="H659" s="264"/>
      <c r="I659" s="265"/>
      <c r="J659" s="265"/>
      <c r="K659" s="265"/>
      <c r="L659" s="265"/>
      <c r="M659" s="265"/>
      <c r="N659" s="265"/>
      <c r="O659" s="265"/>
      <c r="P659" s="265"/>
      <c r="Q659" s="265"/>
    </row>
    <row r="660" spans="2:17" x14ac:dyDescent="0.25">
      <c r="B660" s="264"/>
      <c r="C660" s="264"/>
      <c r="D660" s="264"/>
      <c r="E660" s="264"/>
      <c r="F660" s="264"/>
      <c r="G660" s="264"/>
      <c r="H660" s="264"/>
      <c r="I660" s="265"/>
      <c r="J660" s="265"/>
      <c r="K660" s="265"/>
      <c r="L660" s="265"/>
      <c r="M660" s="265"/>
      <c r="N660" s="265"/>
      <c r="O660" s="265"/>
      <c r="P660" s="265"/>
      <c r="Q660" s="265"/>
    </row>
    <row r="661" spans="2:17" x14ac:dyDescent="0.25">
      <c r="B661" s="264"/>
      <c r="C661" s="264"/>
      <c r="D661" s="264"/>
      <c r="E661" s="264"/>
      <c r="F661" s="264"/>
      <c r="G661" s="264"/>
      <c r="H661" s="264"/>
      <c r="I661" s="265"/>
      <c r="J661" s="265"/>
      <c r="K661" s="265"/>
      <c r="L661" s="265"/>
      <c r="M661" s="265"/>
      <c r="N661" s="265"/>
      <c r="O661" s="265"/>
      <c r="P661" s="265"/>
      <c r="Q661" s="265"/>
    </row>
    <row r="662" spans="2:17" x14ac:dyDescent="0.25">
      <c r="B662" s="264"/>
      <c r="C662" s="264"/>
      <c r="D662" s="264"/>
      <c r="E662" s="264"/>
      <c r="F662" s="264"/>
      <c r="G662" s="264"/>
      <c r="H662" s="264"/>
      <c r="I662" s="265"/>
      <c r="J662" s="265"/>
      <c r="K662" s="265"/>
      <c r="L662" s="265"/>
      <c r="M662" s="265"/>
      <c r="N662" s="265"/>
      <c r="O662" s="265"/>
      <c r="P662" s="265"/>
      <c r="Q662" s="265"/>
    </row>
    <row r="663" spans="2:17" x14ac:dyDescent="0.25">
      <c r="B663" s="264"/>
      <c r="C663" s="264"/>
      <c r="D663" s="264"/>
      <c r="E663" s="264"/>
      <c r="F663" s="264"/>
      <c r="G663" s="264"/>
      <c r="H663" s="264"/>
      <c r="I663" s="265"/>
      <c r="J663" s="265"/>
      <c r="K663" s="265"/>
      <c r="L663" s="265"/>
      <c r="M663" s="265"/>
      <c r="N663" s="265"/>
      <c r="O663" s="265"/>
      <c r="P663" s="265"/>
      <c r="Q663" s="265"/>
    </row>
    <row r="664" spans="2:17" x14ac:dyDescent="0.25">
      <c r="B664" s="264"/>
      <c r="C664" s="264"/>
      <c r="D664" s="264"/>
      <c r="E664" s="264"/>
      <c r="F664" s="264"/>
      <c r="G664" s="264"/>
      <c r="H664" s="264"/>
      <c r="I664" s="265"/>
      <c r="J664" s="265"/>
      <c r="K664" s="265"/>
      <c r="L664" s="265"/>
      <c r="M664" s="265"/>
      <c r="N664" s="265"/>
      <c r="O664" s="265"/>
      <c r="P664" s="265"/>
      <c r="Q664" s="265"/>
    </row>
    <row r="665" spans="2:17" x14ac:dyDescent="0.25">
      <c r="B665" s="264"/>
      <c r="C665" s="264"/>
      <c r="D665" s="264"/>
      <c r="E665" s="264"/>
      <c r="F665" s="264"/>
      <c r="G665" s="264"/>
      <c r="H665" s="264"/>
      <c r="I665" s="265"/>
      <c r="J665" s="265"/>
      <c r="K665" s="265"/>
      <c r="L665" s="265"/>
      <c r="M665" s="265"/>
      <c r="N665" s="265"/>
      <c r="O665" s="265"/>
      <c r="P665" s="265"/>
      <c r="Q665" s="265"/>
    </row>
    <row r="666" spans="2:17" x14ac:dyDescent="0.25">
      <c r="B666" s="264"/>
      <c r="C666" s="264"/>
      <c r="D666" s="264"/>
      <c r="E666" s="264"/>
      <c r="F666" s="264"/>
      <c r="G666" s="264"/>
      <c r="H666" s="264"/>
      <c r="I666" s="265"/>
      <c r="J666" s="265"/>
      <c r="K666" s="265"/>
      <c r="L666" s="265"/>
      <c r="M666" s="265"/>
      <c r="N666" s="265"/>
      <c r="O666" s="265"/>
      <c r="P666" s="265"/>
      <c r="Q666" s="265"/>
    </row>
    <row r="667" spans="2:17" x14ac:dyDescent="0.25">
      <c r="B667" s="264"/>
      <c r="C667" s="264"/>
      <c r="D667" s="264"/>
      <c r="E667" s="264"/>
      <c r="F667" s="264"/>
      <c r="G667" s="264"/>
      <c r="H667" s="264"/>
      <c r="I667" s="265"/>
      <c r="J667" s="265"/>
      <c r="K667" s="265"/>
      <c r="L667" s="265"/>
      <c r="M667" s="265"/>
      <c r="N667" s="265"/>
      <c r="O667" s="265"/>
      <c r="P667" s="265"/>
      <c r="Q667" s="265"/>
    </row>
    <row r="668" spans="2:17" x14ac:dyDescent="0.25">
      <c r="B668" s="264"/>
      <c r="C668" s="264"/>
      <c r="D668" s="264"/>
      <c r="E668" s="264"/>
      <c r="F668" s="264"/>
      <c r="G668" s="264"/>
      <c r="H668" s="264"/>
      <c r="I668" s="265"/>
      <c r="J668" s="265"/>
      <c r="K668" s="265"/>
      <c r="L668" s="265"/>
      <c r="M668" s="265"/>
      <c r="N668" s="265"/>
      <c r="O668" s="265"/>
      <c r="P668" s="265"/>
      <c r="Q668" s="265"/>
    </row>
    <row r="669" spans="2:17" x14ac:dyDescent="0.25">
      <c r="B669" s="264"/>
      <c r="C669" s="264"/>
      <c r="D669" s="264"/>
      <c r="E669" s="264"/>
      <c r="F669" s="264"/>
      <c r="G669" s="264"/>
      <c r="H669" s="264"/>
      <c r="I669" s="265"/>
      <c r="J669" s="265"/>
      <c r="K669" s="265"/>
      <c r="L669" s="265"/>
      <c r="M669" s="265"/>
      <c r="N669" s="265"/>
      <c r="O669" s="265"/>
      <c r="P669" s="265"/>
      <c r="Q669" s="265"/>
    </row>
    <row r="670" spans="2:17" x14ac:dyDescent="0.25">
      <c r="B670" s="264"/>
      <c r="C670" s="264"/>
      <c r="D670" s="264"/>
      <c r="E670" s="264"/>
      <c r="F670" s="264"/>
      <c r="G670" s="264"/>
      <c r="H670" s="264"/>
      <c r="I670" s="265"/>
      <c r="J670" s="265"/>
      <c r="K670" s="265"/>
      <c r="L670" s="265"/>
      <c r="M670" s="265"/>
      <c r="N670" s="265"/>
      <c r="O670" s="265"/>
      <c r="P670" s="265"/>
      <c r="Q670" s="265"/>
    </row>
    <row r="671" spans="2:17" x14ac:dyDescent="0.25">
      <c r="B671" s="264"/>
      <c r="C671" s="264"/>
      <c r="D671" s="264"/>
      <c r="E671" s="264"/>
      <c r="F671" s="264"/>
      <c r="G671" s="264"/>
      <c r="H671" s="264"/>
      <c r="I671" s="265"/>
      <c r="J671" s="265"/>
      <c r="K671" s="265"/>
      <c r="L671" s="265"/>
      <c r="M671" s="265"/>
      <c r="N671" s="265"/>
      <c r="O671" s="265"/>
      <c r="P671" s="265"/>
      <c r="Q671" s="265"/>
    </row>
    <row r="672" spans="2:17" x14ac:dyDescent="0.25">
      <c r="B672" s="264"/>
      <c r="C672" s="264"/>
      <c r="D672" s="264"/>
      <c r="E672" s="264"/>
      <c r="F672" s="264"/>
      <c r="G672" s="264"/>
      <c r="H672" s="264"/>
      <c r="I672" s="265"/>
      <c r="J672" s="265"/>
      <c r="K672" s="265"/>
      <c r="L672" s="265"/>
      <c r="M672" s="265"/>
      <c r="N672" s="265"/>
      <c r="O672" s="265"/>
      <c r="P672" s="265"/>
      <c r="Q672" s="265"/>
    </row>
    <row r="673" spans="2:17" x14ac:dyDescent="0.25">
      <c r="B673" s="264"/>
      <c r="C673" s="264"/>
      <c r="D673" s="264"/>
      <c r="E673" s="264"/>
      <c r="F673" s="264"/>
      <c r="G673" s="264"/>
      <c r="H673" s="264"/>
      <c r="I673" s="265"/>
      <c r="J673" s="265"/>
      <c r="K673" s="265"/>
      <c r="L673" s="265"/>
      <c r="M673" s="265"/>
      <c r="N673" s="265"/>
      <c r="O673" s="265"/>
      <c r="P673" s="265"/>
      <c r="Q673" s="265"/>
    </row>
    <row r="674" spans="2:17" x14ac:dyDescent="0.25">
      <c r="B674" s="264"/>
      <c r="C674" s="264"/>
      <c r="D674" s="264"/>
      <c r="E674" s="264"/>
      <c r="F674" s="264"/>
      <c r="G674" s="264"/>
      <c r="H674" s="264"/>
      <c r="I674" s="265"/>
      <c r="J674" s="265"/>
      <c r="K674" s="265"/>
      <c r="L674" s="265"/>
      <c r="M674" s="265"/>
      <c r="N674" s="265"/>
      <c r="O674" s="265"/>
      <c r="P674" s="265"/>
      <c r="Q674" s="265"/>
    </row>
    <row r="675" spans="2:17" ht="14.4" x14ac:dyDescent="0.25">
      <c r="B675" s="50"/>
      <c r="C675" s="50"/>
      <c r="D675" s="50"/>
      <c r="E675" s="50"/>
      <c r="F675" s="50"/>
      <c r="G675" s="50"/>
      <c r="H675" s="50"/>
      <c r="I675" s="50"/>
      <c r="J675" s="50"/>
      <c r="K675" s="50"/>
      <c r="L675" s="50"/>
      <c r="M675" s="50"/>
      <c r="N675" s="50"/>
      <c r="O675" s="50"/>
      <c r="P675" s="50"/>
      <c r="Q675" s="50"/>
    </row>
    <row r="676" spans="2:17" ht="15" x14ac:dyDescent="0.25">
      <c r="B676" s="42">
        <v>30</v>
      </c>
      <c r="C676" s="48"/>
      <c r="D676" s="257"/>
      <c r="E676" s="258"/>
      <c r="F676" s="258"/>
      <c r="G676" s="258"/>
      <c r="H676" s="258"/>
      <c r="I676" s="259"/>
      <c r="J676" s="49" t="s">
        <v>99</v>
      </c>
      <c r="K676" s="259"/>
      <c r="L676" s="260"/>
      <c r="M676" s="260"/>
      <c r="N676" s="260"/>
      <c r="O676" s="260"/>
      <c r="P676" s="260"/>
      <c r="Q676" s="260"/>
    </row>
    <row r="677" spans="2:17" ht="14.4" x14ac:dyDescent="0.25">
      <c r="B677" s="50"/>
      <c r="C677" s="261"/>
      <c r="D677" s="261"/>
      <c r="E677" s="261"/>
      <c r="F677" s="261"/>
      <c r="G677" s="261"/>
      <c r="H677" s="261"/>
      <c r="I677" s="261"/>
      <c r="J677" s="50"/>
      <c r="K677" s="262"/>
      <c r="L677" s="263"/>
      <c r="M677" s="263"/>
      <c r="N677" s="263"/>
      <c r="O677" s="263"/>
      <c r="P677" s="263"/>
      <c r="Q677" s="263"/>
    </row>
    <row r="678" spans="2:17" x14ac:dyDescent="0.25">
      <c r="B678" s="264" t="s">
        <v>49</v>
      </c>
      <c r="C678" s="264"/>
      <c r="D678" s="264"/>
      <c r="E678" s="264"/>
      <c r="F678" s="264"/>
      <c r="G678" s="264"/>
      <c r="H678" s="264"/>
      <c r="I678" s="265"/>
      <c r="J678" s="265"/>
      <c r="K678" s="265"/>
      <c r="L678" s="265"/>
      <c r="M678" s="265"/>
      <c r="N678" s="265"/>
      <c r="O678" s="265"/>
      <c r="P678" s="265"/>
      <c r="Q678" s="265"/>
    </row>
    <row r="679" spans="2:17" x14ac:dyDescent="0.25">
      <c r="B679" s="264"/>
      <c r="C679" s="264"/>
      <c r="D679" s="264"/>
      <c r="E679" s="264"/>
      <c r="F679" s="264"/>
      <c r="G679" s="264"/>
      <c r="H679" s="264"/>
      <c r="I679" s="265"/>
      <c r="J679" s="265"/>
      <c r="K679" s="265"/>
      <c r="L679" s="265"/>
      <c r="M679" s="265"/>
      <c r="N679" s="265"/>
      <c r="O679" s="265"/>
      <c r="P679" s="265"/>
      <c r="Q679" s="265"/>
    </row>
    <row r="680" spans="2:17" x14ac:dyDescent="0.25">
      <c r="B680" s="264"/>
      <c r="C680" s="264"/>
      <c r="D680" s="264"/>
      <c r="E680" s="264"/>
      <c r="F680" s="264"/>
      <c r="G680" s="264"/>
      <c r="H680" s="264"/>
      <c r="I680" s="265"/>
      <c r="J680" s="265"/>
      <c r="K680" s="265"/>
      <c r="L680" s="265"/>
      <c r="M680" s="265"/>
      <c r="N680" s="265"/>
      <c r="O680" s="265"/>
      <c r="P680" s="265"/>
      <c r="Q680" s="265"/>
    </row>
    <row r="681" spans="2:17" x14ac:dyDescent="0.25">
      <c r="B681" s="264"/>
      <c r="C681" s="264"/>
      <c r="D681" s="264"/>
      <c r="E681" s="264"/>
      <c r="F681" s="264"/>
      <c r="G681" s="264"/>
      <c r="H681" s="264"/>
      <c r="I681" s="265"/>
      <c r="J681" s="265"/>
      <c r="K681" s="265"/>
      <c r="L681" s="265"/>
      <c r="M681" s="265"/>
      <c r="N681" s="265"/>
      <c r="O681" s="265"/>
      <c r="P681" s="265"/>
      <c r="Q681" s="265"/>
    </row>
    <row r="682" spans="2:17" x14ac:dyDescent="0.25">
      <c r="B682" s="264"/>
      <c r="C682" s="264"/>
      <c r="D682" s="264"/>
      <c r="E682" s="264"/>
      <c r="F682" s="264"/>
      <c r="G682" s="264"/>
      <c r="H682" s="264"/>
      <c r="I682" s="265"/>
      <c r="J682" s="265"/>
      <c r="K682" s="265"/>
      <c r="L682" s="265"/>
      <c r="M682" s="265"/>
      <c r="N682" s="265"/>
      <c r="O682" s="265"/>
      <c r="P682" s="265"/>
      <c r="Q682" s="265"/>
    </row>
    <row r="683" spans="2:17" x14ac:dyDescent="0.25">
      <c r="B683" s="264"/>
      <c r="C683" s="264"/>
      <c r="D683" s="264"/>
      <c r="E683" s="264"/>
      <c r="F683" s="264"/>
      <c r="G683" s="264"/>
      <c r="H683" s="264"/>
      <c r="I683" s="265"/>
      <c r="J683" s="265"/>
      <c r="K683" s="265"/>
      <c r="L683" s="265"/>
      <c r="M683" s="265"/>
      <c r="N683" s="265"/>
      <c r="O683" s="265"/>
      <c r="P683" s="265"/>
      <c r="Q683" s="265"/>
    </row>
    <row r="684" spans="2:17" x14ac:dyDescent="0.25">
      <c r="B684" s="264"/>
      <c r="C684" s="264"/>
      <c r="D684" s="264"/>
      <c r="E684" s="264"/>
      <c r="F684" s="264"/>
      <c r="G684" s="264"/>
      <c r="H684" s="264"/>
      <c r="I684" s="265"/>
      <c r="J684" s="265"/>
      <c r="K684" s="265"/>
      <c r="L684" s="265"/>
      <c r="M684" s="265"/>
      <c r="N684" s="265"/>
      <c r="O684" s="265"/>
      <c r="P684" s="265"/>
      <c r="Q684" s="265"/>
    </row>
    <row r="685" spans="2:17" x14ac:dyDescent="0.25">
      <c r="B685" s="264"/>
      <c r="C685" s="264"/>
      <c r="D685" s="264"/>
      <c r="E685" s="264"/>
      <c r="F685" s="264"/>
      <c r="G685" s="264"/>
      <c r="H685" s="264"/>
      <c r="I685" s="265"/>
      <c r="J685" s="265"/>
      <c r="K685" s="265"/>
      <c r="L685" s="265"/>
      <c r="M685" s="265"/>
      <c r="N685" s="265"/>
      <c r="O685" s="265"/>
      <c r="P685" s="265"/>
      <c r="Q685" s="265"/>
    </row>
    <row r="686" spans="2:17" x14ac:dyDescent="0.25">
      <c r="B686" s="264"/>
      <c r="C686" s="264"/>
      <c r="D686" s="264"/>
      <c r="E686" s="264"/>
      <c r="F686" s="264"/>
      <c r="G686" s="264"/>
      <c r="H686" s="264"/>
      <c r="I686" s="265"/>
      <c r="J686" s="265"/>
      <c r="K686" s="265"/>
      <c r="L686" s="265"/>
      <c r="M686" s="265"/>
      <c r="N686" s="265"/>
      <c r="O686" s="265"/>
      <c r="P686" s="265"/>
      <c r="Q686" s="265"/>
    </row>
    <row r="687" spans="2:17" x14ac:dyDescent="0.25">
      <c r="B687" s="264"/>
      <c r="C687" s="264"/>
      <c r="D687" s="264"/>
      <c r="E687" s="264"/>
      <c r="F687" s="264"/>
      <c r="G687" s="264"/>
      <c r="H687" s="264"/>
      <c r="I687" s="265"/>
      <c r="J687" s="265"/>
      <c r="K687" s="265"/>
      <c r="L687" s="265"/>
      <c r="M687" s="265"/>
      <c r="N687" s="265"/>
      <c r="O687" s="265"/>
      <c r="P687" s="265"/>
      <c r="Q687" s="265"/>
    </row>
    <row r="688" spans="2:17" x14ac:dyDescent="0.25">
      <c r="B688" s="264"/>
      <c r="C688" s="264"/>
      <c r="D688" s="264"/>
      <c r="E688" s="264"/>
      <c r="F688" s="264"/>
      <c r="G688" s="264"/>
      <c r="H688" s="264"/>
      <c r="I688" s="265"/>
      <c r="J688" s="265"/>
      <c r="K688" s="265"/>
      <c r="L688" s="265"/>
      <c r="M688" s="265"/>
      <c r="N688" s="265"/>
      <c r="O688" s="265"/>
      <c r="P688" s="265"/>
      <c r="Q688" s="265"/>
    </row>
    <row r="689" spans="2:17" x14ac:dyDescent="0.25">
      <c r="B689" s="264"/>
      <c r="C689" s="264"/>
      <c r="D689" s="264"/>
      <c r="E689" s="264"/>
      <c r="F689" s="264"/>
      <c r="G689" s="264"/>
      <c r="H689" s="264"/>
      <c r="I689" s="265"/>
      <c r="J689" s="265"/>
      <c r="K689" s="265"/>
      <c r="L689" s="265"/>
      <c r="M689" s="265"/>
      <c r="N689" s="265"/>
      <c r="O689" s="265"/>
      <c r="P689" s="265"/>
      <c r="Q689" s="265"/>
    </row>
    <row r="690" spans="2:17" x14ac:dyDescent="0.25">
      <c r="B690" s="264"/>
      <c r="C690" s="264"/>
      <c r="D690" s="264"/>
      <c r="E690" s="264"/>
      <c r="F690" s="264"/>
      <c r="G690" s="264"/>
      <c r="H690" s="264"/>
      <c r="I690" s="265"/>
      <c r="J690" s="265"/>
      <c r="K690" s="265"/>
      <c r="L690" s="265"/>
      <c r="M690" s="265"/>
      <c r="N690" s="265"/>
      <c r="O690" s="265"/>
      <c r="P690" s="265"/>
      <c r="Q690" s="265"/>
    </row>
    <row r="691" spans="2:17" x14ac:dyDescent="0.25">
      <c r="B691" s="264"/>
      <c r="C691" s="264"/>
      <c r="D691" s="264"/>
      <c r="E691" s="264"/>
      <c r="F691" s="264"/>
      <c r="G691" s="264"/>
      <c r="H691" s="264"/>
      <c r="I691" s="265"/>
      <c r="J691" s="265"/>
      <c r="K691" s="265"/>
      <c r="L691" s="265"/>
      <c r="M691" s="265"/>
      <c r="N691" s="265"/>
      <c r="O691" s="265"/>
      <c r="P691" s="265"/>
      <c r="Q691" s="265"/>
    </row>
    <row r="692" spans="2:17" x14ac:dyDescent="0.25">
      <c r="B692" s="264"/>
      <c r="C692" s="264"/>
      <c r="D692" s="264"/>
      <c r="E692" s="264"/>
      <c r="F692" s="264"/>
      <c r="G692" s="264"/>
      <c r="H692" s="264"/>
      <c r="I692" s="265"/>
      <c r="J692" s="265"/>
      <c r="K692" s="265"/>
      <c r="L692" s="265"/>
      <c r="M692" s="265"/>
      <c r="N692" s="265"/>
      <c r="O692" s="265"/>
      <c r="P692" s="265"/>
      <c r="Q692" s="265"/>
    </row>
    <row r="693" spans="2:17" x14ac:dyDescent="0.25">
      <c r="B693" s="264"/>
      <c r="C693" s="264"/>
      <c r="D693" s="264"/>
      <c r="E693" s="264"/>
      <c r="F693" s="264"/>
      <c r="G693" s="264"/>
      <c r="H693" s="264"/>
      <c r="I693" s="265"/>
      <c r="J693" s="265"/>
      <c r="K693" s="265"/>
      <c r="L693" s="265"/>
      <c r="M693" s="265"/>
      <c r="N693" s="265"/>
      <c r="O693" s="265"/>
      <c r="P693" s="265"/>
      <c r="Q693" s="265"/>
    </row>
    <row r="694" spans="2:17" x14ac:dyDescent="0.25">
      <c r="B694" s="264"/>
      <c r="C694" s="264"/>
      <c r="D694" s="264"/>
      <c r="E694" s="264"/>
      <c r="F694" s="264"/>
      <c r="G694" s="264"/>
      <c r="H694" s="264"/>
      <c r="I694" s="265"/>
      <c r="J694" s="265"/>
      <c r="K694" s="265"/>
      <c r="L694" s="265"/>
      <c r="M694" s="265"/>
      <c r="N694" s="265"/>
      <c r="O694" s="265"/>
      <c r="P694" s="265"/>
      <c r="Q694" s="265"/>
    </row>
    <row r="695" spans="2:17" x14ac:dyDescent="0.25">
      <c r="B695" s="264"/>
      <c r="C695" s="264"/>
      <c r="D695" s="264"/>
      <c r="E695" s="264"/>
      <c r="F695" s="264"/>
      <c r="G695" s="264"/>
      <c r="H695" s="264"/>
      <c r="I695" s="265"/>
      <c r="J695" s="265"/>
      <c r="K695" s="265"/>
      <c r="L695" s="265"/>
      <c r="M695" s="265"/>
      <c r="N695" s="265"/>
      <c r="O695" s="265"/>
      <c r="P695" s="265"/>
      <c r="Q695" s="265"/>
    </row>
    <row r="696" spans="2:17" x14ac:dyDescent="0.25">
      <c r="B696" s="264"/>
      <c r="C696" s="264"/>
      <c r="D696" s="264"/>
      <c r="E696" s="264"/>
      <c r="F696" s="264"/>
      <c r="G696" s="264"/>
      <c r="H696" s="264"/>
      <c r="I696" s="265"/>
      <c r="J696" s="265"/>
      <c r="K696" s="265"/>
      <c r="L696" s="265"/>
      <c r="M696" s="265"/>
      <c r="N696" s="265"/>
      <c r="O696" s="265"/>
      <c r="P696" s="265"/>
      <c r="Q696" s="265"/>
    </row>
    <row r="697" spans="2:17" x14ac:dyDescent="0.25">
      <c r="B697" s="264"/>
      <c r="C697" s="264"/>
      <c r="D697" s="264"/>
      <c r="E697" s="264"/>
      <c r="F697" s="264"/>
      <c r="G697" s="264"/>
      <c r="H697" s="264"/>
      <c r="I697" s="265"/>
      <c r="J697" s="265"/>
      <c r="K697" s="265"/>
      <c r="L697" s="265"/>
      <c r="M697" s="265"/>
      <c r="N697" s="265"/>
      <c r="O697" s="265"/>
      <c r="P697" s="265"/>
      <c r="Q697" s="265"/>
    </row>
    <row r="698" spans="2:17" ht="14.4" x14ac:dyDescent="0.25">
      <c r="B698" s="50"/>
      <c r="C698" s="50"/>
      <c r="D698" s="50"/>
      <c r="E698" s="50"/>
      <c r="F698" s="50"/>
      <c r="G698" s="50"/>
      <c r="H698" s="50"/>
      <c r="I698" s="50"/>
      <c r="J698" s="50"/>
      <c r="K698" s="50"/>
      <c r="L698" s="50"/>
      <c r="M698" s="50"/>
      <c r="N698" s="50"/>
      <c r="O698" s="50"/>
      <c r="P698" s="50"/>
      <c r="Q698" s="50"/>
    </row>
    <row r="699" spans="2:17" ht="15" x14ac:dyDescent="0.25">
      <c r="B699" s="42">
        <v>31</v>
      </c>
      <c r="C699" s="48"/>
      <c r="D699" s="257"/>
      <c r="E699" s="258"/>
      <c r="F699" s="258"/>
      <c r="G699" s="258"/>
      <c r="H699" s="258"/>
      <c r="I699" s="259"/>
      <c r="J699" s="49" t="s">
        <v>99</v>
      </c>
      <c r="K699" s="259"/>
      <c r="L699" s="260"/>
      <c r="M699" s="260"/>
      <c r="N699" s="260"/>
      <c r="O699" s="260"/>
      <c r="P699" s="260"/>
      <c r="Q699" s="260"/>
    </row>
    <row r="700" spans="2:17" ht="14.4" x14ac:dyDescent="0.25">
      <c r="B700" s="50"/>
      <c r="C700" s="261"/>
      <c r="D700" s="261"/>
      <c r="E700" s="261"/>
      <c r="F700" s="261"/>
      <c r="G700" s="261"/>
      <c r="H700" s="261"/>
      <c r="I700" s="261"/>
      <c r="J700" s="50"/>
      <c r="K700" s="262"/>
      <c r="L700" s="263"/>
      <c r="M700" s="263"/>
      <c r="N700" s="263"/>
      <c r="O700" s="263"/>
      <c r="P700" s="263"/>
      <c r="Q700" s="263"/>
    </row>
    <row r="701" spans="2:17" x14ac:dyDescent="0.25">
      <c r="B701" s="264" t="s">
        <v>49</v>
      </c>
      <c r="C701" s="264"/>
      <c r="D701" s="264"/>
      <c r="E701" s="264"/>
      <c r="F701" s="264"/>
      <c r="G701" s="264"/>
      <c r="H701" s="264"/>
      <c r="I701" s="265"/>
      <c r="J701" s="265"/>
      <c r="K701" s="265"/>
      <c r="L701" s="265"/>
      <c r="M701" s="265"/>
      <c r="N701" s="265"/>
      <c r="O701" s="265"/>
      <c r="P701" s="265"/>
      <c r="Q701" s="265"/>
    </row>
    <row r="702" spans="2:17" x14ac:dyDescent="0.25">
      <c r="B702" s="264"/>
      <c r="C702" s="264"/>
      <c r="D702" s="264"/>
      <c r="E702" s="264"/>
      <c r="F702" s="264"/>
      <c r="G702" s="264"/>
      <c r="H702" s="264"/>
      <c r="I702" s="265"/>
      <c r="J702" s="265"/>
      <c r="K702" s="265"/>
      <c r="L702" s="265"/>
      <c r="M702" s="265"/>
      <c r="N702" s="265"/>
      <c r="O702" s="265"/>
      <c r="P702" s="265"/>
      <c r="Q702" s="265"/>
    </row>
    <row r="703" spans="2:17" x14ac:dyDescent="0.25">
      <c r="B703" s="264"/>
      <c r="C703" s="264"/>
      <c r="D703" s="264"/>
      <c r="E703" s="264"/>
      <c r="F703" s="264"/>
      <c r="G703" s="264"/>
      <c r="H703" s="264"/>
      <c r="I703" s="265"/>
      <c r="J703" s="265"/>
      <c r="K703" s="265"/>
      <c r="L703" s="265"/>
      <c r="M703" s="265"/>
      <c r="N703" s="265"/>
      <c r="O703" s="265"/>
      <c r="P703" s="265"/>
      <c r="Q703" s="265"/>
    </row>
    <row r="704" spans="2:17" x14ac:dyDescent="0.25">
      <c r="B704" s="264"/>
      <c r="C704" s="264"/>
      <c r="D704" s="264"/>
      <c r="E704" s="264"/>
      <c r="F704" s="264"/>
      <c r="G704" s="264"/>
      <c r="H704" s="264"/>
      <c r="I704" s="265"/>
      <c r="J704" s="265"/>
      <c r="K704" s="265"/>
      <c r="L704" s="265"/>
      <c r="M704" s="265"/>
      <c r="N704" s="265"/>
      <c r="O704" s="265"/>
      <c r="P704" s="265"/>
      <c r="Q704" s="265"/>
    </row>
    <row r="705" spans="2:17" x14ac:dyDescent="0.25">
      <c r="B705" s="264"/>
      <c r="C705" s="264"/>
      <c r="D705" s="264"/>
      <c r="E705" s="264"/>
      <c r="F705" s="264"/>
      <c r="G705" s="264"/>
      <c r="H705" s="264"/>
      <c r="I705" s="265"/>
      <c r="J705" s="265"/>
      <c r="K705" s="265"/>
      <c r="L705" s="265"/>
      <c r="M705" s="265"/>
      <c r="N705" s="265"/>
      <c r="O705" s="265"/>
      <c r="P705" s="265"/>
      <c r="Q705" s="265"/>
    </row>
    <row r="706" spans="2:17" x14ac:dyDescent="0.25">
      <c r="B706" s="264"/>
      <c r="C706" s="264"/>
      <c r="D706" s="264"/>
      <c r="E706" s="264"/>
      <c r="F706" s="264"/>
      <c r="G706" s="264"/>
      <c r="H706" s="264"/>
      <c r="I706" s="265"/>
      <c r="J706" s="265"/>
      <c r="K706" s="265"/>
      <c r="L706" s="265"/>
      <c r="M706" s="265"/>
      <c r="N706" s="265"/>
      <c r="O706" s="265"/>
      <c r="P706" s="265"/>
      <c r="Q706" s="265"/>
    </row>
    <row r="707" spans="2:17" x14ac:dyDescent="0.25">
      <c r="B707" s="264"/>
      <c r="C707" s="264"/>
      <c r="D707" s="264"/>
      <c r="E707" s="264"/>
      <c r="F707" s="264"/>
      <c r="G707" s="264"/>
      <c r="H707" s="264"/>
      <c r="I707" s="265"/>
      <c r="J707" s="265"/>
      <c r="K707" s="265"/>
      <c r="L707" s="265"/>
      <c r="M707" s="265"/>
      <c r="N707" s="265"/>
      <c r="O707" s="265"/>
      <c r="P707" s="265"/>
      <c r="Q707" s="265"/>
    </row>
    <row r="708" spans="2:17" x14ac:dyDescent="0.25">
      <c r="B708" s="264"/>
      <c r="C708" s="264"/>
      <c r="D708" s="264"/>
      <c r="E708" s="264"/>
      <c r="F708" s="264"/>
      <c r="G708" s="264"/>
      <c r="H708" s="264"/>
      <c r="I708" s="265"/>
      <c r="J708" s="265"/>
      <c r="K708" s="265"/>
      <c r="L708" s="265"/>
      <c r="M708" s="265"/>
      <c r="N708" s="265"/>
      <c r="O708" s="265"/>
      <c r="P708" s="265"/>
      <c r="Q708" s="265"/>
    </row>
    <row r="709" spans="2:17" x14ac:dyDescent="0.25">
      <c r="B709" s="264"/>
      <c r="C709" s="264"/>
      <c r="D709" s="264"/>
      <c r="E709" s="264"/>
      <c r="F709" s="264"/>
      <c r="G709" s="264"/>
      <c r="H709" s="264"/>
      <c r="I709" s="265"/>
      <c r="J709" s="265"/>
      <c r="K709" s="265"/>
      <c r="L709" s="265"/>
      <c r="M709" s="265"/>
      <c r="N709" s="265"/>
      <c r="O709" s="265"/>
      <c r="P709" s="265"/>
      <c r="Q709" s="265"/>
    </row>
    <row r="710" spans="2:17" x14ac:dyDescent="0.25">
      <c r="B710" s="264"/>
      <c r="C710" s="264"/>
      <c r="D710" s="264"/>
      <c r="E710" s="264"/>
      <c r="F710" s="264"/>
      <c r="G710" s="264"/>
      <c r="H710" s="264"/>
      <c r="I710" s="265"/>
      <c r="J710" s="265"/>
      <c r="K710" s="265"/>
      <c r="L710" s="265"/>
      <c r="M710" s="265"/>
      <c r="N710" s="265"/>
      <c r="O710" s="265"/>
      <c r="P710" s="265"/>
      <c r="Q710" s="265"/>
    </row>
    <row r="711" spans="2:17" x14ac:dyDescent="0.25">
      <c r="B711" s="264"/>
      <c r="C711" s="264"/>
      <c r="D711" s="264"/>
      <c r="E711" s="264"/>
      <c r="F711" s="264"/>
      <c r="G711" s="264"/>
      <c r="H711" s="264"/>
      <c r="I711" s="265"/>
      <c r="J711" s="265"/>
      <c r="K711" s="265"/>
      <c r="L711" s="265"/>
      <c r="M711" s="265"/>
      <c r="N711" s="265"/>
      <c r="O711" s="265"/>
      <c r="P711" s="265"/>
      <c r="Q711" s="265"/>
    </row>
    <row r="712" spans="2:17" x14ac:dyDescent="0.25">
      <c r="B712" s="264"/>
      <c r="C712" s="264"/>
      <c r="D712" s="264"/>
      <c r="E712" s="264"/>
      <c r="F712" s="264"/>
      <c r="G712" s="264"/>
      <c r="H712" s="264"/>
      <c r="I712" s="265"/>
      <c r="J712" s="265"/>
      <c r="K712" s="265"/>
      <c r="L712" s="265"/>
      <c r="M712" s="265"/>
      <c r="N712" s="265"/>
      <c r="O712" s="265"/>
      <c r="P712" s="265"/>
      <c r="Q712" s="265"/>
    </row>
    <row r="713" spans="2:17" x14ac:dyDescent="0.25">
      <c r="B713" s="264"/>
      <c r="C713" s="264"/>
      <c r="D713" s="264"/>
      <c r="E713" s="264"/>
      <c r="F713" s="264"/>
      <c r="G713" s="264"/>
      <c r="H713" s="264"/>
      <c r="I713" s="265"/>
      <c r="J713" s="265"/>
      <c r="K713" s="265"/>
      <c r="L713" s="265"/>
      <c r="M713" s="265"/>
      <c r="N713" s="265"/>
      <c r="O713" s="265"/>
      <c r="P713" s="265"/>
      <c r="Q713" s="265"/>
    </row>
    <row r="714" spans="2:17" x14ac:dyDescent="0.25">
      <c r="B714" s="264"/>
      <c r="C714" s="264"/>
      <c r="D714" s="264"/>
      <c r="E714" s="264"/>
      <c r="F714" s="264"/>
      <c r="G714" s="264"/>
      <c r="H714" s="264"/>
      <c r="I714" s="265"/>
      <c r="J714" s="265"/>
      <c r="K714" s="265"/>
      <c r="L714" s="265"/>
      <c r="M714" s="265"/>
      <c r="N714" s="265"/>
      <c r="O714" s="265"/>
      <c r="P714" s="265"/>
      <c r="Q714" s="265"/>
    </row>
    <row r="715" spans="2:17" x14ac:dyDescent="0.25">
      <c r="B715" s="264"/>
      <c r="C715" s="264"/>
      <c r="D715" s="264"/>
      <c r="E715" s="264"/>
      <c r="F715" s="264"/>
      <c r="G715" s="264"/>
      <c r="H715" s="264"/>
      <c r="I715" s="265"/>
      <c r="J715" s="265"/>
      <c r="K715" s="265"/>
      <c r="L715" s="265"/>
      <c r="M715" s="265"/>
      <c r="N715" s="265"/>
      <c r="O715" s="265"/>
      <c r="P715" s="265"/>
      <c r="Q715" s="265"/>
    </row>
    <row r="716" spans="2:17" x14ac:dyDescent="0.25">
      <c r="B716" s="264"/>
      <c r="C716" s="264"/>
      <c r="D716" s="264"/>
      <c r="E716" s="264"/>
      <c r="F716" s="264"/>
      <c r="G716" s="264"/>
      <c r="H716" s="264"/>
      <c r="I716" s="265"/>
      <c r="J716" s="265"/>
      <c r="K716" s="265"/>
      <c r="L716" s="265"/>
      <c r="M716" s="265"/>
      <c r="N716" s="265"/>
      <c r="O716" s="265"/>
      <c r="P716" s="265"/>
      <c r="Q716" s="265"/>
    </row>
    <row r="717" spans="2:17" x14ac:dyDescent="0.25">
      <c r="B717" s="264"/>
      <c r="C717" s="264"/>
      <c r="D717" s="264"/>
      <c r="E717" s="264"/>
      <c r="F717" s="264"/>
      <c r="G717" s="264"/>
      <c r="H717" s="264"/>
      <c r="I717" s="265"/>
      <c r="J717" s="265"/>
      <c r="K717" s="265"/>
      <c r="L717" s="265"/>
      <c r="M717" s="265"/>
      <c r="N717" s="265"/>
      <c r="O717" s="265"/>
      <c r="P717" s="265"/>
      <c r="Q717" s="265"/>
    </row>
    <row r="718" spans="2:17" x14ac:dyDescent="0.25">
      <c r="B718" s="264"/>
      <c r="C718" s="264"/>
      <c r="D718" s="264"/>
      <c r="E718" s="264"/>
      <c r="F718" s="264"/>
      <c r="G718" s="264"/>
      <c r="H718" s="264"/>
      <c r="I718" s="265"/>
      <c r="J718" s="265"/>
      <c r="K718" s="265"/>
      <c r="L718" s="265"/>
      <c r="M718" s="265"/>
      <c r="N718" s="265"/>
      <c r="O718" s="265"/>
      <c r="P718" s="265"/>
      <c r="Q718" s="265"/>
    </row>
    <row r="719" spans="2:17" x14ac:dyDescent="0.25">
      <c r="B719" s="264"/>
      <c r="C719" s="264"/>
      <c r="D719" s="264"/>
      <c r="E719" s="264"/>
      <c r="F719" s="264"/>
      <c r="G719" s="264"/>
      <c r="H719" s="264"/>
      <c r="I719" s="265"/>
      <c r="J719" s="265"/>
      <c r="K719" s="265"/>
      <c r="L719" s="265"/>
      <c r="M719" s="265"/>
      <c r="N719" s="265"/>
      <c r="O719" s="265"/>
      <c r="P719" s="265"/>
      <c r="Q719" s="265"/>
    </row>
    <row r="720" spans="2:17" x14ac:dyDescent="0.25">
      <c r="B720" s="264"/>
      <c r="C720" s="264"/>
      <c r="D720" s="264"/>
      <c r="E720" s="264"/>
      <c r="F720" s="264"/>
      <c r="G720" s="264"/>
      <c r="H720" s="264"/>
      <c r="I720" s="265"/>
      <c r="J720" s="265"/>
      <c r="K720" s="265"/>
      <c r="L720" s="265"/>
      <c r="M720" s="265"/>
      <c r="N720" s="265"/>
      <c r="O720" s="265"/>
      <c r="P720" s="265"/>
      <c r="Q720" s="265"/>
    </row>
    <row r="721" spans="2:17" ht="14.4" x14ac:dyDescent="0.25">
      <c r="B721" s="50"/>
      <c r="C721" s="50"/>
      <c r="D721" s="50"/>
      <c r="E721" s="50"/>
      <c r="F721" s="50"/>
      <c r="G721" s="50"/>
      <c r="H721" s="50"/>
      <c r="I721" s="50"/>
      <c r="J721" s="50"/>
      <c r="K721" s="50"/>
      <c r="L721" s="50"/>
      <c r="M721" s="50"/>
      <c r="N721" s="50"/>
      <c r="O721" s="50"/>
      <c r="P721" s="50"/>
      <c r="Q721" s="50"/>
    </row>
    <row r="722" spans="2:17" ht="15" x14ac:dyDescent="0.25">
      <c r="B722" s="42">
        <v>32</v>
      </c>
      <c r="C722" s="48"/>
      <c r="D722" s="257"/>
      <c r="E722" s="258"/>
      <c r="F722" s="258"/>
      <c r="G722" s="258"/>
      <c r="H722" s="258"/>
      <c r="I722" s="259"/>
      <c r="J722" s="49" t="s">
        <v>99</v>
      </c>
      <c r="K722" s="259"/>
      <c r="L722" s="260"/>
      <c r="M722" s="260"/>
      <c r="N722" s="260"/>
      <c r="O722" s="260"/>
      <c r="P722" s="260"/>
      <c r="Q722" s="260"/>
    </row>
    <row r="723" spans="2:17" ht="14.4" x14ac:dyDescent="0.25">
      <c r="B723" s="50"/>
      <c r="C723" s="261"/>
      <c r="D723" s="261"/>
      <c r="E723" s="261"/>
      <c r="F723" s="261"/>
      <c r="G723" s="261"/>
      <c r="H723" s="261"/>
      <c r="I723" s="261"/>
      <c r="J723" s="50"/>
      <c r="K723" s="262"/>
      <c r="L723" s="263"/>
      <c r="M723" s="263"/>
      <c r="N723" s="263"/>
      <c r="O723" s="263"/>
      <c r="P723" s="263"/>
      <c r="Q723" s="263"/>
    </row>
    <row r="724" spans="2:17" x14ac:dyDescent="0.25">
      <c r="B724" s="264" t="s">
        <v>49</v>
      </c>
      <c r="C724" s="264"/>
      <c r="D724" s="264"/>
      <c r="E724" s="264"/>
      <c r="F724" s="264"/>
      <c r="G724" s="264"/>
      <c r="H724" s="264"/>
      <c r="I724" s="265"/>
      <c r="J724" s="265"/>
      <c r="K724" s="265"/>
      <c r="L724" s="265"/>
      <c r="M724" s="265"/>
      <c r="N724" s="265"/>
      <c r="O724" s="265"/>
      <c r="P724" s="265"/>
      <c r="Q724" s="265"/>
    </row>
    <row r="725" spans="2:17" x14ac:dyDescent="0.25">
      <c r="B725" s="264"/>
      <c r="C725" s="264"/>
      <c r="D725" s="264"/>
      <c r="E725" s="264"/>
      <c r="F725" s="264"/>
      <c r="G725" s="264"/>
      <c r="H725" s="264"/>
      <c r="I725" s="265"/>
      <c r="J725" s="265"/>
      <c r="K725" s="265"/>
      <c r="L725" s="265"/>
      <c r="M725" s="265"/>
      <c r="N725" s="265"/>
      <c r="O725" s="265"/>
      <c r="P725" s="265"/>
      <c r="Q725" s="265"/>
    </row>
    <row r="726" spans="2:17" x14ac:dyDescent="0.25">
      <c r="B726" s="264"/>
      <c r="C726" s="264"/>
      <c r="D726" s="264"/>
      <c r="E726" s="264"/>
      <c r="F726" s="264"/>
      <c r="G726" s="264"/>
      <c r="H726" s="264"/>
      <c r="I726" s="265"/>
      <c r="J726" s="265"/>
      <c r="K726" s="265"/>
      <c r="L726" s="265"/>
      <c r="M726" s="265"/>
      <c r="N726" s="265"/>
      <c r="O726" s="265"/>
      <c r="P726" s="265"/>
      <c r="Q726" s="265"/>
    </row>
    <row r="727" spans="2:17" x14ac:dyDescent="0.25">
      <c r="B727" s="264"/>
      <c r="C727" s="264"/>
      <c r="D727" s="264"/>
      <c r="E727" s="264"/>
      <c r="F727" s="264"/>
      <c r="G727" s="264"/>
      <c r="H727" s="264"/>
      <c r="I727" s="265"/>
      <c r="J727" s="265"/>
      <c r="K727" s="265"/>
      <c r="L727" s="265"/>
      <c r="M727" s="265"/>
      <c r="N727" s="265"/>
      <c r="O727" s="265"/>
      <c r="P727" s="265"/>
      <c r="Q727" s="265"/>
    </row>
    <row r="728" spans="2:17" x14ac:dyDescent="0.25">
      <c r="B728" s="264"/>
      <c r="C728" s="264"/>
      <c r="D728" s="264"/>
      <c r="E728" s="264"/>
      <c r="F728" s="264"/>
      <c r="G728" s="264"/>
      <c r="H728" s="264"/>
      <c r="I728" s="265"/>
      <c r="J728" s="265"/>
      <c r="K728" s="265"/>
      <c r="L728" s="265"/>
      <c r="M728" s="265"/>
      <c r="N728" s="265"/>
      <c r="O728" s="265"/>
      <c r="P728" s="265"/>
      <c r="Q728" s="265"/>
    </row>
    <row r="729" spans="2:17" x14ac:dyDescent="0.25">
      <c r="B729" s="264"/>
      <c r="C729" s="264"/>
      <c r="D729" s="264"/>
      <c r="E729" s="264"/>
      <c r="F729" s="264"/>
      <c r="G729" s="264"/>
      <c r="H729" s="264"/>
      <c r="I729" s="265"/>
      <c r="J729" s="265"/>
      <c r="K729" s="265"/>
      <c r="L729" s="265"/>
      <c r="M729" s="265"/>
      <c r="N729" s="265"/>
      <c r="O729" s="265"/>
      <c r="P729" s="265"/>
      <c r="Q729" s="265"/>
    </row>
    <row r="730" spans="2:17" x14ac:dyDescent="0.25">
      <c r="B730" s="264"/>
      <c r="C730" s="264"/>
      <c r="D730" s="264"/>
      <c r="E730" s="264"/>
      <c r="F730" s="264"/>
      <c r="G730" s="264"/>
      <c r="H730" s="264"/>
      <c r="I730" s="265"/>
      <c r="J730" s="265"/>
      <c r="K730" s="265"/>
      <c r="L730" s="265"/>
      <c r="M730" s="265"/>
      <c r="N730" s="265"/>
      <c r="O730" s="265"/>
      <c r="P730" s="265"/>
      <c r="Q730" s="265"/>
    </row>
    <row r="731" spans="2:17" x14ac:dyDescent="0.25">
      <c r="B731" s="264"/>
      <c r="C731" s="264"/>
      <c r="D731" s="264"/>
      <c r="E731" s="264"/>
      <c r="F731" s="264"/>
      <c r="G731" s="264"/>
      <c r="H731" s="264"/>
      <c r="I731" s="265"/>
      <c r="J731" s="265"/>
      <c r="K731" s="265"/>
      <c r="L731" s="265"/>
      <c r="M731" s="265"/>
      <c r="N731" s="265"/>
      <c r="O731" s="265"/>
      <c r="P731" s="265"/>
      <c r="Q731" s="265"/>
    </row>
    <row r="732" spans="2:17" x14ac:dyDescent="0.25">
      <c r="B732" s="264"/>
      <c r="C732" s="264"/>
      <c r="D732" s="264"/>
      <c r="E732" s="264"/>
      <c r="F732" s="264"/>
      <c r="G732" s="264"/>
      <c r="H732" s="264"/>
      <c r="I732" s="265"/>
      <c r="J732" s="265"/>
      <c r="K732" s="265"/>
      <c r="L732" s="265"/>
      <c r="M732" s="265"/>
      <c r="N732" s="265"/>
      <c r="O732" s="265"/>
      <c r="P732" s="265"/>
      <c r="Q732" s="265"/>
    </row>
    <row r="733" spans="2:17" x14ac:dyDescent="0.25">
      <c r="B733" s="264"/>
      <c r="C733" s="264"/>
      <c r="D733" s="264"/>
      <c r="E733" s="264"/>
      <c r="F733" s="264"/>
      <c r="G733" s="264"/>
      <c r="H733" s="264"/>
      <c r="I733" s="265"/>
      <c r="J733" s="265"/>
      <c r="K733" s="265"/>
      <c r="L733" s="265"/>
      <c r="M733" s="265"/>
      <c r="N733" s="265"/>
      <c r="O733" s="265"/>
      <c r="P733" s="265"/>
      <c r="Q733" s="265"/>
    </row>
    <row r="734" spans="2:17" x14ac:dyDescent="0.25">
      <c r="B734" s="264"/>
      <c r="C734" s="264"/>
      <c r="D734" s="264"/>
      <c r="E734" s="264"/>
      <c r="F734" s="264"/>
      <c r="G734" s="264"/>
      <c r="H734" s="264"/>
      <c r="I734" s="265"/>
      <c r="J734" s="265"/>
      <c r="K734" s="265"/>
      <c r="L734" s="265"/>
      <c r="M734" s="265"/>
      <c r="N734" s="265"/>
      <c r="O734" s="265"/>
      <c r="P734" s="265"/>
      <c r="Q734" s="265"/>
    </row>
    <row r="735" spans="2:17" x14ac:dyDescent="0.25">
      <c r="B735" s="264"/>
      <c r="C735" s="264"/>
      <c r="D735" s="264"/>
      <c r="E735" s="264"/>
      <c r="F735" s="264"/>
      <c r="G735" s="264"/>
      <c r="H735" s="264"/>
      <c r="I735" s="265"/>
      <c r="J735" s="265"/>
      <c r="K735" s="265"/>
      <c r="L735" s="265"/>
      <c r="M735" s="265"/>
      <c r="N735" s="265"/>
      <c r="O735" s="265"/>
      <c r="P735" s="265"/>
      <c r="Q735" s="265"/>
    </row>
    <row r="736" spans="2:17" x14ac:dyDescent="0.25">
      <c r="B736" s="264"/>
      <c r="C736" s="264"/>
      <c r="D736" s="264"/>
      <c r="E736" s="264"/>
      <c r="F736" s="264"/>
      <c r="G736" s="264"/>
      <c r="H736" s="264"/>
      <c r="I736" s="265"/>
      <c r="J736" s="265"/>
      <c r="K736" s="265"/>
      <c r="L736" s="265"/>
      <c r="M736" s="265"/>
      <c r="N736" s="265"/>
      <c r="O736" s="265"/>
      <c r="P736" s="265"/>
      <c r="Q736" s="265"/>
    </row>
    <row r="737" spans="2:17" x14ac:dyDescent="0.25">
      <c r="B737" s="264"/>
      <c r="C737" s="264"/>
      <c r="D737" s="264"/>
      <c r="E737" s="264"/>
      <c r="F737" s="264"/>
      <c r="G737" s="264"/>
      <c r="H737" s="264"/>
      <c r="I737" s="265"/>
      <c r="J737" s="265"/>
      <c r="K737" s="265"/>
      <c r="L737" s="265"/>
      <c r="M737" s="265"/>
      <c r="N737" s="265"/>
      <c r="O737" s="265"/>
      <c r="P737" s="265"/>
      <c r="Q737" s="265"/>
    </row>
    <row r="738" spans="2:17" x14ac:dyDescent="0.25">
      <c r="B738" s="264"/>
      <c r="C738" s="264"/>
      <c r="D738" s="264"/>
      <c r="E738" s="264"/>
      <c r="F738" s="264"/>
      <c r="G738" s="264"/>
      <c r="H738" s="264"/>
      <c r="I738" s="265"/>
      <c r="J738" s="265"/>
      <c r="K738" s="265"/>
      <c r="L738" s="265"/>
      <c r="M738" s="265"/>
      <c r="N738" s="265"/>
      <c r="O738" s="265"/>
      <c r="P738" s="265"/>
      <c r="Q738" s="265"/>
    </row>
    <row r="739" spans="2:17" x14ac:dyDescent="0.25">
      <c r="B739" s="264"/>
      <c r="C739" s="264"/>
      <c r="D739" s="264"/>
      <c r="E739" s="264"/>
      <c r="F739" s="264"/>
      <c r="G739" s="264"/>
      <c r="H739" s="264"/>
      <c r="I739" s="265"/>
      <c r="J739" s="265"/>
      <c r="K739" s="265"/>
      <c r="L739" s="265"/>
      <c r="M739" s="265"/>
      <c r="N739" s="265"/>
      <c r="O739" s="265"/>
      <c r="P739" s="265"/>
      <c r="Q739" s="265"/>
    </row>
    <row r="740" spans="2:17" x14ac:dyDescent="0.25">
      <c r="B740" s="264"/>
      <c r="C740" s="264"/>
      <c r="D740" s="264"/>
      <c r="E740" s="264"/>
      <c r="F740" s="264"/>
      <c r="G740" s="264"/>
      <c r="H740" s="264"/>
      <c r="I740" s="265"/>
      <c r="J740" s="265"/>
      <c r="K740" s="265"/>
      <c r="L740" s="265"/>
      <c r="M740" s="265"/>
      <c r="N740" s="265"/>
      <c r="O740" s="265"/>
      <c r="P740" s="265"/>
      <c r="Q740" s="265"/>
    </row>
    <row r="741" spans="2:17" x14ac:dyDescent="0.25">
      <c r="B741" s="264"/>
      <c r="C741" s="264"/>
      <c r="D741" s="264"/>
      <c r="E741" s="264"/>
      <c r="F741" s="264"/>
      <c r="G741" s="264"/>
      <c r="H741" s="264"/>
      <c r="I741" s="265"/>
      <c r="J741" s="265"/>
      <c r="K741" s="265"/>
      <c r="L741" s="265"/>
      <c r="M741" s="265"/>
      <c r="N741" s="265"/>
      <c r="O741" s="265"/>
      <c r="P741" s="265"/>
      <c r="Q741" s="265"/>
    </row>
    <row r="742" spans="2:17" x14ac:dyDescent="0.25">
      <c r="B742" s="264"/>
      <c r="C742" s="264"/>
      <c r="D742" s="264"/>
      <c r="E742" s="264"/>
      <c r="F742" s="264"/>
      <c r="G742" s="264"/>
      <c r="H742" s="264"/>
      <c r="I742" s="265"/>
      <c r="J742" s="265"/>
      <c r="K742" s="265"/>
      <c r="L742" s="265"/>
      <c r="M742" s="265"/>
      <c r="N742" s="265"/>
      <c r="O742" s="265"/>
      <c r="P742" s="265"/>
      <c r="Q742" s="265"/>
    </row>
    <row r="743" spans="2:17" x14ac:dyDescent="0.25">
      <c r="B743" s="264"/>
      <c r="C743" s="264"/>
      <c r="D743" s="264"/>
      <c r="E743" s="264"/>
      <c r="F743" s="264"/>
      <c r="G743" s="264"/>
      <c r="H743" s="264"/>
      <c r="I743" s="265"/>
      <c r="J743" s="265"/>
      <c r="K743" s="265"/>
      <c r="L743" s="265"/>
      <c r="M743" s="265"/>
      <c r="N743" s="265"/>
      <c r="O743" s="265"/>
      <c r="P743" s="265"/>
      <c r="Q743" s="265"/>
    </row>
    <row r="744" spans="2:17" ht="14.4" x14ac:dyDescent="0.25">
      <c r="B744" s="50"/>
      <c r="C744" s="50"/>
      <c r="D744" s="50"/>
      <c r="E744" s="50"/>
      <c r="F744" s="50"/>
      <c r="G744" s="50"/>
      <c r="H744" s="50"/>
      <c r="I744" s="50"/>
      <c r="J744" s="50"/>
      <c r="K744" s="50"/>
      <c r="L744" s="50"/>
      <c r="M744" s="50"/>
      <c r="N744" s="50"/>
      <c r="O744" s="50"/>
      <c r="P744" s="50"/>
      <c r="Q744" s="50"/>
    </row>
    <row r="745" spans="2:17" ht="15" x14ac:dyDescent="0.25">
      <c r="B745" s="42">
        <v>33</v>
      </c>
      <c r="C745" s="48"/>
      <c r="D745" s="257"/>
      <c r="E745" s="258"/>
      <c r="F745" s="258"/>
      <c r="G745" s="258"/>
      <c r="H745" s="258"/>
      <c r="I745" s="259"/>
      <c r="J745" s="49" t="s">
        <v>99</v>
      </c>
      <c r="K745" s="259"/>
      <c r="L745" s="260"/>
      <c r="M745" s="260"/>
      <c r="N745" s="260"/>
      <c r="O745" s="260"/>
      <c r="P745" s="260"/>
      <c r="Q745" s="260"/>
    </row>
    <row r="746" spans="2:17" ht="14.4" x14ac:dyDescent="0.25">
      <c r="B746" s="50"/>
      <c r="C746" s="261"/>
      <c r="D746" s="261"/>
      <c r="E746" s="261"/>
      <c r="F746" s="261"/>
      <c r="G746" s="261"/>
      <c r="H746" s="261"/>
      <c r="I746" s="261"/>
      <c r="J746" s="50"/>
      <c r="K746" s="262"/>
      <c r="L746" s="263"/>
      <c r="M746" s="263"/>
      <c r="N746" s="263"/>
      <c r="O746" s="263"/>
      <c r="P746" s="263"/>
      <c r="Q746" s="263"/>
    </row>
    <row r="747" spans="2:17" x14ac:dyDescent="0.25">
      <c r="B747" s="264" t="s">
        <v>49</v>
      </c>
      <c r="C747" s="264"/>
      <c r="D747" s="264"/>
      <c r="E747" s="264"/>
      <c r="F747" s="264"/>
      <c r="G747" s="264"/>
      <c r="H747" s="264"/>
      <c r="I747" s="265"/>
      <c r="J747" s="265"/>
      <c r="K747" s="265"/>
      <c r="L747" s="265"/>
      <c r="M747" s="265"/>
      <c r="N747" s="265"/>
      <c r="O747" s="265"/>
      <c r="P747" s="265"/>
      <c r="Q747" s="265"/>
    </row>
    <row r="748" spans="2:17" x14ac:dyDescent="0.25">
      <c r="B748" s="264"/>
      <c r="C748" s="264"/>
      <c r="D748" s="264"/>
      <c r="E748" s="264"/>
      <c r="F748" s="264"/>
      <c r="G748" s="264"/>
      <c r="H748" s="264"/>
      <c r="I748" s="265"/>
      <c r="J748" s="265"/>
      <c r="K748" s="265"/>
      <c r="L748" s="265"/>
      <c r="M748" s="265"/>
      <c r="N748" s="265"/>
      <c r="O748" s="265"/>
      <c r="P748" s="265"/>
      <c r="Q748" s="265"/>
    </row>
    <row r="749" spans="2:17" x14ac:dyDescent="0.25">
      <c r="B749" s="264"/>
      <c r="C749" s="264"/>
      <c r="D749" s="264"/>
      <c r="E749" s="264"/>
      <c r="F749" s="264"/>
      <c r="G749" s="264"/>
      <c r="H749" s="264"/>
      <c r="I749" s="265"/>
      <c r="J749" s="265"/>
      <c r="K749" s="265"/>
      <c r="L749" s="265"/>
      <c r="M749" s="265"/>
      <c r="N749" s="265"/>
      <c r="O749" s="265"/>
      <c r="P749" s="265"/>
      <c r="Q749" s="265"/>
    </row>
    <row r="750" spans="2:17" x14ac:dyDescent="0.25">
      <c r="B750" s="264"/>
      <c r="C750" s="264"/>
      <c r="D750" s="264"/>
      <c r="E750" s="264"/>
      <c r="F750" s="264"/>
      <c r="G750" s="264"/>
      <c r="H750" s="264"/>
      <c r="I750" s="265"/>
      <c r="J750" s="265"/>
      <c r="K750" s="265"/>
      <c r="L750" s="265"/>
      <c r="M750" s="265"/>
      <c r="N750" s="265"/>
      <c r="O750" s="265"/>
      <c r="P750" s="265"/>
      <c r="Q750" s="265"/>
    </row>
    <row r="751" spans="2:17" x14ac:dyDescent="0.25">
      <c r="B751" s="264"/>
      <c r="C751" s="264"/>
      <c r="D751" s="264"/>
      <c r="E751" s="264"/>
      <c r="F751" s="264"/>
      <c r="G751" s="264"/>
      <c r="H751" s="264"/>
      <c r="I751" s="265"/>
      <c r="J751" s="265"/>
      <c r="K751" s="265"/>
      <c r="L751" s="265"/>
      <c r="M751" s="265"/>
      <c r="N751" s="265"/>
      <c r="O751" s="265"/>
      <c r="P751" s="265"/>
      <c r="Q751" s="265"/>
    </row>
    <row r="752" spans="2:17" x14ac:dyDescent="0.25">
      <c r="B752" s="264"/>
      <c r="C752" s="264"/>
      <c r="D752" s="264"/>
      <c r="E752" s="264"/>
      <c r="F752" s="264"/>
      <c r="G752" s="264"/>
      <c r="H752" s="264"/>
      <c r="I752" s="265"/>
      <c r="J752" s="265"/>
      <c r="K752" s="265"/>
      <c r="L752" s="265"/>
      <c r="M752" s="265"/>
      <c r="N752" s="265"/>
      <c r="O752" s="265"/>
      <c r="P752" s="265"/>
      <c r="Q752" s="265"/>
    </row>
    <row r="753" spans="2:17" x14ac:dyDescent="0.25">
      <c r="B753" s="264"/>
      <c r="C753" s="264"/>
      <c r="D753" s="264"/>
      <c r="E753" s="264"/>
      <c r="F753" s="264"/>
      <c r="G753" s="264"/>
      <c r="H753" s="264"/>
      <c r="I753" s="265"/>
      <c r="J753" s="265"/>
      <c r="K753" s="265"/>
      <c r="L753" s="265"/>
      <c r="M753" s="265"/>
      <c r="N753" s="265"/>
      <c r="O753" s="265"/>
      <c r="P753" s="265"/>
      <c r="Q753" s="265"/>
    </row>
    <row r="754" spans="2:17" x14ac:dyDescent="0.25">
      <c r="B754" s="264"/>
      <c r="C754" s="264"/>
      <c r="D754" s="264"/>
      <c r="E754" s="264"/>
      <c r="F754" s="264"/>
      <c r="G754" s="264"/>
      <c r="H754" s="264"/>
      <c r="I754" s="265"/>
      <c r="J754" s="265"/>
      <c r="K754" s="265"/>
      <c r="L754" s="265"/>
      <c r="M754" s="265"/>
      <c r="N754" s="265"/>
      <c r="O754" s="265"/>
      <c r="P754" s="265"/>
      <c r="Q754" s="265"/>
    </row>
    <row r="755" spans="2:17" x14ac:dyDescent="0.25">
      <c r="B755" s="264"/>
      <c r="C755" s="264"/>
      <c r="D755" s="264"/>
      <c r="E755" s="264"/>
      <c r="F755" s="264"/>
      <c r="G755" s="264"/>
      <c r="H755" s="264"/>
      <c r="I755" s="265"/>
      <c r="J755" s="265"/>
      <c r="K755" s="265"/>
      <c r="L755" s="265"/>
      <c r="M755" s="265"/>
      <c r="N755" s="265"/>
      <c r="O755" s="265"/>
      <c r="P755" s="265"/>
      <c r="Q755" s="265"/>
    </row>
    <row r="756" spans="2:17" x14ac:dyDescent="0.25">
      <c r="B756" s="264"/>
      <c r="C756" s="264"/>
      <c r="D756" s="264"/>
      <c r="E756" s="264"/>
      <c r="F756" s="264"/>
      <c r="G756" s="264"/>
      <c r="H756" s="264"/>
      <c r="I756" s="265"/>
      <c r="J756" s="265"/>
      <c r="K756" s="265"/>
      <c r="L756" s="265"/>
      <c r="M756" s="265"/>
      <c r="N756" s="265"/>
      <c r="O756" s="265"/>
      <c r="P756" s="265"/>
      <c r="Q756" s="265"/>
    </row>
    <row r="757" spans="2:17" x14ac:dyDescent="0.25">
      <c r="B757" s="264"/>
      <c r="C757" s="264"/>
      <c r="D757" s="264"/>
      <c r="E757" s="264"/>
      <c r="F757" s="264"/>
      <c r="G757" s="264"/>
      <c r="H757" s="264"/>
      <c r="I757" s="265"/>
      <c r="J757" s="265"/>
      <c r="K757" s="265"/>
      <c r="L757" s="265"/>
      <c r="M757" s="265"/>
      <c r="N757" s="265"/>
      <c r="O757" s="265"/>
      <c r="P757" s="265"/>
      <c r="Q757" s="265"/>
    </row>
    <row r="758" spans="2:17" x14ac:dyDescent="0.25">
      <c r="B758" s="264"/>
      <c r="C758" s="264"/>
      <c r="D758" s="264"/>
      <c r="E758" s="264"/>
      <c r="F758" s="264"/>
      <c r="G758" s="264"/>
      <c r="H758" s="264"/>
      <c r="I758" s="265"/>
      <c r="J758" s="265"/>
      <c r="K758" s="265"/>
      <c r="L758" s="265"/>
      <c r="M758" s="265"/>
      <c r="N758" s="265"/>
      <c r="O758" s="265"/>
      <c r="P758" s="265"/>
      <c r="Q758" s="265"/>
    </row>
    <row r="759" spans="2:17" x14ac:dyDescent="0.25">
      <c r="B759" s="264"/>
      <c r="C759" s="264"/>
      <c r="D759" s="264"/>
      <c r="E759" s="264"/>
      <c r="F759" s="264"/>
      <c r="G759" s="264"/>
      <c r="H759" s="264"/>
      <c r="I759" s="265"/>
      <c r="J759" s="265"/>
      <c r="K759" s="265"/>
      <c r="L759" s="265"/>
      <c r="M759" s="265"/>
      <c r="N759" s="265"/>
      <c r="O759" s="265"/>
      <c r="P759" s="265"/>
      <c r="Q759" s="265"/>
    </row>
    <row r="760" spans="2:17" x14ac:dyDescent="0.25">
      <c r="B760" s="264"/>
      <c r="C760" s="264"/>
      <c r="D760" s="264"/>
      <c r="E760" s="264"/>
      <c r="F760" s="264"/>
      <c r="G760" s="264"/>
      <c r="H760" s="264"/>
      <c r="I760" s="265"/>
      <c r="J760" s="265"/>
      <c r="K760" s="265"/>
      <c r="L760" s="265"/>
      <c r="M760" s="265"/>
      <c r="N760" s="265"/>
      <c r="O760" s="265"/>
      <c r="P760" s="265"/>
      <c r="Q760" s="265"/>
    </row>
    <row r="761" spans="2:17" x14ac:dyDescent="0.25">
      <c r="B761" s="264"/>
      <c r="C761" s="264"/>
      <c r="D761" s="264"/>
      <c r="E761" s="264"/>
      <c r="F761" s="264"/>
      <c r="G761" s="264"/>
      <c r="H761" s="264"/>
      <c r="I761" s="265"/>
      <c r="J761" s="265"/>
      <c r="K761" s="265"/>
      <c r="L761" s="265"/>
      <c r="M761" s="265"/>
      <c r="N761" s="265"/>
      <c r="O761" s="265"/>
      <c r="P761" s="265"/>
      <c r="Q761" s="265"/>
    </row>
    <row r="762" spans="2:17" x14ac:dyDescent="0.25">
      <c r="B762" s="264"/>
      <c r="C762" s="264"/>
      <c r="D762" s="264"/>
      <c r="E762" s="264"/>
      <c r="F762" s="264"/>
      <c r="G762" s="264"/>
      <c r="H762" s="264"/>
      <c r="I762" s="265"/>
      <c r="J762" s="265"/>
      <c r="K762" s="265"/>
      <c r="L762" s="265"/>
      <c r="M762" s="265"/>
      <c r="N762" s="265"/>
      <c r="O762" s="265"/>
      <c r="P762" s="265"/>
      <c r="Q762" s="265"/>
    </row>
    <row r="763" spans="2:17" x14ac:dyDescent="0.25">
      <c r="B763" s="264"/>
      <c r="C763" s="264"/>
      <c r="D763" s="264"/>
      <c r="E763" s="264"/>
      <c r="F763" s="264"/>
      <c r="G763" s="264"/>
      <c r="H763" s="264"/>
      <c r="I763" s="265"/>
      <c r="J763" s="265"/>
      <c r="K763" s="265"/>
      <c r="L763" s="265"/>
      <c r="M763" s="265"/>
      <c r="N763" s="265"/>
      <c r="O763" s="265"/>
      <c r="P763" s="265"/>
      <c r="Q763" s="265"/>
    </row>
    <row r="764" spans="2:17" x14ac:dyDescent="0.25">
      <c r="B764" s="264"/>
      <c r="C764" s="264"/>
      <c r="D764" s="264"/>
      <c r="E764" s="264"/>
      <c r="F764" s="264"/>
      <c r="G764" s="264"/>
      <c r="H764" s="264"/>
      <c r="I764" s="265"/>
      <c r="J764" s="265"/>
      <c r="K764" s="265"/>
      <c r="L764" s="265"/>
      <c r="M764" s="265"/>
      <c r="N764" s="265"/>
      <c r="O764" s="265"/>
      <c r="P764" s="265"/>
      <c r="Q764" s="265"/>
    </row>
    <row r="765" spans="2:17" x14ac:dyDescent="0.25">
      <c r="B765" s="264"/>
      <c r="C765" s="264"/>
      <c r="D765" s="264"/>
      <c r="E765" s="264"/>
      <c r="F765" s="264"/>
      <c r="G765" s="264"/>
      <c r="H765" s="264"/>
      <c r="I765" s="265"/>
      <c r="J765" s="265"/>
      <c r="K765" s="265"/>
      <c r="L765" s="265"/>
      <c r="M765" s="265"/>
      <c r="N765" s="265"/>
      <c r="O765" s="265"/>
      <c r="P765" s="265"/>
      <c r="Q765" s="265"/>
    </row>
    <row r="766" spans="2:17" x14ac:dyDescent="0.25">
      <c r="B766" s="264"/>
      <c r="C766" s="264"/>
      <c r="D766" s="264"/>
      <c r="E766" s="264"/>
      <c r="F766" s="264"/>
      <c r="G766" s="264"/>
      <c r="H766" s="264"/>
      <c r="I766" s="265"/>
      <c r="J766" s="265"/>
      <c r="K766" s="265"/>
      <c r="L766" s="265"/>
      <c r="M766" s="265"/>
      <c r="N766" s="265"/>
      <c r="O766" s="265"/>
      <c r="P766" s="265"/>
      <c r="Q766" s="265"/>
    </row>
    <row r="767" spans="2:17" ht="14.4" x14ac:dyDescent="0.25">
      <c r="B767" s="50"/>
      <c r="C767" s="50"/>
      <c r="D767" s="50"/>
      <c r="E767" s="50"/>
      <c r="F767" s="50"/>
      <c r="G767" s="50"/>
      <c r="H767" s="50"/>
      <c r="I767" s="50"/>
      <c r="J767" s="50"/>
      <c r="K767" s="50"/>
      <c r="L767" s="50"/>
      <c r="M767" s="50"/>
      <c r="N767" s="50"/>
      <c r="O767" s="50"/>
      <c r="P767" s="50"/>
      <c r="Q767" s="50"/>
    </row>
    <row r="768" spans="2:17" ht="15" x14ac:dyDescent="0.25">
      <c r="B768" s="42">
        <v>34</v>
      </c>
      <c r="C768" s="48"/>
      <c r="D768" s="257"/>
      <c r="E768" s="258"/>
      <c r="F768" s="258"/>
      <c r="G768" s="258"/>
      <c r="H768" s="258"/>
      <c r="I768" s="259"/>
      <c r="J768" s="49" t="s">
        <v>99</v>
      </c>
      <c r="K768" s="259"/>
      <c r="L768" s="260"/>
      <c r="M768" s="260"/>
      <c r="N768" s="260"/>
      <c r="O768" s="260"/>
      <c r="P768" s="260"/>
      <c r="Q768" s="260"/>
    </row>
    <row r="769" spans="2:17" ht="14.4" x14ac:dyDescent="0.25">
      <c r="B769" s="50"/>
      <c r="C769" s="261"/>
      <c r="D769" s="261"/>
      <c r="E769" s="261"/>
      <c r="F769" s="261"/>
      <c r="G769" s="261"/>
      <c r="H769" s="261"/>
      <c r="I769" s="261"/>
      <c r="J769" s="50"/>
      <c r="K769" s="262"/>
      <c r="L769" s="263"/>
      <c r="M769" s="263"/>
      <c r="N769" s="263"/>
      <c r="O769" s="263"/>
      <c r="P769" s="263"/>
      <c r="Q769" s="263"/>
    </row>
    <row r="770" spans="2:17" x14ac:dyDescent="0.25">
      <c r="B770" s="264" t="s">
        <v>49</v>
      </c>
      <c r="C770" s="264"/>
      <c r="D770" s="264"/>
      <c r="E770" s="264"/>
      <c r="F770" s="264"/>
      <c r="G770" s="264"/>
      <c r="H770" s="264"/>
      <c r="I770" s="265"/>
      <c r="J770" s="265"/>
      <c r="K770" s="265"/>
      <c r="L770" s="265"/>
      <c r="M770" s="265"/>
      <c r="N770" s="265"/>
      <c r="O770" s="265"/>
      <c r="P770" s="265"/>
      <c r="Q770" s="265"/>
    </row>
    <row r="771" spans="2:17" x14ac:dyDescent="0.25">
      <c r="B771" s="264"/>
      <c r="C771" s="264"/>
      <c r="D771" s="264"/>
      <c r="E771" s="264"/>
      <c r="F771" s="264"/>
      <c r="G771" s="264"/>
      <c r="H771" s="264"/>
      <c r="I771" s="265"/>
      <c r="J771" s="265"/>
      <c r="K771" s="265"/>
      <c r="L771" s="265"/>
      <c r="M771" s="265"/>
      <c r="N771" s="265"/>
      <c r="O771" s="265"/>
      <c r="P771" s="265"/>
      <c r="Q771" s="265"/>
    </row>
    <row r="772" spans="2:17" x14ac:dyDescent="0.25">
      <c r="B772" s="264"/>
      <c r="C772" s="264"/>
      <c r="D772" s="264"/>
      <c r="E772" s="264"/>
      <c r="F772" s="264"/>
      <c r="G772" s="264"/>
      <c r="H772" s="264"/>
      <c r="I772" s="265"/>
      <c r="J772" s="265"/>
      <c r="K772" s="265"/>
      <c r="L772" s="265"/>
      <c r="M772" s="265"/>
      <c r="N772" s="265"/>
      <c r="O772" s="265"/>
      <c r="P772" s="265"/>
      <c r="Q772" s="265"/>
    </row>
    <row r="773" spans="2:17" x14ac:dyDescent="0.25">
      <c r="B773" s="264"/>
      <c r="C773" s="264"/>
      <c r="D773" s="264"/>
      <c r="E773" s="264"/>
      <c r="F773" s="264"/>
      <c r="G773" s="264"/>
      <c r="H773" s="264"/>
      <c r="I773" s="265"/>
      <c r="J773" s="265"/>
      <c r="K773" s="265"/>
      <c r="L773" s="265"/>
      <c r="M773" s="265"/>
      <c r="N773" s="265"/>
      <c r="O773" s="265"/>
      <c r="P773" s="265"/>
      <c r="Q773" s="265"/>
    </row>
    <row r="774" spans="2:17" x14ac:dyDescent="0.25">
      <c r="B774" s="264"/>
      <c r="C774" s="264"/>
      <c r="D774" s="264"/>
      <c r="E774" s="264"/>
      <c r="F774" s="264"/>
      <c r="G774" s="264"/>
      <c r="H774" s="264"/>
      <c r="I774" s="265"/>
      <c r="J774" s="265"/>
      <c r="K774" s="265"/>
      <c r="L774" s="265"/>
      <c r="M774" s="265"/>
      <c r="N774" s="265"/>
      <c r="O774" s="265"/>
      <c r="P774" s="265"/>
      <c r="Q774" s="265"/>
    </row>
    <row r="775" spans="2:17" x14ac:dyDescent="0.25">
      <c r="B775" s="264"/>
      <c r="C775" s="264"/>
      <c r="D775" s="264"/>
      <c r="E775" s="264"/>
      <c r="F775" s="264"/>
      <c r="G775" s="264"/>
      <c r="H775" s="264"/>
      <c r="I775" s="265"/>
      <c r="J775" s="265"/>
      <c r="K775" s="265"/>
      <c r="L775" s="265"/>
      <c r="M775" s="265"/>
      <c r="N775" s="265"/>
      <c r="O775" s="265"/>
      <c r="P775" s="265"/>
      <c r="Q775" s="265"/>
    </row>
    <row r="776" spans="2:17" x14ac:dyDescent="0.25">
      <c r="B776" s="264"/>
      <c r="C776" s="264"/>
      <c r="D776" s="264"/>
      <c r="E776" s="264"/>
      <c r="F776" s="264"/>
      <c r="G776" s="264"/>
      <c r="H776" s="264"/>
      <c r="I776" s="265"/>
      <c r="J776" s="265"/>
      <c r="K776" s="265"/>
      <c r="L776" s="265"/>
      <c r="M776" s="265"/>
      <c r="N776" s="265"/>
      <c r="O776" s="265"/>
      <c r="P776" s="265"/>
      <c r="Q776" s="265"/>
    </row>
    <row r="777" spans="2:17" x14ac:dyDescent="0.25">
      <c r="B777" s="264"/>
      <c r="C777" s="264"/>
      <c r="D777" s="264"/>
      <c r="E777" s="264"/>
      <c r="F777" s="264"/>
      <c r="G777" s="264"/>
      <c r="H777" s="264"/>
      <c r="I777" s="265"/>
      <c r="J777" s="265"/>
      <c r="K777" s="265"/>
      <c r="L777" s="265"/>
      <c r="M777" s="265"/>
      <c r="N777" s="265"/>
      <c r="O777" s="265"/>
      <c r="P777" s="265"/>
      <c r="Q777" s="265"/>
    </row>
    <row r="778" spans="2:17" x14ac:dyDescent="0.25">
      <c r="B778" s="264"/>
      <c r="C778" s="264"/>
      <c r="D778" s="264"/>
      <c r="E778" s="264"/>
      <c r="F778" s="264"/>
      <c r="G778" s="264"/>
      <c r="H778" s="264"/>
      <c r="I778" s="265"/>
      <c r="J778" s="265"/>
      <c r="K778" s="265"/>
      <c r="L778" s="265"/>
      <c r="M778" s="265"/>
      <c r="N778" s="265"/>
      <c r="O778" s="265"/>
      <c r="P778" s="265"/>
      <c r="Q778" s="265"/>
    </row>
    <row r="779" spans="2:17" x14ac:dyDescent="0.25">
      <c r="B779" s="264"/>
      <c r="C779" s="264"/>
      <c r="D779" s="264"/>
      <c r="E779" s="264"/>
      <c r="F779" s="264"/>
      <c r="G779" s="264"/>
      <c r="H779" s="264"/>
      <c r="I779" s="265"/>
      <c r="J779" s="265"/>
      <c r="K779" s="265"/>
      <c r="L779" s="265"/>
      <c r="M779" s="265"/>
      <c r="N779" s="265"/>
      <c r="O779" s="265"/>
      <c r="P779" s="265"/>
      <c r="Q779" s="265"/>
    </row>
    <row r="780" spans="2:17" x14ac:dyDescent="0.25">
      <c r="B780" s="264"/>
      <c r="C780" s="264"/>
      <c r="D780" s="264"/>
      <c r="E780" s="264"/>
      <c r="F780" s="264"/>
      <c r="G780" s="264"/>
      <c r="H780" s="264"/>
      <c r="I780" s="265"/>
      <c r="J780" s="265"/>
      <c r="K780" s="265"/>
      <c r="L780" s="265"/>
      <c r="M780" s="265"/>
      <c r="N780" s="265"/>
      <c r="O780" s="265"/>
      <c r="P780" s="265"/>
      <c r="Q780" s="265"/>
    </row>
    <row r="781" spans="2:17" x14ac:dyDescent="0.25">
      <c r="B781" s="264"/>
      <c r="C781" s="264"/>
      <c r="D781" s="264"/>
      <c r="E781" s="264"/>
      <c r="F781" s="264"/>
      <c r="G781" s="264"/>
      <c r="H781" s="264"/>
      <c r="I781" s="265"/>
      <c r="J781" s="265"/>
      <c r="K781" s="265"/>
      <c r="L781" s="265"/>
      <c r="M781" s="265"/>
      <c r="N781" s="265"/>
      <c r="O781" s="265"/>
      <c r="P781" s="265"/>
      <c r="Q781" s="265"/>
    </row>
    <row r="782" spans="2:17" x14ac:dyDescent="0.25">
      <c r="B782" s="264"/>
      <c r="C782" s="264"/>
      <c r="D782" s="264"/>
      <c r="E782" s="264"/>
      <c r="F782" s="264"/>
      <c r="G782" s="264"/>
      <c r="H782" s="264"/>
      <c r="I782" s="265"/>
      <c r="J782" s="265"/>
      <c r="K782" s="265"/>
      <c r="L782" s="265"/>
      <c r="M782" s="265"/>
      <c r="N782" s="265"/>
      <c r="O782" s="265"/>
      <c r="P782" s="265"/>
      <c r="Q782" s="265"/>
    </row>
    <row r="783" spans="2:17" x14ac:dyDescent="0.25">
      <c r="B783" s="264"/>
      <c r="C783" s="264"/>
      <c r="D783" s="264"/>
      <c r="E783" s="264"/>
      <c r="F783" s="264"/>
      <c r="G783" s="264"/>
      <c r="H783" s="264"/>
      <c r="I783" s="265"/>
      <c r="J783" s="265"/>
      <c r="K783" s="265"/>
      <c r="L783" s="265"/>
      <c r="M783" s="265"/>
      <c r="N783" s="265"/>
      <c r="O783" s="265"/>
      <c r="P783" s="265"/>
      <c r="Q783" s="265"/>
    </row>
    <row r="784" spans="2:17" x14ac:dyDescent="0.25">
      <c r="B784" s="264"/>
      <c r="C784" s="264"/>
      <c r="D784" s="264"/>
      <c r="E784" s="264"/>
      <c r="F784" s="264"/>
      <c r="G784" s="264"/>
      <c r="H784" s="264"/>
      <c r="I784" s="265"/>
      <c r="J784" s="265"/>
      <c r="K784" s="265"/>
      <c r="L784" s="265"/>
      <c r="M784" s="265"/>
      <c r="N784" s="265"/>
      <c r="O784" s="265"/>
      <c r="P784" s="265"/>
      <c r="Q784" s="265"/>
    </row>
    <row r="785" spans="2:17" x14ac:dyDescent="0.25">
      <c r="B785" s="264"/>
      <c r="C785" s="264"/>
      <c r="D785" s="264"/>
      <c r="E785" s="264"/>
      <c r="F785" s="264"/>
      <c r="G785" s="264"/>
      <c r="H785" s="264"/>
      <c r="I785" s="265"/>
      <c r="J785" s="265"/>
      <c r="K785" s="265"/>
      <c r="L785" s="265"/>
      <c r="M785" s="265"/>
      <c r="N785" s="265"/>
      <c r="O785" s="265"/>
      <c r="P785" s="265"/>
      <c r="Q785" s="265"/>
    </row>
    <row r="786" spans="2:17" x14ac:dyDescent="0.25">
      <c r="B786" s="264"/>
      <c r="C786" s="264"/>
      <c r="D786" s="264"/>
      <c r="E786" s="264"/>
      <c r="F786" s="264"/>
      <c r="G786" s="264"/>
      <c r="H786" s="264"/>
      <c r="I786" s="265"/>
      <c r="J786" s="265"/>
      <c r="K786" s="265"/>
      <c r="L786" s="265"/>
      <c r="M786" s="265"/>
      <c r="N786" s="265"/>
      <c r="O786" s="265"/>
      <c r="P786" s="265"/>
      <c r="Q786" s="265"/>
    </row>
    <row r="787" spans="2:17" x14ac:dyDescent="0.25">
      <c r="B787" s="264"/>
      <c r="C787" s="264"/>
      <c r="D787" s="264"/>
      <c r="E787" s="264"/>
      <c r="F787" s="264"/>
      <c r="G787" s="264"/>
      <c r="H787" s="264"/>
      <c r="I787" s="265"/>
      <c r="J787" s="265"/>
      <c r="K787" s="265"/>
      <c r="L787" s="265"/>
      <c r="M787" s="265"/>
      <c r="N787" s="265"/>
      <c r="O787" s="265"/>
      <c r="P787" s="265"/>
      <c r="Q787" s="265"/>
    </row>
    <row r="788" spans="2:17" x14ac:dyDescent="0.25">
      <c r="B788" s="264"/>
      <c r="C788" s="264"/>
      <c r="D788" s="264"/>
      <c r="E788" s="264"/>
      <c r="F788" s="264"/>
      <c r="G788" s="264"/>
      <c r="H788" s="264"/>
      <c r="I788" s="265"/>
      <c r="J788" s="265"/>
      <c r="K788" s="265"/>
      <c r="L788" s="265"/>
      <c r="M788" s="265"/>
      <c r="N788" s="265"/>
      <c r="O788" s="265"/>
      <c r="P788" s="265"/>
      <c r="Q788" s="265"/>
    </row>
    <row r="789" spans="2:17" x14ac:dyDescent="0.25">
      <c r="B789" s="264"/>
      <c r="C789" s="264"/>
      <c r="D789" s="264"/>
      <c r="E789" s="264"/>
      <c r="F789" s="264"/>
      <c r="G789" s="264"/>
      <c r="H789" s="264"/>
      <c r="I789" s="265"/>
      <c r="J789" s="265"/>
      <c r="K789" s="265"/>
      <c r="L789" s="265"/>
      <c r="M789" s="265"/>
      <c r="N789" s="265"/>
      <c r="O789" s="265"/>
      <c r="P789" s="265"/>
      <c r="Q789" s="265"/>
    </row>
    <row r="790" spans="2:17" ht="11.25" customHeight="1" x14ac:dyDescent="0.25">
      <c r="B790" s="50"/>
      <c r="C790" s="50"/>
      <c r="D790" s="50"/>
      <c r="E790" s="50"/>
      <c r="F790" s="50"/>
      <c r="G790" s="50"/>
      <c r="H790" s="50"/>
      <c r="I790" s="50"/>
      <c r="J790" s="50"/>
      <c r="K790" s="50"/>
      <c r="L790" s="50"/>
      <c r="M790" s="50"/>
      <c r="N790" s="50"/>
      <c r="O790" s="50"/>
      <c r="P790" s="50"/>
      <c r="Q790" s="50"/>
    </row>
    <row r="791" spans="2:17" ht="16.5" customHeight="1" x14ac:dyDescent="0.35">
      <c r="B791" s="53"/>
      <c r="C791" s="53" t="s">
        <v>50</v>
      </c>
      <c r="D791" s="53"/>
      <c r="E791" s="53"/>
      <c r="F791" s="53"/>
      <c r="G791" s="53"/>
      <c r="H791" s="53"/>
      <c r="I791" s="54"/>
      <c r="J791" s="252"/>
      <c r="K791" s="253"/>
      <c r="L791" s="253"/>
      <c r="M791" s="253"/>
      <c r="N791" s="253"/>
      <c r="O791" s="253"/>
      <c r="P791" s="253"/>
      <c r="Q791" s="253"/>
    </row>
    <row r="792" spans="2:17" ht="12.75" customHeight="1" x14ac:dyDescent="0.35">
      <c r="B792" s="55"/>
      <c r="C792" s="254"/>
      <c r="D792" s="254"/>
      <c r="E792" s="254"/>
      <c r="F792" s="254"/>
      <c r="G792" s="254"/>
      <c r="H792" s="254"/>
      <c r="I792" s="56"/>
      <c r="J792" s="57"/>
      <c r="K792" s="58"/>
      <c r="L792" s="58"/>
      <c r="M792" s="58"/>
      <c r="N792" s="58"/>
      <c r="O792" s="58"/>
      <c r="P792" s="58"/>
      <c r="Q792" s="58"/>
    </row>
    <row r="793" spans="2:17" ht="12.75" customHeight="1" x14ac:dyDescent="0.35">
      <c r="B793" s="55"/>
      <c r="C793" s="255"/>
      <c r="D793" s="255"/>
      <c r="E793" s="255"/>
      <c r="F793" s="255"/>
      <c r="G793" s="255"/>
      <c r="H793" s="255"/>
      <c r="I793" s="56"/>
      <c r="J793" s="57"/>
      <c r="K793" s="58"/>
      <c r="L793" s="58"/>
      <c r="M793" s="58"/>
      <c r="N793" s="58"/>
      <c r="O793" s="58"/>
      <c r="P793" s="58"/>
      <c r="Q793" s="58"/>
    </row>
    <row r="794" spans="2:17" ht="12.75" customHeight="1" x14ac:dyDescent="0.35">
      <c r="B794" s="55"/>
      <c r="C794" s="255"/>
      <c r="D794" s="255"/>
      <c r="E794" s="255"/>
      <c r="F794" s="255"/>
      <c r="G794" s="255"/>
      <c r="H794" s="255"/>
      <c r="I794" s="56"/>
      <c r="J794" s="57"/>
      <c r="K794" s="58"/>
      <c r="L794" s="58"/>
      <c r="M794" s="58"/>
      <c r="N794" s="58"/>
      <c r="O794" s="58"/>
      <c r="P794" s="58"/>
      <c r="Q794" s="58"/>
    </row>
    <row r="795" spans="2:17" ht="12.75" customHeight="1" x14ac:dyDescent="0.35">
      <c r="B795" s="55"/>
      <c r="C795" s="255"/>
      <c r="D795" s="255"/>
      <c r="E795" s="255"/>
      <c r="F795" s="255"/>
      <c r="G795" s="255"/>
      <c r="H795" s="255"/>
      <c r="I795" s="56"/>
      <c r="J795" s="59"/>
      <c r="K795" s="60"/>
      <c r="L795" s="60"/>
      <c r="M795" s="60"/>
      <c r="N795" s="60"/>
      <c r="O795" s="60"/>
      <c r="P795" s="60"/>
      <c r="Q795" s="55"/>
    </row>
    <row r="796" spans="2:17" ht="19.5" customHeight="1" x14ac:dyDescent="0.25">
      <c r="B796" s="61"/>
      <c r="C796" s="255"/>
      <c r="D796" s="255"/>
      <c r="E796" s="255"/>
      <c r="F796" s="255"/>
      <c r="G796" s="255"/>
      <c r="H796" s="255"/>
      <c r="I796" s="62"/>
      <c r="J796" s="256" t="s">
        <v>51</v>
      </c>
      <c r="K796" s="256"/>
      <c r="L796" s="256"/>
      <c r="M796" s="256"/>
      <c r="N796" s="256"/>
      <c r="O796" s="256"/>
      <c r="P796" s="256"/>
      <c r="Q796" s="256"/>
    </row>
    <row r="797" spans="2:17" ht="12.75" customHeight="1" x14ac:dyDescent="0.35">
      <c r="B797" s="60"/>
      <c r="C797" s="60"/>
      <c r="D797" s="60"/>
      <c r="E797" s="60"/>
      <c r="F797" s="60"/>
      <c r="G797" s="60"/>
      <c r="H797" s="60"/>
      <c r="I797" s="63"/>
      <c r="J797" s="251"/>
      <c r="K797" s="251"/>
      <c r="L797" s="251"/>
      <c r="M797" s="251"/>
      <c r="N797" s="251"/>
      <c r="O797" s="251"/>
      <c r="P797" s="251"/>
      <c r="Q797" s="251"/>
    </row>
  </sheetData>
  <mergeCells count="244">
    <mergeCell ref="B2:C3"/>
    <mergeCell ref="D2:M3"/>
    <mergeCell ref="N2:Q2"/>
    <mergeCell ref="N3:Q3"/>
    <mergeCell ref="B4:C4"/>
    <mergeCell ref="D4:I4"/>
    <mergeCell ref="J4:K4"/>
    <mergeCell ref="L4:M4"/>
    <mergeCell ref="N4:O4"/>
    <mergeCell ref="P4:Q4"/>
    <mergeCell ref="B7:I7"/>
    <mergeCell ref="J7:Q7"/>
    <mergeCell ref="B8:I8"/>
    <mergeCell ref="J8:Q8"/>
    <mergeCell ref="C10:E10"/>
    <mergeCell ref="G10:I10"/>
    <mergeCell ref="O10:Q10"/>
    <mergeCell ref="B5:C5"/>
    <mergeCell ref="D5:I5"/>
    <mergeCell ref="J5:K5"/>
    <mergeCell ref="L5:M5"/>
    <mergeCell ref="N5:O5"/>
    <mergeCell ref="P5:Q5"/>
    <mergeCell ref="B13:Q13"/>
    <mergeCell ref="D14:I14"/>
    <mergeCell ref="K14:Q14"/>
    <mergeCell ref="C15:I15"/>
    <mergeCell ref="K15:Q15"/>
    <mergeCell ref="B16:I35"/>
    <mergeCell ref="J16:Q35"/>
    <mergeCell ref="B11:E11"/>
    <mergeCell ref="F11:I11"/>
    <mergeCell ref="J11:M11"/>
    <mergeCell ref="N11:Q11"/>
    <mergeCell ref="B12:E12"/>
    <mergeCell ref="F12:I12"/>
    <mergeCell ref="J12:M12"/>
    <mergeCell ref="N12:Q12"/>
    <mergeCell ref="D59:I59"/>
    <mergeCell ref="K59:Q59"/>
    <mergeCell ref="C60:I60"/>
    <mergeCell ref="K60:Q60"/>
    <mergeCell ref="B61:I80"/>
    <mergeCell ref="J61:Q80"/>
    <mergeCell ref="D36:I36"/>
    <mergeCell ref="K36:Q36"/>
    <mergeCell ref="C37:I37"/>
    <mergeCell ref="K37:Q37"/>
    <mergeCell ref="B38:I57"/>
    <mergeCell ref="J38:Q57"/>
    <mergeCell ref="D103:I103"/>
    <mergeCell ref="K103:Q103"/>
    <mergeCell ref="C104:I104"/>
    <mergeCell ref="K104:Q104"/>
    <mergeCell ref="B105:I124"/>
    <mergeCell ref="J105:Q124"/>
    <mergeCell ref="D81:I81"/>
    <mergeCell ref="K81:Q81"/>
    <mergeCell ref="C82:I82"/>
    <mergeCell ref="K82:Q82"/>
    <mergeCell ref="B83:I102"/>
    <mergeCell ref="J83:Q102"/>
    <mergeCell ref="D148:I148"/>
    <mergeCell ref="K148:Q148"/>
    <mergeCell ref="C149:I149"/>
    <mergeCell ref="K149:Q149"/>
    <mergeCell ref="B150:I169"/>
    <mergeCell ref="J150:Q169"/>
    <mergeCell ref="D126:I126"/>
    <mergeCell ref="K126:Q126"/>
    <mergeCell ref="C127:I127"/>
    <mergeCell ref="K127:Q127"/>
    <mergeCell ref="B128:I147"/>
    <mergeCell ref="J128:Q147"/>
    <mergeCell ref="D193:I193"/>
    <mergeCell ref="K193:Q193"/>
    <mergeCell ref="C194:I194"/>
    <mergeCell ref="K194:Q194"/>
    <mergeCell ref="B195:I214"/>
    <mergeCell ref="J195:Q214"/>
    <mergeCell ref="D170:I170"/>
    <mergeCell ref="K170:Q170"/>
    <mergeCell ref="C171:I171"/>
    <mergeCell ref="K171:Q171"/>
    <mergeCell ref="B172:I191"/>
    <mergeCell ref="J172:Q191"/>
    <mergeCell ref="D239:I239"/>
    <mergeCell ref="K239:Q239"/>
    <mergeCell ref="C240:I240"/>
    <mergeCell ref="K240:Q240"/>
    <mergeCell ref="B241:I260"/>
    <mergeCell ref="J241:Q260"/>
    <mergeCell ref="D216:I216"/>
    <mergeCell ref="K216:Q216"/>
    <mergeCell ref="C217:I217"/>
    <mergeCell ref="K217:Q217"/>
    <mergeCell ref="B218:I237"/>
    <mergeCell ref="J218:Q237"/>
    <mergeCell ref="D285:I285"/>
    <mergeCell ref="K285:Q285"/>
    <mergeCell ref="C286:I286"/>
    <mergeCell ref="K286:Q286"/>
    <mergeCell ref="B287:I306"/>
    <mergeCell ref="J287:Q306"/>
    <mergeCell ref="D262:I262"/>
    <mergeCell ref="K262:Q262"/>
    <mergeCell ref="C263:I263"/>
    <mergeCell ref="K263:Q263"/>
    <mergeCell ref="B264:I283"/>
    <mergeCell ref="J264:Q283"/>
    <mergeCell ref="D331:I331"/>
    <mergeCell ref="K331:Q331"/>
    <mergeCell ref="C332:I332"/>
    <mergeCell ref="K332:Q332"/>
    <mergeCell ref="B333:I352"/>
    <mergeCell ref="J333:Q352"/>
    <mergeCell ref="D308:I308"/>
    <mergeCell ref="K308:Q308"/>
    <mergeCell ref="C309:I309"/>
    <mergeCell ref="K309:Q309"/>
    <mergeCell ref="B310:I329"/>
    <mergeCell ref="J310:Q329"/>
    <mergeCell ref="D377:I377"/>
    <mergeCell ref="K377:Q377"/>
    <mergeCell ref="C378:I378"/>
    <mergeCell ref="K378:Q378"/>
    <mergeCell ref="B379:I398"/>
    <mergeCell ref="J379:Q398"/>
    <mergeCell ref="D354:I354"/>
    <mergeCell ref="K354:Q354"/>
    <mergeCell ref="C355:I355"/>
    <mergeCell ref="K355:Q355"/>
    <mergeCell ref="B356:I375"/>
    <mergeCell ref="J356:Q375"/>
    <mergeCell ref="D423:I423"/>
    <mergeCell ref="K423:Q423"/>
    <mergeCell ref="C424:I424"/>
    <mergeCell ref="K424:Q424"/>
    <mergeCell ref="B425:I444"/>
    <mergeCell ref="J425:Q444"/>
    <mergeCell ref="D400:I400"/>
    <mergeCell ref="K400:Q400"/>
    <mergeCell ref="C401:I401"/>
    <mergeCell ref="K401:Q401"/>
    <mergeCell ref="B402:I421"/>
    <mergeCell ref="J402:Q421"/>
    <mergeCell ref="D469:I469"/>
    <mergeCell ref="K469:Q469"/>
    <mergeCell ref="C470:I470"/>
    <mergeCell ref="K470:Q470"/>
    <mergeCell ref="B471:I490"/>
    <mergeCell ref="J471:Q490"/>
    <mergeCell ref="D446:I446"/>
    <mergeCell ref="K446:Q446"/>
    <mergeCell ref="C447:I447"/>
    <mergeCell ref="K447:Q447"/>
    <mergeCell ref="B448:I467"/>
    <mergeCell ref="J448:Q467"/>
    <mergeCell ref="D515:I515"/>
    <mergeCell ref="K515:Q515"/>
    <mergeCell ref="C516:I516"/>
    <mergeCell ref="K516:Q516"/>
    <mergeCell ref="B517:I536"/>
    <mergeCell ref="J517:Q536"/>
    <mergeCell ref="D492:I492"/>
    <mergeCell ref="K492:Q492"/>
    <mergeCell ref="C493:I493"/>
    <mergeCell ref="K493:Q493"/>
    <mergeCell ref="B494:I513"/>
    <mergeCell ref="J494:Q513"/>
    <mergeCell ref="D561:I561"/>
    <mergeCell ref="K561:Q561"/>
    <mergeCell ref="C562:I562"/>
    <mergeCell ref="K562:Q562"/>
    <mergeCell ref="B563:I582"/>
    <mergeCell ref="J563:Q582"/>
    <mergeCell ref="D538:I538"/>
    <mergeCell ref="K538:Q538"/>
    <mergeCell ref="C539:I539"/>
    <mergeCell ref="K539:Q539"/>
    <mergeCell ref="B540:I559"/>
    <mergeCell ref="J540:Q559"/>
    <mergeCell ref="D607:I607"/>
    <mergeCell ref="K607:Q607"/>
    <mergeCell ref="C608:I608"/>
    <mergeCell ref="K608:Q608"/>
    <mergeCell ref="B609:I628"/>
    <mergeCell ref="J609:Q628"/>
    <mergeCell ref="D584:I584"/>
    <mergeCell ref="K584:Q584"/>
    <mergeCell ref="C585:I585"/>
    <mergeCell ref="K585:Q585"/>
    <mergeCell ref="B586:I605"/>
    <mergeCell ref="J586:Q605"/>
    <mergeCell ref="D653:I653"/>
    <mergeCell ref="K653:Q653"/>
    <mergeCell ref="C654:I654"/>
    <mergeCell ref="K654:Q654"/>
    <mergeCell ref="B655:I674"/>
    <mergeCell ref="J655:Q674"/>
    <mergeCell ref="D630:I630"/>
    <mergeCell ref="K630:Q630"/>
    <mergeCell ref="C631:I631"/>
    <mergeCell ref="K631:Q631"/>
    <mergeCell ref="B632:I651"/>
    <mergeCell ref="J632:Q651"/>
    <mergeCell ref="D699:I699"/>
    <mergeCell ref="K699:Q699"/>
    <mergeCell ref="C700:I700"/>
    <mergeCell ref="K700:Q700"/>
    <mergeCell ref="B701:I720"/>
    <mergeCell ref="J701:Q720"/>
    <mergeCell ref="D676:I676"/>
    <mergeCell ref="K676:Q676"/>
    <mergeCell ref="C677:I677"/>
    <mergeCell ref="K677:Q677"/>
    <mergeCell ref="B678:I697"/>
    <mergeCell ref="J678:Q697"/>
    <mergeCell ref="D745:I745"/>
    <mergeCell ref="K745:Q745"/>
    <mergeCell ref="C746:I746"/>
    <mergeCell ref="K746:Q746"/>
    <mergeCell ref="B747:I766"/>
    <mergeCell ref="J747:Q766"/>
    <mergeCell ref="D722:I722"/>
    <mergeCell ref="K722:Q722"/>
    <mergeCell ref="C723:I723"/>
    <mergeCell ref="K723:Q723"/>
    <mergeCell ref="B724:I743"/>
    <mergeCell ref="J724:Q743"/>
    <mergeCell ref="J797:Q797"/>
    <mergeCell ref="J791:Q791"/>
    <mergeCell ref="C792:H792"/>
    <mergeCell ref="C793:H793"/>
    <mergeCell ref="C794:H794"/>
    <mergeCell ref="C795:H795"/>
    <mergeCell ref="C796:H796"/>
    <mergeCell ref="J796:Q796"/>
    <mergeCell ref="D768:I768"/>
    <mergeCell ref="K768:Q768"/>
    <mergeCell ref="C769:I769"/>
    <mergeCell ref="K769:Q769"/>
    <mergeCell ref="B770:I789"/>
    <mergeCell ref="J770:Q789"/>
  </mergeCells>
  <pageMargins left="0.511811024" right="0.511811024" top="0.78740157499999996" bottom="0.78740157499999996" header="0.31496062000000002" footer="0.31496062000000002"/>
  <pageSetup paperSize="9" scale="56" orientation="portrait" r:id="rId1"/>
  <rowBreaks count="4" manualBreakCount="4">
    <brk id="35" max="16" man="1"/>
    <brk id="169" max="16383" man="1"/>
    <brk id="665" max="16" man="1"/>
    <brk id="766" max="1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I914"/>
  <sheetViews>
    <sheetView showGridLines="0" workbookViewId="0">
      <pane ySplit="1" topLeftCell="A2" activePane="bottomLeft" state="frozen"/>
      <selection pane="bottomLeft" activeCell="C802" sqref="C802"/>
    </sheetView>
  </sheetViews>
  <sheetFormatPr defaultRowHeight="13.2" x14ac:dyDescent="0.25"/>
  <cols>
    <col min="1" max="1" width="27.33203125" bestFit="1" customWidth="1"/>
    <col min="2" max="2" width="13.88671875" bestFit="1" customWidth="1"/>
    <col min="3" max="3" width="48.5546875" bestFit="1" customWidth="1"/>
    <col min="4" max="4" width="11.6640625" bestFit="1" customWidth="1"/>
    <col min="5" max="5" width="12.6640625" bestFit="1" customWidth="1"/>
    <col min="6" max="6" width="9.44140625" bestFit="1" customWidth="1"/>
    <col min="7" max="7" width="17.33203125" style="116" bestFit="1" customWidth="1"/>
    <col min="8" max="8" width="6.6640625" bestFit="1" customWidth="1"/>
    <col min="9" max="9" width="18.6640625" bestFit="1" customWidth="1"/>
    <col min="10" max="10" width="11" bestFit="1" customWidth="1"/>
  </cols>
  <sheetData>
    <row r="1" spans="1:9" x14ac:dyDescent="0.25">
      <c r="A1" s="110" t="s">
        <v>421</v>
      </c>
      <c r="B1" s="110" t="s">
        <v>116</v>
      </c>
      <c r="C1" s="110" t="s">
        <v>117</v>
      </c>
      <c r="D1" s="110" t="s">
        <v>118</v>
      </c>
      <c r="E1" s="110" t="s">
        <v>119</v>
      </c>
      <c r="F1" s="110" t="s">
        <v>120</v>
      </c>
      <c r="G1" s="110" t="s">
        <v>121</v>
      </c>
      <c r="H1" s="110" t="s">
        <v>122</v>
      </c>
      <c r="I1" s="110" t="s">
        <v>415</v>
      </c>
    </row>
    <row r="2" spans="1:9" hidden="1" x14ac:dyDescent="0.25">
      <c r="A2" s="111" t="str">
        <f t="shared" ref="A2:A29" si="0">G2&amp;H2&amp;B2&amp;D2</f>
        <v>4600027637305045500016KM</v>
      </c>
      <c r="B2" s="111">
        <v>5045500016</v>
      </c>
      <c r="C2" s="111" t="s">
        <v>7373</v>
      </c>
      <c r="D2" s="111" t="s">
        <v>4978</v>
      </c>
      <c r="E2" s="112">
        <v>383.96</v>
      </c>
      <c r="F2" s="111" t="s">
        <v>126</v>
      </c>
      <c r="G2" s="111">
        <v>4600027637</v>
      </c>
      <c r="H2" s="111">
        <v>30</v>
      </c>
      <c r="I2" s="111"/>
    </row>
    <row r="3" spans="1:9" hidden="1" x14ac:dyDescent="0.25">
      <c r="A3" s="111" t="str">
        <f t="shared" si="0"/>
        <v>4600027637305045500013KM</v>
      </c>
      <c r="B3" s="111">
        <v>5045500013</v>
      </c>
      <c r="C3" s="111" t="s">
        <v>7374</v>
      </c>
      <c r="D3" s="111" t="s">
        <v>4978</v>
      </c>
      <c r="E3" s="112">
        <v>615.33000000000004</v>
      </c>
      <c r="F3" s="111" t="s">
        <v>6211</v>
      </c>
      <c r="G3" s="111">
        <v>4600027637</v>
      </c>
      <c r="H3" s="111">
        <v>30</v>
      </c>
      <c r="I3" s="111"/>
    </row>
    <row r="4" spans="1:9" hidden="1" x14ac:dyDescent="0.25">
      <c r="A4" s="111" t="str">
        <f t="shared" si="0"/>
        <v>4600027637305045500014KM</v>
      </c>
      <c r="B4" s="111">
        <v>5045500014</v>
      </c>
      <c r="C4" s="111" t="s">
        <v>7375</v>
      </c>
      <c r="D4" s="111" t="s">
        <v>4978</v>
      </c>
      <c r="E4" s="112">
        <v>672.31</v>
      </c>
      <c r="F4" s="111" t="s">
        <v>124</v>
      </c>
      <c r="G4" s="111">
        <v>4600027637</v>
      </c>
      <c r="H4" s="111">
        <v>30</v>
      </c>
      <c r="I4" s="111"/>
    </row>
    <row r="5" spans="1:9" hidden="1" x14ac:dyDescent="0.25">
      <c r="A5" s="111" t="str">
        <f t="shared" si="0"/>
        <v>4600027637305045500015KM</v>
      </c>
      <c r="B5" s="111">
        <v>5045500015</v>
      </c>
      <c r="C5" s="111" t="s">
        <v>7376</v>
      </c>
      <c r="D5" s="111" t="s">
        <v>4978</v>
      </c>
      <c r="E5" s="112">
        <v>216.59</v>
      </c>
      <c r="F5" s="111" t="s">
        <v>125</v>
      </c>
      <c r="G5" s="111">
        <v>4600027637</v>
      </c>
      <c r="H5" s="111">
        <v>30</v>
      </c>
      <c r="I5" s="111"/>
    </row>
    <row r="6" spans="1:9" hidden="1" x14ac:dyDescent="0.25">
      <c r="A6" s="111" t="str">
        <f t="shared" si="0"/>
        <v>4600027637305045500019CDA</v>
      </c>
      <c r="B6" s="111">
        <v>5045500019</v>
      </c>
      <c r="C6" s="111" t="s">
        <v>4982</v>
      </c>
      <c r="D6" s="111" t="s">
        <v>75</v>
      </c>
      <c r="E6" s="112">
        <v>135.37</v>
      </c>
      <c r="F6" s="111" t="s">
        <v>128</v>
      </c>
      <c r="G6" s="111">
        <v>4600027637</v>
      </c>
      <c r="H6" s="111">
        <v>30</v>
      </c>
      <c r="I6" s="111"/>
    </row>
    <row r="7" spans="1:9" hidden="1" x14ac:dyDescent="0.25">
      <c r="A7" s="111" t="str">
        <f t="shared" si="0"/>
        <v>4600027637305045500020CDA</v>
      </c>
      <c r="B7" s="111">
        <v>5045500020</v>
      </c>
      <c r="C7" s="111" t="s">
        <v>4983</v>
      </c>
      <c r="D7" s="111" t="s">
        <v>75</v>
      </c>
      <c r="E7" s="112">
        <v>172.29</v>
      </c>
      <c r="F7" s="111" t="s">
        <v>130</v>
      </c>
      <c r="G7" s="111">
        <v>4600027637</v>
      </c>
      <c r="H7" s="111">
        <v>30</v>
      </c>
      <c r="I7" s="111"/>
    </row>
    <row r="8" spans="1:9" hidden="1" x14ac:dyDescent="0.25">
      <c r="A8" s="111" t="str">
        <f t="shared" si="0"/>
        <v>4600027637305045500021CDA</v>
      </c>
      <c r="B8" s="111">
        <v>5045500021</v>
      </c>
      <c r="C8" s="111" t="s">
        <v>4984</v>
      </c>
      <c r="D8" s="111" t="s">
        <v>75</v>
      </c>
      <c r="E8" s="112">
        <v>209.23</v>
      </c>
      <c r="F8" s="111" t="s">
        <v>132</v>
      </c>
      <c r="G8" s="111">
        <v>4600027637</v>
      </c>
      <c r="H8" s="111">
        <v>30</v>
      </c>
      <c r="I8" s="111"/>
    </row>
    <row r="9" spans="1:9" hidden="1" x14ac:dyDescent="0.25">
      <c r="A9" s="111" t="str">
        <f t="shared" si="0"/>
        <v>4600027637305045500022CDA</v>
      </c>
      <c r="B9" s="111">
        <v>5045500022</v>
      </c>
      <c r="C9" s="111" t="s">
        <v>4985</v>
      </c>
      <c r="D9" s="111" t="s">
        <v>75</v>
      </c>
      <c r="E9" s="112">
        <v>19.7</v>
      </c>
      <c r="F9" s="111" t="s">
        <v>123</v>
      </c>
      <c r="G9" s="111">
        <v>4600027637</v>
      </c>
      <c r="H9" s="111">
        <v>30</v>
      </c>
      <c r="I9" s="111"/>
    </row>
    <row r="10" spans="1:9" hidden="1" x14ac:dyDescent="0.25">
      <c r="A10" s="111" t="str">
        <f t="shared" si="0"/>
        <v>4600027637305045500023CDA</v>
      </c>
      <c r="B10" s="111">
        <v>5045500023</v>
      </c>
      <c r="C10" s="111" t="s">
        <v>4986</v>
      </c>
      <c r="D10" s="111" t="s">
        <v>75</v>
      </c>
      <c r="E10" s="112">
        <v>295.35000000000002</v>
      </c>
      <c r="F10" s="111" t="s">
        <v>133</v>
      </c>
      <c r="G10" s="111">
        <v>4600027637</v>
      </c>
      <c r="H10" s="111">
        <v>30</v>
      </c>
      <c r="I10" s="111"/>
    </row>
    <row r="11" spans="1:9" hidden="1" x14ac:dyDescent="0.25">
      <c r="A11" s="111" t="str">
        <f t="shared" si="0"/>
        <v>4600027637305045500024CDA</v>
      </c>
      <c r="B11" s="111">
        <v>5045500024</v>
      </c>
      <c r="C11" s="111" t="s">
        <v>4987</v>
      </c>
      <c r="D11" s="111" t="s">
        <v>75</v>
      </c>
      <c r="E11" s="112">
        <v>295.35000000000002</v>
      </c>
      <c r="F11" s="111" t="s">
        <v>134</v>
      </c>
      <c r="G11" s="111">
        <v>4600027637</v>
      </c>
      <c r="H11" s="111">
        <v>30</v>
      </c>
      <c r="I11" s="111"/>
    </row>
    <row r="12" spans="1:9" hidden="1" x14ac:dyDescent="0.25">
      <c r="A12" s="111" t="str">
        <f t="shared" si="0"/>
        <v>4600027637305045500030CDA</v>
      </c>
      <c r="B12" s="111">
        <v>5045500030</v>
      </c>
      <c r="C12" s="111" t="s">
        <v>4988</v>
      </c>
      <c r="D12" s="111" t="s">
        <v>75</v>
      </c>
      <c r="E12" s="112">
        <v>315.04000000000002</v>
      </c>
      <c r="F12" s="111" t="s">
        <v>135</v>
      </c>
      <c r="G12" s="111">
        <v>4600027637</v>
      </c>
      <c r="H12" s="111">
        <v>30</v>
      </c>
      <c r="I12" s="111"/>
    </row>
    <row r="13" spans="1:9" hidden="1" x14ac:dyDescent="0.25">
      <c r="A13" s="111" t="str">
        <f t="shared" si="0"/>
        <v>4600027637305045500031CDA</v>
      </c>
      <c r="B13" s="111">
        <v>5045500031</v>
      </c>
      <c r="C13" s="111" t="s">
        <v>4989</v>
      </c>
      <c r="D13" s="111" t="s">
        <v>75</v>
      </c>
      <c r="E13" s="112">
        <v>2707.41</v>
      </c>
      <c r="F13" s="111" t="s">
        <v>136</v>
      </c>
      <c r="G13" s="111">
        <v>4600027637</v>
      </c>
      <c r="H13" s="111">
        <v>30</v>
      </c>
      <c r="I13" s="111"/>
    </row>
    <row r="14" spans="1:9" hidden="1" x14ac:dyDescent="0.25">
      <c r="A14" s="111" t="str">
        <f t="shared" si="0"/>
        <v>4600027637305045500035CDA</v>
      </c>
      <c r="B14" s="111">
        <v>5045500035</v>
      </c>
      <c r="C14" s="111" t="s">
        <v>4993</v>
      </c>
      <c r="D14" s="111" t="s">
        <v>75</v>
      </c>
      <c r="E14" s="112">
        <v>4676.4399999999996</v>
      </c>
      <c r="F14" s="111" t="s">
        <v>142</v>
      </c>
      <c r="G14" s="111">
        <v>4600027637</v>
      </c>
      <c r="H14" s="111">
        <v>30</v>
      </c>
      <c r="I14" s="111"/>
    </row>
    <row r="15" spans="1:9" hidden="1" x14ac:dyDescent="0.25">
      <c r="A15" s="111" t="str">
        <f t="shared" si="0"/>
        <v>4600027637305045500032CDA</v>
      </c>
      <c r="B15" s="111">
        <v>5045500032</v>
      </c>
      <c r="C15" s="111" t="s">
        <v>4990</v>
      </c>
      <c r="D15" s="111" t="s">
        <v>75</v>
      </c>
      <c r="E15" s="112">
        <v>19690.28</v>
      </c>
      <c r="F15" s="111" t="s">
        <v>138</v>
      </c>
      <c r="G15" s="111">
        <v>4600027637</v>
      </c>
      <c r="H15" s="111">
        <v>30</v>
      </c>
      <c r="I15" s="111"/>
    </row>
    <row r="16" spans="1:9" hidden="1" x14ac:dyDescent="0.25">
      <c r="A16" s="111" t="str">
        <f t="shared" si="0"/>
        <v>4600027637305045500033CDA</v>
      </c>
      <c r="B16" s="111">
        <v>5045500033</v>
      </c>
      <c r="C16" s="111" t="s">
        <v>4991</v>
      </c>
      <c r="D16" s="111" t="s">
        <v>75</v>
      </c>
      <c r="E16" s="112">
        <v>12306.42</v>
      </c>
      <c r="F16" s="111" t="s">
        <v>139</v>
      </c>
      <c r="G16" s="111">
        <v>4600027637</v>
      </c>
      <c r="H16" s="111">
        <v>30</v>
      </c>
      <c r="I16" s="111"/>
    </row>
    <row r="17" spans="1:9" hidden="1" x14ac:dyDescent="0.25">
      <c r="A17" s="111" t="str">
        <f t="shared" si="0"/>
        <v>4600027637305045500034CDA</v>
      </c>
      <c r="B17" s="111">
        <v>5045500034</v>
      </c>
      <c r="C17" s="111" t="s">
        <v>4992</v>
      </c>
      <c r="D17" s="111" t="s">
        <v>75</v>
      </c>
      <c r="E17" s="112">
        <v>11937.23</v>
      </c>
      <c r="F17" s="111" t="s">
        <v>140</v>
      </c>
      <c r="G17" s="111">
        <v>4600027637</v>
      </c>
      <c r="H17" s="111">
        <v>30</v>
      </c>
      <c r="I17" s="111"/>
    </row>
    <row r="18" spans="1:9" hidden="1" x14ac:dyDescent="0.25">
      <c r="A18" s="111" t="str">
        <f t="shared" si="0"/>
        <v>4600027637305045500036CDA</v>
      </c>
      <c r="B18" s="111">
        <v>5045500036</v>
      </c>
      <c r="C18" s="111" t="s">
        <v>4994</v>
      </c>
      <c r="D18" s="111" t="s">
        <v>75</v>
      </c>
      <c r="E18" s="112">
        <v>4676.4399999999996</v>
      </c>
      <c r="F18" s="111" t="s">
        <v>144</v>
      </c>
      <c r="G18" s="111">
        <v>4600027637</v>
      </c>
      <c r="H18" s="111">
        <v>30</v>
      </c>
      <c r="I18" s="111"/>
    </row>
    <row r="19" spans="1:9" hidden="1" x14ac:dyDescent="0.25">
      <c r="A19" s="111" t="str">
        <f t="shared" si="0"/>
        <v>4600027637305045500038CDA</v>
      </c>
      <c r="B19" s="111">
        <v>5045500038</v>
      </c>
      <c r="C19" s="111" t="s">
        <v>4995</v>
      </c>
      <c r="D19" s="111" t="s">
        <v>75</v>
      </c>
      <c r="E19" s="112">
        <v>196.91</v>
      </c>
      <c r="F19" s="111" t="s">
        <v>145</v>
      </c>
      <c r="G19" s="111">
        <v>4600027637</v>
      </c>
      <c r="H19" s="111">
        <v>30</v>
      </c>
      <c r="I19" s="111"/>
    </row>
    <row r="20" spans="1:9" hidden="1" x14ac:dyDescent="0.25">
      <c r="A20" s="111" t="str">
        <f t="shared" si="0"/>
        <v>4600027637305045500041CDA</v>
      </c>
      <c r="B20" s="111">
        <v>5045500041</v>
      </c>
      <c r="C20" s="111" t="s">
        <v>4996</v>
      </c>
      <c r="D20" s="111" t="s">
        <v>75</v>
      </c>
      <c r="E20" s="112">
        <v>307.67</v>
      </c>
      <c r="F20" s="111" t="s">
        <v>147</v>
      </c>
      <c r="G20" s="111">
        <v>4600027637</v>
      </c>
      <c r="H20" s="111">
        <v>30</v>
      </c>
      <c r="I20" s="111"/>
    </row>
    <row r="21" spans="1:9" hidden="1" x14ac:dyDescent="0.25">
      <c r="A21" s="111" t="str">
        <f t="shared" si="0"/>
        <v>4600027637305045500042CDA</v>
      </c>
      <c r="B21" s="111">
        <v>5045500042</v>
      </c>
      <c r="C21" s="111" t="s">
        <v>4997</v>
      </c>
      <c r="D21" s="111" t="s">
        <v>75</v>
      </c>
      <c r="E21" s="112">
        <v>2953.54</v>
      </c>
      <c r="F21" s="111" t="s">
        <v>148</v>
      </c>
      <c r="G21" s="111">
        <v>4600027637</v>
      </c>
      <c r="H21" s="111">
        <v>30</v>
      </c>
      <c r="I21" s="111"/>
    </row>
    <row r="22" spans="1:9" hidden="1" x14ac:dyDescent="0.25">
      <c r="A22" s="111" t="str">
        <f t="shared" si="0"/>
        <v>4600027637305045500043CDA</v>
      </c>
      <c r="B22" s="111">
        <v>5045500043</v>
      </c>
      <c r="C22" s="111" t="s">
        <v>4998</v>
      </c>
      <c r="D22" s="111" t="s">
        <v>75</v>
      </c>
      <c r="E22" s="112">
        <v>3691.93</v>
      </c>
      <c r="F22" s="111" t="s">
        <v>149</v>
      </c>
      <c r="G22" s="111">
        <v>4600027637</v>
      </c>
      <c r="H22" s="111">
        <v>30</v>
      </c>
      <c r="I22" s="111"/>
    </row>
    <row r="23" spans="1:9" hidden="1" x14ac:dyDescent="0.25">
      <c r="A23" s="111" t="str">
        <f t="shared" si="0"/>
        <v>4600027637305045500044CDA</v>
      </c>
      <c r="B23" s="111">
        <v>5045500044</v>
      </c>
      <c r="C23" s="111" t="s">
        <v>4999</v>
      </c>
      <c r="D23" s="111" t="s">
        <v>75</v>
      </c>
      <c r="E23" s="112">
        <v>2707.41</v>
      </c>
      <c r="F23" s="111" t="s">
        <v>146</v>
      </c>
      <c r="G23" s="111">
        <v>4600027637</v>
      </c>
      <c r="H23" s="111">
        <v>30</v>
      </c>
      <c r="I23" s="111"/>
    </row>
    <row r="24" spans="1:9" hidden="1" x14ac:dyDescent="0.25">
      <c r="A24" s="111" t="str">
        <f t="shared" si="0"/>
        <v>4600027637305045500045CDA</v>
      </c>
      <c r="B24" s="111">
        <v>5045500045</v>
      </c>
      <c r="C24" s="111" t="s">
        <v>5000</v>
      </c>
      <c r="D24" s="111" t="s">
        <v>75</v>
      </c>
      <c r="E24" s="112">
        <v>4307.25</v>
      </c>
      <c r="F24" s="111" t="s">
        <v>150</v>
      </c>
      <c r="G24" s="111">
        <v>4600027637</v>
      </c>
      <c r="H24" s="111">
        <v>30</v>
      </c>
      <c r="I24" s="111"/>
    </row>
    <row r="25" spans="1:9" hidden="1" x14ac:dyDescent="0.25">
      <c r="A25" s="111" t="str">
        <f t="shared" si="0"/>
        <v>4600027637305045500046CDA</v>
      </c>
      <c r="B25" s="111">
        <v>5045500046</v>
      </c>
      <c r="C25" s="111" t="s">
        <v>5001</v>
      </c>
      <c r="D25" s="111" t="s">
        <v>75</v>
      </c>
      <c r="E25" s="112">
        <v>1230.6400000000001</v>
      </c>
      <c r="F25" s="111" t="s">
        <v>151</v>
      </c>
      <c r="G25" s="111">
        <v>4600027637</v>
      </c>
      <c r="H25" s="111">
        <v>30</v>
      </c>
      <c r="I25" s="111"/>
    </row>
    <row r="26" spans="1:9" hidden="1" x14ac:dyDescent="0.25">
      <c r="A26" s="111" t="str">
        <f t="shared" si="0"/>
        <v>4600027637305045500047CDA</v>
      </c>
      <c r="B26" s="111">
        <v>5045500047</v>
      </c>
      <c r="C26" s="111" t="s">
        <v>5002</v>
      </c>
      <c r="D26" s="111" t="s">
        <v>75</v>
      </c>
      <c r="E26" s="112">
        <v>1353.72</v>
      </c>
      <c r="F26" s="111" t="s">
        <v>153</v>
      </c>
      <c r="G26" s="111">
        <v>4600027637</v>
      </c>
      <c r="H26" s="111">
        <v>30</v>
      </c>
      <c r="I26" s="111"/>
    </row>
    <row r="27" spans="1:9" hidden="1" x14ac:dyDescent="0.25">
      <c r="A27" s="111" t="str">
        <f t="shared" si="0"/>
        <v>4600027637305045500048CDA</v>
      </c>
      <c r="B27" s="111">
        <v>5045500048</v>
      </c>
      <c r="C27" s="111" t="s">
        <v>5003</v>
      </c>
      <c r="D27" s="111" t="s">
        <v>75</v>
      </c>
      <c r="E27" s="112">
        <v>1230.6400000000001</v>
      </c>
      <c r="F27" s="111" t="s">
        <v>154</v>
      </c>
      <c r="G27" s="111">
        <v>4600027637</v>
      </c>
      <c r="H27" s="111">
        <v>30</v>
      </c>
      <c r="I27" s="111"/>
    </row>
    <row r="28" spans="1:9" hidden="1" x14ac:dyDescent="0.25">
      <c r="A28" s="111" t="str">
        <f t="shared" si="0"/>
        <v>4600027637305045500052CDA</v>
      </c>
      <c r="B28" s="111">
        <v>5045500052</v>
      </c>
      <c r="C28" s="111" t="s">
        <v>5007</v>
      </c>
      <c r="D28" s="111" t="s">
        <v>75</v>
      </c>
      <c r="E28" s="112">
        <v>12306.42</v>
      </c>
      <c r="F28" s="111" t="s">
        <v>160</v>
      </c>
      <c r="G28" s="111">
        <v>4600027637</v>
      </c>
      <c r="H28" s="111">
        <v>30</v>
      </c>
      <c r="I28" s="111"/>
    </row>
    <row r="29" spans="1:9" hidden="1" x14ac:dyDescent="0.25">
      <c r="A29" s="111" t="str">
        <f t="shared" si="0"/>
        <v>4600027637305045500049CDA</v>
      </c>
      <c r="B29" s="111">
        <v>5045500049</v>
      </c>
      <c r="C29" s="111" t="s">
        <v>5004</v>
      </c>
      <c r="D29" s="111" t="s">
        <v>75</v>
      </c>
      <c r="E29" s="112">
        <v>2215.16</v>
      </c>
      <c r="F29" s="111" t="s">
        <v>155</v>
      </c>
      <c r="G29" s="111">
        <v>4600027637</v>
      </c>
      <c r="H29" s="111">
        <v>30</v>
      </c>
      <c r="I29" s="111"/>
    </row>
    <row r="30" spans="1:9" hidden="1" x14ac:dyDescent="0.25">
      <c r="A30" s="111" t="str">
        <f t="shared" ref="A30:A93" si="1">G30&amp;H30&amp;B30&amp;D30</f>
        <v>4600027637305045500050CDA</v>
      </c>
      <c r="B30" s="111">
        <v>5045500050</v>
      </c>
      <c r="C30" s="111" t="s">
        <v>5005</v>
      </c>
      <c r="D30" s="111" t="s">
        <v>75</v>
      </c>
      <c r="E30" s="112">
        <v>1722.9</v>
      </c>
      <c r="F30" s="111" t="s">
        <v>156</v>
      </c>
      <c r="G30" s="111">
        <v>4600027637</v>
      </c>
      <c r="H30" s="111">
        <v>30</v>
      </c>
      <c r="I30" s="111"/>
    </row>
    <row r="31" spans="1:9" hidden="1" x14ac:dyDescent="0.25">
      <c r="A31" s="111" t="str">
        <f t="shared" si="1"/>
        <v>4600027637305045500051CDA</v>
      </c>
      <c r="B31" s="111">
        <v>5045500051</v>
      </c>
      <c r="C31" s="111" t="s">
        <v>5006</v>
      </c>
      <c r="D31" s="111" t="s">
        <v>75</v>
      </c>
      <c r="E31" s="112">
        <v>11937.23</v>
      </c>
      <c r="F31" s="111" t="s">
        <v>158</v>
      </c>
      <c r="G31" s="111">
        <v>4600027637</v>
      </c>
      <c r="H31" s="111">
        <v>30</v>
      </c>
      <c r="I31" s="111" t="s">
        <v>5458</v>
      </c>
    </row>
    <row r="32" spans="1:9" hidden="1" x14ac:dyDescent="0.25">
      <c r="A32" s="111" t="str">
        <f t="shared" si="1"/>
        <v>4600027637305045500053CDA</v>
      </c>
      <c r="B32" s="111">
        <v>5045500053</v>
      </c>
      <c r="C32" s="111" t="s">
        <v>5008</v>
      </c>
      <c r="D32" s="111" t="s">
        <v>75</v>
      </c>
      <c r="E32" s="112">
        <v>4922.57</v>
      </c>
      <c r="F32" s="111" t="s">
        <v>161</v>
      </c>
      <c r="G32" s="111">
        <v>4600027637</v>
      </c>
      <c r="H32" s="111">
        <v>30</v>
      </c>
      <c r="I32" s="111"/>
    </row>
    <row r="33" spans="1:9" hidden="1" x14ac:dyDescent="0.25">
      <c r="A33" s="111" t="str">
        <f t="shared" si="1"/>
        <v>4600027637305045500054CDA</v>
      </c>
      <c r="B33" s="111">
        <v>5045500054</v>
      </c>
      <c r="C33" s="111" t="s">
        <v>5009</v>
      </c>
      <c r="D33" s="111" t="s">
        <v>75</v>
      </c>
      <c r="E33" s="112">
        <v>3691.93</v>
      </c>
      <c r="F33" s="111" t="s">
        <v>162</v>
      </c>
      <c r="G33" s="111">
        <v>4600027637</v>
      </c>
      <c r="H33" s="111">
        <v>30</v>
      </c>
      <c r="I33" s="111"/>
    </row>
    <row r="34" spans="1:9" hidden="1" x14ac:dyDescent="0.25">
      <c r="A34" s="111" t="str">
        <f t="shared" si="1"/>
        <v>4600027637305045500056CDA</v>
      </c>
      <c r="B34" s="111">
        <v>5045500056</v>
      </c>
      <c r="C34" s="111" t="s">
        <v>5010</v>
      </c>
      <c r="D34" s="111" t="s">
        <v>75</v>
      </c>
      <c r="E34" s="112">
        <v>1230.6400000000001</v>
      </c>
      <c r="F34" s="111" t="s">
        <v>164</v>
      </c>
      <c r="G34" s="111">
        <v>4600027637</v>
      </c>
      <c r="H34" s="111">
        <v>30</v>
      </c>
      <c r="I34" s="111"/>
    </row>
    <row r="35" spans="1:9" hidden="1" x14ac:dyDescent="0.25">
      <c r="A35" s="111" t="str">
        <f t="shared" si="1"/>
        <v>4600027637305045500057CDA</v>
      </c>
      <c r="B35" s="111">
        <v>5045500057</v>
      </c>
      <c r="C35" s="111" t="s">
        <v>5011</v>
      </c>
      <c r="D35" s="111" t="s">
        <v>75</v>
      </c>
      <c r="E35" s="112">
        <v>2707.41</v>
      </c>
      <c r="F35" s="111" t="s">
        <v>165</v>
      </c>
      <c r="G35" s="111">
        <v>4600027637</v>
      </c>
      <c r="H35" s="111">
        <v>30</v>
      </c>
      <c r="I35" s="111"/>
    </row>
    <row r="36" spans="1:9" hidden="1" x14ac:dyDescent="0.25">
      <c r="A36" s="111" t="str">
        <f t="shared" si="1"/>
        <v>4600027637305050200037UN</v>
      </c>
      <c r="B36" s="111">
        <v>5050200037</v>
      </c>
      <c r="C36" s="111" t="s">
        <v>5861</v>
      </c>
      <c r="D36" s="111" t="s">
        <v>72</v>
      </c>
      <c r="E36" s="112">
        <v>1378.32</v>
      </c>
      <c r="F36" s="111" t="s">
        <v>166</v>
      </c>
      <c r="G36" s="111">
        <v>4600027637</v>
      </c>
      <c r="H36" s="111">
        <v>30</v>
      </c>
      <c r="I36" s="111"/>
    </row>
    <row r="37" spans="1:9" hidden="1" x14ac:dyDescent="0.25">
      <c r="A37" s="111" t="str">
        <f t="shared" si="1"/>
        <v>4600027637305056000040KM</v>
      </c>
      <c r="B37" s="111">
        <v>5056000040</v>
      </c>
      <c r="C37" s="111" t="s">
        <v>5862</v>
      </c>
      <c r="D37" s="111" t="s">
        <v>4978</v>
      </c>
      <c r="E37" s="112">
        <v>19.149999999999999</v>
      </c>
      <c r="F37" s="111" t="s">
        <v>167</v>
      </c>
      <c r="G37" s="111">
        <v>4600027637</v>
      </c>
      <c r="H37" s="111">
        <v>30</v>
      </c>
      <c r="I37" s="111"/>
    </row>
    <row r="38" spans="1:9" hidden="1" x14ac:dyDescent="0.25">
      <c r="A38" s="111" t="str">
        <f t="shared" si="1"/>
        <v>4600027637305056000041KM</v>
      </c>
      <c r="B38" s="111">
        <v>5056000041</v>
      </c>
      <c r="C38" s="111" t="s">
        <v>5863</v>
      </c>
      <c r="D38" s="111" t="s">
        <v>4978</v>
      </c>
      <c r="E38" s="112">
        <v>16.2</v>
      </c>
      <c r="F38" s="111" t="s">
        <v>168</v>
      </c>
      <c r="G38" s="111">
        <v>4600027637</v>
      </c>
      <c r="H38" s="111">
        <v>30</v>
      </c>
      <c r="I38" s="111"/>
    </row>
    <row r="39" spans="1:9" hidden="1" x14ac:dyDescent="0.25">
      <c r="A39" s="111" t="str">
        <f t="shared" si="1"/>
        <v>4600027637305056000046UA</v>
      </c>
      <c r="B39" s="111">
        <v>5056000046</v>
      </c>
      <c r="C39" s="111" t="s">
        <v>5867</v>
      </c>
      <c r="D39" s="111" t="s">
        <v>6220</v>
      </c>
      <c r="E39" s="112">
        <v>2561.67</v>
      </c>
      <c r="F39" s="111" t="s">
        <v>169</v>
      </c>
      <c r="G39" s="111">
        <v>4600027637</v>
      </c>
      <c r="H39" s="111">
        <v>30</v>
      </c>
      <c r="I39" s="111"/>
    </row>
    <row r="40" spans="1:9" hidden="1" x14ac:dyDescent="0.25">
      <c r="A40" s="111" t="str">
        <f t="shared" si="1"/>
        <v>4600027637305056000044UA</v>
      </c>
      <c r="B40" s="111">
        <v>5056000044</v>
      </c>
      <c r="C40" s="111" t="s">
        <v>5865</v>
      </c>
      <c r="D40" s="111" t="s">
        <v>6220</v>
      </c>
      <c r="E40" s="112">
        <v>11859.55</v>
      </c>
      <c r="F40" s="111" t="s">
        <v>163</v>
      </c>
      <c r="G40" s="111">
        <v>4600027637</v>
      </c>
      <c r="H40" s="111">
        <v>30</v>
      </c>
      <c r="I40" s="111"/>
    </row>
    <row r="41" spans="1:9" hidden="1" x14ac:dyDescent="0.25">
      <c r="A41" s="111" t="str">
        <f t="shared" si="1"/>
        <v>4600027637305056000045UA</v>
      </c>
      <c r="B41" s="111">
        <v>5056000045</v>
      </c>
      <c r="C41" s="111" t="s">
        <v>5866</v>
      </c>
      <c r="D41" s="111" t="s">
        <v>6220</v>
      </c>
      <c r="E41" s="112">
        <v>6085.41</v>
      </c>
      <c r="F41" s="111" t="s">
        <v>170</v>
      </c>
      <c r="G41" s="111">
        <v>4600027637</v>
      </c>
      <c r="H41" s="111">
        <v>30</v>
      </c>
      <c r="I41" s="111"/>
    </row>
    <row r="42" spans="1:9" hidden="1" x14ac:dyDescent="0.25">
      <c r="A42" s="111" t="str">
        <f t="shared" si="1"/>
        <v>4600027637305056000061UA</v>
      </c>
      <c r="B42" s="111">
        <v>5056000061</v>
      </c>
      <c r="C42" s="111" t="s">
        <v>7377</v>
      </c>
      <c r="D42" s="111" t="s">
        <v>6220</v>
      </c>
      <c r="E42" s="112">
        <v>17041.68</v>
      </c>
      <c r="F42" s="111" t="s">
        <v>174</v>
      </c>
      <c r="G42" s="111">
        <v>4600027637</v>
      </c>
      <c r="H42" s="111">
        <v>30</v>
      </c>
      <c r="I42" s="111"/>
    </row>
    <row r="43" spans="1:9" hidden="1" x14ac:dyDescent="0.25">
      <c r="A43" s="111" t="str">
        <f t="shared" si="1"/>
        <v>4600027637305056000043UA</v>
      </c>
      <c r="B43" s="111">
        <v>5056000043</v>
      </c>
      <c r="C43" s="111" t="s">
        <v>5864</v>
      </c>
      <c r="D43" s="111" t="s">
        <v>6220</v>
      </c>
      <c r="E43" s="112">
        <v>3120.52</v>
      </c>
      <c r="F43" s="111" t="s">
        <v>171</v>
      </c>
      <c r="G43" s="111">
        <v>4600027637</v>
      </c>
      <c r="H43" s="111">
        <v>30</v>
      </c>
      <c r="I43" s="111"/>
    </row>
    <row r="44" spans="1:9" hidden="1" x14ac:dyDescent="0.25">
      <c r="A44" s="111" t="str">
        <f t="shared" si="1"/>
        <v>4600027637305056000062UA</v>
      </c>
      <c r="B44" s="111">
        <v>5056000062</v>
      </c>
      <c r="C44" s="111" t="s">
        <v>7378</v>
      </c>
      <c r="D44" s="111" t="s">
        <v>6220</v>
      </c>
      <c r="E44" s="112">
        <v>8717.23</v>
      </c>
      <c r="F44" s="111" t="s">
        <v>172</v>
      </c>
      <c r="G44" s="111">
        <v>4600027637</v>
      </c>
      <c r="H44" s="111">
        <v>30</v>
      </c>
      <c r="I44" s="111"/>
    </row>
    <row r="45" spans="1:9" hidden="1" x14ac:dyDescent="0.25">
      <c r="A45" s="111" t="str">
        <f t="shared" si="1"/>
        <v>4600027637305056000060UA</v>
      </c>
      <c r="B45" s="111">
        <v>5056000060</v>
      </c>
      <c r="C45" s="111" t="s">
        <v>7379</v>
      </c>
      <c r="D45" s="111" t="s">
        <v>6220</v>
      </c>
      <c r="E45" s="112">
        <v>29675.46</v>
      </c>
      <c r="F45" s="111" t="s">
        <v>173</v>
      </c>
      <c r="G45" s="111">
        <v>4600027637</v>
      </c>
      <c r="H45" s="111">
        <v>30</v>
      </c>
      <c r="I45" s="111"/>
    </row>
    <row r="46" spans="1:9" hidden="1" x14ac:dyDescent="0.25">
      <c r="A46" s="111" t="str">
        <f t="shared" si="1"/>
        <v>4600027637305056000059UA</v>
      </c>
      <c r="B46" s="111">
        <v>5056000059</v>
      </c>
      <c r="C46" s="111" t="s">
        <v>5868</v>
      </c>
      <c r="D46" s="111" t="s">
        <v>6220</v>
      </c>
      <c r="E46" s="112">
        <v>10757.98</v>
      </c>
      <c r="F46" s="111" t="s">
        <v>175</v>
      </c>
      <c r="G46" s="111">
        <v>4600027637</v>
      </c>
      <c r="H46" s="111">
        <v>30</v>
      </c>
      <c r="I46" s="111"/>
    </row>
    <row r="47" spans="1:9" hidden="1" x14ac:dyDescent="0.25">
      <c r="A47" s="111" t="str">
        <f t="shared" si="1"/>
        <v>4600027637305500300165UN</v>
      </c>
      <c r="B47" s="111">
        <v>5500300165</v>
      </c>
      <c r="C47" s="111" t="s">
        <v>5023</v>
      </c>
      <c r="D47" s="111" t="s">
        <v>72</v>
      </c>
      <c r="E47" s="112">
        <v>14269.75</v>
      </c>
      <c r="F47" s="111" t="s">
        <v>176</v>
      </c>
      <c r="G47" s="111">
        <v>4600027637</v>
      </c>
      <c r="H47" s="111">
        <v>30</v>
      </c>
      <c r="I47" s="111"/>
    </row>
    <row r="48" spans="1:9" hidden="1" x14ac:dyDescent="0.25">
      <c r="A48" s="111" t="str">
        <f t="shared" si="1"/>
        <v>4600027637305053000017UN</v>
      </c>
      <c r="B48" s="111">
        <v>5053000017</v>
      </c>
      <c r="C48" s="111" t="s">
        <v>131</v>
      </c>
      <c r="D48" s="111" t="s">
        <v>72</v>
      </c>
      <c r="E48" s="112">
        <v>5181.45</v>
      </c>
      <c r="F48" s="111" t="s">
        <v>179</v>
      </c>
      <c r="G48" s="111">
        <v>4600027637</v>
      </c>
      <c r="H48" s="111">
        <v>30</v>
      </c>
      <c r="I48" s="111"/>
    </row>
    <row r="49" spans="1:9" hidden="1" x14ac:dyDescent="0.25">
      <c r="A49" s="111" t="str">
        <f t="shared" si="1"/>
        <v>4600027637305500300057MES</v>
      </c>
      <c r="B49" s="111">
        <v>5500300057</v>
      </c>
      <c r="C49" s="111" t="s">
        <v>5025</v>
      </c>
      <c r="D49" s="111" t="s">
        <v>74</v>
      </c>
      <c r="E49" s="112">
        <v>6383.68</v>
      </c>
      <c r="F49" s="111" t="s">
        <v>180</v>
      </c>
      <c r="G49" s="111">
        <v>4600027637</v>
      </c>
      <c r="H49" s="111">
        <v>30</v>
      </c>
      <c r="I49" s="111"/>
    </row>
    <row r="50" spans="1:9" hidden="1" x14ac:dyDescent="0.25">
      <c r="A50" s="111" t="str">
        <f t="shared" si="1"/>
        <v>4600027637305500400469M</v>
      </c>
      <c r="B50" s="111">
        <v>5500400469</v>
      </c>
      <c r="C50" s="111" t="s">
        <v>5026</v>
      </c>
      <c r="D50" s="111" t="s">
        <v>77</v>
      </c>
      <c r="E50" s="112">
        <v>20.09</v>
      </c>
      <c r="F50" s="111" t="s">
        <v>181</v>
      </c>
      <c r="G50" s="111">
        <v>4600027637</v>
      </c>
      <c r="H50" s="111">
        <v>30</v>
      </c>
      <c r="I50" s="111"/>
    </row>
    <row r="51" spans="1:9" hidden="1" x14ac:dyDescent="0.25">
      <c r="A51" s="111" t="str">
        <f t="shared" si="1"/>
        <v>4600027637305056000008UN</v>
      </c>
      <c r="B51" s="111">
        <v>5056000008</v>
      </c>
      <c r="C51" s="111" t="s">
        <v>5027</v>
      </c>
      <c r="D51" s="111" t="s">
        <v>72</v>
      </c>
      <c r="E51" s="112">
        <v>1356.17</v>
      </c>
      <c r="F51" s="111" t="s">
        <v>177</v>
      </c>
      <c r="G51" s="111">
        <v>4600027637</v>
      </c>
      <c r="H51" s="111">
        <v>30</v>
      </c>
      <c r="I51" s="111"/>
    </row>
    <row r="52" spans="1:9" hidden="1" x14ac:dyDescent="0.25">
      <c r="A52" s="111" t="str">
        <f t="shared" si="1"/>
        <v>4600027637305500300118UN</v>
      </c>
      <c r="B52" s="111">
        <v>5500300118</v>
      </c>
      <c r="C52" s="111" t="s">
        <v>5028</v>
      </c>
      <c r="D52" s="111" t="s">
        <v>72</v>
      </c>
      <c r="E52" s="112">
        <v>3330.63</v>
      </c>
      <c r="F52" s="111" t="s">
        <v>183</v>
      </c>
      <c r="G52" s="111">
        <v>4600027637</v>
      </c>
      <c r="H52" s="111">
        <v>30</v>
      </c>
      <c r="I52" s="111"/>
    </row>
    <row r="53" spans="1:9" hidden="1" x14ac:dyDescent="0.25">
      <c r="A53" s="111" t="str">
        <f t="shared" si="1"/>
        <v>4600027637305500300058MES</v>
      </c>
      <c r="B53" s="111">
        <v>5500300058</v>
      </c>
      <c r="C53" s="111" t="s">
        <v>5029</v>
      </c>
      <c r="D53" s="111" t="s">
        <v>74</v>
      </c>
      <c r="E53" s="112">
        <v>5117.62</v>
      </c>
      <c r="F53" s="111" t="s">
        <v>185</v>
      </c>
      <c r="G53" s="111">
        <v>4600027637</v>
      </c>
      <c r="H53" s="111">
        <v>30</v>
      </c>
      <c r="I53" s="111"/>
    </row>
    <row r="54" spans="1:9" hidden="1" x14ac:dyDescent="0.25">
      <c r="A54" s="111" t="str">
        <f t="shared" si="1"/>
        <v>4600027637305500100842M2</v>
      </c>
      <c r="B54" s="111">
        <v>5500100842</v>
      </c>
      <c r="C54" s="111" t="s">
        <v>5869</v>
      </c>
      <c r="D54" s="111" t="s">
        <v>73</v>
      </c>
      <c r="E54" s="112">
        <v>797.56</v>
      </c>
      <c r="F54" s="111" t="s">
        <v>186</v>
      </c>
      <c r="G54" s="111">
        <v>4600027637</v>
      </c>
      <c r="H54" s="111">
        <v>30</v>
      </c>
      <c r="I54" s="111"/>
    </row>
    <row r="55" spans="1:9" hidden="1" x14ac:dyDescent="0.25">
      <c r="A55" s="111" t="str">
        <f t="shared" si="1"/>
        <v>4600027637305056000048UA</v>
      </c>
      <c r="B55" s="111">
        <v>5056000048</v>
      </c>
      <c r="C55" s="111" t="s">
        <v>5870</v>
      </c>
      <c r="D55" s="111" t="s">
        <v>6220</v>
      </c>
      <c r="E55" s="112">
        <v>4010.39</v>
      </c>
      <c r="F55" s="111" t="s">
        <v>187</v>
      </c>
      <c r="G55" s="111">
        <v>4600027637</v>
      </c>
      <c r="H55" s="111">
        <v>30</v>
      </c>
      <c r="I55" s="111"/>
    </row>
    <row r="56" spans="1:9" hidden="1" x14ac:dyDescent="0.25">
      <c r="A56" s="111" t="str">
        <f t="shared" si="1"/>
        <v>4600027637305056000077MES</v>
      </c>
      <c r="B56" s="111">
        <v>5056000077</v>
      </c>
      <c r="C56" s="111" t="s">
        <v>127</v>
      </c>
      <c r="D56" s="111" t="s">
        <v>74</v>
      </c>
      <c r="E56" s="112">
        <v>2274.35</v>
      </c>
      <c r="F56" s="111" t="s">
        <v>191</v>
      </c>
      <c r="G56" s="111">
        <v>4600027637</v>
      </c>
      <c r="H56" s="111">
        <v>30</v>
      </c>
      <c r="I56" s="111"/>
    </row>
    <row r="57" spans="1:9" hidden="1" x14ac:dyDescent="0.25">
      <c r="A57" s="111" t="str">
        <f t="shared" si="1"/>
        <v>4600027637305056000049UA</v>
      </c>
      <c r="B57" s="111">
        <v>5056000049</v>
      </c>
      <c r="C57" s="111" t="s">
        <v>5871</v>
      </c>
      <c r="D57" s="111" t="s">
        <v>6220</v>
      </c>
      <c r="E57" s="112">
        <v>8204.2800000000007</v>
      </c>
      <c r="F57" s="111" t="s">
        <v>188</v>
      </c>
      <c r="G57" s="111">
        <v>4600027637</v>
      </c>
      <c r="H57" s="111">
        <v>30</v>
      </c>
      <c r="I57" s="111"/>
    </row>
    <row r="58" spans="1:9" hidden="1" x14ac:dyDescent="0.25">
      <c r="A58" s="111" t="str">
        <f t="shared" si="1"/>
        <v>4600027637305056000053M2</v>
      </c>
      <c r="B58" s="111">
        <v>5056000053</v>
      </c>
      <c r="C58" s="111" t="s">
        <v>5872</v>
      </c>
      <c r="D58" s="111" t="s">
        <v>73</v>
      </c>
      <c r="E58" s="112">
        <v>1014.93</v>
      </c>
      <c r="F58" s="111" t="s">
        <v>189</v>
      </c>
      <c r="G58" s="111">
        <v>4600027637</v>
      </c>
      <c r="H58" s="111">
        <v>30</v>
      </c>
      <c r="I58" s="111"/>
    </row>
    <row r="59" spans="1:9" hidden="1" x14ac:dyDescent="0.25">
      <c r="A59" s="111" t="str">
        <f t="shared" si="1"/>
        <v>4600027637305056000054M2</v>
      </c>
      <c r="B59" s="111">
        <v>5056000054</v>
      </c>
      <c r="C59" s="111" t="s">
        <v>5873</v>
      </c>
      <c r="D59" s="111" t="s">
        <v>73</v>
      </c>
      <c r="E59" s="112">
        <v>201.38</v>
      </c>
      <c r="F59" s="111" t="s">
        <v>190</v>
      </c>
      <c r="G59" s="111">
        <v>4600027637</v>
      </c>
      <c r="H59" s="111">
        <v>30</v>
      </c>
      <c r="I59" s="111"/>
    </row>
    <row r="60" spans="1:9" hidden="1" x14ac:dyDescent="0.25">
      <c r="A60" s="111" t="str">
        <f t="shared" si="1"/>
        <v>4600027637305500000889MES</v>
      </c>
      <c r="B60" s="111">
        <v>5500000889</v>
      </c>
      <c r="C60" s="111" t="s">
        <v>5875</v>
      </c>
      <c r="D60" s="111" t="s">
        <v>74</v>
      </c>
      <c r="E60" s="112">
        <v>1586.53</v>
      </c>
      <c r="F60" s="111" t="s">
        <v>196</v>
      </c>
      <c r="G60" s="111">
        <v>4600027637</v>
      </c>
      <c r="H60" s="111">
        <v>30</v>
      </c>
      <c r="I60" s="111"/>
    </row>
    <row r="61" spans="1:9" hidden="1" x14ac:dyDescent="0.25">
      <c r="A61" s="111" t="str">
        <f t="shared" si="1"/>
        <v>4600027637305056000078MES</v>
      </c>
      <c r="B61" s="111">
        <v>5056000078</v>
      </c>
      <c r="C61" s="111" t="s">
        <v>129</v>
      </c>
      <c r="D61" s="111" t="s">
        <v>74</v>
      </c>
      <c r="E61" s="112">
        <v>1731.57</v>
      </c>
      <c r="F61" s="111" t="s">
        <v>192</v>
      </c>
      <c r="G61" s="111">
        <v>4600027637</v>
      </c>
      <c r="H61" s="111">
        <v>30</v>
      </c>
      <c r="I61" s="111"/>
    </row>
    <row r="62" spans="1:9" hidden="1" x14ac:dyDescent="0.25">
      <c r="A62" s="111" t="str">
        <f t="shared" si="1"/>
        <v>4600027637305500100975KM</v>
      </c>
      <c r="B62" s="111">
        <v>5500100975</v>
      </c>
      <c r="C62" s="111" t="s">
        <v>5874</v>
      </c>
      <c r="D62" s="111" t="s">
        <v>4978</v>
      </c>
      <c r="E62" s="112">
        <v>89.44</v>
      </c>
      <c r="F62" s="111" t="s">
        <v>193</v>
      </c>
      <c r="G62" s="111">
        <v>4600027637</v>
      </c>
      <c r="H62" s="111">
        <v>30</v>
      </c>
      <c r="I62" s="111"/>
    </row>
    <row r="63" spans="1:9" hidden="1" x14ac:dyDescent="0.25">
      <c r="A63" s="111" t="str">
        <f t="shared" si="1"/>
        <v>4600027637305056100008UN</v>
      </c>
      <c r="B63" s="111">
        <v>5056100008</v>
      </c>
      <c r="C63" s="111" t="s">
        <v>159</v>
      </c>
      <c r="D63" s="111" t="s">
        <v>72</v>
      </c>
      <c r="E63" s="112">
        <v>705.57</v>
      </c>
      <c r="F63" s="111" t="s">
        <v>195</v>
      </c>
      <c r="G63" s="111">
        <v>4600027637</v>
      </c>
      <c r="H63" s="111">
        <v>30</v>
      </c>
      <c r="I63" s="111"/>
    </row>
    <row r="64" spans="1:9" hidden="1" x14ac:dyDescent="0.25">
      <c r="A64" s="111" t="str">
        <f t="shared" si="1"/>
        <v>4600027637305500000890MES</v>
      </c>
      <c r="B64" s="111">
        <v>5500000890</v>
      </c>
      <c r="C64" s="111" t="s">
        <v>5876</v>
      </c>
      <c r="D64" s="111" t="s">
        <v>74</v>
      </c>
      <c r="E64" s="112">
        <v>584.87</v>
      </c>
      <c r="F64" s="111" t="s">
        <v>197</v>
      </c>
      <c r="G64" s="111">
        <v>4600027637</v>
      </c>
      <c r="H64" s="111">
        <v>30</v>
      </c>
      <c r="I64" s="111"/>
    </row>
    <row r="65" spans="1:9" hidden="1" x14ac:dyDescent="0.25">
      <c r="A65" s="111" t="str">
        <f t="shared" si="1"/>
        <v>4600027637305500000954MES</v>
      </c>
      <c r="B65" s="111">
        <v>5500000954</v>
      </c>
      <c r="C65" s="111" t="s">
        <v>5041</v>
      </c>
      <c r="D65" s="111" t="s">
        <v>74</v>
      </c>
      <c r="E65" s="112">
        <v>2884.59</v>
      </c>
      <c r="F65" s="111" t="s">
        <v>194</v>
      </c>
      <c r="G65" s="111">
        <v>4600027637</v>
      </c>
      <c r="H65" s="111">
        <v>30</v>
      </c>
      <c r="I65" s="111"/>
    </row>
    <row r="66" spans="1:9" hidden="1" x14ac:dyDescent="0.25">
      <c r="A66" s="111" t="str">
        <f t="shared" si="1"/>
        <v>4600027637305500000888MES</v>
      </c>
      <c r="B66" s="111">
        <v>5500000888</v>
      </c>
      <c r="C66" s="111" t="s">
        <v>5042</v>
      </c>
      <c r="D66" s="111" t="s">
        <v>74</v>
      </c>
      <c r="E66" s="112">
        <v>991.59</v>
      </c>
      <c r="F66" s="111" t="s">
        <v>198</v>
      </c>
      <c r="G66" s="111">
        <v>4600027637</v>
      </c>
      <c r="H66" s="111">
        <v>30</v>
      </c>
      <c r="I66" s="111"/>
    </row>
    <row r="67" spans="1:9" hidden="1" x14ac:dyDescent="0.25">
      <c r="A67" s="111" t="str">
        <f t="shared" si="1"/>
        <v>4600027637305500000886MES</v>
      </c>
      <c r="B67" s="111">
        <v>5500000886</v>
      </c>
      <c r="C67" s="111" t="s">
        <v>5043</v>
      </c>
      <c r="D67" s="111" t="s">
        <v>74</v>
      </c>
      <c r="E67" s="112">
        <v>576.91</v>
      </c>
      <c r="F67" s="111" t="s">
        <v>199</v>
      </c>
      <c r="G67" s="111">
        <v>4600027637</v>
      </c>
      <c r="H67" s="111">
        <v>30</v>
      </c>
      <c r="I67" s="111"/>
    </row>
    <row r="68" spans="1:9" hidden="1" x14ac:dyDescent="0.25">
      <c r="A68" s="111" t="str">
        <f t="shared" si="1"/>
        <v>4600027637305500100824MES</v>
      </c>
      <c r="B68" s="111">
        <v>5500100824</v>
      </c>
      <c r="C68" s="111" t="s">
        <v>5044</v>
      </c>
      <c r="D68" s="111" t="s">
        <v>74</v>
      </c>
      <c r="E68" s="112">
        <v>320.25</v>
      </c>
      <c r="F68" s="111" t="s">
        <v>200</v>
      </c>
      <c r="G68" s="111">
        <v>4600027637</v>
      </c>
      <c r="H68" s="111">
        <v>30</v>
      </c>
      <c r="I68" s="111"/>
    </row>
    <row r="69" spans="1:9" hidden="1" x14ac:dyDescent="0.25">
      <c r="A69" s="111" t="str">
        <f t="shared" si="1"/>
        <v>4600027637305500100837MES</v>
      </c>
      <c r="B69" s="111">
        <v>5500100837</v>
      </c>
      <c r="C69" s="111" t="s">
        <v>5045</v>
      </c>
      <c r="D69" s="111" t="s">
        <v>74</v>
      </c>
      <c r="E69" s="112">
        <v>302.68</v>
      </c>
      <c r="F69" s="111" t="s">
        <v>201</v>
      </c>
      <c r="G69" s="111">
        <v>4600027637</v>
      </c>
      <c r="H69" s="111">
        <v>30</v>
      </c>
      <c r="I69" s="111"/>
    </row>
    <row r="70" spans="1:9" hidden="1" x14ac:dyDescent="0.25">
      <c r="A70" s="111" t="str">
        <f t="shared" si="1"/>
        <v>4600027637305500400603UN</v>
      </c>
      <c r="B70" s="111">
        <v>5500400603</v>
      </c>
      <c r="C70" s="111" t="s">
        <v>5046</v>
      </c>
      <c r="D70" s="111" t="s">
        <v>72</v>
      </c>
      <c r="E70" s="112">
        <v>3461.5</v>
      </c>
      <c r="F70" s="111" t="s">
        <v>202</v>
      </c>
      <c r="G70" s="111">
        <v>4600027637</v>
      </c>
      <c r="H70" s="111">
        <v>30</v>
      </c>
      <c r="I70" s="111"/>
    </row>
    <row r="71" spans="1:9" hidden="1" x14ac:dyDescent="0.25">
      <c r="A71" s="111" t="str">
        <f t="shared" si="1"/>
        <v>4600027637305500000461UN</v>
      </c>
      <c r="B71" s="111">
        <v>5500000461</v>
      </c>
      <c r="C71" s="111" t="s">
        <v>5047</v>
      </c>
      <c r="D71" s="111" t="s">
        <v>72</v>
      </c>
      <c r="E71" s="112">
        <v>8990.2900000000009</v>
      </c>
      <c r="F71" s="111" t="s">
        <v>203</v>
      </c>
      <c r="G71" s="111">
        <v>4600027637</v>
      </c>
      <c r="H71" s="111">
        <v>30</v>
      </c>
      <c r="I71" s="111"/>
    </row>
    <row r="72" spans="1:9" hidden="1" x14ac:dyDescent="0.25">
      <c r="A72" s="111" t="str">
        <f t="shared" si="1"/>
        <v>4600027637305500300221UN</v>
      </c>
      <c r="B72" s="111">
        <v>5500300221</v>
      </c>
      <c r="C72" s="111" t="s">
        <v>5051</v>
      </c>
      <c r="D72" s="111" t="s">
        <v>72</v>
      </c>
      <c r="E72" s="112">
        <v>1</v>
      </c>
      <c r="F72" s="111" t="s">
        <v>207</v>
      </c>
      <c r="G72" s="111">
        <v>4600027637</v>
      </c>
      <c r="H72" s="111">
        <v>30</v>
      </c>
      <c r="I72" s="111"/>
    </row>
    <row r="73" spans="1:9" hidden="1" x14ac:dyDescent="0.25">
      <c r="A73" s="111" t="str">
        <f t="shared" si="1"/>
        <v>4600027637305500600210UN</v>
      </c>
      <c r="B73" s="111">
        <v>5500600210</v>
      </c>
      <c r="C73" s="111" t="s">
        <v>7380</v>
      </c>
      <c r="D73" s="111" t="s">
        <v>72</v>
      </c>
      <c r="E73" s="112">
        <v>7692.23</v>
      </c>
      <c r="F73" s="111" t="s">
        <v>204</v>
      </c>
      <c r="G73" s="111">
        <v>4600027637</v>
      </c>
      <c r="H73" s="111">
        <v>30</v>
      </c>
      <c r="I73" s="111"/>
    </row>
    <row r="74" spans="1:9" hidden="1" x14ac:dyDescent="0.25">
      <c r="A74" s="111" t="str">
        <f t="shared" si="1"/>
        <v>4600027637305500000955UN</v>
      </c>
      <c r="B74" s="111">
        <v>5500000955</v>
      </c>
      <c r="C74" s="111" t="s">
        <v>5878</v>
      </c>
      <c r="D74" s="111" t="s">
        <v>72</v>
      </c>
      <c r="E74" s="112">
        <v>7212.04</v>
      </c>
      <c r="F74" s="111" t="s">
        <v>205</v>
      </c>
      <c r="G74" s="111">
        <v>4600027637</v>
      </c>
      <c r="H74" s="111">
        <v>30</v>
      </c>
      <c r="I74" s="111"/>
    </row>
    <row r="75" spans="1:9" hidden="1" x14ac:dyDescent="0.25">
      <c r="A75" s="111" t="str">
        <f t="shared" si="1"/>
        <v>4600027637305500300116MES</v>
      </c>
      <c r="B75" s="111">
        <v>5500300116</v>
      </c>
      <c r="C75" s="111" t="s">
        <v>5050</v>
      </c>
      <c r="D75" s="111" t="s">
        <v>74</v>
      </c>
      <c r="E75" s="112">
        <v>2454.59</v>
      </c>
      <c r="F75" s="111" t="s">
        <v>206</v>
      </c>
      <c r="G75" s="111">
        <v>4600027637</v>
      </c>
      <c r="H75" s="111">
        <v>30</v>
      </c>
      <c r="I75" s="111"/>
    </row>
    <row r="76" spans="1:9" hidden="1" x14ac:dyDescent="0.25">
      <c r="A76" s="111" t="str">
        <f t="shared" si="1"/>
        <v>4600027637305500400607UN</v>
      </c>
      <c r="B76" s="111">
        <v>5500400607</v>
      </c>
      <c r="C76" s="111" t="s">
        <v>5882</v>
      </c>
      <c r="D76" s="111" t="s">
        <v>72</v>
      </c>
      <c r="E76" s="112">
        <v>28.2</v>
      </c>
      <c r="F76" s="111" t="s">
        <v>208</v>
      </c>
      <c r="G76" s="111">
        <v>4600027637</v>
      </c>
      <c r="H76" s="111">
        <v>30</v>
      </c>
      <c r="I76" s="111"/>
    </row>
    <row r="77" spans="1:9" hidden="1" x14ac:dyDescent="0.25">
      <c r="A77" s="111" t="str">
        <f t="shared" si="1"/>
        <v>4600027637305500400605KM</v>
      </c>
      <c r="B77" s="111">
        <v>5500400605</v>
      </c>
      <c r="C77" s="111" t="s">
        <v>5880</v>
      </c>
      <c r="D77" s="111" t="s">
        <v>4978</v>
      </c>
      <c r="E77" s="112">
        <v>42.3</v>
      </c>
      <c r="F77" s="111" t="s">
        <v>209</v>
      </c>
      <c r="G77" s="111">
        <v>4600027637</v>
      </c>
      <c r="H77" s="111">
        <v>30</v>
      </c>
      <c r="I77" s="111"/>
    </row>
    <row r="78" spans="1:9" hidden="1" x14ac:dyDescent="0.25">
      <c r="A78" s="111" t="str">
        <f t="shared" si="1"/>
        <v>4600027637305500400589M3</v>
      </c>
      <c r="B78" s="111">
        <v>5500400589</v>
      </c>
      <c r="C78" s="111" t="s">
        <v>5881</v>
      </c>
      <c r="D78" s="111" t="s">
        <v>76</v>
      </c>
      <c r="E78" s="112">
        <v>104.23</v>
      </c>
      <c r="F78" s="111" t="s">
        <v>210</v>
      </c>
      <c r="G78" s="111">
        <v>4600027637</v>
      </c>
      <c r="H78" s="111">
        <v>30</v>
      </c>
      <c r="I78" s="111"/>
    </row>
    <row r="79" spans="1:9" hidden="1" x14ac:dyDescent="0.25">
      <c r="A79" s="111" t="str">
        <f t="shared" si="1"/>
        <v>4600027637305500200419M3</v>
      </c>
      <c r="B79" s="111">
        <v>5500200419</v>
      </c>
      <c r="C79" s="111" t="s">
        <v>5879</v>
      </c>
      <c r="D79" s="111" t="s">
        <v>76</v>
      </c>
      <c r="E79" s="112">
        <v>3.22</v>
      </c>
      <c r="F79" s="111" t="s">
        <v>211</v>
      </c>
      <c r="G79" s="111">
        <v>4600027637</v>
      </c>
      <c r="H79" s="111">
        <v>30</v>
      </c>
      <c r="I79" s="111"/>
    </row>
    <row r="80" spans="1:9" hidden="1" x14ac:dyDescent="0.25">
      <c r="A80" s="111" t="str">
        <f t="shared" si="1"/>
        <v>4600027637305500400606KM</v>
      </c>
      <c r="B80" s="111">
        <v>5500400606</v>
      </c>
      <c r="C80" s="111" t="s">
        <v>5883</v>
      </c>
      <c r="D80" s="111" t="s">
        <v>4978</v>
      </c>
      <c r="E80" s="112">
        <v>20.37</v>
      </c>
      <c r="F80" s="111" t="s">
        <v>213</v>
      </c>
      <c r="G80" s="111">
        <v>4600027637</v>
      </c>
      <c r="H80" s="111">
        <v>30</v>
      </c>
      <c r="I80" s="111"/>
    </row>
    <row r="81" spans="1:9" hidden="1" x14ac:dyDescent="0.25">
      <c r="A81" s="111" t="str">
        <f t="shared" si="1"/>
        <v>4600027637305500400600KM</v>
      </c>
      <c r="B81" s="111">
        <v>5500400600</v>
      </c>
      <c r="C81" s="111" t="s">
        <v>5058</v>
      </c>
      <c r="D81" s="111" t="s">
        <v>4978</v>
      </c>
      <c r="E81" s="112">
        <v>3.13</v>
      </c>
      <c r="F81" s="111" t="s">
        <v>215</v>
      </c>
      <c r="G81" s="111">
        <v>4600027637</v>
      </c>
      <c r="H81" s="111">
        <v>30</v>
      </c>
      <c r="I81" s="111"/>
    </row>
    <row r="82" spans="1:9" hidden="1" x14ac:dyDescent="0.25">
      <c r="A82" s="111" t="str">
        <f t="shared" si="1"/>
        <v>4600027637305056000068KM</v>
      </c>
      <c r="B82" s="111">
        <v>5056000068</v>
      </c>
      <c r="C82" s="111" t="s">
        <v>5884</v>
      </c>
      <c r="D82" s="111" t="s">
        <v>4978</v>
      </c>
      <c r="E82" s="112">
        <v>11.93</v>
      </c>
      <c r="F82" s="111" t="s">
        <v>216</v>
      </c>
      <c r="G82" s="111">
        <v>4600027637</v>
      </c>
      <c r="H82" s="111">
        <v>30</v>
      </c>
      <c r="I82" s="111"/>
    </row>
    <row r="83" spans="1:9" hidden="1" x14ac:dyDescent="0.25">
      <c r="A83" s="111" t="str">
        <f t="shared" si="1"/>
        <v>4600027637305056000069KM</v>
      </c>
      <c r="B83" s="111">
        <v>5056000069</v>
      </c>
      <c r="C83" s="111" t="s">
        <v>5885</v>
      </c>
      <c r="D83" s="111" t="s">
        <v>4978</v>
      </c>
      <c r="E83" s="112">
        <v>15.63</v>
      </c>
      <c r="F83" s="111" t="s">
        <v>218</v>
      </c>
      <c r="G83" s="111">
        <v>4600027637</v>
      </c>
      <c r="H83" s="111">
        <v>30</v>
      </c>
      <c r="I83" s="111"/>
    </row>
    <row r="84" spans="1:9" hidden="1" x14ac:dyDescent="0.25">
      <c r="A84" s="111" t="str">
        <f t="shared" si="1"/>
        <v>4600027637305500300849KM</v>
      </c>
      <c r="B84" s="111">
        <v>5500300849</v>
      </c>
      <c r="C84" s="111" t="s">
        <v>5886</v>
      </c>
      <c r="D84" s="111" t="s">
        <v>4978</v>
      </c>
      <c r="E84" s="112">
        <v>12.13</v>
      </c>
      <c r="F84" s="111" t="s">
        <v>220</v>
      </c>
      <c r="G84" s="111">
        <v>4600027637</v>
      </c>
      <c r="H84" s="111">
        <v>30</v>
      </c>
      <c r="I84" s="111"/>
    </row>
    <row r="85" spans="1:9" hidden="1" x14ac:dyDescent="0.25">
      <c r="A85" s="111" t="str">
        <f t="shared" si="1"/>
        <v>4600027637305056000071UN</v>
      </c>
      <c r="B85" s="111">
        <v>5056000071</v>
      </c>
      <c r="C85" s="111" t="s">
        <v>7381</v>
      </c>
      <c r="D85" s="111" t="s">
        <v>72</v>
      </c>
      <c r="E85" s="112">
        <v>2366.35</v>
      </c>
      <c r="F85" s="111" t="s">
        <v>222</v>
      </c>
      <c r="G85" s="111">
        <v>4600027637</v>
      </c>
      <c r="H85" s="111">
        <v>30</v>
      </c>
      <c r="I85" s="111"/>
    </row>
    <row r="86" spans="1:9" hidden="1" x14ac:dyDescent="0.25">
      <c r="A86" s="111" t="str">
        <f t="shared" si="1"/>
        <v>4600027637305500300850UN</v>
      </c>
      <c r="B86" s="111">
        <v>5500300850</v>
      </c>
      <c r="C86" s="111" t="s">
        <v>5887</v>
      </c>
      <c r="D86" s="111" t="s">
        <v>72</v>
      </c>
      <c r="E86" s="112">
        <v>30.76</v>
      </c>
      <c r="F86" s="111" t="s">
        <v>224</v>
      </c>
      <c r="G86" s="111">
        <v>4600027637</v>
      </c>
      <c r="H86" s="111">
        <v>30</v>
      </c>
      <c r="I86" s="111"/>
    </row>
    <row r="87" spans="1:9" hidden="1" x14ac:dyDescent="0.25">
      <c r="A87" s="111" t="str">
        <f t="shared" si="1"/>
        <v>4600027637305500400583KM</v>
      </c>
      <c r="B87" s="111">
        <v>5500400583</v>
      </c>
      <c r="C87" s="111" t="s">
        <v>5064</v>
      </c>
      <c r="D87" s="111" t="s">
        <v>4978</v>
      </c>
      <c r="E87" s="112">
        <v>9.4600000000000009</v>
      </c>
      <c r="F87" s="111" t="s">
        <v>226</v>
      </c>
      <c r="G87" s="111">
        <v>4600027637</v>
      </c>
      <c r="H87" s="111">
        <v>30</v>
      </c>
      <c r="I87" s="111"/>
    </row>
    <row r="88" spans="1:9" hidden="1" x14ac:dyDescent="0.25">
      <c r="A88" s="111" t="str">
        <f t="shared" si="1"/>
        <v>4600027637305057100003M2</v>
      </c>
      <c r="B88" s="111">
        <v>5057100003</v>
      </c>
      <c r="C88" s="111" t="s">
        <v>5888</v>
      </c>
      <c r="D88" s="111" t="s">
        <v>73</v>
      </c>
      <c r="E88" s="112">
        <v>3.15</v>
      </c>
      <c r="F88" s="111" t="s">
        <v>228</v>
      </c>
      <c r="G88" s="111">
        <v>4600027637</v>
      </c>
      <c r="H88" s="111">
        <v>30</v>
      </c>
      <c r="I88" s="111"/>
    </row>
    <row r="89" spans="1:9" hidden="1" x14ac:dyDescent="0.25">
      <c r="A89" s="111" t="str">
        <f t="shared" si="1"/>
        <v>4600027637305500300115M3</v>
      </c>
      <c r="B89" s="111">
        <v>5500300115</v>
      </c>
      <c r="C89" s="111" t="s">
        <v>5066</v>
      </c>
      <c r="D89" s="111" t="s">
        <v>76</v>
      </c>
      <c r="E89" s="112">
        <v>163.69</v>
      </c>
      <c r="F89" s="111" t="s">
        <v>230</v>
      </c>
      <c r="G89" s="111">
        <v>4600027637</v>
      </c>
      <c r="H89" s="111">
        <v>30</v>
      </c>
      <c r="I89" s="111"/>
    </row>
    <row r="90" spans="1:9" hidden="1" x14ac:dyDescent="0.25">
      <c r="A90" s="111" t="str">
        <f t="shared" si="1"/>
        <v>4600027637305500200404M3</v>
      </c>
      <c r="B90" s="111">
        <v>5500200404</v>
      </c>
      <c r="C90" s="111" t="s">
        <v>5070</v>
      </c>
      <c r="D90" s="111" t="s">
        <v>76</v>
      </c>
      <c r="E90" s="112">
        <v>568.77</v>
      </c>
      <c r="F90" s="111" t="s">
        <v>232</v>
      </c>
      <c r="G90" s="111">
        <v>4600027637</v>
      </c>
      <c r="H90" s="111">
        <v>30</v>
      </c>
      <c r="I90" s="111"/>
    </row>
    <row r="91" spans="1:9" hidden="1" x14ac:dyDescent="0.25">
      <c r="A91" s="111" t="str">
        <f t="shared" si="1"/>
        <v>4600027637305050100016M2</v>
      </c>
      <c r="B91" s="111">
        <v>5050100016</v>
      </c>
      <c r="C91" s="111" t="s">
        <v>5067</v>
      </c>
      <c r="D91" s="111" t="s">
        <v>73</v>
      </c>
      <c r="E91" s="112">
        <v>6.43</v>
      </c>
      <c r="F91" s="111" t="s">
        <v>234</v>
      </c>
      <c r="G91" s="111">
        <v>4600027637</v>
      </c>
      <c r="H91" s="111">
        <v>30</v>
      </c>
      <c r="I91" s="111"/>
    </row>
    <row r="92" spans="1:9" hidden="1" x14ac:dyDescent="0.25">
      <c r="A92" s="111" t="str">
        <f t="shared" si="1"/>
        <v>4600027637305050100017M2</v>
      </c>
      <c r="B92" s="111">
        <v>5050100017</v>
      </c>
      <c r="C92" s="111" t="s">
        <v>5068</v>
      </c>
      <c r="D92" s="111" t="s">
        <v>73</v>
      </c>
      <c r="E92" s="112">
        <v>8.44</v>
      </c>
      <c r="F92" s="111" t="s">
        <v>236</v>
      </c>
      <c r="G92" s="111">
        <v>4600027637</v>
      </c>
      <c r="H92" s="111">
        <v>30</v>
      </c>
      <c r="I92" s="111"/>
    </row>
    <row r="93" spans="1:9" hidden="1" x14ac:dyDescent="0.25">
      <c r="A93" s="111" t="str">
        <f t="shared" si="1"/>
        <v>4600027637305050100018M2</v>
      </c>
      <c r="B93" s="111">
        <v>5050100018</v>
      </c>
      <c r="C93" s="111" t="s">
        <v>5889</v>
      </c>
      <c r="D93" s="111" t="s">
        <v>73</v>
      </c>
      <c r="E93" s="112">
        <v>22.4</v>
      </c>
      <c r="F93" s="111" t="s">
        <v>238</v>
      </c>
      <c r="G93" s="111">
        <v>4600027637</v>
      </c>
      <c r="H93" s="111">
        <v>30</v>
      </c>
      <c r="I93" s="111"/>
    </row>
    <row r="94" spans="1:9" hidden="1" x14ac:dyDescent="0.25">
      <c r="A94" s="111" t="str">
        <f t="shared" ref="A94:A157" si="2">G94&amp;H94&amp;B94&amp;D94</f>
        <v>4600027637305500000903M3</v>
      </c>
      <c r="B94" s="111">
        <v>5500000903</v>
      </c>
      <c r="C94" s="111" t="s">
        <v>5071</v>
      </c>
      <c r="D94" s="111" t="s">
        <v>76</v>
      </c>
      <c r="E94" s="112">
        <v>213.72</v>
      </c>
      <c r="F94" s="111" t="s">
        <v>240</v>
      </c>
      <c r="G94" s="111">
        <v>4600027637</v>
      </c>
      <c r="H94" s="111">
        <v>30</v>
      </c>
      <c r="I94" s="111"/>
    </row>
    <row r="95" spans="1:9" hidden="1" x14ac:dyDescent="0.25">
      <c r="A95" s="111" t="str">
        <f t="shared" si="2"/>
        <v>4600027637305500200407M3</v>
      </c>
      <c r="B95" s="111">
        <v>5500200407</v>
      </c>
      <c r="C95" s="111" t="s">
        <v>5890</v>
      </c>
      <c r="D95" s="111" t="s">
        <v>76</v>
      </c>
      <c r="E95" s="112">
        <v>10.91</v>
      </c>
      <c r="F95" s="111" t="s">
        <v>242</v>
      </c>
      <c r="G95" s="111">
        <v>4600027637</v>
      </c>
      <c r="H95" s="111">
        <v>30</v>
      </c>
      <c r="I95" s="111"/>
    </row>
    <row r="96" spans="1:9" hidden="1" x14ac:dyDescent="0.25">
      <c r="A96" s="111" t="str">
        <f t="shared" si="2"/>
        <v>4600027637305050100013M3</v>
      </c>
      <c r="B96" s="111">
        <v>5050100013</v>
      </c>
      <c r="C96" s="111" t="s">
        <v>5891</v>
      </c>
      <c r="D96" s="111" t="s">
        <v>76</v>
      </c>
      <c r="E96" s="112">
        <v>141.79</v>
      </c>
      <c r="F96" s="111" t="s">
        <v>6213</v>
      </c>
      <c r="G96" s="111">
        <v>4600027637</v>
      </c>
      <c r="H96" s="111">
        <v>30</v>
      </c>
      <c r="I96" s="111"/>
    </row>
    <row r="97" spans="1:9" hidden="1" x14ac:dyDescent="0.25">
      <c r="A97" s="111" t="str">
        <f t="shared" si="2"/>
        <v>4600027637305500200408M3</v>
      </c>
      <c r="B97" s="111">
        <v>5500200408</v>
      </c>
      <c r="C97" s="111" t="s">
        <v>5074</v>
      </c>
      <c r="D97" s="111" t="s">
        <v>76</v>
      </c>
      <c r="E97" s="112">
        <v>18.190000000000001</v>
      </c>
      <c r="F97" s="111" t="s">
        <v>245</v>
      </c>
      <c r="G97" s="111">
        <v>4600027637</v>
      </c>
      <c r="H97" s="111">
        <v>30</v>
      </c>
      <c r="I97" s="111"/>
    </row>
    <row r="98" spans="1:9" hidden="1" x14ac:dyDescent="0.25">
      <c r="A98" s="111" t="str">
        <f t="shared" si="2"/>
        <v>4600027637305050100014M3</v>
      </c>
      <c r="B98" s="111">
        <v>5050100014</v>
      </c>
      <c r="C98" s="111" t="s">
        <v>5892</v>
      </c>
      <c r="D98" s="111" t="s">
        <v>76</v>
      </c>
      <c r="E98" s="112">
        <v>77.61</v>
      </c>
      <c r="F98" s="111" t="s">
        <v>247</v>
      </c>
      <c r="G98" s="111">
        <v>4600027637</v>
      </c>
      <c r="H98" s="111">
        <v>30</v>
      </c>
      <c r="I98" s="111"/>
    </row>
    <row r="99" spans="1:9" hidden="1" x14ac:dyDescent="0.25">
      <c r="A99" s="111" t="str">
        <f t="shared" si="2"/>
        <v>4600027637305050100011M3</v>
      </c>
      <c r="B99" s="111">
        <v>5050100011</v>
      </c>
      <c r="C99" s="111" t="s">
        <v>5893</v>
      </c>
      <c r="D99" s="111" t="s">
        <v>76</v>
      </c>
      <c r="E99" s="112">
        <v>248.16</v>
      </c>
      <c r="F99" s="111" t="s">
        <v>249</v>
      </c>
      <c r="G99" s="111">
        <v>4600027637</v>
      </c>
      <c r="H99" s="111">
        <v>30</v>
      </c>
      <c r="I99" s="111"/>
    </row>
    <row r="100" spans="1:9" hidden="1" x14ac:dyDescent="0.25">
      <c r="A100" s="111" t="str">
        <f t="shared" si="2"/>
        <v>4600027637305050100012M3</v>
      </c>
      <c r="B100" s="111">
        <v>5050100012</v>
      </c>
      <c r="C100" s="111" t="s">
        <v>5894</v>
      </c>
      <c r="D100" s="111" t="s">
        <v>76</v>
      </c>
      <c r="E100" s="112">
        <v>107.71</v>
      </c>
      <c r="F100" s="111" t="s">
        <v>251</v>
      </c>
      <c r="G100" s="111">
        <v>4600027637</v>
      </c>
      <c r="H100" s="111">
        <v>30</v>
      </c>
      <c r="I100" s="111"/>
    </row>
    <row r="101" spans="1:9" hidden="1" x14ac:dyDescent="0.25">
      <c r="A101" s="111" t="str">
        <f t="shared" si="2"/>
        <v>4600027637305500100803M3</v>
      </c>
      <c r="B101" s="111">
        <v>5500100803</v>
      </c>
      <c r="C101" s="111" t="s">
        <v>5895</v>
      </c>
      <c r="D101" s="111" t="s">
        <v>76</v>
      </c>
      <c r="E101" s="112">
        <v>22.36</v>
      </c>
      <c r="F101" s="111" t="s">
        <v>253</v>
      </c>
      <c r="G101" s="111">
        <v>4600027637</v>
      </c>
      <c r="H101" s="111">
        <v>30</v>
      </c>
      <c r="I101" s="111"/>
    </row>
    <row r="102" spans="1:9" hidden="1" x14ac:dyDescent="0.25">
      <c r="A102" s="111" t="str">
        <f t="shared" si="2"/>
        <v>4600027637305050100019M2</v>
      </c>
      <c r="B102" s="111">
        <v>5050100019</v>
      </c>
      <c r="C102" s="111" t="s">
        <v>5896</v>
      </c>
      <c r="D102" s="111" t="s">
        <v>73</v>
      </c>
      <c r="E102" s="112">
        <v>65.88</v>
      </c>
      <c r="F102" s="111" t="s">
        <v>255</v>
      </c>
      <c r="G102" s="111">
        <v>4600027637</v>
      </c>
      <c r="H102" s="111">
        <v>30</v>
      </c>
      <c r="I102" s="111"/>
    </row>
    <row r="103" spans="1:9" hidden="1" x14ac:dyDescent="0.25">
      <c r="A103" s="111" t="str">
        <f t="shared" si="2"/>
        <v>4600027637305500000901M3</v>
      </c>
      <c r="B103" s="111">
        <v>5500000901</v>
      </c>
      <c r="C103" s="111" t="s">
        <v>5080</v>
      </c>
      <c r="D103" s="111" t="s">
        <v>76</v>
      </c>
      <c r="E103" s="112">
        <v>101.44</v>
      </c>
      <c r="F103" s="111" t="s">
        <v>257</v>
      </c>
      <c r="G103" s="111">
        <v>4600027637</v>
      </c>
      <c r="H103" s="111">
        <v>30</v>
      </c>
      <c r="I103" s="111"/>
    </row>
    <row r="104" spans="1:9" hidden="1" x14ac:dyDescent="0.25">
      <c r="A104" s="111" t="str">
        <f t="shared" si="2"/>
        <v>4600027637305500000977CJ</v>
      </c>
      <c r="B104" s="111">
        <v>5500000977</v>
      </c>
      <c r="C104" s="111" t="s">
        <v>5086</v>
      </c>
      <c r="D104" s="111" t="s">
        <v>5087</v>
      </c>
      <c r="E104" s="112">
        <v>99228.69</v>
      </c>
      <c r="F104" s="111" t="s">
        <v>259</v>
      </c>
      <c r="G104" s="111">
        <v>4600027637</v>
      </c>
      <c r="H104" s="111">
        <v>30</v>
      </c>
      <c r="I104" s="111"/>
    </row>
    <row r="105" spans="1:9" hidden="1" x14ac:dyDescent="0.25">
      <c r="A105" s="111" t="str">
        <f t="shared" si="2"/>
        <v>4600027637305500000902M3</v>
      </c>
      <c r="B105" s="111">
        <v>5500000902</v>
      </c>
      <c r="C105" s="111" t="s">
        <v>5081</v>
      </c>
      <c r="D105" s="111" t="s">
        <v>76</v>
      </c>
      <c r="E105" s="112">
        <v>72.45</v>
      </c>
      <c r="F105" s="111" t="s">
        <v>261</v>
      </c>
      <c r="G105" s="111">
        <v>4600027637</v>
      </c>
      <c r="H105" s="111">
        <v>30</v>
      </c>
      <c r="I105" s="111"/>
    </row>
    <row r="106" spans="1:9" hidden="1" x14ac:dyDescent="0.25">
      <c r="A106" s="111" t="str">
        <f t="shared" si="2"/>
        <v>4600027637305500000905M3</v>
      </c>
      <c r="B106" s="111">
        <v>5500000905</v>
      </c>
      <c r="C106" s="111" t="s">
        <v>5082</v>
      </c>
      <c r="D106" s="111" t="s">
        <v>76</v>
      </c>
      <c r="E106" s="112">
        <v>14.9</v>
      </c>
      <c r="F106" s="111" t="s">
        <v>263</v>
      </c>
      <c r="G106" s="111">
        <v>4600027637</v>
      </c>
      <c r="H106" s="111">
        <v>30</v>
      </c>
      <c r="I106" s="111"/>
    </row>
    <row r="107" spans="1:9" hidden="1" x14ac:dyDescent="0.25">
      <c r="A107" s="111" t="str">
        <f t="shared" si="2"/>
        <v>4600027637305500300529M2</v>
      </c>
      <c r="B107" s="111">
        <v>5500300529</v>
      </c>
      <c r="C107" s="111" t="s">
        <v>5083</v>
      </c>
      <c r="D107" s="111" t="s">
        <v>73</v>
      </c>
      <c r="E107" s="112">
        <v>4.9000000000000004</v>
      </c>
      <c r="F107" s="111" t="s">
        <v>265</v>
      </c>
      <c r="G107" s="111">
        <v>4600027637</v>
      </c>
      <c r="H107" s="111">
        <v>30</v>
      </c>
      <c r="I107" s="111"/>
    </row>
    <row r="108" spans="1:9" hidden="1" x14ac:dyDescent="0.25">
      <c r="A108" s="111" t="str">
        <f t="shared" si="2"/>
        <v>4600027637305500000979CJ</v>
      </c>
      <c r="B108" s="111">
        <v>5500000979</v>
      </c>
      <c r="C108" s="111" t="s">
        <v>5088</v>
      </c>
      <c r="D108" s="111" t="s">
        <v>5087</v>
      </c>
      <c r="E108" s="112">
        <v>71161.23</v>
      </c>
      <c r="F108" s="111" t="s">
        <v>267</v>
      </c>
      <c r="G108" s="111">
        <v>4600027637</v>
      </c>
      <c r="H108" s="111">
        <v>30</v>
      </c>
      <c r="I108" s="111"/>
    </row>
    <row r="109" spans="1:9" hidden="1" x14ac:dyDescent="0.25">
      <c r="A109" s="111" t="str">
        <f t="shared" si="2"/>
        <v>4600027637305500000987UN</v>
      </c>
      <c r="B109" s="111">
        <v>5500000987</v>
      </c>
      <c r="C109" s="111" t="s">
        <v>5897</v>
      </c>
      <c r="D109" s="111" t="s">
        <v>72</v>
      </c>
      <c r="E109" s="112">
        <v>5707.73</v>
      </c>
      <c r="F109" s="111" t="s">
        <v>269</v>
      </c>
      <c r="G109" s="111">
        <v>4600027637</v>
      </c>
      <c r="H109" s="111">
        <v>30</v>
      </c>
      <c r="I109" s="111"/>
    </row>
    <row r="110" spans="1:9" hidden="1" x14ac:dyDescent="0.25">
      <c r="A110" s="111" t="str">
        <f t="shared" si="2"/>
        <v>4600027637305500000984UN</v>
      </c>
      <c r="B110" s="111">
        <v>5500000984</v>
      </c>
      <c r="C110" s="111" t="s">
        <v>5898</v>
      </c>
      <c r="D110" s="111" t="s">
        <v>72</v>
      </c>
      <c r="E110" s="112">
        <v>5729.22</v>
      </c>
      <c r="F110" s="111" t="s">
        <v>271</v>
      </c>
      <c r="G110" s="111">
        <v>4600027637</v>
      </c>
      <c r="H110" s="111">
        <v>30</v>
      </c>
      <c r="I110" s="111"/>
    </row>
    <row r="111" spans="1:9" hidden="1" x14ac:dyDescent="0.25">
      <c r="A111" s="111" t="str">
        <f t="shared" si="2"/>
        <v>4600027637305500000985UN</v>
      </c>
      <c r="B111" s="111">
        <v>5500000985</v>
      </c>
      <c r="C111" s="111" t="s">
        <v>5899</v>
      </c>
      <c r="D111" s="111" t="s">
        <v>72</v>
      </c>
      <c r="E111" s="112">
        <v>7322.71</v>
      </c>
      <c r="F111" s="111" t="s">
        <v>273</v>
      </c>
      <c r="G111" s="111">
        <v>4600027637</v>
      </c>
      <c r="H111" s="111">
        <v>30</v>
      </c>
      <c r="I111" s="111"/>
    </row>
    <row r="112" spans="1:9" hidden="1" x14ac:dyDescent="0.25">
      <c r="A112" s="111" t="str">
        <f t="shared" si="2"/>
        <v>4600027637305500000986UN</v>
      </c>
      <c r="B112" s="111">
        <v>5500000986</v>
      </c>
      <c r="C112" s="111" t="s">
        <v>5900</v>
      </c>
      <c r="D112" s="111" t="s">
        <v>72</v>
      </c>
      <c r="E112" s="112">
        <v>1295.52</v>
      </c>
      <c r="F112" s="111" t="s">
        <v>275</v>
      </c>
      <c r="G112" s="111">
        <v>4600027637</v>
      </c>
      <c r="H112" s="111">
        <v>30</v>
      </c>
      <c r="I112" s="111"/>
    </row>
    <row r="113" spans="1:9" hidden="1" x14ac:dyDescent="0.25">
      <c r="A113" s="111" t="str">
        <f t="shared" si="2"/>
        <v>4600027637305500300770UA</v>
      </c>
      <c r="B113" s="111">
        <v>5500300770</v>
      </c>
      <c r="C113" s="111" t="s">
        <v>5901</v>
      </c>
      <c r="D113" s="111" t="s">
        <v>6220</v>
      </c>
      <c r="E113" s="112">
        <v>3311.84</v>
      </c>
      <c r="F113" s="111" t="s">
        <v>276</v>
      </c>
      <c r="G113" s="111">
        <v>4600027637</v>
      </c>
      <c r="H113" s="111">
        <v>30</v>
      </c>
      <c r="I113" s="111"/>
    </row>
    <row r="114" spans="1:9" hidden="1" x14ac:dyDescent="0.25">
      <c r="A114" s="111" t="str">
        <f t="shared" si="2"/>
        <v>4600027637305500100001UN</v>
      </c>
      <c r="B114" s="111">
        <v>5500100001</v>
      </c>
      <c r="C114" s="111" t="s">
        <v>5094</v>
      </c>
      <c r="D114" s="111" t="s">
        <v>72</v>
      </c>
      <c r="E114" s="112">
        <v>9353.58</v>
      </c>
      <c r="F114" s="111" t="s">
        <v>277</v>
      </c>
      <c r="G114" s="111">
        <v>4600027637</v>
      </c>
      <c r="H114" s="111">
        <v>30</v>
      </c>
      <c r="I114" s="111"/>
    </row>
    <row r="115" spans="1:9" hidden="1" x14ac:dyDescent="0.25">
      <c r="A115" s="111" t="str">
        <f t="shared" si="2"/>
        <v>4600027637305500400629UN</v>
      </c>
      <c r="B115" s="111">
        <v>5500400629</v>
      </c>
      <c r="C115" s="111" t="s">
        <v>5902</v>
      </c>
      <c r="D115" s="111" t="s">
        <v>72</v>
      </c>
      <c r="E115" s="112">
        <v>7346.87</v>
      </c>
      <c r="F115" s="111" t="s">
        <v>278</v>
      </c>
      <c r="G115" s="111">
        <v>4600027637</v>
      </c>
      <c r="H115" s="111">
        <v>30</v>
      </c>
      <c r="I115" s="111"/>
    </row>
    <row r="116" spans="1:9" hidden="1" x14ac:dyDescent="0.25">
      <c r="A116" s="111" t="str">
        <f t="shared" si="2"/>
        <v>4600027637305500000983UN</v>
      </c>
      <c r="B116" s="111">
        <v>5500000983</v>
      </c>
      <c r="C116" s="111" t="s">
        <v>5903</v>
      </c>
      <c r="D116" s="111" t="s">
        <v>72</v>
      </c>
      <c r="E116" s="112">
        <v>9303.5</v>
      </c>
      <c r="F116" s="111" t="s">
        <v>279</v>
      </c>
      <c r="G116" s="111">
        <v>4600027637</v>
      </c>
      <c r="H116" s="111">
        <v>30</v>
      </c>
      <c r="I116" s="111"/>
    </row>
    <row r="117" spans="1:9" hidden="1" x14ac:dyDescent="0.25">
      <c r="A117" s="111" t="str">
        <f t="shared" si="2"/>
        <v>4600027637305500100002UN</v>
      </c>
      <c r="B117" s="111">
        <v>5500100002</v>
      </c>
      <c r="C117" s="111" t="s">
        <v>5097</v>
      </c>
      <c r="D117" s="111" t="s">
        <v>72</v>
      </c>
      <c r="E117" s="112">
        <v>8180.63</v>
      </c>
      <c r="F117" s="111" t="s">
        <v>281</v>
      </c>
      <c r="G117" s="111">
        <v>4600027637</v>
      </c>
      <c r="H117" s="111">
        <v>30</v>
      </c>
      <c r="I117" s="111"/>
    </row>
    <row r="118" spans="1:9" hidden="1" x14ac:dyDescent="0.25">
      <c r="A118" s="111" t="str">
        <f t="shared" si="2"/>
        <v>4600027637305500300363UN</v>
      </c>
      <c r="B118" s="111">
        <v>5500300363</v>
      </c>
      <c r="C118" s="111" t="s">
        <v>6090</v>
      </c>
      <c r="D118" s="111" t="s">
        <v>72</v>
      </c>
      <c r="E118" s="112">
        <v>3984.29</v>
      </c>
      <c r="F118" s="111" t="s">
        <v>283</v>
      </c>
      <c r="G118" s="111">
        <v>4600027637</v>
      </c>
      <c r="H118" s="111">
        <v>30</v>
      </c>
      <c r="I118" s="111"/>
    </row>
    <row r="119" spans="1:9" hidden="1" x14ac:dyDescent="0.25">
      <c r="A119" s="111" t="str">
        <f t="shared" si="2"/>
        <v>4600027637305500100003UN</v>
      </c>
      <c r="B119" s="111">
        <v>5500100003</v>
      </c>
      <c r="C119" s="111" t="s">
        <v>5098</v>
      </c>
      <c r="D119" s="111" t="s">
        <v>72</v>
      </c>
      <c r="E119" s="112">
        <v>13687.34</v>
      </c>
      <c r="F119" s="111" t="s">
        <v>284</v>
      </c>
      <c r="G119" s="111">
        <v>4600027637</v>
      </c>
      <c r="H119" s="111">
        <v>30</v>
      </c>
      <c r="I119" s="111"/>
    </row>
    <row r="120" spans="1:9" hidden="1" x14ac:dyDescent="0.25">
      <c r="A120" s="111" t="str">
        <f t="shared" si="2"/>
        <v>4600027637305050300080UN</v>
      </c>
      <c r="B120" s="111">
        <v>5050300080</v>
      </c>
      <c r="C120" s="111" t="s">
        <v>5099</v>
      </c>
      <c r="D120" s="111" t="s">
        <v>72</v>
      </c>
      <c r="E120" s="112">
        <v>6957.87</v>
      </c>
      <c r="F120" s="111" t="s">
        <v>286</v>
      </c>
      <c r="G120" s="111">
        <v>4600027637</v>
      </c>
      <c r="H120" s="111">
        <v>30</v>
      </c>
      <c r="I120" s="111"/>
    </row>
    <row r="121" spans="1:9" hidden="1" x14ac:dyDescent="0.25">
      <c r="A121" s="111" t="str">
        <f t="shared" si="2"/>
        <v>4600027637305500400382UN</v>
      </c>
      <c r="B121" s="111">
        <v>5500400382</v>
      </c>
      <c r="C121" s="111" t="s">
        <v>5100</v>
      </c>
      <c r="D121" s="111" t="s">
        <v>72</v>
      </c>
      <c r="E121" s="112">
        <v>525.86</v>
      </c>
      <c r="F121" s="111" t="s">
        <v>287</v>
      </c>
      <c r="G121" s="111">
        <v>4600027637</v>
      </c>
      <c r="H121" s="111">
        <v>30</v>
      </c>
      <c r="I121" s="111"/>
    </row>
    <row r="122" spans="1:9" hidden="1" x14ac:dyDescent="0.25">
      <c r="A122" s="111" t="str">
        <f t="shared" si="2"/>
        <v>4600027637305500000949UN</v>
      </c>
      <c r="B122" s="111">
        <v>5500000949</v>
      </c>
      <c r="C122" s="111" t="s">
        <v>5102</v>
      </c>
      <c r="D122" s="111" t="s">
        <v>72</v>
      </c>
      <c r="E122" s="112">
        <v>2921.99</v>
      </c>
      <c r="F122" s="111" t="s">
        <v>288</v>
      </c>
      <c r="G122" s="111">
        <v>4600027637</v>
      </c>
      <c r="H122" s="111">
        <v>30</v>
      </c>
      <c r="I122" s="111"/>
    </row>
    <row r="123" spans="1:9" hidden="1" x14ac:dyDescent="0.25">
      <c r="A123" s="111" t="str">
        <f t="shared" si="2"/>
        <v>4600027637305500000948UN</v>
      </c>
      <c r="B123" s="111">
        <v>5500000948</v>
      </c>
      <c r="C123" s="111" t="s">
        <v>5103</v>
      </c>
      <c r="D123" s="111" t="s">
        <v>72</v>
      </c>
      <c r="E123" s="112">
        <v>5369.19</v>
      </c>
      <c r="F123" s="111" t="s">
        <v>290</v>
      </c>
      <c r="G123" s="111">
        <v>4600027637</v>
      </c>
      <c r="H123" s="111">
        <v>30</v>
      </c>
      <c r="I123" s="111"/>
    </row>
    <row r="124" spans="1:9" hidden="1" x14ac:dyDescent="0.25">
      <c r="A124" s="111" t="str">
        <f t="shared" si="2"/>
        <v>4600027637305500000993UN</v>
      </c>
      <c r="B124" s="111">
        <v>5500000993</v>
      </c>
      <c r="C124" s="111" t="s">
        <v>5104</v>
      </c>
      <c r="D124" s="111" t="s">
        <v>72</v>
      </c>
      <c r="E124" s="112">
        <v>1647.54</v>
      </c>
      <c r="F124" s="111" t="s">
        <v>292</v>
      </c>
      <c r="G124" s="111">
        <v>4600027637</v>
      </c>
      <c r="H124" s="111">
        <v>30</v>
      </c>
      <c r="I124" s="111"/>
    </row>
    <row r="125" spans="1:9" hidden="1" x14ac:dyDescent="0.25">
      <c r="A125" s="111" t="str">
        <f t="shared" si="2"/>
        <v>4600027637305050300014UN</v>
      </c>
      <c r="B125" s="111">
        <v>5050300014</v>
      </c>
      <c r="C125" s="111" t="s">
        <v>7382</v>
      </c>
      <c r="D125" s="111" t="s">
        <v>72</v>
      </c>
      <c r="E125" s="112">
        <v>4081.59</v>
      </c>
      <c r="F125" s="111" t="s">
        <v>294</v>
      </c>
      <c r="G125" s="111">
        <v>4600027637</v>
      </c>
      <c r="H125" s="111">
        <v>30</v>
      </c>
      <c r="I125" s="111"/>
    </row>
    <row r="126" spans="1:9" hidden="1" x14ac:dyDescent="0.25">
      <c r="A126" s="111" t="str">
        <f t="shared" si="2"/>
        <v>4600027637305400099037UN</v>
      </c>
      <c r="B126" s="111">
        <v>5400099037</v>
      </c>
      <c r="C126" s="111" t="s">
        <v>7383</v>
      </c>
      <c r="D126" s="111" t="s">
        <v>72</v>
      </c>
      <c r="E126" s="112">
        <v>6272.72</v>
      </c>
      <c r="F126" s="111" t="s">
        <v>296</v>
      </c>
      <c r="G126" s="111">
        <v>4600027637</v>
      </c>
      <c r="H126" s="111">
        <v>30</v>
      </c>
      <c r="I126" s="111"/>
    </row>
    <row r="127" spans="1:9" hidden="1" x14ac:dyDescent="0.25">
      <c r="A127" s="111" t="str">
        <f t="shared" si="2"/>
        <v>4600027637305500200400UN</v>
      </c>
      <c r="B127" s="111">
        <v>5500200400</v>
      </c>
      <c r="C127" s="111" t="s">
        <v>5112</v>
      </c>
      <c r="D127" s="111" t="s">
        <v>72</v>
      </c>
      <c r="E127" s="112">
        <v>4429.32</v>
      </c>
      <c r="F127" s="111" t="s">
        <v>297</v>
      </c>
      <c r="G127" s="111">
        <v>4600027637</v>
      </c>
      <c r="H127" s="111">
        <v>30</v>
      </c>
      <c r="I127" s="111"/>
    </row>
    <row r="128" spans="1:9" hidden="1" x14ac:dyDescent="0.25">
      <c r="A128" s="111" t="str">
        <f t="shared" si="2"/>
        <v>4600027637305500000995UN</v>
      </c>
      <c r="B128" s="111">
        <v>5500000995</v>
      </c>
      <c r="C128" s="111" t="s">
        <v>5113</v>
      </c>
      <c r="D128" s="111" t="s">
        <v>72</v>
      </c>
      <c r="E128" s="112">
        <v>6611.35</v>
      </c>
      <c r="F128" s="111" t="s">
        <v>298</v>
      </c>
      <c r="G128" s="111">
        <v>4600027637</v>
      </c>
      <c r="H128" s="111">
        <v>30</v>
      </c>
      <c r="I128" s="111"/>
    </row>
    <row r="129" spans="1:9" hidden="1" x14ac:dyDescent="0.25">
      <c r="A129" s="111" t="str">
        <f t="shared" si="2"/>
        <v>4600027637305500000996UN</v>
      </c>
      <c r="B129" s="111">
        <v>5500000996</v>
      </c>
      <c r="C129" s="111" t="s">
        <v>5114</v>
      </c>
      <c r="D129" s="111" t="s">
        <v>72</v>
      </c>
      <c r="E129" s="112">
        <v>3968.33</v>
      </c>
      <c r="F129" s="111" t="s">
        <v>299</v>
      </c>
      <c r="G129" s="111">
        <v>4600027637</v>
      </c>
      <c r="H129" s="111">
        <v>30</v>
      </c>
      <c r="I129" s="111"/>
    </row>
    <row r="130" spans="1:9" hidden="1" x14ac:dyDescent="0.25">
      <c r="A130" s="111" t="str">
        <f t="shared" si="2"/>
        <v>4600027637305500100000UN</v>
      </c>
      <c r="B130" s="111">
        <v>5500100000</v>
      </c>
      <c r="C130" s="111" t="s">
        <v>5115</v>
      </c>
      <c r="D130" s="111" t="s">
        <v>72</v>
      </c>
      <c r="E130" s="112">
        <v>4378.46</v>
      </c>
      <c r="F130" s="111" t="s">
        <v>300</v>
      </c>
      <c r="G130" s="111">
        <v>4600027637</v>
      </c>
      <c r="H130" s="111">
        <v>30</v>
      </c>
      <c r="I130" s="111"/>
    </row>
    <row r="131" spans="1:9" hidden="1" x14ac:dyDescent="0.25">
      <c r="A131" s="111" t="str">
        <f t="shared" si="2"/>
        <v>4600027637305050300069M</v>
      </c>
      <c r="B131" s="111">
        <v>5050300069</v>
      </c>
      <c r="C131" s="111" t="s">
        <v>5908</v>
      </c>
      <c r="D131" s="111" t="s">
        <v>77</v>
      </c>
      <c r="E131" s="112">
        <v>5231.26</v>
      </c>
      <c r="F131" s="111" t="s">
        <v>301</v>
      </c>
      <c r="G131" s="111">
        <v>4600027637</v>
      </c>
      <c r="H131" s="111">
        <v>30</v>
      </c>
      <c r="I131" s="111"/>
    </row>
    <row r="132" spans="1:9" hidden="1" x14ac:dyDescent="0.25">
      <c r="A132" s="111" t="str">
        <f t="shared" si="2"/>
        <v>4600027637305500000984UN</v>
      </c>
      <c r="B132" s="111">
        <v>5500000984</v>
      </c>
      <c r="C132" s="111" t="s">
        <v>5898</v>
      </c>
      <c r="D132" s="111" t="s">
        <v>72</v>
      </c>
      <c r="E132" s="112">
        <v>5729.22</v>
      </c>
      <c r="F132" s="111" t="s">
        <v>302</v>
      </c>
      <c r="G132" s="111">
        <v>4600027637</v>
      </c>
      <c r="H132" s="111">
        <v>30</v>
      </c>
      <c r="I132" s="111"/>
    </row>
    <row r="133" spans="1:9" hidden="1" x14ac:dyDescent="0.25">
      <c r="A133" s="111" t="str">
        <f t="shared" si="2"/>
        <v>4600027637305500000944UN</v>
      </c>
      <c r="B133" s="111">
        <v>5500000944</v>
      </c>
      <c r="C133" s="111" t="s">
        <v>5117</v>
      </c>
      <c r="D133" s="111" t="s">
        <v>72</v>
      </c>
      <c r="E133" s="112">
        <v>34904.519999999997</v>
      </c>
      <c r="F133" s="111" t="s">
        <v>304</v>
      </c>
      <c r="G133" s="111">
        <v>4600027637</v>
      </c>
      <c r="H133" s="111">
        <v>30</v>
      </c>
      <c r="I133" s="111"/>
    </row>
    <row r="134" spans="1:9" hidden="1" x14ac:dyDescent="0.25">
      <c r="A134" s="111" t="str">
        <f t="shared" si="2"/>
        <v>4600027637305053000011UN</v>
      </c>
      <c r="B134" s="111">
        <v>5053000011</v>
      </c>
      <c r="C134" s="111" t="s">
        <v>67</v>
      </c>
      <c r="D134" s="111" t="s">
        <v>72</v>
      </c>
      <c r="E134" s="112">
        <v>690.83</v>
      </c>
      <c r="F134" s="111" t="s">
        <v>306</v>
      </c>
      <c r="G134" s="111">
        <v>4600027637</v>
      </c>
      <c r="H134" s="111">
        <v>30</v>
      </c>
      <c r="I134" s="111"/>
    </row>
    <row r="135" spans="1:9" hidden="1" x14ac:dyDescent="0.25">
      <c r="A135" s="111" t="str">
        <f t="shared" si="2"/>
        <v>4600027637305500000987UN</v>
      </c>
      <c r="B135" s="111">
        <v>5500000987</v>
      </c>
      <c r="C135" s="111" t="s">
        <v>5897</v>
      </c>
      <c r="D135" s="111" t="s">
        <v>72</v>
      </c>
      <c r="E135" s="112">
        <v>5707.73</v>
      </c>
      <c r="F135" s="111" t="s">
        <v>307</v>
      </c>
      <c r="G135" s="111">
        <v>4600027637</v>
      </c>
      <c r="H135" s="111">
        <v>30</v>
      </c>
      <c r="I135" s="111"/>
    </row>
    <row r="136" spans="1:9" hidden="1" x14ac:dyDescent="0.25">
      <c r="A136" s="111" t="str">
        <f t="shared" si="2"/>
        <v>4600027637305500000985UN</v>
      </c>
      <c r="B136" s="111">
        <v>5500000985</v>
      </c>
      <c r="C136" s="111" t="s">
        <v>5899</v>
      </c>
      <c r="D136" s="111" t="s">
        <v>72</v>
      </c>
      <c r="E136" s="112">
        <v>7322.71</v>
      </c>
      <c r="F136" s="111" t="s">
        <v>308</v>
      </c>
      <c r="G136" s="111">
        <v>4600027637</v>
      </c>
      <c r="H136" s="111">
        <v>30</v>
      </c>
      <c r="I136" s="111"/>
    </row>
    <row r="137" spans="1:9" hidden="1" x14ac:dyDescent="0.25">
      <c r="A137" s="111" t="str">
        <f t="shared" si="2"/>
        <v>4600027637305500000986UN</v>
      </c>
      <c r="B137" s="111">
        <v>5500000986</v>
      </c>
      <c r="C137" s="111" t="s">
        <v>5900</v>
      </c>
      <c r="D137" s="111" t="s">
        <v>72</v>
      </c>
      <c r="E137" s="112">
        <v>1295.52</v>
      </c>
      <c r="F137" s="111" t="s">
        <v>309</v>
      </c>
      <c r="G137" s="111">
        <v>4600027637</v>
      </c>
      <c r="H137" s="111">
        <v>30</v>
      </c>
      <c r="I137" s="111"/>
    </row>
    <row r="138" spans="1:9" hidden="1" x14ac:dyDescent="0.25">
      <c r="A138" s="111" t="str">
        <f t="shared" si="2"/>
        <v>4600027637305500300770UA</v>
      </c>
      <c r="B138" s="111">
        <v>5500300770</v>
      </c>
      <c r="C138" s="111" t="s">
        <v>5901</v>
      </c>
      <c r="D138" s="111" t="s">
        <v>6220</v>
      </c>
      <c r="E138" s="112">
        <v>3311.84</v>
      </c>
      <c r="F138" s="111" t="s">
        <v>4968</v>
      </c>
      <c r="G138" s="111">
        <v>4600027637</v>
      </c>
      <c r="H138" s="111">
        <v>30</v>
      </c>
      <c r="I138" s="111"/>
    </row>
    <row r="139" spans="1:9" hidden="1" x14ac:dyDescent="0.25">
      <c r="A139" s="111" t="str">
        <f t="shared" si="2"/>
        <v>4600027637305500100001UN</v>
      </c>
      <c r="B139" s="111">
        <v>5500100001</v>
      </c>
      <c r="C139" s="111" t="s">
        <v>5094</v>
      </c>
      <c r="D139" s="111" t="s">
        <v>72</v>
      </c>
      <c r="E139" s="112">
        <v>9353.58</v>
      </c>
      <c r="F139" s="111" t="s">
        <v>311</v>
      </c>
      <c r="G139" s="111">
        <v>4600027637</v>
      </c>
      <c r="H139" s="111">
        <v>30</v>
      </c>
      <c r="I139" s="111"/>
    </row>
    <row r="140" spans="1:9" hidden="1" x14ac:dyDescent="0.25">
      <c r="A140" s="111" t="str">
        <f t="shared" si="2"/>
        <v>4600027637305500400629UN</v>
      </c>
      <c r="B140" s="111">
        <v>5500400629</v>
      </c>
      <c r="C140" s="111" t="s">
        <v>5902</v>
      </c>
      <c r="D140" s="111" t="s">
        <v>72</v>
      </c>
      <c r="E140" s="112">
        <v>7346.87</v>
      </c>
      <c r="F140" s="111" t="s">
        <v>313</v>
      </c>
      <c r="G140" s="111">
        <v>4600027637</v>
      </c>
      <c r="H140" s="111">
        <v>30</v>
      </c>
      <c r="I140" s="111"/>
    </row>
    <row r="141" spans="1:9" hidden="1" x14ac:dyDescent="0.25">
      <c r="A141" s="111" t="str">
        <f t="shared" si="2"/>
        <v>4600027637305500000983UN</v>
      </c>
      <c r="B141" s="111">
        <v>5500000983</v>
      </c>
      <c r="C141" s="111" t="s">
        <v>5903</v>
      </c>
      <c r="D141" s="111" t="s">
        <v>72</v>
      </c>
      <c r="E141" s="112">
        <v>9303.5</v>
      </c>
      <c r="F141" s="111" t="s">
        <v>314</v>
      </c>
      <c r="G141" s="111">
        <v>4600027637</v>
      </c>
      <c r="H141" s="111">
        <v>30</v>
      </c>
      <c r="I141" s="111"/>
    </row>
    <row r="142" spans="1:9" hidden="1" x14ac:dyDescent="0.25">
      <c r="A142" s="111" t="str">
        <f t="shared" si="2"/>
        <v>4600027637305500100002UN</v>
      </c>
      <c r="B142" s="111">
        <v>5500100002</v>
      </c>
      <c r="C142" s="111" t="s">
        <v>5097</v>
      </c>
      <c r="D142" s="111" t="s">
        <v>72</v>
      </c>
      <c r="E142" s="112">
        <v>8180.63</v>
      </c>
      <c r="F142" s="111" t="s">
        <v>316</v>
      </c>
      <c r="G142" s="111">
        <v>4600027637</v>
      </c>
      <c r="H142" s="111">
        <v>30</v>
      </c>
      <c r="I142" s="111"/>
    </row>
    <row r="143" spans="1:9" hidden="1" x14ac:dyDescent="0.25">
      <c r="A143" s="111" t="str">
        <f t="shared" si="2"/>
        <v>4600027637305500100003UN</v>
      </c>
      <c r="B143" s="111">
        <v>5500100003</v>
      </c>
      <c r="C143" s="111" t="s">
        <v>5098</v>
      </c>
      <c r="D143" s="111" t="s">
        <v>72</v>
      </c>
      <c r="E143" s="112">
        <v>13687.34</v>
      </c>
      <c r="F143" s="111" t="s">
        <v>318</v>
      </c>
      <c r="G143" s="111">
        <v>4600027637</v>
      </c>
      <c r="H143" s="111">
        <v>30</v>
      </c>
      <c r="I143" s="111"/>
    </row>
    <row r="144" spans="1:9" hidden="1" x14ac:dyDescent="0.25">
      <c r="A144" s="111" t="str">
        <f t="shared" si="2"/>
        <v>4600027637305050300066UN</v>
      </c>
      <c r="B144" s="111">
        <v>5050300066</v>
      </c>
      <c r="C144" s="111" t="s">
        <v>5909</v>
      </c>
      <c r="D144" s="111" t="s">
        <v>72</v>
      </c>
      <c r="E144" s="112">
        <v>5729.22</v>
      </c>
      <c r="F144" s="111" t="s">
        <v>319</v>
      </c>
      <c r="G144" s="111">
        <v>4600027637</v>
      </c>
      <c r="H144" s="111">
        <v>30</v>
      </c>
      <c r="I144" s="111"/>
    </row>
    <row r="145" spans="1:9" hidden="1" x14ac:dyDescent="0.25">
      <c r="A145" s="111" t="str">
        <f t="shared" si="2"/>
        <v>4600027637305050300067UN</v>
      </c>
      <c r="B145" s="111">
        <v>5050300067</v>
      </c>
      <c r="C145" s="111" t="s">
        <v>5910</v>
      </c>
      <c r="D145" s="111" t="s">
        <v>72</v>
      </c>
      <c r="E145" s="112">
        <v>2362.4499999999998</v>
      </c>
      <c r="F145" s="111" t="s">
        <v>320</v>
      </c>
      <c r="G145" s="111">
        <v>4600027637</v>
      </c>
      <c r="H145" s="111">
        <v>30</v>
      </c>
      <c r="I145" s="111"/>
    </row>
    <row r="146" spans="1:9" hidden="1" x14ac:dyDescent="0.25">
      <c r="A146" s="111" t="str">
        <f t="shared" si="2"/>
        <v>4600027637305500000949UN</v>
      </c>
      <c r="B146" s="111">
        <v>5500000949</v>
      </c>
      <c r="C146" s="111" t="s">
        <v>5102</v>
      </c>
      <c r="D146" s="111" t="s">
        <v>72</v>
      </c>
      <c r="E146" s="112">
        <v>2921.99</v>
      </c>
      <c r="F146" s="111" t="s">
        <v>325</v>
      </c>
      <c r="G146" s="111">
        <v>4600027637</v>
      </c>
      <c r="H146" s="111">
        <v>30</v>
      </c>
      <c r="I146" s="111"/>
    </row>
    <row r="147" spans="1:9" hidden="1" x14ac:dyDescent="0.25">
      <c r="A147" s="111" t="str">
        <f t="shared" si="2"/>
        <v>4600027637305050300068UN</v>
      </c>
      <c r="B147" s="111">
        <v>5050300068</v>
      </c>
      <c r="C147" s="111" t="s">
        <v>5911</v>
      </c>
      <c r="D147" s="111" t="s">
        <v>72</v>
      </c>
      <c r="E147" s="112">
        <v>3230.88</v>
      </c>
      <c r="F147" s="111" t="s">
        <v>322</v>
      </c>
      <c r="G147" s="111">
        <v>4600027637</v>
      </c>
      <c r="H147" s="111">
        <v>30</v>
      </c>
      <c r="I147" s="111"/>
    </row>
    <row r="148" spans="1:9" hidden="1" x14ac:dyDescent="0.25">
      <c r="A148" s="111" t="str">
        <f t="shared" si="2"/>
        <v>4600027637305500400382UN</v>
      </c>
      <c r="B148" s="111">
        <v>5500400382</v>
      </c>
      <c r="C148" s="111" t="s">
        <v>5100</v>
      </c>
      <c r="D148" s="111" t="s">
        <v>72</v>
      </c>
      <c r="E148" s="112">
        <v>525.86</v>
      </c>
      <c r="F148" s="111" t="s">
        <v>323</v>
      </c>
      <c r="G148" s="111">
        <v>4600027637</v>
      </c>
      <c r="H148" s="111">
        <v>30</v>
      </c>
      <c r="I148" s="111"/>
    </row>
    <row r="149" spans="1:9" hidden="1" x14ac:dyDescent="0.25">
      <c r="A149" s="111" t="str">
        <f t="shared" si="2"/>
        <v>4600027637305500300363UN</v>
      </c>
      <c r="B149" s="111">
        <v>5500300363</v>
      </c>
      <c r="C149" s="111" t="s">
        <v>6090</v>
      </c>
      <c r="D149" s="111" t="s">
        <v>72</v>
      </c>
      <c r="E149" s="112">
        <v>5232.43</v>
      </c>
      <c r="F149" s="111" t="s">
        <v>324</v>
      </c>
      <c r="G149" s="111">
        <v>4600027637</v>
      </c>
      <c r="H149" s="111">
        <v>30</v>
      </c>
      <c r="I149" s="111"/>
    </row>
    <row r="150" spans="1:9" hidden="1" x14ac:dyDescent="0.25">
      <c r="A150" s="111" t="str">
        <f t="shared" si="2"/>
        <v>4600027637305500000948UN</v>
      </c>
      <c r="B150" s="111">
        <v>5500000948</v>
      </c>
      <c r="C150" s="111" t="s">
        <v>5103</v>
      </c>
      <c r="D150" s="111" t="s">
        <v>72</v>
      </c>
      <c r="E150" s="112">
        <v>5369.19</v>
      </c>
      <c r="F150" s="111" t="s">
        <v>321</v>
      </c>
      <c r="G150" s="111">
        <v>4600027637</v>
      </c>
      <c r="H150" s="111">
        <v>30</v>
      </c>
      <c r="I150" s="111"/>
    </row>
    <row r="151" spans="1:9" hidden="1" x14ac:dyDescent="0.25">
      <c r="A151" s="111" t="str">
        <f t="shared" si="2"/>
        <v>4600027637305500000993UN</v>
      </c>
      <c r="B151" s="111">
        <v>5500000993</v>
      </c>
      <c r="C151" s="111" t="s">
        <v>5104</v>
      </c>
      <c r="D151" s="111" t="s">
        <v>72</v>
      </c>
      <c r="E151" s="112">
        <v>1647.54</v>
      </c>
      <c r="F151" s="111" t="s">
        <v>326</v>
      </c>
      <c r="G151" s="111">
        <v>4600027637</v>
      </c>
      <c r="H151" s="111">
        <v>30</v>
      </c>
      <c r="I151" s="111"/>
    </row>
    <row r="152" spans="1:9" hidden="1" x14ac:dyDescent="0.25">
      <c r="A152" s="111" t="str">
        <f t="shared" si="2"/>
        <v>4600027637305500000972UN</v>
      </c>
      <c r="B152" s="111">
        <v>5500000972</v>
      </c>
      <c r="C152" s="111" t="s">
        <v>5912</v>
      </c>
      <c r="D152" s="111" t="s">
        <v>72</v>
      </c>
      <c r="E152" s="112">
        <v>4081.59</v>
      </c>
      <c r="F152" s="111" t="s">
        <v>327</v>
      </c>
      <c r="G152" s="111">
        <v>4600027637</v>
      </c>
      <c r="H152" s="111">
        <v>30</v>
      </c>
      <c r="I152" s="111"/>
    </row>
    <row r="153" spans="1:9" hidden="1" x14ac:dyDescent="0.25">
      <c r="A153" s="111" t="str">
        <f t="shared" si="2"/>
        <v>4600027637305052000061UN</v>
      </c>
      <c r="B153" s="111">
        <v>5052000061</v>
      </c>
      <c r="C153" s="111" t="s">
        <v>7384</v>
      </c>
      <c r="D153" s="111" t="s">
        <v>72</v>
      </c>
      <c r="E153" s="112">
        <v>5460.45</v>
      </c>
      <c r="F153" s="111" t="s">
        <v>328</v>
      </c>
      <c r="G153" s="111">
        <v>4600027637</v>
      </c>
      <c r="H153" s="111">
        <v>30</v>
      </c>
      <c r="I153" s="111"/>
    </row>
    <row r="154" spans="1:9" hidden="1" x14ac:dyDescent="0.25">
      <c r="A154" s="111" t="str">
        <f t="shared" si="2"/>
        <v>4600027637305500000962UN</v>
      </c>
      <c r="B154" s="111">
        <v>5500000962</v>
      </c>
      <c r="C154" s="111" t="s">
        <v>5913</v>
      </c>
      <c r="D154" s="111" t="s">
        <v>72</v>
      </c>
      <c r="E154" s="112">
        <v>8040.11</v>
      </c>
      <c r="F154" s="111" t="s">
        <v>329</v>
      </c>
      <c r="G154" s="111">
        <v>4600027637</v>
      </c>
      <c r="H154" s="111">
        <v>30</v>
      </c>
      <c r="I154" s="111"/>
    </row>
    <row r="155" spans="1:9" hidden="1" x14ac:dyDescent="0.25">
      <c r="A155" s="111" t="str">
        <f t="shared" si="2"/>
        <v>4600027637305500000959UN</v>
      </c>
      <c r="B155" s="111">
        <v>5500000959</v>
      </c>
      <c r="C155" s="111" t="s">
        <v>5124</v>
      </c>
      <c r="D155" s="111" t="s">
        <v>72</v>
      </c>
      <c r="E155" s="112">
        <v>5147.3999999999996</v>
      </c>
      <c r="F155" s="111" t="s">
        <v>330</v>
      </c>
      <c r="G155" s="111">
        <v>4600027637</v>
      </c>
      <c r="H155" s="111">
        <v>30</v>
      </c>
      <c r="I155" s="111"/>
    </row>
    <row r="156" spans="1:9" hidden="1" x14ac:dyDescent="0.25">
      <c r="A156" s="111" t="str">
        <f t="shared" si="2"/>
        <v>4600027637305500200400UN</v>
      </c>
      <c r="B156" s="111">
        <v>5500200400</v>
      </c>
      <c r="C156" s="111" t="s">
        <v>5112</v>
      </c>
      <c r="D156" s="111" t="s">
        <v>72</v>
      </c>
      <c r="E156" s="112">
        <v>4429.32</v>
      </c>
      <c r="F156" s="111" t="s">
        <v>331</v>
      </c>
      <c r="G156" s="111">
        <v>4600027637</v>
      </c>
      <c r="H156" s="111">
        <v>30</v>
      </c>
      <c r="I156" s="111"/>
    </row>
    <row r="157" spans="1:9" hidden="1" x14ac:dyDescent="0.25">
      <c r="A157" s="111" t="str">
        <f t="shared" si="2"/>
        <v>4600027637305500000995UN</v>
      </c>
      <c r="B157" s="111">
        <v>5500000995</v>
      </c>
      <c r="C157" s="111" t="s">
        <v>5113</v>
      </c>
      <c r="D157" s="111" t="s">
        <v>72</v>
      </c>
      <c r="E157" s="112">
        <v>6611.35</v>
      </c>
      <c r="F157" s="111" t="s">
        <v>332</v>
      </c>
      <c r="G157" s="111">
        <v>4600027637</v>
      </c>
      <c r="H157" s="111">
        <v>30</v>
      </c>
      <c r="I157" s="111"/>
    </row>
    <row r="158" spans="1:9" hidden="1" x14ac:dyDescent="0.25">
      <c r="A158" s="111" t="str">
        <f t="shared" ref="A158:A221" si="3">G158&amp;H158&amp;B158&amp;D158</f>
        <v>4600027637305500000975UN</v>
      </c>
      <c r="B158" s="111">
        <v>5500000975</v>
      </c>
      <c r="C158" s="111" t="s">
        <v>5914</v>
      </c>
      <c r="D158" s="111" t="s">
        <v>72</v>
      </c>
      <c r="E158" s="112">
        <v>104599.33</v>
      </c>
      <c r="F158" s="111" t="s">
        <v>333</v>
      </c>
      <c r="G158" s="111">
        <v>4600027637</v>
      </c>
      <c r="H158" s="111">
        <v>30</v>
      </c>
      <c r="I158" s="111"/>
    </row>
    <row r="159" spans="1:9" hidden="1" x14ac:dyDescent="0.25">
      <c r="A159" s="111" t="str">
        <f t="shared" si="3"/>
        <v>4600027637305050300061UN</v>
      </c>
      <c r="B159" s="111">
        <v>5050300061</v>
      </c>
      <c r="C159" s="111" t="s">
        <v>5917</v>
      </c>
      <c r="D159" s="111" t="s">
        <v>72</v>
      </c>
      <c r="E159" s="112">
        <v>6198.45</v>
      </c>
      <c r="F159" s="111" t="s">
        <v>334</v>
      </c>
      <c r="G159" s="111">
        <v>4600027637</v>
      </c>
      <c r="H159" s="111">
        <v>30</v>
      </c>
      <c r="I159" s="111"/>
    </row>
    <row r="160" spans="1:9" hidden="1" x14ac:dyDescent="0.25">
      <c r="A160" s="111" t="str">
        <f t="shared" si="3"/>
        <v>4600027637305500600035UN</v>
      </c>
      <c r="B160" s="111">
        <v>5500600035</v>
      </c>
      <c r="C160" s="111" t="s">
        <v>5131</v>
      </c>
      <c r="D160" s="111" t="s">
        <v>72</v>
      </c>
      <c r="E160" s="112">
        <v>1435.26</v>
      </c>
      <c r="F160" s="111" t="s">
        <v>335</v>
      </c>
      <c r="G160" s="111">
        <v>4600027637</v>
      </c>
      <c r="H160" s="111">
        <v>30</v>
      </c>
      <c r="I160" s="111"/>
    </row>
    <row r="161" spans="1:9" hidden="1" x14ac:dyDescent="0.25">
      <c r="A161" s="111" t="str">
        <f t="shared" si="3"/>
        <v>4600027637305050300018UN</v>
      </c>
      <c r="B161" s="111">
        <v>5050300018</v>
      </c>
      <c r="C161" s="111" t="s">
        <v>7385</v>
      </c>
      <c r="D161" s="111" t="s">
        <v>72</v>
      </c>
      <c r="E161" s="112">
        <v>5251.72</v>
      </c>
      <c r="F161" s="111" t="s">
        <v>336</v>
      </c>
      <c r="G161" s="111">
        <v>4600027637</v>
      </c>
      <c r="H161" s="111">
        <v>30</v>
      </c>
      <c r="I161" s="111"/>
    </row>
    <row r="162" spans="1:9" hidden="1" x14ac:dyDescent="0.25">
      <c r="A162" s="111" t="str">
        <f t="shared" si="3"/>
        <v>4600027637305500600035UN</v>
      </c>
      <c r="B162" s="111">
        <v>5500600035</v>
      </c>
      <c r="C162" s="111" t="s">
        <v>5131</v>
      </c>
      <c r="D162" s="111" t="s">
        <v>72</v>
      </c>
      <c r="E162" s="112">
        <v>6979.5</v>
      </c>
      <c r="F162" s="111" t="s">
        <v>337</v>
      </c>
      <c r="G162" s="111">
        <v>4600027637</v>
      </c>
      <c r="H162" s="111">
        <v>30</v>
      </c>
      <c r="I162" s="111"/>
    </row>
    <row r="163" spans="1:9" hidden="1" x14ac:dyDescent="0.25">
      <c r="A163" s="111" t="str">
        <f t="shared" si="3"/>
        <v>4600027637305500000973UN</v>
      </c>
      <c r="B163" s="111">
        <v>5500000973</v>
      </c>
      <c r="C163" s="111" t="s">
        <v>5916</v>
      </c>
      <c r="D163" s="111" t="s">
        <v>72</v>
      </c>
      <c r="E163" s="112">
        <v>6111.64</v>
      </c>
      <c r="F163" s="111" t="s">
        <v>338</v>
      </c>
      <c r="G163" s="111">
        <v>4600027637</v>
      </c>
      <c r="H163" s="111">
        <v>30</v>
      </c>
      <c r="I163" s="111"/>
    </row>
    <row r="164" spans="1:9" hidden="1" x14ac:dyDescent="0.25">
      <c r="A164" s="111" t="str">
        <f t="shared" si="3"/>
        <v>4600027637305050300055UN</v>
      </c>
      <c r="B164" s="111">
        <v>5050300055</v>
      </c>
      <c r="C164" s="111" t="s">
        <v>5919</v>
      </c>
      <c r="D164" s="111" t="s">
        <v>72</v>
      </c>
      <c r="E164" s="112">
        <v>9169.73</v>
      </c>
      <c r="F164" s="111" t="s">
        <v>339</v>
      </c>
      <c r="G164" s="111">
        <v>4600027637</v>
      </c>
      <c r="H164" s="111">
        <v>30</v>
      </c>
      <c r="I164" s="111"/>
    </row>
    <row r="165" spans="1:9" hidden="1" x14ac:dyDescent="0.25">
      <c r="A165" s="111" t="str">
        <f t="shared" si="3"/>
        <v>4600027637305050300082UN</v>
      </c>
      <c r="B165" s="111">
        <v>5050300082</v>
      </c>
      <c r="C165" s="111" t="s">
        <v>7386</v>
      </c>
      <c r="D165" s="111" t="s">
        <v>72</v>
      </c>
      <c r="E165" s="112">
        <v>23652.06</v>
      </c>
      <c r="F165" s="111" t="s">
        <v>340</v>
      </c>
      <c r="G165" s="111">
        <v>4600027637</v>
      </c>
      <c r="H165" s="111">
        <v>30</v>
      </c>
      <c r="I165" s="111"/>
    </row>
    <row r="166" spans="1:9" hidden="1" x14ac:dyDescent="0.25">
      <c r="A166" s="111" t="str">
        <f t="shared" si="3"/>
        <v>4600027637305050300057UN</v>
      </c>
      <c r="B166" s="111">
        <v>5050300057</v>
      </c>
      <c r="C166" s="111" t="s">
        <v>5921</v>
      </c>
      <c r="D166" s="111" t="s">
        <v>72</v>
      </c>
      <c r="E166" s="112">
        <v>20411.5</v>
      </c>
      <c r="F166" s="111" t="s">
        <v>341</v>
      </c>
      <c r="G166" s="111">
        <v>4600027637</v>
      </c>
      <c r="H166" s="111">
        <v>30</v>
      </c>
      <c r="I166" s="111"/>
    </row>
    <row r="167" spans="1:9" hidden="1" x14ac:dyDescent="0.25">
      <c r="A167" s="111" t="str">
        <f t="shared" si="3"/>
        <v>4600027637305050300075UN</v>
      </c>
      <c r="B167" s="111">
        <v>5050300075</v>
      </c>
      <c r="C167" s="111" t="s">
        <v>5922</v>
      </c>
      <c r="D167" s="111" t="s">
        <v>72</v>
      </c>
      <c r="E167" s="112">
        <v>2983.04</v>
      </c>
      <c r="F167" s="111" t="s">
        <v>342</v>
      </c>
      <c r="G167" s="111">
        <v>4600027637</v>
      </c>
      <c r="H167" s="111">
        <v>30</v>
      </c>
      <c r="I167" s="111"/>
    </row>
    <row r="168" spans="1:9" hidden="1" x14ac:dyDescent="0.25">
      <c r="A168" s="111" t="str">
        <f t="shared" si="3"/>
        <v>4600027637305500000966UN</v>
      </c>
      <c r="B168" s="111">
        <v>5500000966</v>
      </c>
      <c r="C168" s="111" t="s">
        <v>5923</v>
      </c>
      <c r="D168" s="111" t="s">
        <v>72</v>
      </c>
      <c r="E168" s="112">
        <v>14839.43</v>
      </c>
      <c r="F168" s="111" t="s">
        <v>343</v>
      </c>
      <c r="G168" s="111">
        <v>4600027637</v>
      </c>
      <c r="H168" s="111">
        <v>30</v>
      </c>
      <c r="I168" s="111"/>
    </row>
    <row r="169" spans="1:9" hidden="1" x14ac:dyDescent="0.25">
      <c r="A169" s="111" t="str">
        <f t="shared" si="3"/>
        <v>4600027637305050300046UN</v>
      </c>
      <c r="B169" s="111">
        <v>5050300046</v>
      </c>
      <c r="C169" s="111" t="s">
        <v>5924</v>
      </c>
      <c r="D169" s="111" t="s">
        <v>72</v>
      </c>
      <c r="E169" s="112">
        <v>19083.990000000002</v>
      </c>
      <c r="F169" s="111" t="s">
        <v>344</v>
      </c>
      <c r="G169" s="111">
        <v>4600027637</v>
      </c>
      <c r="H169" s="111">
        <v>30</v>
      </c>
      <c r="I169" s="111"/>
    </row>
    <row r="170" spans="1:9" hidden="1" x14ac:dyDescent="0.25">
      <c r="A170" s="111" t="str">
        <f t="shared" si="3"/>
        <v>4600027637305050300048UN</v>
      </c>
      <c r="B170" s="111">
        <v>5050300048</v>
      </c>
      <c r="C170" s="111" t="s">
        <v>5925</v>
      </c>
      <c r="D170" s="111" t="s">
        <v>72</v>
      </c>
      <c r="E170" s="112">
        <v>17143.009999999998</v>
      </c>
      <c r="F170" s="111" t="s">
        <v>345</v>
      </c>
      <c r="G170" s="111">
        <v>4600027637</v>
      </c>
      <c r="H170" s="111">
        <v>30</v>
      </c>
      <c r="I170" s="111"/>
    </row>
    <row r="171" spans="1:9" hidden="1" x14ac:dyDescent="0.25">
      <c r="A171" s="111" t="str">
        <f t="shared" si="3"/>
        <v>4600027637305050300062UN</v>
      </c>
      <c r="B171" s="111">
        <v>5050300062</v>
      </c>
      <c r="C171" s="111" t="s">
        <v>5926</v>
      </c>
      <c r="D171" s="111" t="s">
        <v>72</v>
      </c>
      <c r="E171" s="112">
        <v>61261.24</v>
      </c>
      <c r="F171" s="111" t="s">
        <v>346</v>
      </c>
      <c r="G171" s="111">
        <v>4600027637</v>
      </c>
      <c r="H171" s="111">
        <v>30</v>
      </c>
      <c r="I171" s="111"/>
    </row>
    <row r="172" spans="1:9" hidden="1" x14ac:dyDescent="0.25">
      <c r="A172" s="111" t="str">
        <f t="shared" si="3"/>
        <v>4600027637305500000984UN</v>
      </c>
      <c r="B172" s="111">
        <v>5500000984</v>
      </c>
      <c r="C172" s="111" t="s">
        <v>5898</v>
      </c>
      <c r="D172" s="111" t="s">
        <v>72</v>
      </c>
      <c r="E172" s="112">
        <v>5729.22</v>
      </c>
      <c r="F172" s="111" t="s">
        <v>347</v>
      </c>
      <c r="G172" s="111">
        <v>4600027637</v>
      </c>
      <c r="H172" s="111">
        <v>30</v>
      </c>
      <c r="I172" s="111"/>
    </row>
    <row r="173" spans="1:9" hidden="1" x14ac:dyDescent="0.25">
      <c r="A173" s="111" t="str">
        <f t="shared" si="3"/>
        <v>4600027637305500000985UN</v>
      </c>
      <c r="B173" s="111">
        <v>5500000985</v>
      </c>
      <c r="C173" s="111" t="s">
        <v>5899</v>
      </c>
      <c r="D173" s="111" t="s">
        <v>72</v>
      </c>
      <c r="E173" s="112">
        <v>7322.71</v>
      </c>
      <c r="F173" s="111" t="s">
        <v>348</v>
      </c>
      <c r="G173" s="111">
        <v>4600027637</v>
      </c>
      <c r="H173" s="111">
        <v>30</v>
      </c>
      <c r="I173" s="111"/>
    </row>
    <row r="174" spans="1:9" hidden="1" x14ac:dyDescent="0.25">
      <c r="A174" s="111" t="str">
        <f t="shared" si="3"/>
        <v>4600027637305500200402UN</v>
      </c>
      <c r="B174" s="111">
        <v>5500200402</v>
      </c>
      <c r="C174" s="111" t="s">
        <v>5141</v>
      </c>
      <c r="D174" s="111" t="s">
        <v>72</v>
      </c>
      <c r="E174" s="112">
        <v>6563.46</v>
      </c>
      <c r="F174" s="111" t="s">
        <v>349</v>
      </c>
      <c r="G174" s="111">
        <v>4600027637</v>
      </c>
      <c r="H174" s="111">
        <v>30</v>
      </c>
      <c r="I174" s="111"/>
    </row>
    <row r="175" spans="1:9" hidden="1" x14ac:dyDescent="0.25">
      <c r="A175" s="111" t="str">
        <f t="shared" si="3"/>
        <v>4600027637305500400629UN</v>
      </c>
      <c r="B175" s="111">
        <v>5500400629</v>
      </c>
      <c r="C175" s="111" t="s">
        <v>5902</v>
      </c>
      <c r="D175" s="111" t="s">
        <v>72</v>
      </c>
      <c r="E175" s="112">
        <v>7346.87</v>
      </c>
      <c r="F175" s="111" t="s">
        <v>350</v>
      </c>
      <c r="G175" s="111">
        <v>4600027637</v>
      </c>
      <c r="H175" s="111">
        <v>30</v>
      </c>
      <c r="I175" s="111"/>
    </row>
    <row r="176" spans="1:9" hidden="1" x14ac:dyDescent="0.25">
      <c r="A176" s="111" t="str">
        <f t="shared" si="3"/>
        <v>4600027637305500000983UN</v>
      </c>
      <c r="B176" s="111">
        <v>5500000983</v>
      </c>
      <c r="C176" s="111" t="s">
        <v>5903</v>
      </c>
      <c r="D176" s="111" t="s">
        <v>72</v>
      </c>
      <c r="E176" s="112">
        <v>9303.5</v>
      </c>
      <c r="F176" s="111" t="s">
        <v>351</v>
      </c>
      <c r="G176" s="111">
        <v>4600027637</v>
      </c>
      <c r="H176" s="111">
        <v>30</v>
      </c>
      <c r="I176" s="111"/>
    </row>
    <row r="177" spans="1:9" hidden="1" x14ac:dyDescent="0.25">
      <c r="A177" s="111" t="str">
        <f t="shared" si="3"/>
        <v>4600027637305500100002UN</v>
      </c>
      <c r="B177" s="111">
        <v>5500100002</v>
      </c>
      <c r="C177" s="111" t="s">
        <v>5097</v>
      </c>
      <c r="D177" s="111" t="s">
        <v>72</v>
      </c>
      <c r="E177" s="112">
        <v>8180.63</v>
      </c>
      <c r="F177" s="111" t="s">
        <v>352</v>
      </c>
      <c r="G177" s="111">
        <v>4600027637</v>
      </c>
      <c r="H177" s="111">
        <v>30</v>
      </c>
      <c r="I177" s="111"/>
    </row>
    <row r="178" spans="1:9" hidden="1" x14ac:dyDescent="0.25">
      <c r="A178" s="111" t="str">
        <f t="shared" si="3"/>
        <v>4600027637305500200817UN</v>
      </c>
      <c r="B178" s="111">
        <v>5500200817</v>
      </c>
      <c r="C178" s="111" t="s">
        <v>5142</v>
      </c>
      <c r="D178" s="111" t="s">
        <v>72</v>
      </c>
      <c r="E178" s="112">
        <v>60844.84</v>
      </c>
      <c r="F178" s="111" t="s">
        <v>353</v>
      </c>
      <c r="G178" s="111">
        <v>4600027637</v>
      </c>
      <c r="H178" s="111">
        <v>30</v>
      </c>
      <c r="I178" s="111"/>
    </row>
    <row r="179" spans="1:9" hidden="1" x14ac:dyDescent="0.25">
      <c r="A179" s="111" t="str">
        <f t="shared" si="3"/>
        <v>4600027637305500200816UN</v>
      </c>
      <c r="B179" s="111">
        <v>5500200816</v>
      </c>
      <c r="C179" s="111" t="s">
        <v>5143</v>
      </c>
      <c r="D179" s="111" t="s">
        <v>72</v>
      </c>
      <c r="E179" s="112">
        <v>77760.81</v>
      </c>
      <c r="F179" s="111" t="s">
        <v>354</v>
      </c>
      <c r="G179" s="111">
        <v>4600027637</v>
      </c>
      <c r="H179" s="111">
        <v>30</v>
      </c>
      <c r="I179" s="111"/>
    </row>
    <row r="180" spans="1:9" hidden="1" x14ac:dyDescent="0.25">
      <c r="A180" s="111" t="str">
        <f t="shared" si="3"/>
        <v>4600027637305050300051UN</v>
      </c>
      <c r="B180" s="111">
        <v>5050300051</v>
      </c>
      <c r="C180" s="111" t="s">
        <v>5927</v>
      </c>
      <c r="D180" s="111" t="s">
        <v>72</v>
      </c>
      <c r="E180" s="112">
        <v>87008.73</v>
      </c>
      <c r="F180" s="111" t="s">
        <v>355</v>
      </c>
      <c r="G180" s="111">
        <v>4600027637</v>
      </c>
      <c r="H180" s="111">
        <v>30</v>
      </c>
      <c r="I180" s="111"/>
    </row>
    <row r="181" spans="1:9" hidden="1" x14ac:dyDescent="0.25">
      <c r="A181" s="111" t="str">
        <f t="shared" si="3"/>
        <v>4600027637305050300052UN</v>
      </c>
      <c r="B181" s="111">
        <v>5050300052</v>
      </c>
      <c r="C181" s="111" t="s">
        <v>5928</v>
      </c>
      <c r="D181" s="111" t="s">
        <v>72</v>
      </c>
      <c r="E181" s="112">
        <v>50733.4</v>
      </c>
      <c r="F181" s="111" t="s">
        <v>356</v>
      </c>
      <c r="G181" s="111">
        <v>4600027637</v>
      </c>
      <c r="H181" s="111">
        <v>30</v>
      </c>
      <c r="I181" s="111"/>
    </row>
    <row r="182" spans="1:9" hidden="1" x14ac:dyDescent="0.25">
      <c r="A182" s="111" t="str">
        <f t="shared" si="3"/>
        <v>4600027637305500000991UN</v>
      </c>
      <c r="B182" s="111">
        <v>5500000991</v>
      </c>
      <c r="C182" s="111" t="s">
        <v>5929</v>
      </c>
      <c r="D182" s="111" t="s">
        <v>72</v>
      </c>
      <c r="E182" s="112">
        <v>125891.03</v>
      </c>
      <c r="F182" s="111" t="s">
        <v>357</v>
      </c>
      <c r="G182" s="111">
        <v>4600027637</v>
      </c>
      <c r="H182" s="111">
        <v>30</v>
      </c>
      <c r="I182" s="111"/>
    </row>
    <row r="183" spans="1:9" hidden="1" x14ac:dyDescent="0.25">
      <c r="A183" s="111" t="str">
        <f t="shared" si="3"/>
        <v>4600027637305500100006UN</v>
      </c>
      <c r="B183" s="111">
        <v>5500100006</v>
      </c>
      <c r="C183" s="111" t="s">
        <v>5147</v>
      </c>
      <c r="D183" s="111" t="s">
        <v>72</v>
      </c>
      <c r="E183" s="112">
        <v>149512.26999999999</v>
      </c>
      <c r="F183" s="111" t="s">
        <v>358</v>
      </c>
      <c r="G183" s="111">
        <v>4600027637</v>
      </c>
      <c r="H183" s="111">
        <v>30</v>
      </c>
      <c r="I183" s="111"/>
    </row>
    <row r="184" spans="1:9" hidden="1" x14ac:dyDescent="0.25">
      <c r="A184" s="111" t="str">
        <f t="shared" si="3"/>
        <v>4600027637305050300024UN</v>
      </c>
      <c r="B184" s="111">
        <v>5050300024</v>
      </c>
      <c r="C184" s="111" t="s">
        <v>7387</v>
      </c>
      <c r="D184" s="111" t="s">
        <v>72</v>
      </c>
      <c r="E184" s="112">
        <v>6198.45</v>
      </c>
      <c r="F184" s="111" t="s">
        <v>359</v>
      </c>
      <c r="G184" s="111">
        <v>4600027637</v>
      </c>
      <c r="H184" s="111">
        <v>30</v>
      </c>
      <c r="I184" s="111"/>
    </row>
    <row r="185" spans="1:9" hidden="1" x14ac:dyDescent="0.25">
      <c r="A185" s="111" t="str">
        <f t="shared" si="3"/>
        <v>4600027637305050300018UN</v>
      </c>
      <c r="B185" s="111">
        <v>5050300018</v>
      </c>
      <c r="C185" s="111" t="s">
        <v>7385</v>
      </c>
      <c r="D185" s="111" t="s">
        <v>72</v>
      </c>
      <c r="E185" s="112">
        <v>5251.72</v>
      </c>
      <c r="F185" s="111" t="s">
        <v>360</v>
      </c>
      <c r="G185" s="111">
        <v>4600027637</v>
      </c>
      <c r="H185" s="111">
        <v>30</v>
      </c>
      <c r="I185" s="111"/>
    </row>
    <row r="186" spans="1:9" hidden="1" x14ac:dyDescent="0.25">
      <c r="A186" s="111" t="str">
        <f t="shared" si="3"/>
        <v>4600027637305050300023UN</v>
      </c>
      <c r="B186" s="111">
        <v>5050300023</v>
      </c>
      <c r="C186" s="111" t="s">
        <v>7388</v>
      </c>
      <c r="D186" s="111" t="s">
        <v>72</v>
      </c>
      <c r="E186" s="112">
        <v>6979.5</v>
      </c>
      <c r="F186" s="111" t="s">
        <v>361</v>
      </c>
      <c r="G186" s="111">
        <v>4600027637</v>
      </c>
      <c r="H186" s="111">
        <v>30</v>
      </c>
      <c r="I186" s="111"/>
    </row>
    <row r="187" spans="1:9" hidden="1" x14ac:dyDescent="0.25">
      <c r="A187" s="111" t="str">
        <f t="shared" si="3"/>
        <v>4600027637305050300019UN</v>
      </c>
      <c r="B187" s="111">
        <v>5050300019</v>
      </c>
      <c r="C187" s="111" t="s">
        <v>7389</v>
      </c>
      <c r="D187" s="111" t="s">
        <v>72</v>
      </c>
      <c r="E187" s="112">
        <v>6111.64</v>
      </c>
      <c r="F187" s="111" t="s">
        <v>362</v>
      </c>
      <c r="G187" s="111">
        <v>4600027637</v>
      </c>
      <c r="H187" s="111">
        <v>30</v>
      </c>
      <c r="I187" s="111"/>
    </row>
    <row r="188" spans="1:9" hidden="1" x14ac:dyDescent="0.25">
      <c r="A188" s="111" t="str">
        <f t="shared" si="3"/>
        <v>4600027637305500000958UN</v>
      </c>
      <c r="B188" s="111">
        <v>5500000958</v>
      </c>
      <c r="C188" s="111" t="s">
        <v>5151</v>
      </c>
      <c r="D188" s="111" t="s">
        <v>72</v>
      </c>
      <c r="E188" s="112">
        <v>11867.7</v>
      </c>
      <c r="F188" s="111" t="s">
        <v>363</v>
      </c>
      <c r="G188" s="111">
        <v>4600027637</v>
      </c>
      <c r="H188" s="111">
        <v>30</v>
      </c>
      <c r="I188" s="111"/>
    </row>
    <row r="189" spans="1:9" hidden="1" x14ac:dyDescent="0.25">
      <c r="A189" s="111" t="str">
        <f t="shared" si="3"/>
        <v>4600027637305050300054UN</v>
      </c>
      <c r="B189" s="111">
        <v>5050300054</v>
      </c>
      <c r="C189" s="111" t="s">
        <v>5930</v>
      </c>
      <c r="D189" s="111" t="s">
        <v>72</v>
      </c>
      <c r="E189" s="112">
        <v>9152.5</v>
      </c>
      <c r="F189" s="111" t="s">
        <v>364</v>
      </c>
      <c r="G189" s="111">
        <v>4600027637</v>
      </c>
      <c r="H189" s="111">
        <v>30</v>
      </c>
      <c r="I189" s="111"/>
    </row>
    <row r="190" spans="1:9" hidden="1" x14ac:dyDescent="0.25">
      <c r="A190" s="111" t="str">
        <f t="shared" si="3"/>
        <v>4600027637305050300083UN</v>
      </c>
      <c r="B190" s="111">
        <v>5050300083</v>
      </c>
      <c r="C190" s="111" t="s">
        <v>5931</v>
      </c>
      <c r="D190" s="111" t="s">
        <v>72</v>
      </c>
      <c r="E190" s="112">
        <v>6623.52</v>
      </c>
      <c r="F190" s="111" t="s">
        <v>365</v>
      </c>
      <c r="G190" s="111">
        <v>4600027637</v>
      </c>
      <c r="H190" s="111">
        <v>30</v>
      </c>
      <c r="I190" s="111"/>
    </row>
    <row r="191" spans="1:9" hidden="1" x14ac:dyDescent="0.25">
      <c r="A191" s="111" t="str">
        <f t="shared" si="3"/>
        <v>4600027637305500000963UN</v>
      </c>
      <c r="B191" s="111">
        <v>5500000963</v>
      </c>
      <c r="C191" s="111" t="s">
        <v>5920</v>
      </c>
      <c r="D191" s="111" t="s">
        <v>72</v>
      </c>
      <c r="E191" s="112">
        <v>28831.84</v>
      </c>
      <c r="F191" s="111" t="s">
        <v>366</v>
      </c>
      <c r="G191" s="111">
        <v>4600027637</v>
      </c>
      <c r="H191" s="111">
        <v>30</v>
      </c>
      <c r="I191" s="111"/>
    </row>
    <row r="192" spans="1:9" hidden="1" x14ac:dyDescent="0.25">
      <c r="A192" s="111" t="str">
        <f t="shared" si="3"/>
        <v>4600027637305500000964UN</v>
      </c>
      <c r="B192" s="111">
        <v>5500000964</v>
      </c>
      <c r="C192" s="111" t="s">
        <v>5932</v>
      </c>
      <c r="D192" s="111" t="s">
        <v>72</v>
      </c>
      <c r="E192" s="112">
        <v>20982.91</v>
      </c>
      <c r="F192" s="111" t="s">
        <v>367</v>
      </c>
      <c r="G192" s="111">
        <v>4600027637</v>
      </c>
      <c r="H192" s="111">
        <v>30</v>
      </c>
      <c r="I192" s="111"/>
    </row>
    <row r="193" spans="1:9" hidden="1" x14ac:dyDescent="0.25">
      <c r="A193" s="111" t="str">
        <f t="shared" si="3"/>
        <v>4600027637305500200816UN</v>
      </c>
      <c r="B193" s="111">
        <v>5500200816</v>
      </c>
      <c r="C193" s="111" t="s">
        <v>5143</v>
      </c>
      <c r="D193" s="111" t="s">
        <v>72</v>
      </c>
      <c r="E193" s="112">
        <v>77760.81</v>
      </c>
      <c r="F193" s="111" t="s">
        <v>368</v>
      </c>
      <c r="G193" s="111">
        <v>4600027637</v>
      </c>
      <c r="H193" s="111">
        <v>30</v>
      </c>
      <c r="I193" s="111"/>
    </row>
    <row r="194" spans="1:9" hidden="1" x14ac:dyDescent="0.25">
      <c r="A194" s="111" t="str">
        <f t="shared" si="3"/>
        <v>4600027637305500200817UN</v>
      </c>
      <c r="B194" s="111">
        <v>5500200817</v>
      </c>
      <c r="C194" s="111" t="s">
        <v>5142</v>
      </c>
      <c r="D194" s="111" t="s">
        <v>72</v>
      </c>
      <c r="E194" s="112">
        <v>60844.84</v>
      </c>
      <c r="F194" s="111" t="s">
        <v>369</v>
      </c>
      <c r="G194" s="111">
        <v>4600027637</v>
      </c>
      <c r="H194" s="111">
        <v>30</v>
      </c>
      <c r="I194" s="111"/>
    </row>
    <row r="195" spans="1:9" hidden="1" x14ac:dyDescent="0.25">
      <c r="A195" s="111" t="str">
        <f t="shared" si="3"/>
        <v>4600027637305500300770UA</v>
      </c>
      <c r="B195" s="111">
        <v>5500300770</v>
      </c>
      <c r="C195" s="111" t="s">
        <v>5901</v>
      </c>
      <c r="D195" s="111" t="s">
        <v>6220</v>
      </c>
      <c r="E195" s="112">
        <v>3311.84</v>
      </c>
      <c r="F195" s="111" t="s">
        <v>370</v>
      </c>
      <c r="G195" s="111">
        <v>4600027637</v>
      </c>
      <c r="H195" s="111">
        <v>30</v>
      </c>
      <c r="I195" s="111"/>
    </row>
    <row r="196" spans="1:9" hidden="1" x14ac:dyDescent="0.25">
      <c r="A196" s="111" t="str">
        <f t="shared" si="3"/>
        <v>4600027637305500200401UN</v>
      </c>
      <c r="B196" s="111">
        <v>5500200401</v>
      </c>
      <c r="C196" s="111" t="s">
        <v>5153</v>
      </c>
      <c r="D196" s="111" t="s">
        <v>72</v>
      </c>
      <c r="E196" s="112">
        <v>8697.56</v>
      </c>
      <c r="F196" s="111" t="s">
        <v>371</v>
      </c>
      <c r="G196" s="111">
        <v>4600027637</v>
      </c>
      <c r="H196" s="111">
        <v>30</v>
      </c>
      <c r="I196" s="111"/>
    </row>
    <row r="197" spans="1:9" hidden="1" x14ac:dyDescent="0.25">
      <c r="A197" s="111" t="str">
        <f t="shared" si="3"/>
        <v>4600027637305500000994UN</v>
      </c>
      <c r="B197" s="111">
        <v>5500000994</v>
      </c>
      <c r="C197" s="111" t="s">
        <v>5154</v>
      </c>
      <c r="D197" s="111" t="s">
        <v>72</v>
      </c>
      <c r="E197" s="112">
        <v>24631.22</v>
      </c>
      <c r="F197" s="111" t="s">
        <v>372</v>
      </c>
      <c r="G197" s="111">
        <v>4600027637</v>
      </c>
      <c r="H197" s="111">
        <v>30</v>
      </c>
      <c r="I197" s="111"/>
    </row>
    <row r="198" spans="1:9" hidden="1" x14ac:dyDescent="0.25">
      <c r="A198" s="111" t="str">
        <f t="shared" si="3"/>
        <v>4600027637305500100002UN</v>
      </c>
      <c r="B198" s="111">
        <v>5500100002</v>
      </c>
      <c r="C198" s="111" t="s">
        <v>5097</v>
      </c>
      <c r="D198" s="111" t="s">
        <v>72</v>
      </c>
      <c r="E198" s="112">
        <v>8180.63</v>
      </c>
      <c r="F198" s="111" t="s">
        <v>6214</v>
      </c>
      <c r="G198" s="111">
        <v>4600027637</v>
      </c>
      <c r="H198" s="111">
        <v>30</v>
      </c>
      <c r="I198" s="111"/>
    </row>
    <row r="199" spans="1:9" hidden="1" x14ac:dyDescent="0.25">
      <c r="A199" s="111" t="str">
        <f t="shared" si="3"/>
        <v>4600027637305500100004UN</v>
      </c>
      <c r="B199" s="111">
        <v>5500100004</v>
      </c>
      <c r="C199" s="111" t="s">
        <v>5155</v>
      </c>
      <c r="D199" s="111" t="s">
        <v>72</v>
      </c>
      <c r="E199" s="112">
        <v>11399.74</v>
      </c>
      <c r="F199" s="111" t="s">
        <v>373</v>
      </c>
      <c r="G199" s="111">
        <v>4600027637</v>
      </c>
      <c r="H199" s="111">
        <v>30</v>
      </c>
      <c r="I199" s="111"/>
    </row>
    <row r="200" spans="1:9" hidden="1" x14ac:dyDescent="0.25">
      <c r="A200" s="111" t="str">
        <f t="shared" si="3"/>
        <v>4600027637305500000978UN</v>
      </c>
      <c r="B200" s="111">
        <v>5500000978</v>
      </c>
      <c r="C200" s="111" t="s">
        <v>5933</v>
      </c>
      <c r="D200" s="111" t="s">
        <v>72</v>
      </c>
      <c r="E200" s="112">
        <v>7553.74</v>
      </c>
      <c r="F200" s="111" t="s">
        <v>374</v>
      </c>
      <c r="G200" s="111">
        <v>4600027637</v>
      </c>
      <c r="H200" s="111">
        <v>30</v>
      </c>
      <c r="I200" s="111"/>
    </row>
    <row r="201" spans="1:9" hidden="1" x14ac:dyDescent="0.25">
      <c r="A201" s="111" t="str">
        <f t="shared" si="3"/>
        <v>4600027637305500000980UN</v>
      </c>
      <c r="B201" s="111">
        <v>5500000980</v>
      </c>
      <c r="C201" s="111" t="s">
        <v>5163</v>
      </c>
      <c r="D201" s="111" t="s">
        <v>72</v>
      </c>
      <c r="E201" s="112">
        <v>37758.39</v>
      </c>
      <c r="F201" s="111" t="s">
        <v>375</v>
      </c>
      <c r="G201" s="111">
        <v>4600027637</v>
      </c>
      <c r="H201" s="111">
        <v>30</v>
      </c>
      <c r="I201" s="111"/>
    </row>
    <row r="202" spans="1:9" hidden="1" x14ac:dyDescent="0.25">
      <c r="A202" s="111" t="str">
        <f t="shared" si="3"/>
        <v>4600027637305050300084UN</v>
      </c>
      <c r="B202" s="111">
        <v>5050300084</v>
      </c>
      <c r="C202" s="111" t="s">
        <v>5934</v>
      </c>
      <c r="D202" s="111" t="s">
        <v>72</v>
      </c>
      <c r="E202" s="112">
        <v>5351.91</v>
      </c>
      <c r="F202" s="111" t="s">
        <v>376</v>
      </c>
      <c r="G202" s="111">
        <v>4600027637</v>
      </c>
      <c r="H202" s="111">
        <v>30</v>
      </c>
      <c r="I202" s="111"/>
    </row>
    <row r="203" spans="1:9" hidden="1" x14ac:dyDescent="0.25">
      <c r="A203" s="111" t="str">
        <f t="shared" si="3"/>
        <v>4600027637305500000992UN</v>
      </c>
      <c r="B203" s="111">
        <v>5500000992</v>
      </c>
      <c r="C203" s="111" t="s">
        <v>5161</v>
      </c>
      <c r="D203" s="111" t="s">
        <v>72</v>
      </c>
      <c r="E203" s="112">
        <v>54544.89</v>
      </c>
      <c r="F203" s="111" t="s">
        <v>377</v>
      </c>
      <c r="G203" s="111">
        <v>4600027637</v>
      </c>
      <c r="H203" s="111">
        <v>30</v>
      </c>
      <c r="I203" s="111"/>
    </row>
    <row r="204" spans="1:9" hidden="1" x14ac:dyDescent="0.25">
      <c r="A204" s="111" t="str">
        <f t="shared" si="3"/>
        <v>4600027637305500400639M</v>
      </c>
      <c r="B204" s="111">
        <v>5500400639</v>
      </c>
      <c r="C204" s="111" t="s">
        <v>5162</v>
      </c>
      <c r="D204" s="111" t="s">
        <v>77</v>
      </c>
      <c r="E204" s="112">
        <v>10318.16</v>
      </c>
      <c r="F204" s="111" t="s">
        <v>378</v>
      </c>
      <c r="G204" s="111">
        <v>4600027637</v>
      </c>
      <c r="H204" s="111">
        <v>30</v>
      </c>
      <c r="I204" s="111"/>
    </row>
    <row r="205" spans="1:9" hidden="1" x14ac:dyDescent="0.25">
      <c r="A205" s="111" t="str">
        <f t="shared" si="3"/>
        <v>4600027637305500200399UN</v>
      </c>
      <c r="B205" s="111">
        <v>5500200399</v>
      </c>
      <c r="C205" s="111" t="s">
        <v>5164</v>
      </c>
      <c r="D205" s="111" t="s">
        <v>72</v>
      </c>
      <c r="E205" s="112">
        <v>7272.35</v>
      </c>
      <c r="F205" s="111" t="s">
        <v>379</v>
      </c>
      <c r="G205" s="111">
        <v>4600027637</v>
      </c>
      <c r="H205" s="111">
        <v>30</v>
      </c>
      <c r="I205" s="111"/>
    </row>
    <row r="206" spans="1:9" hidden="1" x14ac:dyDescent="0.25">
      <c r="A206" s="111" t="str">
        <f t="shared" si="3"/>
        <v>4600027637305500200403UN</v>
      </c>
      <c r="B206" s="111">
        <v>5500200403</v>
      </c>
      <c r="C206" s="111" t="s">
        <v>5165</v>
      </c>
      <c r="D206" s="111" t="s">
        <v>72</v>
      </c>
      <c r="E206" s="112">
        <v>10637.81</v>
      </c>
      <c r="F206" s="111" t="s">
        <v>380</v>
      </c>
      <c r="G206" s="111">
        <v>4600027637</v>
      </c>
      <c r="H206" s="111">
        <v>30</v>
      </c>
      <c r="I206" s="111"/>
    </row>
    <row r="207" spans="1:9" hidden="1" x14ac:dyDescent="0.25">
      <c r="A207" s="111" t="str">
        <f t="shared" si="3"/>
        <v>4600027637305500200819UN</v>
      </c>
      <c r="B207" s="111">
        <v>5500200819</v>
      </c>
      <c r="C207" s="111" t="s">
        <v>5166</v>
      </c>
      <c r="D207" s="111" t="s">
        <v>72</v>
      </c>
      <c r="E207" s="112">
        <v>218334.27</v>
      </c>
      <c r="F207" s="111" t="s">
        <v>381</v>
      </c>
      <c r="G207" s="111">
        <v>4600027637</v>
      </c>
      <c r="H207" s="111">
        <v>30</v>
      </c>
      <c r="I207" s="111"/>
    </row>
    <row r="208" spans="1:9" hidden="1" x14ac:dyDescent="0.25">
      <c r="A208" s="111" t="str">
        <f t="shared" si="3"/>
        <v>4600027637305500200409M3</v>
      </c>
      <c r="B208" s="111">
        <v>5500200409</v>
      </c>
      <c r="C208" s="111" t="s">
        <v>5167</v>
      </c>
      <c r="D208" s="111" t="s">
        <v>76</v>
      </c>
      <c r="E208" s="112">
        <v>299.55</v>
      </c>
      <c r="F208" s="111" t="s">
        <v>382</v>
      </c>
      <c r="G208" s="111">
        <v>4600027637</v>
      </c>
      <c r="H208" s="111">
        <v>30</v>
      </c>
      <c r="I208" s="111"/>
    </row>
    <row r="209" spans="1:9" hidden="1" x14ac:dyDescent="0.25">
      <c r="A209" s="111" t="str">
        <f t="shared" si="3"/>
        <v>4600027637305500200799M2</v>
      </c>
      <c r="B209" s="111">
        <v>5500200799</v>
      </c>
      <c r="C209" s="111" t="s">
        <v>5168</v>
      </c>
      <c r="D209" s="111" t="s">
        <v>73</v>
      </c>
      <c r="E209" s="112">
        <v>615.82000000000005</v>
      </c>
      <c r="F209" s="111" t="s">
        <v>383</v>
      </c>
      <c r="G209" s="111">
        <v>4600027637</v>
      </c>
      <c r="H209" s="111">
        <v>30</v>
      </c>
      <c r="I209" s="111"/>
    </row>
    <row r="210" spans="1:9" hidden="1" x14ac:dyDescent="0.25">
      <c r="A210" s="111" t="str">
        <f t="shared" si="3"/>
        <v>4600027637305500200803KG</v>
      </c>
      <c r="B210" s="111">
        <v>5500200803</v>
      </c>
      <c r="C210" s="111" t="s">
        <v>5169</v>
      </c>
      <c r="D210" s="111" t="s">
        <v>5170</v>
      </c>
      <c r="E210" s="112">
        <v>23.64</v>
      </c>
      <c r="F210" s="111" t="s">
        <v>384</v>
      </c>
      <c r="G210" s="111">
        <v>4600027637</v>
      </c>
      <c r="H210" s="111">
        <v>30</v>
      </c>
      <c r="I210" s="111"/>
    </row>
    <row r="211" spans="1:9" hidden="1" x14ac:dyDescent="0.25">
      <c r="A211" s="111" t="str">
        <f>G211&amp;H211&amp;B211&amp;D211</f>
        <v>4600027637305500000907KG</v>
      </c>
      <c r="B211" s="111">
        <v>5500000907</v>
      </c>
      <c r="C211" s="111" t="s">
        <v>5935</v>
      </c>
      <c r="D211" s="111" t="s">
        <v>5170</v>
      </c>
      <c r="E211" s="112">
        <v>15.1</v>
      </c>
      <c r="F211" s="111" t="s">
        <v>385</v>
      </c>
      <c r="G211" s="111">
        <v>4600027637</v>
      </c>
      <c r="H211" s="111">
        <v>30</v>
      </c>
      <c r="I211" s="111"/>
    </row>
    <row r="212" spans="1:9" hidden="1" x14ac:dyDescent="0.25">
      <c r="A212" s="111" t="str">
        <f t="shared" si="3"/>
        <v>4600027637305500100812M3</v>
      </c>
      <c r="B212" s="111">
        <v>5500100812</v>
      </c>
      <c r="C212" s="111" t="s">
        <v>5172</v>
      </c>
      <c r="D212" s="111" t="s">
        <v>76</v>
      </c>
      <c r="E212" s="112">
        <v>1891.4</v>
      </c>
      <c r="F212" s="111" t="s">
        <v>386</v>
      </c>
      <c r="G212" s="111">
        <v>4600027637</v>
      </c>
      <c r="H212" s="111">
        <v>30</v>
      </c>
      <c r="I212" s="111"/>
    </row>
    <row r="213" spans="1:9" hidden="1" x14ac:dyDescent="0.25">
      <c r="A213" s="111" t="str">
        <f t="shared" si="3"/>
        <v>4600027637305500100813M3</v>
      </c>
      <c r="B213" s="111">
        <v>5500100813</v>
      </c>
      <c r="C213" s="111" t="s">
        <v>5173</v>
      </c>
      <c r="D213" s="111" t="s">
        <v>76</v>
      </c>
      <c r="E213" s="112">
        <v>1956.34</v>
      </c>
      <c r="F213" s="111" t="s">
        <v>387</v>
      </c>
      <c r="G213" s="111">
        <v>4600027637</v>
      </c>
      <c r="H213" s="111">
        <v>30</v>
      </c>
      <c r="I213" s="111"/>
    </row>
    <row r="214" spans="1:9" hidden="1" x14ac:dyDescent="0.25">
      <c r="A214" s="111" t="str">
        <f t="shared" si="3"/>
        <v>4600027637305500100808M3</v>
      </c>
      <c r="B214" s="111">
        <v>5500100808</v>
      </c>
      <c r="C214" s="111" t="s">
        <v>5174</v>
      </c>
      <c r="D214" s="111" t="s">
        <v>76</v>
      </c>
      <c r="E214" s="112">
        <v>1101.33</v>
      </c>
      <c r="F214" s="111" t="s">
        <v>388</v>
      </c>
      <c r="G214" s="111">
        <v>4600027637</v>
      </c>
      <c r="H214" s="111">
        <v>30</v>
      </c>
      <c r="I214" s="111"/>
    </row>
    <row r="215" spans="1:9" hidden="1" x14ac:dyDescent="0.25">
      <c r="A215" s="111" t="str">
        <f t="shared" si="3"/>
        <v>4600027637305500000942UN</v>
      </c>
      <c r="B215" s="111">
        <v>5500000942</v>
      </c>
      <c r="C215" s="111" t="s">
        <v>5178</v>
      </c>
      <c r="D215" s="111" t="s">
        <v>72</v>
      </c>
      <c r="E215" s="112">
        <v>124999.19</v>
      </c>
      <c r="F215" s="111" t="s">
        <v>389</v>
      </c>
      <c r="G215" s="111">
        <v>4600027637</v>
      </c>
      <c r="H215" s="111">
        <v>30</v>
      </c>
      <c r="I215" s="111"/>
    </row>
    <row r="216" spans="1:9" hidden="1" x14ac:dyDescent="0.25">
      <c r="A216" s="111" t="str">
        <f t="shared" si="3"/>
        <v>4600027637305500100011UN</v>
      </c>
      <c r="B216" s="111">
        <v>5500100011</v>
      </c>
      <c r="C216" s="111" t="s">
        <v>5175</v>
      </c>
      <c r="D216" s="111" t="s">
        <v>72</v>
      </c>
      <c r="E216" s="112">
        <v>26596.720000000001</v>
      </c>
      <c r="F216" s="111" t="s">
        <v>390</v>
      </c>
      <c r="G216" s="111">
        <v>4600027637</v>
      </c>
      <c r="H216" s="111">
        <v>30</v>
      </c>
      <c r="I216" s="111"/>
    </row>
    <row r="217" spans="1:9" hidden="1" x14ac:dyDescent="0.25">
      <c r="A217" s="111" t="str">
        <f t="shared" si="3"/>
        <v>4600027637305500100007UN</v>
      </c>
      <c r="B217" s="111">
        <v>5500100007</v>
      </c>
      <c r="C217" s="111" t="s">
        <v>5176</v>
      </c>
      <c r="D217" s="111" t="s">
        <v>72</v>
      </c>
      <c r="E217" s="112">
        <v>124999.19</v>
      </c>
      <c r="F217" s="111" t="s">
        <v>391</v>
      </c>
      <c r="G217" s="111">
        <v>4600027637</v>
      </c>
      <c r="H217" s="111">
        <v>30</v>
      </c>
      <c r="I217" s="111"/>
    </row>
    <row r="218" spans="1:9" hidden="1" x14ac:dyDescent="0.25">
      <c r="A218" s="111" t="str">
        <f t="shared" si="3"/>
        <v>4600027637305500100008UN</v>
      </c>
      <c r="B218" s="111">
        <v>5500100008</v>
      </c>
      <c r="C218" s="111" t="s">
        <v>5177</v>
      </c>
      <c r="D218" s="111" t="s">
        <v>72</v>
      </c>
      <c r="E218" s="112">
        <v>93531.94</v>
      </c>
      <c r="F218" s="111" t="s">
        <v>392</v>
      </c>
      <c r="G218" s="111">
        <v>4600027637</v>
      </c>
      <c r="H218" s="111">
        <v>30</v>
      </c>
      <c r="I218" s="111"/>
    </row>
    <row r="219" spans="1:9" hidden="1" x14ac:dyDescent="0.25">
      <c r="A219" s="111" t="str">
        <f t="shared" si="3"/>
        <v>4600027637305500000943UN</v>
      </c>
      <c r="B219" s="111">
        <v>5500000943</v>
      </c>
      <c r="C219" s="111" t="s">
        <v>5179</v>
      </c>
      <c r="D219" s="111" t="s">
        <v>72</v>
      </c>
      <c r="E219" s="112">
        <v>93531.94</v>
      </c>
      <c r="F219" s="111" t="s">
        <v>394</v>
      </c>
      <c r="G219" s="111">
        <v>4600027637</v>
      </c>
      <c r="H219" s="111">
        <v>30</v>
      </c>
      <c r="I219" s="111"/>
    </row>
    <row r="220" spans="1:9" hidden="1" x14ac:dyDescent="0.25">
      <c r="A220" s="111" t="str">
        <f t="shared" si="3"/>
        <v>4600027637305500000960UN</v>
      </c>
      <c r="B220" s="111">
        <v>5500000960</v>
      </c>
      <c r="C220" s="111" t="s">
        <v>5936</v>
      </c>
      <c r="D220" s="111" t="s">
        <v>72</v>
      </c>
      <c r="E220" s="112">
        <v>22325.39</v>
      </c>
      <c r="F220" s="111" t="s">
        <v>395</v>
      </c>
      <c r="G220" s="111">
        <v>4600027637</v>
      </c>
      <c r="H220" s="111">
        <v>30</v>
      </c>
      <c r="I220" s="111"/>
    </row>
    <row r="221" spans="1:9" hidden="1" x14ac:dyDescent="0.25">
      <c r="A221" s="111" t="str">
        <f t="shared" si="3"/>
        <v>4600027637305500000981UN</v>
      </c>
      <c r="B221" s="111">
        <v>5500000981</v>
      </c>
      <c r="C221" s="111" t="s">
        <v>5937</v>
      </c>
      <c r="D221" s="111" t="s">
        <v>72</v>
      </c>
      <c r="E221" s="112">
        <v>10955.89</v>
      </c>
      <c r="F221" s="111" t="s">
        <v>396</v>
      </c>
      <c r="G221" s="111">
        <v>4600027637</v>
      </c>
      <c r="H221" s="111">
        <v>30</v>
      </c>
      <c r="I221" s="111"/>
    </row>
    <row r="222" spans="1:9" hidden="1" x14ac:dyDescent="0.25">
      <c r="A222" s="111" t="str">
        <f t="shared" ref="A222:A285" si="4">G222&amp;H222&amp;B222&amp;D222</f>
        <v>4600027637305500000960UN</v>
      </c>
      <c r="B222" s="111">
        <v>5500000960</v>
      </c>
      <c r="C222" s="111" t="s">
        <v>5936</v>
      </c>
      <c r="D222" s="111" t="s">
        <v>72</v>
      </c>
      <c r="E222" s="112">
        <v>22325.39</v>
      </c>
      <c r="F222" s="111" t="s">
        <v>397</v>
      </c>
      <c r="G222" s="111">
        <v>4600027637</v>
      </c>
      <c r="H222" s="111">
        <v>30</v>
      </c>
      <c r="I222" s="111"/>
    </row>
    <row r="223" spans="1:9" hidden="1" x14ac:dyDescent="0.25">
      <c r="A223" s="111" t="str">
        <f t="shared" si="4"/>
        <v>4600027637305500100005UN</v>
      </c>
      <c r="B223" s="111">
        <v>5500100005</v>
      </c>
      <c r="C223" s="111" t="s">
        <v>5182</v>
      </c>
      <c r="D223" s="111" t="s">
        <v>72</v>
      </c>
      <c r="E223" s="112">
        <v>934.71</v>
      </c>
      <c r="F223" s="111" t="s">
        <v>398</v>
      </c>
      <c r="G223" s="111">
        <v>4600027637</v>
      </c>
      <c r="H223" s="111">
        <v>30</v>
      </c>
      <c r="I223" s="111"/>
    </row>
    <row r="224" spans="1:9" hidden="1" x14ac:dyDescent="0.25">
      <c r="A224" s="111" t="str">
        <f t="shared" si="4"/>
        <v>4600027637305500000982UN</v>
      </c>
      <c r="B224" s="111">
        <v>5500000982</v>
      </c>
      <c r="C224" s="111" t="s">
        <v>5183</v>
      </c>
      <c r="D224" s="111" t="s">
        <v>72</v>
      </c>
      <c r="E224" s="112">
        <v>1274.0899999999999</v>
      </c>
      <c r="F224" s="111" t="s">
        <v>399</v>
      </c>
      <c r="G224" s="111">
        <v>4600027637</v>
      </c>
      <c r="H224" s="111">
        <v>30</v>
      </c>
      <c r="I224" s="111"/>
    </row>
    <row r="225" spans="1:9" hidden="1" x14ac:dyDescent="0.25">
      <c r="A225" s="111" t="str">
        <f t="shared" si="4"/>
        <v>4600027637305500000989UN</v>
      </c>
      <c r="B225" s="111">
        <v>5500000989</v>
      </c>
      <c r="C225" s="111" t="s">
        <v>5184</v>
      </c>
      <c r="D225" s="111" t="s">
        <v>72</v>
      </c>
      <c r="E225" s="112">
        <v>36138.910000000003</v>
      </c>
      <c r="F225" s="111" t="s">
        <v>400</v>
      </c>
      <c r="G225" s="111">
        <v>4600027637</v>
      </c>
      <c r="H225" s="111">
        <v>30</v>
      </c>
      <c r="I225" s="111"/>
    </row>
    <row r="226" spans="1:9" hidden="1" x14ac:dyDescent="0.25">
      <c r="A226" s="111" t="str">
        <f t="shared" si="4"/>
        <v>4600027637305500100009UN</v>
      </c>
      <c r="B226" s="111">
        <v>5500100009</v>
      </c>
      <c r="C226" s="111" t="s">
        <v>5185</v>
      </c>
      <c r="D226" s="111" t="s">
        <v>72</v>
      </c>
      <c r="E226" s="112">
        <v>168454.69</v>
      </c>
      <c r="F226" s="111" t="s">
        <v>401</v>
      </c>
      <c r="G226" s="111">
        <v>4600027637</v>
      </c>
      <c r="H226" s="111">
        <v>30</v>
      </c>
      <c r="I226" s="111"/>
    </row>
    <row r="227" spans="1:9" hidden="1" x14ac:dyDescent="0.25">
      <c r="A227" s="111" t="str">
        <f t="shared" si="4"/>
        <v>4600027637305500100010UN</v>
      </c>
      <c r="B227" s="111">
        <v>5500100010</v>
      </c>
      <c r="C227" s="111" t="s">
        <v>5186</v>
      </c>
      <c r="D227" s="111" t="s">
        <v>72</v>
      </c>
      <c r="E227" s="112">
        <v>124912.72</v>
      </c>
      <c r="F227" s="111" t="s">
        <v>403</v>
      </c>
      <c r="G227" s="111">
        <v>4600027637</v>
      </c>
      <c r="H227" s="111">
        <v>30</v>
      </c>
      <c r="I227" s="111"/>
    </row>
    <row r="228" spans="1:9" hidden="1" x14ac:dyDescent="0.25">
      <c r="A228" s="111" t="str">
        <f t="shared" si="4"/>
        <v>4600027637305500000990UN</v>
      </c>
      <c r="B228" s="111">
        <v>5500000990</v>
      </c>
      <c r="C228" s="111" t="s">
        <v>5187</v>
      </c>
      <c r="D228" s="111" t="s">
        <v>72</v>
      </c>
      <c r="E228" s="112">
        <v>37792.43</v>
      </c>
      <c r="F228" s="111" t="s">
        <v>404</v>
      </c>
      <c r="G228" s="111">
        <v>4600027637</v>
      </c>
      <c r="H228" s="111">
        <v>30</v>
      </c>
      <c r="I228" s="111"/>
    </row>
    <row r="229" spans="1:9" hidden="1" x14ac:dyDescent="0.25">
      <c r="A229" s="111" t="str">
        <f t="shared" si="4"/>
        <v>4600027637305050000009M2</v>
      </c>
      <c r="B229" s="111">
        <v>5050000009</v>
      </c>
      <c r="C229" s="111" t="s">
        <v>5939</v>
      </c>
      <c r="D229" s="111" t="s">
        <v>73</v>
      </c>
      <c r="E229" s="112">
        <v>23.5</v>
      </c>
      <c r="F229" s="111" t="s">
        <v>405</v>
      </c>
      <c r="G229" s="111">
        <v>4600027637</v>
      </c>
      <c r="H229" s="111">
        <v>30</v>
      </c>
      <c r="I229" s="111"/>
    </row>
    <row r="230" spans="1:9" hidden="1" x14ac:dyDescent="0.25">
      <c r="A230" s="111" t="str">
        <f t="shared" si="4"/>
        <v>4600027637305500000988UN</v>
      </c>
      <c r="B230" s="111">
        <v>5500000988</v>
      </c>
      <c r="C230" s="111" t="s">
        <v>5188</v>
      </c>
      <c r="D230" s="111" t="s">
        <v>72</v>
      </c>
      <c r="E230" s="112">
        <v>37991.050000000003</v>
      </c>
      <c r="F230" s="111" t="s">
        <v>407</v>
      </c>
      <c r="G230" s="111">
        <v>4600027637</v>
      </c>
      <c r="H230" s="111">
        <v>30</v>
      </c>
      <c r="I230" s="111"/>
    </row>
    <row r="231" spans="1:9" hidden="1" x14ac:dyDescent="0.25">
      <c r="A231" s="111" t="str">
        <f t="shared" si="4"/>
        <v>4600027637305500000976UN</v>
      </c>
      <c r="B231" s="111">
        <v>5500000976</v>
      </c>
      <c r="C231" s="111" t="s">
        <v>5189</v>
      </c>
      <c r="D231" s="111" t="s">
        <v>72</v>
      </c>
      <c r="E231" s="112">
        <v>15748.91</v>
      </c>
      <c r="F231" s="111" t="s">
        <v>409</v>
      </c>
      <c r="G231" s="111">
        <v>4600027637</v>
      </c>
      <c r="H231" s="111">
        <v>30</v>
      </c>
      <c r="I231" s="111"/>
    </row>
    <row r="232" spans="1:9" hidden="1" x14ac:dyDescent="0.25">
      <c r="A232" s="111" t="str">
        <f t="shared" si="4"/>
        <v>4600027637305050000008M3</v>
      </c>
      <c r="B232" s="111">
        <v>5050000008</v>
      </c>
      <c r="C232" s="111" t="s">
        <v>5938</v>
      </c>
      <c r="D232" s="111" t="s">
        <v>76</v>
      </c>
      <c r="E232" s="112">
        <v>11104.13</v>
      </c>
      <c r="F232" s="111" t="s">
        <v>410</v>
      </c>
      <c r="G232" s="111">
        <v>4600027637</v>
      </c>
      <c r="H232" s="111">
        <v>30</v>
      </c>
      <c r="I232" s="111"/>
    </row>
    <row r="233" spans="1:9" hidden="1" x14ac:dyDescent="0.25">
      <c r="A233" s="111" t="str">
        <f t="shared" si="4"/>
        <v>4600027637305050000014M2</v>
      </c>
      <c r="B233" s="111">
        <v>5050000014</v>
      </c>
      <c r="C233" s="111" t="s">
        <v>5940</v>
      </c>
      <c r="D233" s="111" t="s">
        <v>73</v>
      </c>
      <c r="E233" s="112">
        <v>20.399999999999999</v>
      </c>
      <c r="F233" s="111" t="s">
        <v>411</v>
      </c>
      <c r="G233" s="111">
        <v>4600027637</v>
      </c>
      <c r="H233" s="111">
        <v>30</v>
      </c>
      <c r="I233" s="111"/>
    </row>
    <row r="234" spans="1:9" hidden="1" x14ac:dyDescent="0.25">
      <c r="A234" s="111" t="str">
        <f t="shared" si="4"/>
        <v>4600027637305050000015M2</v>
      </c>
      <c r="B234" s="111">
        <v>5050000015</v>
      </c>
      <c r="C234" s="111" t="s">
        <v>65</v>
      </c>
      <c r="D234" s="111" t="s">
        <v>73</v>
      </c>
      <c r="E234" s="112">
        <v>102.33</v>
      </c>
      <c r="F234" s="111" t="s">
        <v>412</v>
      </c>
      <c r="G234" s="111">
        <v>4600027637</v>
      </c>
      <c r="H234" s="111">
        <v>30</v>
      </c>
      <c r="I234" s="111"/>
    </row>
    <row r="235" spans="1:9" hidden="1" x14ac:dyDescent="0.25">
      <c r="A235" s="111" t="str">
        <f t="shared" si="4"/>
        <v>4600027637305500200425M</v>
      </c>
      <c r="B235" s="111">
        <v>5500200425</v>
      </c>
      <c r="C235" s="111" t="s">
        <v>4917</v>
      </c>
      <c r="D235" s="111" t="s">
        <v>77</v>
      </c>
      <c r="E235" s="112">
        <v>193</v>
      </c>
      <c r="F235" s="111" t="s">
        <v>413</v>
      </c>
      <c r="G235" s="111">
        <v>4600027637</v>
      </c>
      <c r="H235" s="111">
        <v>30</v>
      </c>
      <c r="I235" s="111"/>
    </row>
    <row r="236" spans="1:9" hidden="1" x14ac:dyDescent="0.25">
      <c r="A236" s="111" t="str">
        <f t="shared" si="4"/>
        <v>4600027637305050000018M2</v>
      </c>
      <c r="B236" s="111">
        <v>5050000018</v>
      </c>
      <c r="C236" s="111" t="s">
        <v>5941</v>
      </c>
      <c r="D236" s="111" t="s">
        <v>73</v>
      </c>
      <c r="E236" s="112">
        <v>355.71</v>
      </c>
      <c r="F236" s="111" t="s">
        <v>414</v>
      </c>
      <c r="G236" s="111">
        <v>4600027637</v>
      </c>
      <c r="H236" s="111">
        <v>30</v>
      </c>
      <c r="I236" s="111"/>
    </row>
    <row r="237" spans="1:9" hidden="1" x14ac:dyDescent="0.25">
      <c r="A237" s="111" t="str">
        <f t="shared" si="4"/>
        <v>4600027637305050000019M</v>
      </c>
      <c r="B237" s="111">
        <v>5050000019</v>
      </c>
      <c r="C237" s="111" t="s">
        <v>5196</v>
      </c>
      <c r="D237" s="111" t="s">
        <v>77</v>
      </c>
      <c r="E237" s="112">
        <v>2816.2</v>
      </c>
      <c r="F237" s="111" t="s">
        <v>4969</v>
      </c>
      <c r="G237" s="111">
        <v>4600027637</v>
      </c>
      <c r="H237" s="111">
        <v>30</v>
      </c>
      <c r="I237" s="111"/>
    </row>
    <row r="238" spans="1:9" hidden="1" x14ac:dyDescent="0.25">
      <c r="A238" s="111" t="str">
        <f t="shared" si="4"/>
        <v>4600027637305050000021CDA</v>
      </c>
      <c r="B238" s="111">
        <v>5050000021</v>
      </c>
      <c r="C238" s="111" t="s">
        <v>5197</v>
      </c>
      <c r="D238" s="111" t="s">
        <v>75</v>
      </c>
      <c r="E238" s="112">
        <v>5344.5</v>
      </c>
      <c r="F238" s="111" t="s">
        <v>4970</v>
      </c>
      <c r="G238" s="111">
        <v>4600027637</v>
      </c>
      <c r="H238" s="111">
        <v>30</v>
      </c>
      <c r="I238" s="111"/>
    </row>
    <row r="239" spans="1:9" hidden="1" x14ac:dyDescent="0.25">
      <c r="A239" s="111" t="str">
        <f t="shared" si="4"/>
        <v>4600027637305050000022CDA</v>
      </c>
      <c r="B239" s="111">
        <v>5050000022</v>
      </c>
      <c r="C239" s="111" t="s">
        <v>5198</v>
      </c>
      <c r="D239" s="111" t="s">
        <v>75</v>
      </c>
      <c r="E239" s="112">
        <v>5129.1499999999996</v>
      </c>
      <c r="F239" s="111" t="s">
        <v>6216</v>
      </c>
      <c r="G239" s="111">
        <v>4600027637</v>
      </c>
      <c r="H239" s="111">
        <v>30</v>
      </c>
      <c r="I239" s="111"/>
    </row>
    <row r="240" spans="1:9" hidden="1" x14ac:dyDescent="0.25">
      <c r="A240" s="111" t="str">
        <f t="shared" si="4"/>
        <v>4600027637305050000023M2</v>
      </c>
      <c r="B240" s="111">
        <v>5050000023</v>
      </c>
      <c r="C240" s="111" t="s">
        <v>5942</v>
      </c>
      <c r="D240" s="111" t="s">
        <v>73</v>
      </c>
      <c r="E240" s="112">
        <v>1032.3900000000001</v>
      </c>
      <c r="F240" s="111" t="s">
        <v>6217</v>
      </c>
      <c r="G240" s="111">
        <v>4600027637</v>
      </c>
      <c r="H240" s="111">
        <v>30</v>
      </c>
      <c r="I240" s="111"/>
    </row>
    <row r="241" spans="1:9" hidden="1" x14ac:dyDescent="0.25">
      <c r="A241" s="111" t="str">
        <f t="shared" si="4"/>
        <v>4600027637305050000024CDA</v>
      </c>
      <c r="B241" s="111">
        <v>5050000024</v>
      </c>
      <c r="C241" s="111" t="s">
        <v>4918</v>
      </c>
      <c r="D241" s="111" t="s">
        <v>75</v>
      </c>
      <c r="E241" s="112">
        <v>14249.21</v>
      </c>
      <c r="F241" s="111" t="s">
        <v>6215</v>
      </c>
      <c r="G241" s="111">
        <v>4600027637</v>
      </c>
      <c r="H241" s="111">
        <v>30</v>
      </c>
      <c r="I241" s="111"/>
    </row>
    <row r="242" spans="1:9" hidden="1" x14ac:dyDescent="0.25">
      <c r="A242" s="111" t="str">
        <f t="shared" si="4"/>
        <v>4600027637305050000025UN</v>
      </c>
      <c r="B242" s="111">
        <v>5050000025</v>
      </c>
      <c r="C242" s="111" t="s">
        <v>5201</v>
      </c>
      <c r="D242" s="111" t="s">
        <v>72</v>
      </c>
      <c r="E242" s="112">
        <v>9992.19</v>
      </c>
      <c r="F242" s="111" t="s">
        <v>6218</v>
      </c>
      <c r="G242" s="111">
        <v>4600027637</v>
      </c>
      <c r="H242" s="111">
        <v>30</v>
      </c>
      <c r="I242" s="111"/>
    </row>
    <row r="243" spans="1:9" hidden="1" x14ac:dyDescent="0.25">
      <c r="A243" s="111" t="str">
        <f t="shared" si="4"/>
        <v>4600027637305050000031UN</v>
      </c>
      <c r="B243" s="111">
        <v>5050000031</v>
      </c>
      <c r="C243" s="111" t="s">
        <v>5946</v>
      </c>
      <c r="D243" s="111" t="s">
        <v>72</v>
      </c>
      <c r="E243" s="112">
        <v>28178.73</v>
      </c>
      <c r="F243" s="111" t="s">
        <v>6223</v>
      </c>
      <c r="G243" s="111">
        <v>4600027637</v>
      </c>
      <c r="H243" s="111">
        <v>30</v>
      </c>
      <c r="I243" s="111"/>
    </row>
    <row r="244" spans="1:9" hidden="1" x14ac:dyDescent="0.25">
      <c r="A244" s="111" t="str">
        <f t="shared" si="4"/>
        <v>4600027637305050000026UN</v>
      </c>
      <c r="B244" s="111">
        <v>5050000026</v>
      </c>
      <c r="C244" s="111" t="s">
        <v>5943</v>
      </c>
      <c r="D244" s="111" t="s">
        <v>72</v>
      </c>
      <c r="E244" s="112">
        <v>16086.81</v>
      </c>
      <c r="F244" s="111" t="s">
        <v>6219</v>
      </c>
      <c r="G244" s="111">
        <v>4600027637</v>
      </c>
      <c r="H244" s="111">
        <v>30</v>
      </c>
      <c r="I244" s="111"/>
    </row>
    <row r="245" spans="1:9" hidden="1" x14ac:dyDescent="0.25">
      <c r="A245" s="111" t="str">
        <f t="shared" si="4"/>
        <v>4600027637305050000029UN</v>
      </c>
      <c r="B245" s="111">
        <v>5050000029</v>
      </c>
      <c r="C245" s="111" t="s">
        <v>5944</v>
      </c>
      <c r="D245" s="111" t="s">
        <v>72</v>
      </c>
      <c r="E245" s="112">
        <v>901.11</v>
      </c>
      <c r="F245" s="111" t="s">
        <v>6221</v>
      </c>
      <c r="G245" s="111">
        <v>4600027637</v>
      </c>
      <c r="H245" s="111">
        <v>30</v>
      </c>
      <c r="I245" s="111"/>
    </row>
    <row r="246" spans="1:9" hidden="1" x14ac:dyDescent="0.25">
      <c r="A246" s="111" t="str">
        <f t="shared" si="4"/>
        <v>4600027637305050000030UN</v>
      </c>
      <c r="B246" s="111">
        <v>5050000030</v>
      </c>
      <c r="C246" s="111" t="s">
        <v>5945</v>
      </c>
      <c r="D246" s="111" t="s">
        <v>72</v>
      </c>
      <c r="E246" s="112">
        <v>7680.28</v>
      </c>
      <c r="F246" s="111" t="s">
        <v>6222</v>
      </c>
      <c r="G246" s="111">
        <v>4600027637</v>
      </c>
      <c r="H246" s="111">
        <v>30</v>
      </c>
      <c r="I246" s="111"/>
    </row>
    <row r="247" spans="1:9" hidden="1" x14ac:dyDescent="0.25">
      <c r="A247" s="111" t="str">
        <f t="shared" si="4"/>
        <v>4600027637305050000032UN</v>
      </c>
      <c r="B247" s="111">
        <v>5050000032</v>
      </c>
      <c r="C247" s="111" t="s">
        <v>157</v>
      </c>
      <c r="D247" s="111" t="s">
        <v>72</v>
      </c>
      <c r="E247" s="112">
        <v>1242.74</v>
      </c>
      <c r="F247" s="111" t="s">
        <v>6224</v>
      </c>
      <c r="G247" s="111">
        <v>4600027637</v>
      </c>
      <c r="H247" s="111">
        <v>30</v>
      </c>
      <c r="I247" s="111"/>
    </row>
    <row r="248" spans="1:9" hidden="1" x14ac:dyDescent="0.25">
      <c r="A248" s="111" t="str">
        <f t="shared" si="4"/>
        <v>4600027637305050100004UN</v>
      </c>
      <c r="B248" s="111">
        <v>5050100004</v>
      </c>
      <c r="C248" s="111" t="s">
        <v>5207</v>
      </c>
      <c r="D248" s="111" t="s">
        <v>72</v>
      </c>
      <c r="E248" s="112">
        <v>1602.7</v>
      </c>
      <c r="F248" s="111" t="s">
        <v>6225</v>
      </c>
      <c r="G248" s="111">
        <v>4600027637</v>
      </c>
      <c r="H248" s="111">
        <v>30</v>
      </c>
      <c r="I248" s="111"/>
    </row>
    <row r="249" spans="1:9" hidden="1" x14ac:dyDescent="0.25">
      <c r="A249" s="111" t="str">
        <f t="shared" si="4"/>
        <v>4600027637305050000012CDA</v>
      </c>
      <c r="B249" s="111">
        <v>5050000012</v>
      </c>
      <c r="C249" s="111" t="s">
        <v>4915</v>
      </c>
      <c r="D249" s="111" t="s">
        <v>75</v>
      </c>
      <c r="E249" s="112">
        <v>1.98</v>
      </c>
      <c r="F249" s="111" t="s">
        <v>6226</v>
      </c>
      <c r="G249" s="111">
        <v>4600027637</v>
      </c>
      <c r="H249" s="111">
        <v>30</v>
      </c>
      <c r="I249" s="111"/>
    </row>
    <row r="250" spans="1:9" hidden="1" x14ac:dyDescent="0.25">
      <c r="A250" s="111" t="str">
        <f t="shared" si="4"/>
        <v>4600027637305050000013CDA</v>
      </c>
      <c r="B250" s="111">
        <v>5050000013</v>
      </c>
      <c r="C250" s="111" t="s">
        <v>5947</v>
      </c>
      <c r="D250" s="111" t="s">
        <v>75</v>
      </c>
      <c r="E250" s="112">
        <v>1.98</v>
      </c>
      <c r="F250" s="111" t="s">
        <v>6227</v>
      </c>
      <c r="G250" s="111">
        <v>4600027637</v>
      </c>
      <c r="H250" s="111">
        <v>30</v>
      </c>
      <c r="I250" s="111"/>
    </row>
    <row r="251" spans="1:9" hidden="1" x14ac:dyDescent="0.25">
      <c r="A251" s="111" t="str">
        <f t="shared" si="4"/>
        <v>4600027637305500300843M2</v>
      </c>
      <c r="B251" s="111">
        <v>5500300843</v>
      </c>
      <c r="C251" s="111" t="s">
        <v>5948</v>
      </c>
      <c r="D251" s="111" t="s">
        <v>73</v>
      </c>
      <c r="E251" s="112">
        <v>74.260000000000005</v>
      </c>
      <c r="F251" s="111" t="s">
        <v>6228</v>
      </c>
      <c r="G251" s="111">
        <v>4600027637</v>
      </c>
      <c r="H251" s="111">
        <v>30</v>
      </c>
      <c r="I251" s="111"/>
    </row>
    <row r="252" spans="1:9" hidden="1" x14ac:dyDescent="0.25">
      <c r="A252" s="111" t="str">
        <f t="shared" si="4"/>
        <v>4600027637305050200019M2</v>
      </c>
      <c r="B252" s="111">
        <v>5050200019</v>
      </c>
      <c r="C252" s="111" t="s">
        <v>66</v>
      </c>
      <c r="D252" s="111" t="s">
        <v>73</v>
      </c>
      <c r="E252" s="112">
        <v>69.23</v>
      </c>
      <c r="F252" s="111" t="s">
        <v>6230</v>
      </c>
      <c r="G252" s="111">
        <v>4600027637</v>
      </c>
      <c r="H252" s="111">
        <v>30</v>
      </c>
      <c r="I252" s="111"/>
    </row>
    <row r="253" spans="1:9" hidden="1" x14ac:dyDescent="0.25">
      <c r="A253" s="111" t="str">
        <f t="shared" si="4"/>
        <v>4600027637305050200020M2</v>
      </c>
      <c r="B253" s="111">
        <v>5050200020</v>
      </c>
      <c r="C253" s="111" t="s">
        <v>7390</v>
      </c>
      <c r="D253" s="111" t="s">
        <v>73</v>
      </c>
      <c r="E253" s="112">
        <v>140.49</v>
      </c>
      <c r="F253" s="111" t="s">
        <v>6231</v>
      </c>
      <c r="G253" s="111">
        <v>4600027637</v>
      </c>
      <c r="H253" s="111">
        <v>30</v>
      </c>
      <c r="I253" s="111"/>
    </row>
    <row r="254" spans="1:9" hidden="1" x14ac:dyDescent="0.25">
      <c r="A254" s="111" t="str">
        <f t="shared" si="4"/>
        <v>4600027637305500100833UN</v>
      </c>
      <c r="B254" s="111">
        <v>5500100833</v>
      </c>
      <c r="C254" s="111" t="s">
        <v>5949</v>
      </c>
      <c r="D254" s="111" t="s">
        <v>72</v>
      </c>
      <c r="E254" s="112">
        <v>3089.53</v>
      </c>
      <c r="F254" s="111" t="s">
        <v>6232</v>
      </c>
      <c r="G254" s="111">
        <v>4600027637</v>
      </c>
      <c r="H254" s="111">
        <v>30</v>
      </c>
      <c r="I254" s="111"/>
    </row>
    <row r="255" spans="1:9" hidden="1" x14ac:dyDescent="0.25">
      <c r="A255" s="111" t="str">
        <f t="shared" si="4"/>
        <v>4600027637305050200022M2</v>
      </c>
      <c r="B255" s="111">
        <v>5050200022</v>
      </c>
      <c r="C255" s="111" t="s">
        <v>4919</v>
      </c>
      <c r="D255" s="111" t="s">
        <v>73</v>
      </c>
      <c r="E255" s="112">
        <v>515.1</v>
      </c>
      <c r="F255" s="111" t="s">
        <v>6229</v>
      </c>
      <c r="G255" s="111">
        <v>4600027637</v>
      </c>
      <c r="H255" s="111">
        <v>30</v>
      </c>
      <c r="I255" s="111"/>
    </row>
    <row r="256" spans="1:9" hidden="1" x14ac:dyDescent="0.25">
      <c r="A256" s="111" t="str">
        <f t="shared" si="4"/>
        <v>4600027637305050200023CDA</v>
      </c>
      <c r="B256" s="111">
        <v>5050200023</v>
      </c>
      <c r="C256" s="111" t="s">
        <v>5950</v>
      </c>
      <c r="D256" s="111" t="s">
        <v>75</v>
      </c>
      <c r="E256" s="112">
        <v>3346.98</v>
      </c>
      <c r="F256" s="111" t="s">
        <v>6233</v>
      </c>
      <c r="G256" s="111">
        <v>4600027637</v>
      </c>
      <c r="H256" s="111">
        <v>30</v>
      </c>
      <c r="I256" s="111"/>
    </row>
    <row r="257" spans="1:9" hidden="1" x14ac:dyDescent="0.25">
      <c r="A257" s="111" t="str">
        <f t="shared" si="4"/>
        <v>4600027637305050200027M2</v>
      </c>
      <c r="B257" s="111">
        <v>5050200027</v>
      </c>
      <c r="C257" s="111" t="s">
        <v>4920</v>
      </c>
      <c r="D257" s="111" t="s">
        <v>73</v>
      </c>
      <c r="E257" s="112">
        <v>52.07</v>
      </c>
      <c r="F257" s="111" t="s">
        <v>6237</v>
      </c>
      <c r="G257" s="111">
        <v>4600027637</v>
      </c>
      <c r="H257" s="111">
        <v>30</v>
      </c>
      <c r="I257" s="111"/>
    </row>
    <row r="258" spans="1:9" hidden="1" x14ac:dyDescent="0.25">
      <c r="A258" s="111" t="str">
        <f t="shared" si="4"/>
        <v>4600027637305050200024M</v>
      </c>
      <c r="B258" s="111">
        <v>5050200024</v>
      </c>
      <c r="C258" s="111" t="s">
        <v>5951</v>
      </c>
      <c r="D258" s="111" t="s">
        <v>77</v>
      </c>
      <c r="E258" s="112">
        <v>178.4</v>
      </c>
      <c r="F258" s="111" t="s">
        <v>6234</v>
      </c>
      <c r="G258" s="111">
        <v>4600027637</v>
      </c>
      <c r="H258" s="111">
        <v>30</v>
      </c>
      <c r="I258" s="111"/>
    </row>
    <row r="259" spans="1:9" hidden="1" x14ac:dyDescent="0.25">
      <c r="A259" s="111" t="str">
        <f t="shared" si="4"/>
        <v>4600027637305050200025M</v>
      </c>
      <c r="B259" s="111">
        <v>5050200025</v>
      </c>
      <c r="C259" s="111" t="s">
        <v>5217</v>
      </c>
      <c r="D259" s="111" t="s">
        <v>77</v>
      </c>
      <c r="E259" s="112">
        <v>2432.56</v>
      </c>
      <c r="F259" s="111" t="s">
        <v>6235</v>
      </c>
      <c r="G259" s="111">
        <v>4600027637</v>
      </c>
      <c r="H259" s="111">
        <v>30</v>
      </c>
      <c r="I259" s="111"/>
    </row>
    <row r="260" spans="1:9" hidden="1" x14ac:dyDescent="0.25">
      <c r="A260" s="111" t="str">
        <f t="shared" si="4"/>
        <v>4600027637305050200026M2</v>
      </c>
      <c r="B260" s="111">
        <v>5050200026</v>
      </c>
      <c r="C260" s="111" t="s">
        <v>5952</v>
      </c>
      <c r="D260" s="111" t="s">
        <v>73</v>
      </c>
      <c r="E260" s="112">
        <v>101.27</v>
      </c>
      <c r="F260" s="111" t="s">
        <v>6236</v>
      </c>
      <c r="G260" s="111">
        <v>4600027637</v>
      </c>
      <c r="H260" s="111">
        <v>30</v>
      </c>
      <c r="I260" s="111"/>
    </row>
    <row r="261" spans="1:9" hidden="1" x14ac:dyDescent="0.25">
      <c r="A261" s="111" t="str">
        <f t="shared" si="4"/>
        <v>4600027637305050200028M2</v>
      </c>
      <c r="B261" s="111">
        <v>5050200028</v>
      </c>
      <c r="C261" s="111" t="s">
        <v>143</v>
      </c>
      <c r="D261" s="111" t="s">
        <v>73</v>
      </c>
      <c r="E261" s="112">
        <v>108.17</v>
      </c>
      <c r="F261" s="111" t="s">
        <v>6238</v>
      </c>
      <c r="G261" s="111">
        <v>4600027637</v>
      </c>
      <c r="H261" s="111">
        <v>30</v>
      </c>
      <c r="I261" s="111"/>
    </row>
    <row r="262" spans="1:9" hidden="1" x14ac:dyDescent="0.25">
      <c r="A262" s="111" t="str">
        <f t="shared" si="4"/>
        <v>4600027637305050200029M2</v>
      </c>
      <c r="B262" s="111">
        <v>5050200029</v>
      </c>
      <c r="C262" s="111" t="s">
        <v>5953</v>
      </c>
      <c r="D262" s="111" t="s">
        <v>73</v>
      </c>
      <c r="E262" s="112">
        <v>452</v>
      </c>
      <c r="F262" s="111" t="s">
        <v>6239</v>
      </c>
      <c r="G262" s="111">
        <v>4600027637</v>
      </c>
      <c r="H262" s="111">
        <v>30</v>
      </c>
      <c r="I262" s="111"/>
    </row>
    <row r="263" spans="1:9" hidden="1" x14ac:dyDescent="0.25">
      <c r="A263" s="111" t="str">
        <f t="shared" si="4"/>
        <v>4600027637305050200030M2</v>
      </c>
      <c r="B263" s="111">
        <v>5050200030</v>
      </c>
      <c r="C263" s="111" t="s">
        <v>5220</v>
      </c>
      <c r="D263" s="111" t="s">
        <v>73</v>
      </c>
      <c r="E263" s="112">
        <v>491.49</v>
      </c>
      <c r="F263" s="111" t="s">
        <v>6240</v>
      </c>
      <c r="G263" s="111">
        <v>4600027637</v>
      </c>
      <c r="H263" s="111">
        <v>30</v>
      </c>
      <c r="I263" s="111"/>
    </row>
    <row r="264" spans="1:9" hidden="1" x14ac:dyDescent="0.25">
      <c r="A264" s="111" t="str">
        <f t="shared" si="4"/>
        <v>4600027637305050200031M</v>
      </c>
      <c r="B264" s="111">
        <v>5050200031</v>
      </c>
      <c r="C264" s="111" t="s">
        <v>5954</v>
      </c>
      <c r="D264" s="111" t="s">
        <v>77</v>
      </c>
      <c r="E264" s="112">
        <v>431.54</v>
      </c>
      <c r="F264" s="111" t="s">
        <v>6241</v>
      </c>
      <c r="G264" s="111">
        <v>4600027637</v>
      </c>
      <c r="H264" s="111">
        <v>30</v>
      </c>
      <c r="I264" s="111"/>
    </row>
    <row r="265" spans="1:9" hidden="1" x14ac:dyDescent="0.25">
      <c r="A265" s="111" t="str">
        <f t="shared" si="4"/>
        <v>4600027637305050200032M2</v>
      </c>
      <c r="B265" s="111">
        <v>5050200032</v>
      </c>
      <c r="C265" s="111" t="s">
        <v>4921</v>
      </c>
      <c r="D265" s="111" t="s">
        <v>73</v>
      </c>
      <c r="E265" s="112">
        <v>1817.34</v>
      </c>
      <c r="F265" s="111" t="s">
        <v>6242</v>
      </c>
      <c r="G265" s="111">
        <v>4600027637</v>
      </c>
      <c r="H265" s="111">
        <v>30</v>
      </c>
      <c r="I265" s="111"/>
    </row>
    <row r="266" spans="1:9" hidden="1" x14ac:dyDescent="0.25">
      <c r="A266" s="111" t="str">
        <f t="shared" si="4"/>
        <v>4600027637305050200033M</v>
      </c>
      <c r="B266" s="111">
        <v>5050200033</v>
      </c>
      <c r="C266" s="111" t="s">
        <v>5955</v>
      </c>
      <c r="D266" s="111" t="s">
        <v>77</v>
      </c>
      <c r="E266" s="112">
        <v>256.32</v>
      </c>
      <c r="F266" s="111" t="s">
        <v>6244</v>
      </c>
      <c r="G266" s="111">
        <v>4600027637</v>
      </c>
      <c r="H266" s="111">
        <v>30</v>
      </c>
      <c r="I266" s="111"/>
    </row>
    <row r="267" spans="1:9" hidden="1" x14ac:dyDescent="0.25">
      <c r="A267" s="111" t="str">
        <f t="shared" si="4"/>
        <v>4600027637305050200034UN</v>
      </c>
      <c r="B267" s="111">
        <v>5050200034</v>
      </c>
      <c r="C267" s="111" t="s">
        <v>4922</v>
      </c>
      <c r="D267" s="111" t="s">
        <v>72</v>
      </c>
      <c r="E267" s="112">
        <v>2090.5500000000002</v>
      </c>
      <c r="F267" s="111" t="s">
        <v>6245</v>
      </c>
      <c r="G267" s="111">
        <v>4600027637</v>
      </c>
      <c r="H267" s="111">
        <v>30</v>
      </c>
      <c r="I267" s="111"/>
    </row>
    <row r="268" spans="1:9" hidden="1" x14ac:dyDescent="0.25">
      <c r="A268" s="111" t="str">
        <f t="shared" si="4"/>
        <v>4600027637305050200035UN</v>
      </c>
      <c r="B268" s="111">
        <v>5050200035</v>
      </c>
      <c r="C268" s="111" t="s">
        <v>5224</v>
      </c>
      <c r="D268" s="111" t="s">
        <v>72</v>
      </c>
      <c r="E268" s="112">
        <v>2070.9899999999998</v>
      </c>
      <c r="F268" s="111" t="s">
        <v>6246</v>
      </c>
      <c r="G268" s="111">
        <v>4600027637</v>
      </c>
      <c r="H268" s="111">
        <v>30</v>
      </c>
      <c r="I268" s="111"/>
    </row>
    <row r="269" spans="1:9" hidden="1" x14ac:dyDescent="0.25">
      <c r="A269" s="111" t="str">
        <f t="shared" si="4"/>
        <v>4600027637305050200036UN</v>
      </c>
      <c r="B269" s="111">
        <v>5050200036</v>
      </c>
      <c r="C269" s="111" t="s">
        <v>5956</v>
      </c>
      <c r="D269" s="111" t="s">
        <v>72</v>
      </c>
      <c r="E269" s="112">
        <v>29878.35</v>
      </c>
      <c r="F269" s="111" t="s">
        <v>6243</v>
      </c>
      <c r="G269" s="111">
        <v>4600027637</v>
      </c>
      <c r="H269" s="111">
        <v>30</v>
      </c>
      <c r="I269" s="111"/>
    </row>
    <row r="270" spans="1:9" hidden="1" x14ac:dyDescent="0.25">
      <c r="A270" s="111" t="str">
        <f t="shared" si="4"/>
        <v>4600027637305050200038CDA</v>
      </c>
      <c r="B270" s="111">
        <v>5050200038</v>
      </c>
      <c r="C270" s="111" t="s">
        <v>5957</v>
      </c>
      <c r="D270" s="111" t="s">
        <v>75</v>
      </c>
      <c r="E270" s="112">
        <v>5246.8</v>
      </c>
      <c r="F270" s="111" t="s">
        <v>6247</v>
      </c>
      <c r="G270" s="111">
        <v>4600027637</v>
      </c>
      <c r="H270" s="111">
        <v>30</v>
      </c>
      <c r="I270" s="111"/>
    </row>
    <row r="271" spans="1:9" hidden="1" x14ac:dyDescent="0.25">
      <c r="A271" s="111" t="str">
        <f t="shared" si="4"/>
        <v>4600027637305050200042M2</v>
      </c>
      <c r="B271" s="111">
        <v>5050200042</v>
      </c>
      <c r="C271" s="111" t="s">
        <v>141</v>
      </c>
      <c r="D271" s="111" t="s">
        <v>73</v>
      </c>
      <c r="E271" s="112">
        <v>173.3</v>
      </c>
      <c r="F271" s="111" t="s">
        <v>6251</v>
      </c>
      <c r="G271" s="111">
        <v>4600027637</v>
      </c>
      <c r="H271" s="111">
        <v>30</v>
      </c>
      <c r="I271" s="111"/>
    </row>
    <row r="272" spans="1:9" hidden="1" x14ac:dyDescent="0.25">
      <c r="A272" s="111" t="str">
        <f t="shared" si="4"/>
        <v>4600027637305050200039UN</v>
      </c>
      <c r="B272" s="111">
        <v>5050200039</v>
      </c>
      <c r="C272" s="111" t="s">
        <v>7391</v>
      </c>
      <c r="D272" s="111" t="s">
        <v>72</v>
      </c>
      <c r="E272" s="112">
        <v>3340.32</v>
      </c>
      <c r="F272" s="111" t="s">
        <v>6248</v>
      </c>
      <c r="G272" s="111">
        <v>4600027637</v>
      </c>
      <c r="H272" s="111">
        <v>30</v>
      </c>
      <c r="I272" s="111"/>
    </row>
    <row r="273" spans="1:9" hidden="1" x14ac:dyDescent="0.25">
      <c r="A273" s="111" t="str">
        <f t="shared" si="4"/>
        <v>4600027637305050200040UN</v>
      </c>
      <c r="B273" s="111">
        <v>5050200040</v>
      </c>
      <c r="C273" s="111" t="s">
        <v>7392</v>
      </c>
      <c r="D273" s="111" t="s">
        <v>72</v>
      </c>
      <c r="E273" s="112">
        <v>4889.74</v>
      </c>
      <c r="F273" s="111" t="s">
        <v>6249</v>
      </c>
      <c r="G273" s="111">
        <v>4600027637</v>
      </c>
      <c r="H273" s="111">
        <v>30</v>
      </c>
      <c r="I273" s="111"/>
    </row>
    <row r="274" spans="1:9" hidden="1" x14ac:dyDescent="0.25">
      <c r="A274" s="111" t="str">
        <f t="shared" si="4"/>
        <v>4600027637305050200041UN</v>
      </c>
      <c r="B274" s="111">
        <v>5050200041</v>
      </c>
      <c r="C274" s="111" t="s">
        <v>5958</v>
      </c>
      <c r="D274" s="111" t="s">
        <v>72</v>
      </c>
      <c r="E274" s="112">
        <v>7300.61</v>
      </c>
      <c r="F274" s="111" t="s">
        <v>6250</v>
      </c>
      <c r="G274" s="111">
        <v>4600027637</v>
      </c>
      <c r="H274" s="111">
        <v>30</v>
      </c>
      <c r="I274" s="111"/>
    </row>
    <row r="275" spans="1:9" hidden="1" x14ac:dyDescent="0.25">
      <c r="A275" s="111" t="str">
        <f t="shared" si="4"/>
        <v>4600027637305050400049UN</v>
      </c>
      <c r="B275" s="111">
        <v>5050400049</v>
      </c>
      <c r="C275" s="111" t="s">
        <v>5959</v>
      </c>
      <c r="D275" s="111" t="s">
        <v>72</v>
      </c>
      <c r="E275" s="112">
        <v>20596.830000000002</v>
      </c>
      <c r="F275" s="111" t="s">
        <v>6252</v>
      </c>
      <c r="G275" s="111">
        <v>4600027637</v>
      </c>
      <c r="H275" s="111">
        <v>30</v>
      </c>
      <c r="I275" s="111"/>
    </row>
    <row r="276" spans="1:9" hidden="1" x14ac:dyDescent="0.25">
      <c r="A276" s="111" t="str">
        <f t="shared" si="4"/>
        <v>4600027637305120000022UN</v>
      </c>
      <c r="B276" s="111">
        <v>5120000022</v>
      </c>
      <c r="C276" s="111" t="s">
        <v>152</v>
      </c>
      <c r="D276" s="111" t="s">
        <v>72</v>
      </c>
      <c r="E276" s="112">
        <v>20370.84</v>
      </c>
      <c r="F276" s="111" t="s">
        <v>6253</v>
      </c>
      <c r="G276" s="111">
        <v>4600027637</v>
      </c>
      <c r="H276" s="111">
        <v>30</v>
      </c>
      <c r="I276" s="111"/>
    </row>
    <row r="277" spans="1:9" hidden="1" x14ac:dyDescent="0.25">
      <c r="A277" s="111" t="str">
        <f t="shared" si="4"/>
        <v>4600027637305500400370UN</v>
      </c>
      <c r="B277" s="111">
        <v>5500400370</v>
      </c>
      <c r="C277" s="111" t="s">
        <v>5960</v>
      </c>
      <c r="D277" s="111" t="s">
        <v>72</v>
      </c>
      <c r="E277" s="112">
        <v>21226.880000000001</v>
      </c>
      <c r="F277" s="111" t="s">
        <v>6254</v>
      </c>
      <c r="G277" s="111">
        <v>4600027637</v>
      </c>
      <c r="H277" s="111">
        <v>30</v>
      </c>
      <c r="I277" s="111"/>
    </row>
    <row r="278" spans="1:9" hidden="1" x14ac:dyDescent="0.25">
      <c r="A278" s="111" t="str">
        <f t="shared" si="4"/>
        <v>4600027637305500100836M2</v>
      </c>
      <c r="B278" s="111">
        <v>5500100836</v>
      </c>
      <c r="C278" s="111" t="s">
        <v>5961</v>
      </c>
      <c r="D278" s="111" t="s">
        <v>73</v>
      </c>
      <c r="E278" s="112">
        <v>13410.39</v>
      </c>
      <c r="F278" s="111" t="s">
        <v>6255</v>
      </c>
      <c r="G278" s="111">
        <v>4600027637</v>
      </c>
      <c r="H278" s="111">
        <v>30</v>
      </c>
      <c r="I278" s="111"/>
    </row>
    <row r="279" spans="1:9" hidden="1" x14ac:dyDescent="0.25">
      <c r="A279" s="111" t="str">
        <f t="shared" si="4"/>
        <v>4600027637305050000004M2</v>
      </c>
      <c r="B279" s="111">
        <v>5050000004</v>
      </c>
      <c r="C279" s="111" t="s">
        <v>137</v>
      </c>
      <c r="D279" s="111" t="s">
        <v>73</v>
      </c>
      <c r="E279" s="112">
        <v>7256.19</v>
      </c>
      <c r="F279" s="111" t="s">
        <v>6256</v>
      </c>
      <c r="G279" s="111">
        <v>4600027637</v>
      </c>
      <c r="H279" s="111">
        <v>30</v>
      </c>
      <c r="I279" s="111"/>
    </row>
    <row r="280" spans="1:9" hidden="1" x14ac:dyDescent="0.25">
      <c r="A280" s="111" t="str">
        <f t="shared" si="4"/>
        <v>4600027637305500100043M2</v>
      </c>
      <c r="B280" s="111">
        <v>5500100043</v>
      </c>
      <c r="C280" s="111" t="s">
        <v>5962</v>
      </c>
      <c r="D280" s="111" t="s">
        <v>73</v>
      </c>
      <c r="E280" s="112">
        <v>7917.98</v>
      </c>
      <c r="F280" s="111" t="s">
        <v>6258</v>
      </c>
      <c r="G280" s="111">
        <v>4600027637</v>
      </c>
      <c r="H280" s="111">
        <v>30</v>
      </c>
      <c r="I280" s="111"/>
    </row>
    <row r="281" spans="1:9" hidden="1" x14ac:dyDescent="0.25">
      <c r="A281" s="111" t="str">
        <f t="shared" si="4"/>
        <v>4600027637305500100044M2</v>
      </c>
      <c r="B281" s="111">
        <v>5500100044</v>
      </c>
      <c r="C281" s="111" t="s">
        <v>5237</v>
      </c>
      <c r="D281" s="111" t="s">
        <v>73</v>
      </c>
      <c r="E281" s="112">
        <v>8451.43</v>
      </c>
      <c r="F281" s="111" t="s">
        <v>6259</v>
      </c>
      <c r="G281" s="111">
        <v>4600027637</v>
      </c>
      <c r="H281" s="111">
        <v>30</v>
      </c>
      <c r="I281" s="111"/>
    </row>
    <row r="282" spans="1:9" hidden="1" x14ac:dyDescent="0.25">
      <c r="A282" s="111" t="str">
        <f t="shared" si="4"/>
        <v>4600027637305050000006M2</v>
      </c>
      <c r="B282" s="111">
        <v>5050000006</v>
      </c>
      <c r="C282" s="111" t="s">
        <v>5963</v>
      </c>
      <c r="D282" s="111" t="s">
        <v>73</v>
      </c>
      <c r="E282" s="112">
        <v>5678.54</v>
      </c>
      <c r="F282" s="111" t="s">
        <v>6260</v>
      </c>
      <c r="G282" s="111">
        <v>4600027637</v>
      </c>
      <c r="H282" s="111">
        <v>30</v>
      </c>
      <c r="I282" s="111"/>
    </row>
    <row r="283" spans="1:9" hidden="1" x14ac:dyDescent="0.25">
      <c r="A283" s="111" t="str">
        <f t="shared" si="4"/>
        <v>4600027637305500200420UN</v>
      </c>
      <c r="B283" s="111">
        <v>5500200420</v>
      </c>
      <c r="C283" s="111" t="s">
        <v>5239</v>
      </c>
      <c r="D283" s="111" t="s">
        <v>72</v>
      </c>
      <c r="E283" s="112">
        <v>36257.83</v>
      </c>
      <c r="F283" s="111" t="s">
        <v>6257</v>
      </c>
      <c r="G283" s="111">
        <v>4600027637</v>
      </c>
      <c r="H283" s="111">
        <v>30</v>
      </c>
      <c r="I283" s="111"/>
    </row>
    <row r="284" spans="1:9" hidden="1" x14ac:dyDescent="0.25">
      <c r="A284" s="111" t="str">
        <f t="shared" si="4"/>
        <v>4600027637305050000010M2</v>
      </c>
      <c r="B284" s="111">
        <v>5050000010</v>
      </c>
      <c r="C284" s="111" t="s">
        <v>5964</v>
      </c>
      <c r="D284" s="111" t="s">
        <v>73</v>
      </c>
      <c r="E284" s="112">
        <v>311.92</v>
      </c>
      <c r="F284" s="111" t="s">
        <v>6261</v>
      </c>
      <c r="G284" s="111">
        <v>4600027637</v>
      </c>
      <c r="H284" s="111">
        <v>30</v>
      </c>
      <c r="I284" s="111"/>
    </row>
    <row r="285" spans="1:9" hidden="1" x14ac:dyDescent="0.25">
      <c r="A285" s="111" t="str">
        <f t="shared" si="4"/>
        <v>4600027637305500200372M</v>
      </c>
      <c r="B285" s="111">
        <v>5500200372</v>
      </c>
      <c r="C285" s="111" t="s">
        <v>5244</v>
      </c>
      <c r="D285" s="111" t="s">
        <v>77</v>
      </c>
      <c r="E285" s="112">
        <v>117.16</v>
      </c>
      <c r="F285" s="111" t="s">
        <v>6265</v>
      </c>
      <c r="G285" s="111">
        <v>4600027637</v>
      </c>
      <c r="H285" s="111">
        <v>30</v>
      </c>
      <c r="I285" s="111"/>
    </row>
    <row r="286" spans="1:9" hidden="1" x14ac:dyDescent="0.25">
      <c r="A286" s="111" t="str">
        <f t="shared" ref="A286:A349" si="5">G286&amp;H286&amp;B286&amp;D286</f>
        <v>4600027637305050000011M2</v>
      </c>
      <c r="B286" s="111">
        <v>5050000011</v>
      </c>
      <c r="C286" s="111" t="s">
        <v>5241</v>
      </c>
      <c r="D286" s="111" t="s">
        <v>73</v>
      </c>
      <c r="E286" s="112">
        <v>308.85000000000002</v>
      </c>
      <c r="F286" s="111" t="s">
        <v>6262</v>
      </c>
      <c r="G286" s="111">
        <v>4600027637</v>
      </c>
      <c r="H286" s="111">
        <v>30</v>
      </c>
      <c r="I286" s="111"/>
    </row>
    <row r="287" spans="1:9" hidden="1" x14ac:dyDescent="0.25">
      <c r="A287" s="111" t="str">
        <f t="shared" si="5"/>
        <v>4600027637305500200424M2</v>
      </c>
      <c r="B287" s="111">
        <v>5500200424</v>
      </c>
      <c r="C287" s="111" t="s">
        <v>4916</v>
      </c>
      <c r="D287" s="111" t="s">
        <v>73</v>
      </c>
      <c r="E287" s="112">
        <v>278.81</v>
      </c>
      <c r="F287" s="111" t="s">
        <v>6263</v>
      </c>
      <c r="G287" s="111">
        <v>4600027637</v>
      </c>
      <c r="H287" s="111">
        <v>30</v>
      </c>
      <c r="I287" s="111"/>
    </row>
    <row r="288" spans="1:9" hidden="1" x14ac:dyDescent="0.25">
      <c r="A288" s="111" t="str">
        <f t="shared" si="5"/>
        <v>4600027637305500100041M</v>
      </c>
      <c r="B288" s="111">
        <v>5500100041</v>
      </c>
      <c r="C288" s="111" t="s">
        <v>5243</v>
      </c>
      <c r="D288" s="111" t="s">
        <v>77</v>
      </c>
      <c r="E288" s="112">
        <v>2362.71</v>
      </c>
      <c r="F288" s="111" t="s">
        <v>6264</v>
      </c>
      <c r="G288" s="111">
        <v>4600027637</v>
      </c>
      <c r="H288" s="111">
        <v>30</v>
      </c>
      <c r="I288" s="111"/>
    </row>
    <row r="289" spans="1:9" hidden="1" x14ac:dyDescent="0.25">
      <c r="A289" s="111" t="str">
        <f t="shared" si="5"/>
        <v>4600027637305500400240UN</v>
      </c>
      <c r="B289" s="111">
        <v>5500400240</v>
      </c>
      <c r="C289" s="111" t="s">
        <v>5965</v>
      </c>
      <c r="D289" s="111" t="s">
        <v>72</v>
      </c>
      <c r="E289" s="112">
        <v>39383.93</v>
      </c>
      <c r="F289" s="111" t="s">
        <v>6266</v>
      </c>
      <c r="G289" s="111">
        <v>4600027637</v>
      </c>
      <c r="H289" s="111">
        <v>30</v>
      </c>
      <c r="I289" s="111"/>
    </row>
    <row r="290" spans="1:9" hidden="1" x14ac:dyDescent="0.25">
      <c r="A290" s="111" t="str">
        <f t="shared" si="5"/>
        <v>4600027637305500200815UN</v>
      </c>
      <c r="B290" s="111">
        <v>5500200815</v>
      </c>
      <c r="C290" s="111" t="s">
        <v>5966</v>
      </c>
      <c r="D290" s="111" t="s">
        <v>72</v>
      </c>
      <c r="E290" s="112">
        <v>20160.490000000002</v>
      </c>
      <c r="F290" s="111" t="s">
        <v>6267</v>
      </c>
      <c r="G290" s="111">
        <v>4600027637</v>
      </c>
      <c r="H290" s="111">
        <v>30</v>
      </c>
      <c r="I290" s="111"/>
    </row>
    <row r="291" spans="1:9" hidden="1" x14ac:dyDescent="0.25">
      <c r="A291" s="111" t="str">
        <f t="shared" si="5"/>
        <v>4600027637305500000953UN</v>
      </c>
      <c r="B291" s="111">
        <v>5500000953</v>
      </c>
      <c r="C291" s="111" t="s">
        <v>5247</v>
      </c>
      <c r="D291" s="111" t="s">
        <v>72</v>
      </c>
      <c r="E291" s="112">
        <v>31245.040000000001</v>
      </c>
      <c r="F291" s="111" t="s">
        <v>6268</v>
      </c>
      <c r="G291" s="111">
        <v>4600027637</v>
      </c>
      <c r="H291" s="111">
        <v>30</v>
      </c>
      <c r="I291" s="111"/>
    </row>
    <row r="292" spans="1:9" hidden="1" x14ac:dyDescent="0.25">
      <c r="A292" s="111" t="str">
        <f t="shared" si="5"/>
        <v>4600027637305500100828UN</v>
      </c>
      <c r="B292" s="111">
        <v>5500100828</v>
      </c>
      <c r="C292" s="111" t="s">
        <v>5967</v>
      </c>
      <c r="D292" s="111" t="s">
        <v>72</v>
      </c>
      <c r="E292" s="112">
        <v>2606.77</v>
      </c>
      <c r="F292" s="111" t="s">
        <v>6269</v>
      </c>
      <c r="G292" s="111">
        <v>4600027637</v>
      </c>
      <c r="H292" s="111">
        <v>30</v>
      </c>
      <c r="I292" s="111"/>
    </row>
    <row r="293" spans="1:9" hidden="1" x14ac:dyDescent="0.25">
      <c r="A293" s="111" t="str">
        <f t="shared" si="5"/>
        <v>4600027637305050400038UN</v>
      </c>
      <c r="B293" s="111">
        <v>5050400038</v>
      </c>
      <c r="C293" s="111" t="s">
        <v>4925</v>
      </c>
      <c r="D293" s="111" t="s">
        <v>72</v>
      </c>
      <c r="E293" s="112">
        <v>345.15</v>
      </c>
      <c r="F293" s="111" t="s">
        <v>6270</v>
      </c>
      <c r="G293" s="111">
        <v>4600027637</v>
      </c>
      <c r="H293" s="111">
        <v>30</v>
      </c>
      <c r="I293" s="111"/>
    </row>
    <row r="294" spans="1:9" hidden="1" x14ac:dyDescent="0.25">
      <c r="A294" s="111" t="str">
        <f t="shared" si="5"/>
        <v>4600027637305050400039UN</v>
      </c>
      <c r="B294" s="111">
        <v>5050400039</v>
      </c>
      <c r="C294" s="111" t="s">
        <v>4926</v>
      </c>
      <c r="D294" s="111" t="s">
        <v>72</v>
      </c>
      <c r="E294" s="112">
        <v>345.15</v>
      </c>
      <c r="F294" s="111" t="s">
        <v>6272</v>
      </c>
      <c r="G294" s="111">
        <v>4600027637</v>
      </c>
      <c r="H294" s="111">
        <v>30</v>
      </c>
      <c r="I294" s="111"/>
    </row>
    <row r="295" spans="1:9" hidden="1" x14ac:dyDescent="0.25">
      <c r="A295" s="111" t="str">
        <f t="shared" si="5"/>
        <v>4600027637305052500004M</v>
      </c>
      <c r="B295" s="111">
        <v>5052500004</v>
      </c>
      <c r="C295" s="111" t="s">
        <v>68</v>
      </c>
      <c r="D295" s="111" t="s">
        <v>77</v>
      </c>
      <c r="E295" s="112">
        <v>1371.31</v>
      </c>
      <c r="F295" s="111" t="s">
        <v>6273</v>
      </c>
      <c r="G295" s="111">
        <v>4600027637</v>
      </c>
      <c r="H295" s="111">
        <v>30</v>
      </c>
      <c r="I295" s="111"/>
    </row>
    <row r="296" spans="1:9" hidden="1" x14ac:dyDescent="0.25">
      <c r="A296" s="111" t="str">
        <f t="shared" si="5"/>
        <v>4600027637305052500005M</v>
      </c>
      <c r="B296" s="111">
        <v>5052500005</v>
      </c>
      <c r="C296" s="111" t="s">
        <v>69</v>
      </c>
      <c r="D296" s="111" t="s">
        <v>77</v>
      </c>
      <c r="E296" s="112">
        <v>1559.79</v>
      </c>
      <c r="F296" s="111" t="s">
        <v>6274</v>
      </c>
      <c r="G296" s="111">
        <v>4600027637</v>
      </c>
      <c r="H296" s="111">
        <v>30</v>
      </c>
      <c r="I296" s="111"/>
    </row>
    <row r="297" spans="1:9" hidden="1" x14ac:dyDescent="0.25">
      <c r="A297" s="111" t="str">
        <f t="shared" si="5"/>
        <v>4600027637305052500007M</v>
      </c>
      <c r="B297" s="111">
        <v>5052500007</v>
      </c>
      <c r="C297" s="111" t="s">
        <v>5968</v>
      </c>
      <c r="D297" s="111" t="s">
        <v>77</v>
      </c>
      <c r="E297" s="112">
        <v>1631.19</v>
      </c>
      <c r="F297" s="111" t="s">
        <v>6271</v>
      </c>
      <c r="G297" s="111">
        <v>4600027637</v>
      </c>
      <c r="H297" s="111">
        <v>30</v>
      </c>
      <c r="I297" s="111"/>
    </row>
    <row r="298" spans="1:9" hidden="1" x14ac:dyDescent="0.25">
      <c r="A298" s="111" t="str">
        <f t="shared" si="5"/>
        <v>4600027637305052500008M</v>
      </c>
      <c r="B298" s="111">
        <v>5052500008</v>
      </c>
      <c r="C298" s="111" t="s">
        <v>5969</v>
      </c>
      <c r="D298" s="111" t="s">
        <v>77</v>
      </c>
      <c r="E298" s="112">
        <v>936.79</v>
      </c>
      <c r="F298" s="111" t="s">
        <v>6275</v>
      </c>
      <c r="G298" s="111">
        <v>4600027637</v>
      </c>
      <c r="H298" s="111">
        <v>30</v>
      </c>
      <c r="I298" s="111"/>
    </row>
    <row r="299" spans="1:9" hidden="1" x14ac:dyDescent="0.25">
      <c r="A299" s="111" t="str">
        <f t="shared" si="5"/>
        <v>4600027637305052500001UN</v>
      </c>
      <c r="B299" s="111">
        <v>5052500001</v>
      </c>
      <c r="C299" s="111" t="s">
        <v>182</v>
      </c>
      <c r="D299" s="111" t="s">
        <v>72</v>
      </c>
      <c r="E299" s="112">
        <v>1722.82</v>
      </c>
      <c r="F299" s="111" t="s">
        <v>6279</v>
      </c>
      <c r="G299" s="111">
        <v>4600027637</v>
      </c>
      <c r="H299" s="111">
        <v>30</v>
      </c>
      <c r="I299" s="111"/>
    </row>
    <row r="300" spans="1:9" hidden="1" x14ac:dyDescent="0.25">
      <c r="A300" s="111" t="str">
        <f t="shared" si="5"/>
        <v>4600027637305052500009M</v>
      </c>
      <c r="B300" s="111">
        <v>5052500009</v>
      </c>
      <c r="C300" s="111" t="s">
        <v>5970</v>
      </c>
      <c r="D300" s="111" t="s">
        <v>77</v>
      </c>
      <c r="E300" s="112">
        <v>1498.87</v>
      </c>
      <c r="F300" s="111" t="s">
        <v>6276</v>
      </c>
      <c r="G300" s="111">
        <v>4600027637</v>
      </c>
      <c r="H300" s="111">
        <v>30</v>
      </c>
      <c r="I300" s="111"/>
    </row>
    <row r="301" spans="1:9" hidden="1" x14ac:dyDescent="0.25">
      <c r="A301" s="111" t="str">
        <f t="shared" si="5"/>
        <v>4600027637305052500010M</v>
      </c>
      <c r="B301" s="111">
        <v>5052500010</v>
      </c>
      <c r="C301" s="111" t="s">
        <v>5971</v>
      </c>
      <c r="D301" s="111" t="s">
        <v>77</v>
      </c>
      <c r="E301" s="112">
        <v>1604.75</v>
      </c>
      <c r="F301" s="111" t="s">
        <v>6277</v>
      </c>
      <c r="G301" s="111">
        <v>4600027637</v>
      </c>
      <c r="H301" s="111">
        <v>30</v>
      </c>
      <c r="I301" s="111"/>
    </row>
    <row r="302" spans="1:9" hidden="1" x14ac:dyDescent="0.25">
      <c r="A302" s="111" t="str">
        <f t="shared" si="5"/>
        <v>4600027637305052500016UN</v>
      </c>
      <c r="B302" s="111">
        <v>5052500016</v>
      </c>
      <c r="C302" s="111" t="s">
        <v>5255</v>
      </c>
      <c r="D302" s="111" t="s">
        <v>72</v>
      </c>
      <c r="E302" s="112">
        <v>1718.5</v>
      </c>
      <c r="F302" s="111" t="s">
        <v>6278</v>
      </c>
      <c r="G302" s="111">
        <v>4600027637</v>
      </c>
      <c r="H302" s="111">
        <v>30</v>
      </c>
      <c r="I302" s="111"/>
    </row>
    <row r="303" spans="1:9" hidden="1" x14ac:dyDescent="0.25">
      <c r="A303" s="111" t="str">
        <f t="shared" si="5"/>
        <v>4600027637305050400041UN</v>
      </c>
      <c r="B303" s="111">
        <v>5050400041</v>
      </c>
      <c r="C303" s="111" t="s">
        <v>4929</v>
      </c>
      <c r="D303" s="111" t="s">
        <v>72</v>
      </c>
      <c r="E303" s="112">
        <v>2301.0300000000002</v>
      </c>
      <c r="F303" s="111" t="s">
        <v>6280</v>
      </c>
      <c r="G303" s="111">
        <v>4600027637</v>
      </c>
      <c r="H303" s="111">
        <v>30</v>
      </c>
      <c r="I303" s="111"/>
    </row>
    <row r="304" spans="1:9" hidden="1" x14ac:dyDescent="0.25">
      <c r="A304" s="111" t="str">
        <f t="shared" si="5"/>
        <v>4600027637305052500003UN</v>
      </c>
      <c r="B304" s="111">
        <v>5052500003</v>
      </c>
      <c r="C304" s="111" t="s">
        <v>184</v>
      </c>
      <c r="D304" s="111" t="s">
        <v>72</v>
      </c>
      <c r="E304" s="112">
        <v>3586.82</v>
      </c>
      <c r="F304" s="111" t="s">
        <v>6281</v>
      </c>
      <c r="G304" s="111">
        <v>4600027637</v>
      </c>
      <c r="H304" s="111">
        <v>30</v>
      </c>
      <c r="I304" s="111"/>
    </row>
    <row r="305" spans="1:9" hidden="1" x14ac:dyDescent="0.25">
      <c r="A305" s="111" t="str">
        <f t="shared" si="5"/>
        <v>4600027637305052500006M</v>
      </c>
      <c r="B305" s="111">
        <v>5052500006</v>
      </c>
      <c r="C305" s="111" t="s">
        <v>178</v>
      </c>
      <c r="D305" s="111" t="s">
        <v>77</v>
      </c>
      <c r="E305" s="112">
        <v>3843.62</v>
      </c>
      <c r="F305" s="111" t="s">
        <v>6282</v>
      </c>
      <c r="G305" s="111">
        <v>4600027637</v>
      </c>
      <c r="H305" s="111">
        <v>30</v>
      </c>
      <c r="I305" s="111"/>
    </row>
    <row r="306" spans="1:9" hidden="1" x14ac:dyDescent="0.25">
      <c r="A306" s="111" t="str">
        <f t="shared" si="5"/>
        <v>4600027637305500100018UN</v>
      </c>
      <c r="B306" s="111">
        <v>5500100018</v>
      </c>
      <c r="C306" s="111" t="s">
        <v>5972</v>
      </c>
      <c r="D306" s="111" t="s">
        <v>72</v>
      </c>
      <c r="E306" s="112">
        <v>1481.6</v>
      </c>
      <c r="F306" s="111" t="s">
        <v>6283</v>
      </c>
      <c r="G306" s="111">
        <v>4600027637</v>
      </c>
      <c r="H306" s="111">
        <v>30</v>
      </c>
      <c r="I306" s="111"/>
    </row>
    <row r="307" spans="1:9" hidden="1" x14ac:dyDescent="0.25">
      <c r="A307" s="111" t="str">
        <f t="shared" si="5"/>
        <v>4600027637305500100019UN</v>
      </c>
      <c r="B307" s="111">
        <v>5500100019</v>
      </c>
      <c r="C307" s="111" t="s">
        <v>5974</v>
      </c>
      <c r="D307" s="111" t="s">
        <v>72</v>
      </c>
      <c r="E307" s="112">
        <v>1743.39</v>
      </c>
      <c r="F307" s="111" t="s">
        <v>6284</v>
      </c>
      <c r="G307" s="111">
        <v>4600027637</v>
      </c>
      <c r="H307" s="111">
        <v>30</v>
      </c>
      <c r="I307" s="111"/>
    </row>
    <row r="308" spans="1:9" hidden="1" x14ac:dyDescent="0.25">
      <c r="A308" s="111" t="str">
        <f t="shared" si="5"/>
        <v>4600027637305052500002UN</v>
      </c>
      <c r="B308" s="111">
        <v>5052500002</v>
      </c>
      <c r="C308" s="111" t="s">
        <v>7393</v>
      </c>
      <c r="D308" s="111" t="s">
        <v>72</v>
      </c>
      <c r="E308" s="112">
        <v>2874.27</v>
      </c>
      <c r="F308" s="111" t="s">
        <v>6286</v>
      </c>
      <c r="G308" s="111">
        <v>4600027637</v>
      </c>
      <c r="H308" s="111">
        <v>30</v>
      </c>
      <c r="I308" s="111"/>
    </row>
    <row r="309" spans="1:9" hidden="1" x14ac:dyDescent="0.25">
      <c r="A309" s="111" t="str">
        <f t="shared" si="5"/>
        <v>4600027637305500100020UN</v>
      </c>
      <c r="B309" s="111">
        <v>5500100020</v>
      </c>
      <c r="C309" s="111" t="s">
        <v>5261</v>
      </c>
      <c r="D309" s="111" t="s">
        <v>72</v>
      </c>
      <c r="E309" s="112">
        <v>2301.41</v>
      </c>
      <c r="F309" s="111" t="s">
        <v>6287</v>
      </c>
      <c r="G309" s="111">
        <v>4600027637</v>
      </c>
      <c r="H309" s="111">
        <v>30</v>
      </c>
      <c r="I309" s="111"/>
    </row>
    <row r="310" spans="1:9" hidden="1" x14ac:dyDescent="0.25">
      <c r="A310" s="111" t="str">
        <f t="shared" si="5"/>
        <v>4600027637305500100024UN</v>
      </c>
      <c r="B310" s="111">
        <v>5500100024</v>
      </c>
      <c r="C310" s="111" t="s">
        <v>5975</v>
      </c>
      <c r="D310" s="111" t="s">
        <v>72</v>
      </c>
      <c r="E310" s="112">
        <v>5656.49</v>
      </c>
      <c r="F310" s="111" t="s">
        <v>6288</v>
      </c>
      <c r="G310" s="111">
        <v>4600027637</v>
      </c>
      <c r="H310" s="111">
        <v>30</v>
      </c>
      <c r="I310" s="111"/>
    </row>
    <row r="311" spans="1:9" hidden="1" x14ac:dyDescent="0.25">
      <c r="A311" s="111" t="str">
        <f t="shared" si="5"/>
        <v>4600027637305500100021UN</v>
      </c>
      <c r="B311" s="111">
        <v>5500100021</v>
      </c>
      <c r="C311" s="111" t="s">
        <v>5976</v>
      </c>
      <c r="D311" s="111" t="s">
        <v>72</v>
      </c>
      <c r="E311" s="112">
        <v>3234.7</v>
      </c>
      <c r="F311" s="111" t="s">
        <v>6285</v>
      </c>
      <c r="G311" s="111">
        <v>4600027637</v>
      </c>
      <c r="H311" s="111">
        <v>30</v>
      </c>
      <c r="I311" s="111"/>
    </row>
    <row r="312" spans="1:9" hidden="1" x14ac:dyDescent="0.25">
      <c r="A312" s="111" t="str">
        <f t="shared" si="5"/>
        <v>4600027637305500100022UN</v>
      </c>
      <c r="B312" s="111">
        <v>5500100022</v>
      </c>
      <c r="C312" s="111" t="s">
        <v>5977</v>
      </c>
      <c r="D312" s="111" t="s">
        <v>72</v>
      </c>
      <c r="E312" s="112">
        <v>9325.1299999999992</v>
      </c>
      <c r="F312" s="111" t="s">
        <v>6289</v>
      </c>
      <c r="G312" s="111">
        <v>4600027637</v>
      </c>
      <c r="H312" s="111">
        <v>30</v>
      </c>
      <c r="I312" s="111"/>
    </row>
    <row r="313" spans="1:9" hidden="1" x14ac:dyDescent="0.25">
      <c r="A313" s="111" t="str">
        <f t="shared" si="5"/>
        <v>4600027637305500100040M</v>
      </c>
      <c r="B313" s="111">
        <v>5500100040</v>
      </c>
      <c r="C313" s="111" t="s">
        <v>5980</v>
      </c>
      <c r="D313" s="111" t="s">
        <v>77</v>
      </c>
      <c r="E313" s="112">
        <v>1548.32</v>
      </c>
      <c r="F313" s="111" t="s">
        <v>6293</v>
      </c>
      <c r="G313" s="111">
        <v>4600027637</v>
      </c>
      <c r="H313" s="111">
        <v>30</v>
      </c>
      <c r="I313" s="111"/>
    </row>
    <row r="314" spans="1:9" hidden="1" x14ac:dyDescent="0.25">
      <c r="A314" s="111" t="str">
        <f t="shared" si="5"/>
        <v>4600027637305052500029M3</v>
      </c>
      <c r="B314" s="111">
        <v>5052500029</v>
      </c>
      <c r="C314" s="111" t="s">
        <v>5266</v>
      </c>
      <c r="D314" s="111" t="s">
        <v>76</v>
      </c>
      <c r="E314" s="112">
        <v>7795.56</v>
      </c>
      <c r="F314" s="111" t="s">
        <v>6290</v>
      </c>
      <c r="G314" s="111">
        <v>4600027637</v>
      </c>
      <c r="H314" s="111">
        <v>30</v>
      </c>
      <c r="I314" s="111"/>
    </row>
    <row r="315" spans="1:9" hidden="1" x14ac:dyDescent="0.25">
      <c r="A315" s="111" t="str">
        <f t="shared" si="5"/>
        <v>4600027637305500100023UN</v>
      </c>
      <c r="B315" s="111">
        <v>5500100023</v>
      </c>
      <c r="C315" s="111" t="s">
        <v>5978</v>
      </c>
      <c r="D315" s="111" t="s">
        <v>72</v>
      </c>
      <c r="E315" s="112">
        <v>4328.03</v>
      </c>
      <c r="F315" s="111" t="s">
        <v>6291</v>
      </c>
      <c r="G315" s="111">
        <v>4600027637</v>
      </c>
      <c r="H315" s="111">
        <v>30</v>
      </c>
      <c r="I315" s="111"/>
    </row>
    <row r="316" spans="1:9" hidden="1" x14ac:dyDescent="0.25">
      <c r="A316" s="111" t="str">
        <f t="shared" si="5"/>
        <v>4600027637305500100036M</v>
      </c>
      <c r="B316" s="111">
        <v>5500100036</v>
      </c>
      <c r="C316" s="111" t="s">
        <v>5979</v>
      </c>
      <c r="D316" s="111" t="s">
        <v>77</v>
      </c>
      <c r="E316" s="112">
        <v>1284.81</v>
      </c>
      <c r="F316" s="111" t="s">
        <v>6292</v>
      </c>
      <c r="G316" s="111">
        <v>4600027637</v>
      </c>
      <c r="H316" s="111">
        <v>30</v>
      </c>
      <c r="I316" s="111"/>
    </row>
    <row r="317" spans="1:9" hidden="1" x14ac:dyDescent="0.25">
      <c r="A317" s="111" t="str">
        <f t="shared" si="5"/>
        <v>4600027637305500100037M</v>
      </c>
      <c r="B317" s="111">
        <v>5500100037</v>
      </c>
      <c r="C317" s="111" t="s">
        <v>5981</v>
      </c>
      <c r="D317" s="111" t="s">
        <v>77</v>
      </c>
      <c r="E317" s="112">
        <v>1059.1099999999999</v>
      </c>
      <c r="F317" s="111" t="s">
        <v>6294</v>
      </c>
      <c r="G317" s="111">
        <v>4600027637</v>
      </c>
      <c r="H317" s="111">
        <v>30</v>
      </c>
      <c r="I317" s="111"/>
    </row>
    <row r="318" spans="1:9" hidden="1" x14ac:dyDescent="0.25">
      <c r="A318" s="111" t="str">
        <f t="shared" si="5"/>
        <v>4600027637305500100038M</v>
      </c>
      <c r="B318" s="111">
        <v>5500100038</v>
      </c>
      <c r="C318" s="111" t="s">
        <v>5982</v>
      </c>
      <c r="D318" s="111" t="s">
        <v>77</v>
      </c>
      <c r="E318" s="112">
        <v>953.04</v>
      </c>
      <c r="F318" s="111" t="s">
        <v>6295</v>
      </c>
      <c r="G318" s="111">
        <v>4600027637</v>
      </c>
      <c r="H318" s="111">
        <v>30</v>
      </c>
      <c r="I318" s="111"/>
    </row>
    <row r="319" spans="1:9" hidden="1" x14ac:dyDescent="0.25">
      <c r="A319" s="111" t="str">
        <f t="shared" si="5"/>
        <v>4600027637305500100826M</v>
      </c>
      <c r="B319" s="111">
        <v>5500100826</v>
      </c>
      <c r="C319" s="111" t="s">
        <v>5983</v>
      </c>
      <c r="D319" s="111" t="s">
        <v>77</v>
      </c>
      <c r="E319" s="112">
        <v>5355.52</v>
      </c>
      <c r="F319" s="111" t="s">
        <v>6296</v>
      </c>
      <c r="G319" s="111">
        <v>4600027637</v>
      </c>
      <c r="H319" s="111">
        <v>30</v>
      </c>
      <c r="I319" s="111"/>
    </row>
    <row r="320" spans="1:9" hidden="1" x14ac:dyDescent="0.25">
      <c r="A320" s="111" t="str">
        <f t="shared" si="5"/>
        <v>4600027637305500100039M3</v>
      </c>
      <c r="B320" s="111">
        <v>5500100039</v>
      </c>
      <c r="C320" s="111" t="s">
        <v>5984</v>
      </c>
      <c r="D320" s="111" t="s">
        <v>76</v>
      </c>
      <c r="E320" s="112">
        <v>7613.57</v>
      </c>
      <c r="F320" s="111" t="s">
        <v>6297</v>
      </c>
      <c r="G320" s="111">
        <v>4600027637</v>
      </c>
      <c r="H320" s="111">
        <v>30</v>
      </c>
      <c r="I320" s="111"/>
    </row>
    <row r="321" spans="1:9" hidden="1" x14ac:dyDescent="0.25">
      <c r="A321" s="111" t="str">
        <f t="shared" si="5"/>
        <v>4600027637305500100827M</v>
      </c>
      <c r="B321" s="111">
        <v>5500100827</v>
      </c>
      <c r="C321" s="111" t="s">
        <v>5985</v>
      </c>
      <c r="D321" s="111" t="s">
        <v>77</v>
      </c>
      <c r="E321" s="112">
        <v>3114.83</v>
      </c>
      <c r="F321" s="111" t="s">
        <v>6298</v>
      </c>
      <c r="G321" s="111">
        <v>4600027637</v>
      </c>
      <c r="H321" s="111">
        <v>30</v>
      </c>
      <c r="I321" s="111"/>
    </row>
    <row r="322" spans="1:9" hidden="1" x14ac:dyDescent="0.25">
      <c r="A322" s="111" t="str">
        <f t="shared" si="5"/>
        <v>4600027637305500100034M3</v>
      </c>
      <c r="B322" s="111">
        <v>5500100034</v>
      </c>
      <c r="C322" s="111" t="s">
        <v>5986</v>
      </c>
      <c r="D322" s="111" t="s">
        <v>76</v>
      </c>
      <c r="E322" s="112">
        <v>1849.43</v>
      </c>
      <c r="F322" s="111" t="s">
        <v>6300</v>
      </c>
      <c r="G322" s="111">
        <v>4600027637</v>
      </c>
      <c r="H322" s="111">
        <v>30</v>
      </c>
      <c r="I322" s="111"/>
    </row>
    <row r="323" spans="1:9" hidden="1" x14ac:dyDescent="0.25">
      <c r="A323" s="111" t="str">
        <f t="shared" si="5"/>
        <v>4600027637305500100035M3</v>
      </c>
      <c r="B323" s="111">
        <v>5500100035</v>
      </c>
      <c r="C323" s="111" t="s">
        <v>5987</v>
      </c>
      <c r="D323" s="111" t="s">
        <v>76</v>
      </c>
      <c r="E323" s="112">
        <v>3603.76</v>
      </c>
      <c r="F323" s="111" t="s">
        <v>6301</v>
      </c>
      <c r="G323" s="111">
        <v>4600027637</v>
      </c>
      <c r="H323" s="111">
        <v>30</v>
      </c>
      <c r="I323" s="111"/>
    </row>
    <row r="324" spans="1:9" hidden="1" x14ac:dyDescent="0.25">
      <c r="A324" s="111" t="str">
        <f t="shared" si="5"/>
        <v>4600027637305500300519M</v>
      </c>
      <c r="B324" s="111">
        <v>5500300519</v>
      </c>
      <c r="C324" s="111" t="s">
        <v>5988</v>
      </c>
      <c r="D324" s="111" t="s">
        <v>77</v>
      </c>
      <c r="E324" s="112">
        <v>1163.18</v>
      </c>
      <c r="F324" s="111" t="s">
        <v>6302</v>
      </c>
      <c r="G324" s="111">
        <v>4600027637</v>
      </c>
      <c r="H324" s="111">
        <v>30</v>
      </c>
      <c r="I324" s="111"/>
    </row>
    <row r="325" spans="1:9" hidden="1" x14ac:dyDescent="0.25">
      <c r="A325" s="111" t="str">
        <f t="shared" si="5"/>
        <v>4600027637305500300517M</v>
      </c>
      <c r="B325" s="111">
        <v>5500300517</v>
      </c>
      <c r="C325" s="111" t="s">
        <v>5989</v>
      </c>
      <c r="D325" s="111" t="s">
        <v>77</v>
      </c>
      <c r="E325" s="112">
        <v>1054.48</v>
      </c>
      <c r="F325" s="111" t="s">
        <v>6299</v>
      </c>
      <c r="G325" s="111">
        <v>4600027637</v>
      </c>
      <c r="H325" s="111">
        <v>30</v>
      </c>
      <c r="I325" s="111"/>
    </row>
    <row r="326" spans="1:9" hidden="1" x14ac:dyDescent="0.25">
      <c r="A326" s="111" t="str">
        <f t="shared" si="5"/>
        <v>4600027637305500300518M</v>
      </c>
      <c r="B326" s="111">
        <v>5500300518</v>
      </c>
      <c r="C326" s="111" t="s">
        <v>5990</v>
      </c>
      <c r="D326" s="111" t="s">
        <v>77</v>
      </c>
      <c r="E326" s="112">
        <v>775.24</v>
      </c>
      <c r="F326" s="111" t="s">
        <v>6303</v>
      </c>
      <c r="G326" s="111">
        <v>4600027637</v>
      </c>
      <c r="H326" s="111">
        <v>30</v>
      </c>
      <c r="I326" s="111"/>
    </row>
    <row r="327" spans="1:9" hidden="1" x14ac:dyDescent="0.25">
      <c r="A327" s="111" t="str">
        <f t="shared" si="5"/>
        <v>4600027637305500000952M</v>
      </c>
      <c r="B327" s="111">
        <v>5500000952</v>
      </c>
      <c r="C327" s="111" t="s">
        <v>5992</v>
      </c>
      <c r="D327" s="111" t="s">
        <v>77</v>
      </c>
      <c r="E327" s="112">
        <v>1202.06</v>
      </c>
      <c r="F327" s="111" t="s">
        <v>6307</v>
      </c>
      <c r="G327" s="111">
        <v>4600027637</v>
      </c>
      <c r="H327" s="111">
        <v>30</v>
      </c>
      <c r="I327" s="111"/>
    </row>
    <row r="328" spans="1:9" hidden="1" x14ac:dyDescent="0.25">
      <c r="A328" s="111" t="str">
        <f t="shared" si="5"/>
        <v>4600027637305500400398M2</v>
      </c>
      <c r="B328" s="111">
        <v>5500400398</v>
      </c>
      <c r="C328" s="111" t="s">
        <v>5991</v>
      </c>
      <c r="D328" s="111" t="s">
        <v>73</v>
      </c>
      <c r="E328" s="112">
        <v>392.79</v>
      </c>
      <c r="F328" s="111" t="s">
        <v>6304</v>
      </c>
      <c r="G328" s="111">
        <v>4600027637</v>
      </c>
      <c r="H328" s="111">
        <v>30</v>
      </c>
      <c r="I328" s="111"/>
    </row>
    <row r="329" spans="1:9" hidden="1" x14ac:dyDescent="0.25">
      <c r="A329" s="111" t="str">
        <f t="shared" si="5"/>
        <v>4600027637305500400398M2</v>
      </c>
      <c r="B329" s="111">
        <v>5500400398</v>
      </c>
      <c r="C329" s="111" t="s">
        <v>5991</v>
      </c>
      <c r="D329" s="111" t="s">
        <v>73</v>
      </c>
      <c r="E329" s="112">
        <v>392.79</v>
      </c>
      <c r="F329" s="111" t="s">
        <v>6305</v>
      </c>
      <c r="G329" s="111">
        <v>4600027637</v>
      </c>
      <c r="H329" s="111">
        <v>30</v>
      </c>
      <c r="I329" s="111"/>
    </row>
    <row r="330" spans="1:9" hidden="1" x14ac:dyDescent="0.25">
      <c r="A330" s="111" t="str">
        <f t="shared" si="5"/>
        <v>4600027637305500400398M2</v>
      </c>
      <c r="B330" s="111">
        <v>5500400398</v>
      </c>
      <c r="C330" s="111" t="s">
        <v>5991</v>
      </c>
      <c r="D330" s="111" t="s">
        <v>73</v>
      </c>
      <c r="E330" s="112">
        <v>392.79</v>
      </c>
      <c r="F330" s="111" t="s">
        <v>6306</v>
      </c>
      <c r="G330" s="111">
        <v>4600027637</v>
      </c>
      <c r="H330" s="111">
        <v>30</v>
      </c>
      <c r="I330" s="111"/>
    </row>
    <row r="331" spans="1:9" hidden="1" x14ac:dyDescent="0.25">
      <c r="A331" s="111" t="str">
        <f t="shared" si="5"/>
        <v>4600027637305500000009M</v>
      </c>
      <c r="B331" s="111">
        <v>5500000009</v>
      </c>
      <c r="C331" s="111" t="s">
        <v>5286</v>
      </c>
      <c r="D331" s="111" t="s">
        <v>77</v>
      </c>
      <c r="E331" s="112">
        <v>1664.68</v>
      </c>
      <c r="F331" s="111" t="s">
        <v>6308</v>
      </c>
      <c r="G331" s="111">
        <v>4600027637</v>
      </c>
      <c r="H331" s="111">
        <v>30</v>
      </c>
      <c r="I331" s="111"/>
    </row>
    <row r="332" spans="1:9" hidden="1" x14ac:dyDescent="0.25">
      <c r="A332" s="111" t="str">
        <f t="shared" si="5"/>
        <v>4600027637305500000013M</v>
      </c>
      <c r="B332" s="111">
        <v>5500000013</v>
      </c>
      <c r="C332" s="111" t="s">
        <v>5287</v>
      </c>
      <c r="D332" s="111" t="s">
        <v>77</v>
      </c>
      <c r="E332" s="112">
        <v>2255.63</v>
      </c>
      <c r="F332" s="111" t="s">
        <v>6309</v>
      </c>
      <c r="G332" s="111">
        <v>4600027637</v>
      </c>
      <c r="H332" s="111">
        <v>30</v>
      </c>
      <c r="I332" s="111"/>
    </row>
    <row r="333" spans="1:9" hidden="1" x14ac:dyDescent="0.25">
      <c r="A333" s="111" t="str">
        <f t="shared" si="5"/>
        <v>4600027637305500000001M</v>
      </c>
      <c r="B333" s="111">
        <v>5500000001</v>
      </c>
      <c r="C333" s="111" t="s">
        <v>5288</v>
      </c>
      <c r="D333" s="111" t="s">
        <v>77</v>
      </c>
      <c r="E333" s="112">
        <v>2664.21</v>
      </c>
      <c r="F333" s="111" t="s">
        <v>6310</v>
      </c>
      <c r="G333" s="111">
        <v>4600027637</v>
      </c>
      <c r="H333" s="111">
        <v>30</v>
      </c>
      <c r="I333" s="111"/>
    </row>
    <row r="334" spans="1:9" hidden="1" x14ac:dyDescent="0.25">
      <c r="A334" s="111" t="str">
        <f t="shared" si="5"/>
        <v>4600027637305500000951M</v>
      </c>
      <c r="B334" s="111">
        <v>5500000951</v>
      </c>
      <c r="C334" s="111" t="s">
        <v>5993</v>
      </c>
      <c r="D334" s="111" t="s">
        <v>77</v>
      </c>
      <c r="E334" s="112">
        <v>926.15</v>
      </c>
      <c r="F334" s="111" t="s">
        <v>6311</v>
      </c>
      <c r="G334" s="111">
        <v>4600027637</v>
      </c>
      <c r="H334" s="111">
        <v>30</v>
      </c>
      <c r="I334" s="111"/>
    </row>
    <row r="335" spans="1:9" hidden="1" x14ac:dyDescent="0.25">
      <c r="A335" s="111" t="str">
        <f t="shared" si="5"/>
        <v>4600027637305500000008M</v>
      </c>
      <c r="B335" s="111">
        <v>5500000008</v>
      </c>
      <c r="C335" s="111" t="s">
        <v>5290</v>
      </c>
      <c r="D335" s="111" t="s">
        <v>77</v>
      </c>
      <c r="E335" s="112">
        <v>1260.3</v>
      </c>
      <c r="F335" s="111" t="s">
        <v>6312</v>
      </c>
      <c r="G335" s="111">
        <v>4600027637</v>
      </c>
      <c r="H335" s="111">
        <v>30</v>
      </c>
      <c r="I335" s="111"/>
    </row>
    <row r="336" spans="1:9" hidden="1" x14ac:dyDescent="0.25">
      <c r="A336" s="111" t="str">
        <f t="shared" si="5"/>
        <v>4600027637305500000012M</v>
      </c>
      <c r="B336" s="111">
        <v>5500000012</v>
      </c>
      <c r="C336" s="111" t="s">
        <v>5291</v>
      </c>
      <c r="D336" s="111" t="s">
        <v>77</v>
      </c>
      <c r="E336" s="112">
        <v>1675.1</v>
      </c>
      <c r="F336" s="111" t="s">
        <v>6314</v>
      </c>
      <c r="G336" s="111">
        <v>4600027637</v>
      </c>
      <c r="H336" s="111">
        <v>30</v>
      </c>
      <c r="I336" s="111"/>
    </row>
    <row r="337" spans="1:9" hidden="1" x14ac:dyDescent="0.25">
      <c r="A337" s="111" t="str">
        <f t="shared" si="5"/>
        <v>4600027637305500000000M</v>
      </c>
      <c r="B337" s="111">
        <v>5500000000</v>
      </c>
      <c r="C337" s="111" t="s">
        <v>5292</v>
      </c>
      <c r="D337" s="111" t="s">
        <v>77</v>
      </c>
      <c r="E337" s="112">
        <v>2130.77</v>
      </c>
      <c r="F337" s="111" t="s">
        <v>6315</v>
      </c>
      <c r="G337" s="111">
        <v>4600027637</v>
      </c>
      <c r="H337" s="111">
        <v>30</v>
      </c>
      <c r="I337" s="111"/>
    </row>
    <row r="338" spans="1:9" hidden="1" x14ac:dyDescent="0.25">
      <c r="A338" s="111" t="str">
        <f t="shared" si="5"/>
        <v>4600027637305500300105M</v>
      </c>
      <c r="B338" s="111">
        <v>5500300105</v>
      </c>
      <c r="C338" s="111" t="s">
        <v>5293</v>
      </c>
      <c r="D338" s="111" t="s">
        <v>77</v>
      </c>
      <c r="E338" s="112">
        <v>162.78</v>
      </c>
      <c r="F338" s="111" t="s">
        <v>6316</v>
      </c>
      <c r="G338" s="111">
        <v>4600027637</v>
      </c>
      <c r="H338" s="111">
        <v>30</v>
      </c>
      <c r="I338" s="111"/>
    </row>
    <row r="339" spans="1:9" hidden="1" x14ac:dyDescent="0.25">
      <c r="A339" s="111" t="str">
        <f t="shared" si="5"/>
        <v>4600027637305500200823M</v>
      </c>
      <c r="B339" s="111">
        <v>5500200823</v>
      </c>
      <c r="C339" s="111" t="s">
        <v>5294</v>
      </c>
      <c r="D339" s="111" t="s">
        <v>77</v>
      </c>
      <c r="E339" s="112">
        <v>287.05</v>
      </c>
      <c r="F339" s="111" t="s">
        <v>6313</v>
      </c>
      <c r="G339" s="111">
        <v>4600027637</v>
      </c>
      <c r="H339" s="111">
        <v>30</v>
      </c>
      <c r="I339" s="111"/>
    </row>
    <row r="340" spans="1:9" hidden="1" x14ac:dyDescent="0.25">
      <c r="A340" s="111" t="str">
        <f t="shared" si="5"/>
        <v>4600027637305050400047UN</v>
      </c>
      <c r="B340" s="111">
        <v>5050400047</v>
      </c>
      <c r="C340" s="111" t="s">
        <v>5994</v>
      </c>
      <c r="D340" s="111" t="s">
        <v>72</v>
      </c>
      <c r="E340" s="112">
        <v>378.98</v>
      </c>
      <c r="F340" s="111" t="s">
        <v>7324</v>
      </c>
      <c r="G340" s="111">
        <v>4600027637</v>
      </c>
      <c r="H340" s="111">
        <v>30</v>
      </c>
      <c r="I340" s="111"/>
    </row>
    <row r="341" spans="1:9" hidden="1" x14ac:dyDescent="0.25">
      <c r="A341" s="111" t="str">
        <f t="shared" si="5"/>
        <v>4600027637305500200821M</v>
      </c>
      <c r="B341" s="111">
        <v>5500200821</v>
      </c>
      <c r="C341" s="111" t="s">
        <v>5996</v>
      </c>
      <c r="D341" s="111" t="s">
        <v>77</v>
      </c>
      <c r="E341" s="112">
        <v>817.77</v>
      </c>
      <c r="F341" s="111" t="s">
        <v>6318</v>
      </c>
      <c r="G341" s="111">
        <v>4600027637</v>
      </c>
      <c r="H341" s="111">
        <v>30</v>
      </c>
      <c r="I341" s="111"/>
    </row>
    <row r="342" spans="1:9" hidden="1" x14ac:dyDescent="0.25">
      <c r="A342" s="111" t="str">
        <f t="shared" si="5"/>
        <v>4600027637305500200824M</v>
      </c>
      <c r="B342" s="111">
        <v>5500200824</v>
      </c>
      <c r="C342" s="111" t="s">
        <v>5296</v>
      </c>
      <c r="D342" s="111" t="s">
        <v>77</v>
      </c>
      <c r="E342" s="112">
        <v>530.91</v>
      </c>
      <c r="F342" s="111" t="s">
        <v>7325</v>
      </c>
      <c r="G342" s="111">
        <v>4600027637</v>
      </c>
      <c r="H342" s="111">
        <v>30</v>
      </c>
      <c r="I342" s="111"/>
    </row>
    <row r="343" spans="1:9" hidden="1" x14ac:dyDescent="0.25">
      <c r="A343" s="111" t="str">
        <f t="shared" si="5"/>
        <v>4600027637305050400032M</v>
      </c>
      <c r="B343" s="111">
        <v>5050400032</v>
      </c>
      <c r="C343" s="111" t="s">
        <v>5297</v>
      </c>
      <c r="D343" s="111" t="s">
        <v>77</v>
      </c>
      <c r="E343" s="112">
        <v>259.66000000000003</v>
      </c>
      <c r="F343" s="111" t="s">
        <v>6317</v>
      </c>
      <c r="G343" s="111">
        <v>4600027637</v>
      </c>
      <c r="H343" s="111">
        <v>30</v>
      </c>
      <c r="I343" s="111"/>
    </row>
    <row r="344" spans="1:9" hidden="1" x14ac:dyDescent="0.25">
      <c r="A344" s="111" t="str">
        <f t="shared" si="5"/>
        <v>4600027637305500200820M</v>
      </c>
      <c r="B344" s="111">
        <v>5500200820</v>
      </c>
      <c r="C344" s="111" t="s">
        <v>5995</v>
      </c>
      <c r="D344" s="111" t="s">
        <v>77</v>
      </c>
      <c r="E344" s="112">
        <v>715.49</v>
      </c>
      <c r="F344" s="111" t="s">
        <v>7326</v>
      </c>
      <c r="G344" s="111">
        <v>4600027637</v>
      </c>
      <c r="H344" s="111">
        <v>30</v>
      </c>
      <c r="I344" s="111"/>
    </row>
    <row r="345" spans="1:9" hidden="1" x14ac:dyDescent="0.25">
      <c r="A345" s="111" t="str">
        <f t="shared" si="5"/>
        <v>4600027637305500200822M</v>
      </c>
      <c r="B345" s="111">
        <v>5500200822</v>
      </c>
      <c r="C345" s="111" t="s">
        <v>5997</v>
      </c>
      <c r="D345" s="111" t="s">
        <v>77</v>
      </c>
      <c r="E345" s="112">
        <v>967.13</v>
      </c>
      <c r="F345" s="111" t="s">
        <v>7327</v>
      </c>
      <c r="G345" s="111">
        <v>4600027637</v>
      </c>
      <c r="H345" s="111">
        <v>30</v>
      </c>
      <c r="I345" s="111"/>
    </row>
    <row r="346" spans="1:9" hidden="1" x14ac:dyDescent="0.25">
      <c r="A346" s="111" t="str">
        <f t="shared" si="5"/>
        <v>4600027637305050400033M</v>
      </c>
      <c r="B346" s="111">
        <v>5050400033</v>
      </c>
      <c r="C346" s="111" t="s">
        <v>5301</v>
      </c>
      <c r="D346" s="111" t="s">
        <v>77</v>
      </c>
      <c r="E346" s="112">
        <v>460.29</v>
      </c>
      <c r="F346" s="111" t="s">
        <v>6319</v>
      </c>
      <c r="G346" s="111">
        <v>4600027637</v>
      </c>
      <c r="H346" s="111">
        <v>30</v>
      </c>
      <c r="I346" s="111"/>
    </row>
    <row r="347" spans="1:9" hidden="1" x14ac:dyDescent="0.25">
      <c r="A347" s="111" t="str">
        <f t="shared" si="5"/>
        <v>4600027637305500300087M</v>
      </c>
      <c r="B347" s="111">
        <v>5500300087</v>
      </c>
      <c r="C347" s="111" t="s">
        <v>5998</v>
      </c>
      <c r="D347" s="111" t="s">
        <v>77</v>
      </c>
      <c r="E347" s="112">
        <v>893.28</v>
      </c>
      <c r="F347" s="111" t="s">
        <v>6320</v>
      </c>
      <c r="G347" s="111">
        <v>4600027637</v>
      </c>
      <c r="H347" s="111">
        <v>30</v>
      </c>
      <c r="I347" s="111"/>
    </row>
    <row r="348" spans="1:9" hidden="1" x14ac:dyDescent="0.25">
      <c r="A348" s="111" t="str">
        <f t="shared" si="5"/>
        <v>4600027637305500400630M</v>
      </c>
      <c r="B348" s="111">
        <v>5500400630</v>
      </c>
      <c r="C348" s="111" t="s">
        <v>5999</v>
      </c>
      <c r="D348" s="111" t="s">
        <v>77</v>
      </c>
      <c r="E348" s="112">
        <v>893.28</v>
      </c>
      <c r="F348" s="111" t="s">
        <v>6321</v>
      </c>
      <c r="G348" s="111">
        <v>4600027637</v>
      </c>
      <c r="H348" s="111">
        <v>30</v>
      </c>
      <c r="I348" s="111"/>
    </row>
    <row r="349" spans="1:9" hidden="1" x14ac:dyDescent="0.25">
      <c r="A349" s="111" t="str">
        <f t="shared" si="5"/>
        <v>4600027637305500400631M</v>
      </c>
      <c r="B349" s="111">
        <v>5500400631</v>
      </c>
      <c r="C349" s="111" t="s">
        <v>6000</v>
      </c>
      <c r="D349" s="111" t="s">
        <v>77</v>
      </c>
      <c r="E349" s="112">
        <v>893.28</v>
      </c>
      <c r="F349" s="111" t="s">
        <v>6322</v>
      </c>
      <c r="G349" s="111">
        <v>4600027637</v>
      </c>
      <c r="H349" s="111">
        <v>30</v>
      </c>
      <c r="I349" s="111"/>
    </row>
    <row r="350" spans="1:9" hidden="1" x14ac:dyDescent="0.25">
      <c r="A350" s="111" t="str">
        <f t="shared" ref="A350:A413" si="6">G350&amp;H350&amp;B350&amp;D350</f>
        <v>4600027637305050400022CDA</v>
      </c>
      <c r="B350" s="111">
        <v>5050400022</v>
      </c>
      <c r="C350" s="111" t="s">
        <v>5305</v>
      </c>
      <c r="D350" s="111" t="s">
        <v>75</v>
      </c>
      <c r="E350" s="112">
        <v>2669.73</v>
      </c>
      <c r="F350" s="111" t="s">
        <v>6324</v>
      </c>
      <c r="G350" s="111">
        <v>4600027637</v>
      </c>
      <c r="H350" s="111">
        <v>30</v>
      </c>
      <c r="I350" s="111"/>
    </row>
    <row r="351" spans="1:9" hidden="1" x14ac:dyDescent="0.25">
      <c r="A351" s="111" t="str">
        <f t="shared" si="6"/>
        <v>4600027637305050400048UN</v>
      </c>
      <c r="B351" s="111">
        <v>5050400048</v>
      </c>
      <c r="C351" s="111" t="s">
        <v>6001</v>
      </c>
      <c r="D351" s="111" t="s">
        <v>72</v>
      </c>
      <c r="E351" s="112">
        <v>3250.42</v>
      </c>
      <c r="F351" s="111" t="s">
        <v>6325</v>
      </c>
      <c r="G351" s="111">
        <v>4600027637</v>
      </c>
      <c r="H351" s="111">
        <v>30</v>
      </c>
      <c r="I351" s="111"/>
    </row>
    <row r="352" spans="1:9" hidden="1" x14ac:dyDescent="0.25">
      <c r="A352" s="111" t="str">
        <f t="shared" si="6"/>
        <v>4600027637305500100021UN</v>
      </c>
      <c r="B352" s="111">
        <v>5500100021</v>
      </c>
      <c r="C352" s="111" t="s">
        <v>5976</v>
      </c>
      <c r="D352" s="111" t="s">
        <v>72</v>
      </c>
      <c r="E352" s="112">
        <v>3234.7</v>
      </c>
      <c r="F352" s="111" t="s">
        <v>6326</v>
      </c>
      <c r="G352" s="111">
        <v>4600027637</v>
      </c>
      <c r="H352" s="111">
        <v>30</v>
      </c>
      <c r="I352" s="111"/>
    </row>
    <row r="353" spans="1:9" hidden="1" x14ac:dyDescent="0.25">
      <c r="A353" s="111" t="str">
        <f t="shared" si="6"/>
        <v>4600027637305050400030M</v>
      </c>
      <c r="B353" s="111">
        <v>5050400030</v>
      </c>
      <c r="C353" s="111" t="s">
        <v>5307</v>
      </c>
      <c r="D353" s="111" t="s">
        <v>77</v>
      </c>
      <c r="E353" s="112">
        <v>723.92</v>
      </c>
      <c r="F353" s="111" t="s">
        <v>6323</v>
      </c>
      <c r="G353" s="111">
        <v>4600027637</v>
      </c>
      <c r="H353" s="111">
        <v>30</v>
      </c>
      <c r="I353" s="111"/>
    </row>
    <row r="354" spans="1:9" hidden="1" x14ac:dyDescent="0.25">
      <c r="A354" s="111" t="str">
        <f t="shared" si="6"/>
        <v>4600027637305050400027M</v>
      </c>
      <c r="B354" s="111">
        <v>5050400027</v>
      </c>
      <c r="C354" s="111" t="s">
        <v>6002</v>
      </c>
      <c r="D354" s="111" t="s">
        <v>77</v>
      </c>
      <c r="E354" s="112">
        <v>592.16</v>
      </c>
      <c r="F354" s="111" t="s">
        <v>6327</v>
      </c>
      <c r="G354" s="111">
        <v>4600027637</v>
      </c>
      <c r="H354" s="111">
        <v>30</v>
      </c>
      <c r="I354" s="111"/>
    </row>
    <row r="355" spans="1:9" hidden="1" x14ac:dyDescent="0.25">
      <c r="A355" s="111" t="str">
        <f t="shared" si="6"/>
        <v>4600027637305500400622M</v>
      </c>
      <c r="B355" s="111">
        <v>5500400622</v>
      </c>
      <c r="C355" s="111" t="s">
        <v>6007</v>
      </c>
      <c r="D355" s="111" t="s">
        <v>77</v>
      </c>
      <c r="E355" s="112">
        <v>561.64</v>
      </c>
      <c r="F355" s="111" t="s">
        <v>7328</v>
      </c>
      <c r="G355" s="111">
        <v>4600027637</v>
      </c>
      <c r="H355" s="111">
        <v>30</v>
      </c>
      <c r="I355" s="111"/>
    </row>
    <row r="356" spans="1:9" hidden="1" x14ac:dyDescent="0.25">
      <c r="A356" s="111" t="str">
        <f t="shared" si="6"/>
        <v>4600027637305500100031M</v>
      </c>
      <c r="B356" s="111">
        <v>5500100031</v>
      </c>
      <c r="C356" s="111" t="s">
        <v>6003</v>
      </c>
      <c r="D356" s="111" t="s">
        <v>77</v>
      </c>
      <c r="E356" s="112">
        <v>429.86</v>
      </c>
      <c r="F356" s="111" t="s">
        <v>6328</v>
      </c>
      <c r="G356" s="111">
        <v>4600027637</v>
      </c>
      <c r="H356" s="111">
        <v>30</v>
      </c>
      <c r="I356" s="111"/>
    </row>
    <row r="357" spans="1:9" hidden="1" x14ac:dyDescent="0.25">
      <c r="A357" s="111" t="str">
        <f t="shared" si="6"/>
        <v>4600027637305500100032M</v>
      </c>
      <c r="B357" s="111">
        <v>5500100032</v>
      </c>
      <c r="C357" s="111" t="s">
        <v>6004</v>
      </c>
      <c r="D357" s="111" t="s">
        <v>77</v>
      </c>
      <c r="E357" s="112">
        <v>460.6</v>
      </c>
      <c r="F357" s="111" t="s">
        <v>6329</v>
      </c>
      <c r="G357" s="111">
        <v>4600027637</v>
      </c>
      <c r="H357" s="111">
        <v>30</v>
      </c>
      <c r="I357" s="111"/>
    </row>
    <row r="358" spans="1:9" hidden="1" x14ac:dyDescent="0.25">
      <c r="A358" s="111" t="str">
        <f t="shared" si="6"/>
        <v>4600027637305500400623M</v>
      </c>
      <c r="B358" s="111">
        <v>5500400623</v>
      </c>
      <c r="C358" s="111" t="s">
        <v>6005</v>
      </c>
      <c r="D358" s="111" t="s">
        <v>77</v>
      </c>
      <c r="E358" s="112">
        <v>311.33</v>
      </c>
      <c r="F358" s="111" t="s">
        <v>6330</v>
      </c>
      <c r="G358" s="111">
        <v>4600027637</v>
      </c>
      <c r="H358" s="111">
        <v>30</v>
      </c>
      <c r="I358" s="111"/>
    </row>
    <row r="359" spans="1:9" hidden="1" x14ac:dyDescent="0.25">
      <c r="A359" s="111" t="str">
        <f t="shared" si="6"/>
        <v>4600027637305500400621M</v>
      </c>
      <c r="B359" s="111">
        <v>5500400621</v>
      </c>
      <c r="C359" s="111" t="s">
        <v>6006</v>
      </c>
      <c r="D359" s="111" t="s">
        <v>77</v>
      </c>
      <c r="E359" s="112">
        <v>754</v>
      </c>
      <c r="F359" s="111" t="s">
        <v>6331</v>
      </c>
      <c r="G359" s="111">
        <v>4600027637</v>
      </c>
      <c r="H359" s="111">
        <v>30</v>
      </c>
      <c r="I359" s="111"/>
    </row>
    <row r="360" spans="1:9" hidden="1" x14ac:dyDescent="0.25">
      <c r="A360" s="111" t="str">
        <f t="shared" si="6"/>
        <v>4600027637305050400021CDA</v>
      </c>
      <c r="B360" s="111">
        <v>5050400021</v>
      </c>
      <c r="C360" s="111" t="s">
        <v>6008</v>
      </c>
      <c r="D360" s="111" t="s">
        <v>75</v>
      </c>
      <c r="E360" s="112">
        <v>473.21</v>
      </c>
      <c r="F360" s="111" t="s">
        <v>6332</v>
      </c>
      <c r="G360" s="111">
        <v>4600027637</v>
      </c>
      <c r="H360" s="111">
        <v>30</v>
      </c>
      <c r="I360" s="111"/>
    </row>
    <row r="361" spans="1:9" hidden="1" x14ac:dyDescent="0.25">
      <c r="A361" s="111" t="str">
        <f t="shared" si="6"/>
        <v>4600027637305500100014UN</v>
      </c>
      <c r="B361" s="111">
        <v>5500100014</v>
      </c>
      <c r="C361" s="111" t="s">
        <v>5315</v>
      </c>
      <c r="D361" s="111" t="s">
        <v>72</v>
      </c>
      <c r="E361" s="112">
        <v>2130.08</v>
      </c>
      <c r="F361" s="111" t="s">
        <v>6333</v>
      </c>
      <c r="G361" s="111">
        <v>4600027637</v>
      </c>
      <c r="H361" s="111">
        <v>30</v>
      </c>
      <c r="I361" s="111"/>
    </row>
    <row r="362" spans="1:9" hidden="1" x14ac:dyDescent="0.25">
      <c r="A362" s="111" t="str">
        <f t="shared" si="6"/>
        <v>4600027637305500100976UN</v>
      </c>
      <c r="B362" s="111">
        <v>5500100976</v>
      </c>
      <c r="C362" s="111" t="s">
        <v>5318</v>
      </c>
      <c r="D362" s="111" t="s">
        <v>72</v>
      </c>
      <c r="E362" s="112">
        <v>2913.32</v>
      </c>
      <c r="F362" s="111" t="s">
        <v>6334</v>
      </c>
      <c r="G362" s="111">
        <v>4600027637</v>
      </c>
      <c r="H362" s="111">
        <v>30</v>
      </c>
      <c r="I362" s="111"/>
    </row>
    <row r="363" spans="1:9" hidden="1" x14ac:dyDescent="0.25">
      <c r="A363" s="111" t="str">
        <f t="shared" si="6"/>
        <v>4600027637305500400632M</v>
      </c>
      <c r="B363" s="111">
        <v>5500400632</v>
      </c>
      <c r="C363" s="111" t="s">
        <v>6010</v>
      </c>
      <c r="D363" s="111" t="s">
        <v>77</v>
      </c>
      <c r="E363" s="112">
        <v>32.72</v>
      </c>
      <c r="F363" s="111" t="s">
        <v>6335</v>
      </c>
      <c r="G363" s="111">
        <v>4600027637</v>
      </c>
      <c r="H363" s="111">
        <v>30</v>
      </c>
      <c r="I363" s="111"/>
    </row>
    <row r="364" spans="1:9" hidden="1" x14ac:dyDescent="0.25">
      <c r="A364" s="111" t="str">
        <f t="shared" si="6"/>
        <v>4600027637305500400616M</v>
      </c>
      <c r="B364" s="111">
        <v>5500400616</v>
      </c>
      <c r="C364" s="111" t="s">
        <v>5320</v>
      </c>
      <c r="D364" s="111" t="s">
        <v>77</v>
      </c>
      <c r="E364" s="112">
        <v>1754.83</v>
      </c>
      <c r="F364" s="111" t="s">
        <v>6337</v>
      </c>
      <c r="G364" s="111">
        <v>4600027637</v>
      </c>
      <c r="H364" s="111">
        <v>30</v>
      </c>
      <c r="I364" s="111"/>
    </row>
    <row r="365" spans="1:9" hidden="1" x14ac:dyDescent="0.25">
      <c r="A365" s="111" t="str">
        <f t="shared" si="6"/>
        <v>4600027637305050400034M</v>
      </c>
      <c r="B365" s="111">
        <v>5050400034</v>
      </c>
      <c r="C365" s="111" t="s">
        <v>5321</v>
      </c>
      <c r="D365" s="111" t="s">
        <v>77</v>
      </c>
      <c r="E365" s="112">
        <v>114.5</v>
      </c>
      <c r="F365" s="111" t="s">
        <v>7329</v>
      </c>
      <c r="G365" s="111">
        <v>4600027637</v>
      </c>
      <c r="H365" s="111">
        <v>30</v>
      </c>
      <c r="I365" s="111"/>
    </row>
    <row r="366" spans="1:9" hidden="1" x14ac:dyDescent="0.25">
      <c r="A366" s="111" t="str">
        <f t="shared" si="6"/>
        <v>4600027637305050400035M</v>
      </c>
      <c r="B366" s="111">
        <v>5050400035</v>
      </c>
      <c r="C366" s="111" t="s">
        <v>5322</v>
      </c>
      <c r="D366" s="111" t="s">
        <v>77</v>
      </c>
      <c r="E366" s="112">
        <v>191.21</v>
      </c>
      <c r="F366" s="111" t="s">
        <v>6338</v>
      </c>
      <c r="G366" s="111">
        <v>4600027637</v>
      </c>
      <c r="H366" s="111">
        <v>30</v>
      </c>
      <c r="I366" s="111"/>
    </row>
    <row r="367" spans="1:9" hidden="1" x14ac:dyDescent="0.25">
      <c r="A367" s="111" t="str">
        <f t="shared" si="6"/>
        <v>4600027637305050400036M</v>
      </c>
      <c r="B367" s="111">
        <v>5050400036</v>
      </c>
      <c r="C367" s="111" t="s">
        <v>5323</v>
      </c>
      <c r="D367" s="111" t="s">
        <v>77</v>
      </c>
      <c r="E367" s="112">
        <v>252.15</v>
      </c>
      <c r="F367" s="111" t="s">
        <v>6339</v>
      </c>
      <c r="G367" s="111">
        <v>4600027637</v>
      </c>
      <c r="H367" s="111">
        <v>30</v>
      </c>
      <c r="I367" s="111"/>
    </row>
    <row r="368" spans="1:9" hidden="1" x14ac:dyDescent="0.25">
      <c r="A368" s="111" t="str">
        <f t="shared" si="6"/>
        <v>4600027637305500100865M</v>
      </c>
      <c r="B368" s="111">
        <v>5500100865</v>
      </c>
      <c r="C368" s="111" t="s">
        <v>5324</v>
      </c>
      <c r="D368" s="111" t="s">
        <v>77</v>
      </c>
      <c r="E368" s="112">
        <v>112.34</v>
      </c>
      <c r="F368" s="111" t="s">
        <v>7330</v>
      </c>
      <c r="G368" s="111">
        <v>4600027637</v>
      </c>
      <c r="H368" s="111">
        <v>30</v>
      </c>
      <c r="I368" s="111"/>
    </row>
    <row r="369" spans="1:9" hidden="1" x14ac:dyDescent="0.25">
      <c r="A369" s="111" t="str">
        <f t="shared" si="6"/>
        <v>4600027637305050400025M</v>
      </c>
      <c r="B369" s="111">
        <v>5050400025</v>
      </c>
      <c r="C369" s="111" t="s">
        <v>6012</v>
      </c>
      <c r="D369" s="111" t="s">
        <v>77</v>
      </c>
      <c r="E369" s="112">
        <v>474.6</v>
      </c>
      <c r="F369" s="111" t="s">
        <v>6341</v>
      </c>
      <c r="G369" s="111">
        <v>4600027637</v>
      </c>
      <c r="H369" s="111">
        <v>30</v>
      </c>
      <c r="I369" s="111"/>
    </row>
    <row r="370" spans="1:9" hidden="1" x14ac:dyDescent="0.25">
      <c r="A370" s="111" t="str">
        <f t="shared" si="6"/>
        <v>4600027637305500100863UN</v>
      </c>
      <c r="B370" s="111">
        <v>5500100863</v>
      </c>
      <c r="C370" s="111" t="s">
        <v>5325</v>
      </c>
      <c r="D370" s="111" t="s">
        <v>72</v>
      </c>
      <c r="E370" s="112">
        <v>784.85</v>
      </c>
      <c r="F370" s="111" t="s">
        <v>6336</v>
      </c>
      <c r="G370" s="111">
        <v>4600027637</v>
      </c>
      <c r="H370" s="111">
        <v>30</v>
      </c>
      <c r="I370" s="111"/>
    </row>
    <row r="371" spans="1:9" hidden="1" x14ac:dyDescent="0.25">
      <c r="A371" s="111" t="str">
        <f t="shared" si="6"/>
        <v>4600027637305056500004CDA</v>
      </c>
      <c r="B371" s="111">
        <v>5056500004</v>
      </c>
      <c r="C371" s="111" t="s">
        <v>70</v>
      </c>
      <c r="D371" s="111" t="s">
        <v>75</v>
      </c>
      <c r="E371" s="112">
        <v>57.41</v>
      </c>
      <c r="F371" s="111" t="s">
        <v>6340</v>
      </c>
      <c r="G371" s="111">
        <v>4600027637</v>
      </c>
      <c r="H371" s="111">
        <v>30</v>
      </c>
      <c r="I371" s="111"/>
    </row>
    <row r="372" spans="1:9" hidden="1" x14ac:dyDescent="0.25">
      <c r="A372" s="111" t="str">
        <f t="shared" si="6"/>
        <v>4600027637305050400024CDA</v>
      </c>
      <c r="B372" s="111">
        <v>5050400024</v>
      </c>
      <c r="C372" s="111" t="s">
        <v>6011</v>
      </c>
      <c r="D372" s="111" t="s">
        <v>75</v>
      </c>
      <c r="E372" s="112">
        <v>1102.0899999999999</v>
      </c>
      <c r="F372" s="111" t="s">
        <v>7331</v>
      </c>
      <c r="G372" s="111">
        <v>4600027637</v>
      </c>
      <c r="H372" s="111">
        <v>30</v>
      </c>
      <c r="I372" s="111"/>
    </row>
    <row r="373" spans="1:9" hidden="1" x14ac:dyDescent="0.25">
      <c r="A373" s="111" t="str">
        <f t="shared" si="6"/>
        <v>4600027637305500300464UN</v>
      </c>
      <c r="B373" s="111">
        <v>5500300464</v>
      </c>
      <c r="C373" s="111" t="s">
        <v>6013</v>
      </c>
      <c r="D373" s="111" t="s">
        <v>72</v>
      </c>
      <c r="E373" s="112">
        <v>23640.33</v>
      </c>
      <c r="F373" s="111" t="s">
        <v>6342</v>
      </c>
      <c r="G373" s="111">
        <v>4600027637</v>
      </c>
      <c r="H373" s="111">
        <v>30</v>
      </c>
      <c r="I373" s="111"/>
    </row>
    <row r="374" spans="1:9" hidden="1" x14ac:dyDescent="0.25">
      <c r="A374" s="111" t="str">
        <f t="shared" si="6"/>
        <v>4600027637305500300442UN</v>
      </c>
      <c r="B374" s="111">
        <v>5500300442</v>
      </c>
      <c r="C374" s="111" t="s">
        <v>6014</v>
      </c>
      <c r="D374" s="111" t="s">
        <v>72</v>
      </c>
      <c r="E374" s="112">
        <v>325.04000000000002</v>
      </c>
      <c r="F374" s="111" t="s">
        <v>6343</v>
      </c>
      <c r="G374" s="111">
        <v>4600027637</v>
      </c>
      <c r="H374" s="111">
        <v>30</v>
      </c>
      <c r="I374" s="111"/>
    </row>
    <row r="375" spans="1:9" hidden="1" x14ac:dyDescent="0.25">
      <c r="A375" s="111" t="str">
        <f t="shared" si="6"/>
        <v>4600027637305500100017UN</v>
      </c>
      <c r="B375" s="111">
        <v>5500100017</v>
      </c>
      <c r="C375" s="111" t="s">
        <v>6015</v>
      </c>
      <c r="D375" s="111" t="s">
        <v>72</v>
      </c>
      <c r="E375" s="112">
        <v>7795.56</v>
      </c>
      <c r="F375" s="111" t="s">
        <v>7332</v>
      </c>
      <c r="G375" s="111">
        <v>4600027637</v>
      </c>
      <c r="H375" s="111">
        <v>30</v>
      </c>
      <c r="I375" s="111"/>
    </row>
    <row r="376" spans="1:9" hidden="1" x14ac:dyDescent="0.25">
      <c r="A376" s="111" t="str">
        <f t="shared" si="6"/>
        <v>4600027637305500000897M2</v>
      </c>
      <c r="B376" s="111">
        <v>5500000897</v>
      </c>
      <c r="C376" s="111" t="s">
        <v>6016</v>
      </c>
      <c r="D376" s="111" t="s">
        <v>73</v>
      </c>
      <c r="E376" s="112">
        <v>53.93</v>
      </c>
      <c r="F376" s="111" t="s">
        <v>6345</v>
      </c>
      <c r="G376" s="111">
        <v>4600027637</v>
      </c>
      <c r="H376" s="111">
        <v>30</v>
      </c>
      <c r="I376" s="111"/>
    </row>
    <row r="377" spans="1:9" hidden="1" x14ac:dyDescent="0.25">
      <c r="A377" s="111" t="str">
        <f t="shared" si="6"/>
        <v>4600027637305500300462M2</v>
      </c>
      <c r="B377" s="111">
        <v>5500300462</v>
      </c>
      <c r="C377" s="111" t="s">
        <v>5680</v>
      </c>
      <c r="D377" s="111" t="s">
        <v>73</v>
      </c>
      <c r="E377" s="112">
        <v>59.91</v>
      </c>
      <c r="F377" s="111" t="s">
        <v>7333</v>
      </c>
      <c r="G377" s="111">
        <v>4600027637</v>
      </c>
      <c r="H377" s="111">
        <v>30</v>
      </c>
      <c r="I377" s="111"/>
    </row>
    <row r="378" spans="1:9" hidden="1" x14ac:dyDescent="0.25">
      <c r="A378" s="111" t="str">
        <f t="shared" si="6"/>
        <v>4600027637305500300422M2</v>
      </c>
      <c r="B378" s="111">
        <v>5500300422</v>
      </c>
      <c r="C378" s="111" t="s">
        <v>6017</v>
      </c>
      <c r="D378" s="111" t="s">
        <v>73</v>
      </c>
      <c r="E378" s="112">
        <v>1891.69</v>
      </c>
      <c r="F378" s="111" t="s">
        <v>7394</v>
      </c>
      <c r="G378" s="111">
        <v>4600027637</v>
      </c>
      <c r="H378" s="111">
        <v>30</v>
      </c>
      <c r="I378" s="111"/>
    </row>
    <row r="379" spans="1:9" hidden="1" x14ac:dyDescent="0.25">
      <c r="A379" s="111" t="str">
        <f t="shared" si="6"/>
        <v>4600027637305500300423M</v>
      </c>
      <c r="B379" s="111">
        <v>5500300423</v>
      </c>
      <c r="C379" s="111" t="s">
        <v>6018</v>
      </c>
      <c r="D379" s="111" t="s">
        <v>77</v>
      </c>
      <c r="E379" s="112">
        <v>1339.46</v>
      </c>
      <c r="F379" s="111" t="s">
        <v>6346</v>
      </c>
      <c r="G379" s="111">
        <v>4600027637</v>
      </c>
      <c r="H379" s="111">
        <v>30</v>
      </c>
      <c r="I379" s="111"/>
    </row>
    <row r="380" spans="1:9" hidden="1" x14ac:dyDescent="0.25">
      <c r="A380" s="111" t="str">
        <f t="shared" si="6"/>
        <v>4600027637305500300424M</v>
      </c>
      <c r="B380" s="111">
        <v>5500300424</v>
      </c>
      <c r="C380" s="111" t="s">
        <v>6019</v>
      </c>
      <c r="D380" s="111" t="s">
        <v>77</v>
      </c>
      <c r="E380" s="112">
        <v>892.97</v>
      </c>
      <c r="F380" s="111" t="s">
        <v>6344</v>
      </c>
      <c r="G380" s="111">
        <v>4600027637</v>
      </c>
      <c r="H380" s="111">
        <v>30</v>
      </c>
      <c r="I380" s="111"/>
    </row>
    <row r="381" spans="1:9" hidden="1" x14ac:dyDescent="0.25">
      <c r="A381" s="111" t="str">
        <f t="shared" si="6"/>
        <v>4600027637305500100449M</v>
      </c>
      <c r="B381" s="111">
        <v>5500100449</v>
      </c>
      <c r="C381" s="111" t="s">
        <v>6023</v>
      </c>
      <c r="D381" s="111" t="s">
        <v>77</v>
      </c>
      <c r="E381" s="112">
        <v>440.55</v>
      </c>
      <c r="F381" s="111" t="s">
        <v>6349</v>
      </c>
      <c r="G381" s="111">
        <v>4600027637</v>
      </c>
      <c r="H381" s="111">
        <v>30</v>
      </c>
      <c r="I381" s="111"/>
    </row>
    <row r="382" spans="1:9" hidden="1" x14ac:dyDescent="0.25">
      <c r="A382" s="111" t="str">
        <f t="shared" si="6"/>
        <v>4600027637305500200975M</v>
      </c>
      <c r="B382" s="111">
        <v>5500200975</v>
      </c>
      <c r="C382" s="111" t="s">
        <v>6020</v>
      </c>
      <c r="D382" s="111" t="s">
        <v>77</v>
      </c>
      <c r="E382" s="112">
        <v>69.36</v>
      </c>
      <c r="F382" s="111" t="s">
        <v>6347</v>
      </c>
      <c r="G382" s="111">
        <v>4600027637</v>
      </c>
      <c r="H382" s="111">
        <v>30</v>
      </c>
      <c r="I382" s="111"/>
    </row>
    <row r="383" spans="1:9" hidden="1" x14ac:dyDescent="0.25">
      <c r="A383" s="111" t="str">
        <f t="shared" si="6"/>
        <v>4600027637305500300472M2</v>
      </c>
      <c r="B383" s="111">
        <v>5500300472</v>
      </c>
      <c r="C383" s="111" t="s">
        <v>6021</v>
      </c>
      <c r="D383" s="111" t="s">
        <v>73</v>
      </c>
      <c r="E383" s="112">
        <v>9986.7199999999993</v>
      </c>
      <c r="F383" s="111" t="s">
        <v>7334</v>
      </c>
      <c r="G383" s="111">
        <v>4600027637</v>
      </c>
      <c r="H383" s="111">
        <v>30</v>
      </c>
      <c r="I383" s="111"/>
    </row>
    <row r="384" spans="1:9" hidden="1" x14ac:dyDescent="0.25">
      <c r="A384" s="111" t="str">
        <f t="shared" si="6"/>
        <v>4600027637305500300471UN</v>
      </c>
      <c r="B384" s="111">
        <v>5500300471</v>
      </c>
      <c r="C384" s="111" t="s">
        <v>6022</v>
      </c>
      <c r="D384" s="111" t="s">
        <v>72</v>
      </c>
      <c r="E384" s="112">
        <v>21870.3</v>
      </c>
      <c r="F384" s="111" t="s">
        <v>6348</v>
      </c>
      <c r="G384" s="111">
        <v>4600027637</v>
      </c>
      <c r="H384" s="111">
        <v>30</v>
      </c>
      <c r="I384" s="111"/>
    </row>
    <row r="385" spans="1:9" hidden="1" x14ac:dyDescent="0.25">
      <c r="A385" s="111" t="str">
        <f t="shared" si="6"/>
        <v>4600027637305056500000M</v>
      </c>
      <c r="B385" s="111">
        <v>5056500000</v>
      </c>
      <c r="C385" s="111" t="s">
        <v>393</v>
      </c>
      <c r="D385" s="111" t="s">
        <v>77</v>
      </c>
      <c r="E385" s="112">
        <v>82.07</v>
      </c>
      <c r="F385" s="111" t="s">
        <v>6350</v>
      </c>
      <c r="G385" s="111">
        <v>4600027637</v>
      </c>
      <c r="H385" s="111">
        <v>30</v>
      </c>
      <c r="I385" s="111"/>
    </row>
    <row r="386" spans="1:9" hidden="1" x14ac:dyDescent="0.25">
      <c r="A386" s="111" t="str">
        <f t="shared" si="6"/>
        <v>4600027637305500300530M</v>
      </c>
      <c r="B386" s="111">
        <v>5500300530</v>
      </c>
      <c r="C386" s="111" t="s">
        <v>6024</v>
      </c>
      <c r="D386" s="111" t="s">
        <v>77</v>
      </c>
      <c r="E386" s="112">
        <v>114.01</v>
      </c>
      <c r="F386" s="111" t="s">
        <v>6351</v>
      </c>
      <c r="G386" s="111">
        <v>4600027637</v>
      </c>
      <c r="H386" s="111">
        <v>30</v>
      </c>
      <c r="I386" s="111"/>
    </row>
    <row r="387" spans="1:9" hidden="1" x14ac:dyDescent="0.25">
      <c r="A387" s="111" t="str">
        <f t="shared" si="6"/>
        <v>4600027637305050400023CDA</v>
      </c>
      <c r="B387" s="111">
        <v>5050400023</v>
      </c>
      <c r="C387" s="111" t="s">
        <v>5343</v>
      </c>
      <c r="D387" s="111" t="s">
        <v>75</v>
      </c>
      <c r="E387" s="112">
        <v>2664.72</v>
      </c>
      <c r="F387" s="111" t="s">
        <v>6352</v>
      </c>
      <c r="G387" s="111">
        <v>4600027637</v>
      </c>
      <c r="H387" s="111">
        <v>30</v>
      </c>
      <c r="I387" s="111"/>
    </row>
    <row r="388" spans="1:9" hidden="1" x14ac:dyDescent="0.25">
      <c r="A388" s="111" t="str">
        <f t="shared" si="6"/>
        <v>4600027637305500300633M</v>
      </c>
      <c r="B388" s="111">
        <v>5500300633</v>
      </c>
      <c r="C388" s="111" t="s">
        <v>5344</v>
      </c>
      <c r="D388" s="111" t="s">
        <v>77</v>
      </c>
      <c r="E388" s="112">
        <v>69.39</v>
      </c>
      <c r="F388" s="111" t="s">
        <v>6353</v>
      </c>
      <c r="G388" s="111">
        <v>4600027637</v>
      </c>
      <c r="H388" s="111">
        <v>30</v>
      </c>
      <c r="I388" s="111"/>
    </row>
    <row r="389" spans="1:9" hidden="1" x14ac:dyDescent="0.25">
      <c r="A389" s="111" t="str">
        <f t="shared" si="6"/>
        <v>4600027637305500200991UN</v>
      </c>
      <c r="B389" s="111">
        <v>5500200991</v>
      </c>
      <c r="C389" s="111" t="s">
        <v>7395</v>
      </c>
      <c r="D389" s="111" t="s">
        <v>72</v>
      </c>
      <c r="E389" s="112">
        <v>173.72</v>
      </c>
      <c r="F389" s="111" t="s">
        <v>6354</v>
      </c>
      <c r="G389" s="111">
        <v>4600027637</v>
      </c>
      <c r="H389" s="111">
        <v>30</v>
      </c>
      <c r="I389" s="111"/>
    </row>
    <row r="390" spans="1:9" hidden="1" x14ac:dyDescent="0.25">
      <c r="A390" s="111" t="str">
        <f t="shared" si="6"/>
        <v>4600027637305056500001M</v>
      </c>
      <c r="B390" s="111">
        <v>5056500001</v>
      </c>
      <c r="C390" s="111" t="s">
        <v>4965</v>
      </c>
      <c r="D390" s="111" t="s">
        <v>77</v>
      </c>
      <c r="E390" s="112">
        <v>32.61</v>
      </c>
      <c r="F390" s="111" t="s">
        <v>6356</v>
      </c>
      <c r="G390" s="111">
        <v>4600027637</v>
      </c>
      <c r="H390" s="111">
        <v>30</v>
      </c>
      <c r="I390" s="111"/>
    </row>
    <row r="391" spans="1:9" hidden="1" x14ac:dyDescent="0.25">
      <c r="A391" s="111" t="str">
        <f t="shared" si="6"/>
        <v>4600027637305050200005UN</v>
      </c>
      <c r="B391" s="111">
        <v>5050200005</v>
      </c>
      <c r="C391" s="111" t="s">
        <v>6025</v>
      </c>
      <c r="D391" s="111" t="s">
        <v>72</v>
      </c>
      <c r="E391" s="112">
        <v>324.86</v>
      </c>
      <c r="F391" s="111" t="s">
        <v>6357</v>
      </c>
      <c r="G391" s="111">
        <v>4600027637</v>
      </c>
      <c r="H391" s="111">
        <v>30</v>
      </c>
      <c r="I391" s="111"/>
    </row>
    <row r="392" spans="1:9" hidden="1" x14ac:dyDescent="0.25">
      <c r="A392" s="111" t="str">
        <f t="shared" si="6"/>
        <v>4600027637305050400020M2</v>
      </c>
      <c r="B392" s="111">
        <v>5050400020</v>
      </c>
      <c r="C392" s="111" t="s">
        <v>64</v>
      </c>
      <c r="D392" s="111" t="s">
        <v>73</v>
      </c>
      <c r="E392" s="112">
        <v>671.38</v>
      </c>
      <c r="F392" s="111" t="s">
        <v>6358</v>
      </c>
      <c r="G392" s="111">
        <v>4600027637</v>
      </c>
      <c r="H392" s="111">
        <v>30</v>
      </c>
      <c r="I392" s="111"/>
    </row>
    <row r="393" spans="1:9" hidden="1" x14ac:dyDescent="0.25">
      <c r="A393" s="111" t="str">
        <f t="shared" si="6"/>
        <v>4600027637305500300510M</v>
      </c>
      <c r="B393" s="111">
        <v>5500300510</v>
      </c>
      <c r="C393" s="111" t="s">
        <v>6026</v>
      </c>
      <c r="D393" s="111" t="s">
        <v>77</v>
      </c>
      <c r="E393" s="112">
        <v>107.47</v>
      </c>
      <c r="F393" s="111" t="s">
        <v>6355</v>
      </c>
      <c r="G393" s="111">
        <v>4600027637</v>
      </c>
      <c r="H393" s="111">
        <v>30</v>
      </c>
      <c r="I393" s="111"/>
    </row>
    <row r="394" spans="1:9" hidden="1" x14ac:dyDescent="0.25">
      <c r="A394" s="111" t="str">
        <f t="shared" si="6"/>
        <v>4600027637305500300342M</v>
      </c>
      <c r="B394" s="111">
        <v>5500300342</v>
      </c>
      <c r="C394" s="111" t="s">
        <v>6027</v>
      </c>
      <c r="D394" s="111" t="s">
        <v>77</v>
      </c>
      <c r="E394" s="112">
        <v>23.32</v>
      </c>
      <c r="F394" s="111" t="s">
        <v>6359</v>
      </c>
      <c r="G394" s="111">
        <v>4600027637</v>
      </c>
      <c r="H394" s="111">
        <v>30</v>
      </c>
      <c r="I394" s="111"/>
    </row>
    <row r="395" spans="1:9" hidden="1" x14ac:dyDescent="0.25">
      <c r="A395" s="111" t="str">
        <f t="shared" si="6"/>
        <v>4600027637305500200805M3</v>
      </c>
      <c r="B395" s="111">
        <v>5500200805</v>
      </c>
      <c r="C395" s="111" t="s">
        <v>6029</v>
      </c>
      <c r="D395" s="111" t="s">
        <v>76</v>
      </c>
      <c r="E395" s="112">
        <v>615.16</v>
      </c>
      <c r="F395" s="111" t="s">
        <v>7337</v>
      </c>
      <c r="G395" s="111">
        <v>4600027637</v>
      </c>
      <c r="H395" s="111">
        <v>30</v>
      </c>
      <c r="I395" s="111"/>
    </row>
    <row r="396" spans="1:9" hidden="1" x14ac:dyDescent="0.25">
      <c r="A396" s="111" t="str">
        <f t="shared" si="6"/>
        <v>4600027637305500300582M2</v>
      </c>
      <c r="B396" s="111">
        <v>5500300582</v>
      </c>
      <c r="C396" s="111" t="s">
        <v>7396</v>
      </c>
      <c r="D396" s="111" t="s">
        <v>73</v>
      </c>
      <c r="E396" s="112">
        <v>26.41</v>
      </c>
      <c r="F396" s="111" t="s">
        <v>7335</v>
      </c>
      <c r="G396" s="111">
        <v>4600027637</v>
      </c>
      <c r="H396" s="111">
        <v>30</v>
      </c>
      <c r="I396" s="111"/>
    </row>
    <row r="397" spans="1:9" hidden="1" x14ac:dyDescent="0.25">
      <c r="A397" s="111" t="str">
        <f t="shared" si="6"/>
        <v>4600027637305500200798M2</v>
      </c>
      <c r="B397" s="111">
        <v>5500200798</v>
      </c>
      <c r="C397" s="111" t="s">
        <v>6028</v>
      </c>
      <c r="D397" s="111" t="s">
        <v>73</v>
      </c>
      <c r="E397" s="112">
        <v>129.12</v>
      </c>
      <c r="F397" s="111" t="s">
        <v>7336</v>
      </c>
      <c r="G397" s="111">
        <v>4600027637</v>
      </c>
      <c r="H397" s="111">
        <v>30</v>
      </c>
      <c r="I397" s="111"/>
    </row>
    <row r="398" spans="1:9" hidden="1" x14ac:dyDescent="0.25">
      <c r="A398" s="111" t="str">
        <f t="shared" si="6"/>
        <v>4600027637305050400037M2</v>
      </c>
      <c r="B398" s="111">
        <v>5050400037</v>
      </c>
      <c r="C398" s="111" t="s">
        <v>4924</v>
      </c>
      <c r="D398" s="111" t="s">
        <v>73</v>
      </c>
      <c r="E398" s="112">
        <v>29.83</v>
      </c>
      <c r="F398" s="111" t="s">
        <v>6360</v>
      </c>
      <c r="G398" s="111">
        <v>4600027637</v>
      </c>
      <c r="H398" s="111">
        <v>30</v>
      </c>
      <c r="I398" s="111"/>
    </row>
    <row r="399" spans="1:9" hidden="1" x14ac:dyDescent="0.25">
      <c r="A399" s="111" t="str">
        <f t="shared" si="6"/>
        <v>4600027637305500300449M2</v>
      </c>
      <c r="B399" s="111">
        <v>5500300449</v>
      </c>
      <c r="C399" s="111" t="s">
        <v>7397</v>
      </c>
      <c r="D399" s="111" t="s">
        <v>73</v>
      </c>
      <c r="E399" s="112">
        <v>62.55</v>
      </c>
      <c r="F399" s="111" t="s">
        <v>7338</v>
      </c>
      <c r="G399" s="111">
        <v>4600027637</v>
      </c>
      <c r="H399" s="111">
        <v>30</v>
      </c>
      <c r="I399" s="111"/>
    </row>
    <row r="400" spans="1:9" hidden="1" x14ac:dyDescent="0.25">
      <c r="A400" s="111" t="str">
        <f t="shared" si="6"/>
        <v>4600027637305500300450M2</v>
      </c>
      <c r="B400" s="111">
        <v>5500300450</v>
      </c>
      <c r="C400" s="111" t="s">
        <v>5355</v>
      </c>
      <c r="D400" s="111" t="s">
        <v>73</v>
      </c>
      <c r="E400" s="112">
        <v>34.9</v>
      </c>
      <c r="F400" s="111" t="s">
        <v>6361</v>
      </c>
      <c r="G400" s="111">
        <v>4600027637</v>
      </c>
      <c r="H400" s="111">
        <v>30</v>
      </c>
      <c r="I400" s="111"/>
    </row>
    <row r="401" spans="1:9" hidden="1" x14ac:dyDescent="0.25">
      <c r="A401" s="111" t="str">
        <f t="shared" si="6"/>
        <v>4600027637305500300452M2</v>
      </c>
      <c r="B401" s="111">
        <v>5500300452</v>
      </c>
      <c r="C401" s="111" t="s">
        <v>5356</v>
      </c>
      <c r="D401" s="111" t="s">
        <v>73</v>
      </c>
      <c r="E401" s="112">
        <v>67.47</v>
      </c>
      <c r="F401" s="111" t="s">
        <v>7339</v>
      </c>
      <c r="G401" s="111">
        <v>4600027637</v>
      </c>
      <c r="H401" s="111">
        <v>30</v>
      </c>
      <c r="I401" s="111"/>
    </row>
    <row r="402" spans="1:9" hidden="1" x14ac:dyDescent="0.25">
      <c r="A402" s="111" t="str">
        <f t="shared" si="6"/>
        <v>4600027637305500300445M2</v>
      </c>
      <c r="B402" s="111">
        <v>5500300445</v>
      </c>
      <c r="C402" s="111" t="s">
        <v>5357</v>
      </c>
      <c r="D402" s="111" t="s">
        <v>73</v>
      </c>
      <c r="E402" s="112">
        <v>56.02</v>
      </c>
      <c r="F402" s="111" t="s">
        <v>7340</v>
      </c>
      <c r="G402" s="111">
        <v>4600027637</v>
      </c>
      <c r="H402" s="111">
        <v>30</v>
      </c>
      <c r="I402" s="111"/>
    </row>
    <row r="403" spans="1:9" hidden="1" x14ac:dyDescent="0.25">
      <c r="A403" s="111" t="str">
        <f t="shared" si="6"/>
        <v>4600027637305500300451M2</v>
      </c>
      <c r="B403" s="111">
        <v>5500300451</v>
      </c>
      <c r="C403" s="111" t="s">
        <v>5358</v>
      </c>
      <c r="D403" s="111" t="s">
        <v>73</v>
      </c>
      <c r="E403" s="112">
        <v>83.15</v>
      </c>
      <c r="F403" s="111" t="s">
        <v>6362</v>
      </c>
      <c r="G403" s="111">
        <v>4600027637</v>
      </c>
      <c r="H403" s="111">
        <v>30</v>
      </c>
      <c r="I403" s="111"/>
    </row>
    <row r="404" spans="1:9" hidden="1" x14ac:dyDescent="0.25">
      <c r="A404" s="111" t="str">
        <f t="shared" si="6"/>
        <v>4600027637305500400310M2</v>
      </c>
      <c r="B404" s="111">
        <v>5500400310</v>
      </c>
      <c r="C404" s="111" t="s">
        <v>5359</v>
      </c>
      <c r="D404" s="111" t="s">
        <v>73</v>
      </c>
      <c r="E404" s="112">
        <v>1049.0999999999999</v>
      </c>
      <c r="F404" s="111" t="s">
        <v>7341</v>
      </c>
      <c r="G404" s="111">
        <v>4600027637</v>
      </c>
      <c r="H404" s="111">
        <v>30</v>
      </c>
      <c r="I404" s="111"/>
    </row>
    <row r="405" spans="1:9" hidden="1" x14ac:dyDescent="0.25">
      <c r="A405" s="111" t="str">
        <f t="shared" si="6"/>
        <v>4600027637305500000898M2</v>
      </c>
      <c r="B405" s="111">
        <v>5500000898</v>
      </c>
      <c r="C405" s="111" t="s">
        <v>6030</v>
      </c>
      <c r="D405" s="111" t="s">
        <v>73</v>
      </c>
      <c r="E405" s="112">
        <v>73.31</v>
      </c>
      <c r="F405" s="111" t="s">
        <v>6364</v>
      </c>
      <c r="G405" s="111">
        <v>4600027637</v>
      </c>
      <c r="H405" s="111">
        <v>30</v>
      </c>
      <c r="I405" s="111"/>
    </row>
    <row r="406" spans="1:9" hidden="1" x14ac:dyDescent="0.25">
      <c r="A406" s="111" t="str">
        <f t="shared" si="6"/>
        <v>4600027637305500100867M3</v>
      </c>
      <c r="B406" s="111">
        <v>5500100867</v>
      </c>
      <c r="C406" s="111" t="s">
        <v>7398</v>
      </c>
      <c r="D406" s="111" t="s">
        <v>76</v>
      </c>
      <c r="E406" s="112">
        <v>932.97</v>
      </c>
      <c r="F406" s="111" t="s">
        <v>7342</v>
      </c>
      <c r="G406" s="111">
        <v>4600027637</v>
      </c>
      <c r="H406" s="111">
        <v>30</v>
      </c>
      <c r="I406" s="111"/>
    </row>
    <row r="407" spans="1:9" hidden="1" x14ac:dyDescent="0.25">
      <c r="A407" s="111" t="str">
        <f t="shared" si="6"/>
        <v>4600027637305056500006M</v>
      </c>
      <c r="B407" s="111">
        <v>5056500006</v>
      </c>
      <c r="C407" s="111" t="s">
        <v>71</v>
      </c>
      <c r="D407" s="111" t="s">
        <v>77</v>
      </c>
      <c r="E407" s="112">
        <v>238.26</v>
      </c>
      <c r="F407" s="111" t="s">
        <v>6365</v>
      </c>
      <c r="G407" s="111">
        <v>4600027637</v>
      </c>
      <c r="H407" s="111">
        <v>30</v>
      </c>
      <c r="I407" s="111"/>
    </row>
    <row r="408" spans="1:9" hidden="1" x14ac:dyDescent="0.25">
      <c r="A408" s="111" t="str">
        <f t="shared" si="6"/>
        <v>4600027637305056500009M2</v>
      </c>
      <c r="B408" s="111">
        <v>5056500009</v>
      </c>
      <c r="C408" s="111" t="s">
        <v>4967</v>
      </c>
      <c r="D408" s="111" t="s">
        <v>73</v>
      </c>
      <c r="E408" s="112">
        <v>262.29000000000002</v>
      </c>
      <c r="F408" s="111" t="s">
        <v>6366</v>
      </c>
      <c r="G408" s="111">
        <v>4600027637</v>
      </c>
      <c r="H408" s="111">
        <v>30</v>
      </c>
      <c r="I408" s="111"/>
    </row>
    <row r="409" spans="1:9" hidden="1" x14ac:dyDescent="0.25">
      <c r="A409" s="111" t="str">
        <f t="shared" si="6"/>
        <v>4600027637305500300117MES</v>
      </c>
      <c r="B409" s="111">
        <v>5500300117</v>
      </c>
      <c r="C409" s="111" t="s">
        <v>6034</v>
      </c>
      <c r="D409" s="111" t="s">
        <v>74</v>
      </c>
      <c r="E409" s="112">
        <v>2217.79</v>
      </c>
      <c r="F409" s="111" t="s">
        <v>6369</v>
      </c>
      <c r="G409" s="111">
        <v>4600027637</v>
      </c>
      <c r="H409" s="111">
        <v>30</v>
      </c>
      <c r="I409" s="111"/>
    </row>
    <row r="410" spans="1:9" hidden="1" x14ac:dyDescent="0.25">
      <c r="A410" s="111" t="str">
        <f t="shared" si="6"/>
        <v>4600027637305500100012M2</v>
      </c>
      <c r="B410" s="111">
        <v>5500100012</v>
      </c>
      <c r="C410" s="111" t="s">
        <v>6031</v>
      </c>
      <c r="D410" s="111" t="s">
        <v>73</v>
      </c>
      <c r="E410" s="112">
        <v>170.48</v>
      </c>
      <c r="F410" s="111" t="s">
        <v>6363</v>
      </c>
      <c r="G410" s="111">
        <v>4600027637</v>
      </c>
      <c r="H410" s="111">
        <v>30</v>
      </c>
      <c r="I410" s="111"/>
    </row>
    <row r="411" spans="1:9" hidden="1" x14ac:dyDescent="0.25">
      <c r="A411" s="111" t="str">
        <f t="shared" si="6"/>
        <v>4600027637305500200813M2</v>
      </c>
      <c r="B411" s="111">
        <v>5500200813</v>
      </c>
      <c r="C411" s="111" t="s">
        <v>6032</v>
      </c>
      <c r="D411" s="111" t="s">
        <v>73</v>
      </c>
      <c r="E411" s="112">
        <v>142.88</v>
      </c>
      <c r="F411" s="111" t="s">
        <v>6367</v>
      </c>
      <c r="G411" s="111">
        <v>4600027637</v>
      </c>
      <c r="H411" s="111">
        <v>30</v>
      </c>
      <c r="I411" s="111"/>
    </row>
    <row r="412" spans="1:9" hidden="1" x14ac:dyDescent="0.25">
      <c r="A412" s="111" t="str">
        <f t="shared" si="6"/>
        <v>4600027637305500100013M2</v>
      </c>
      <c r="B412" s="111">
        <v>5500100013</v>
      </c>
      <c r="C412" s="111" t="s">
        <v>6033</v>
      </c>
      <c r="D412" s="111" t="s">
        <v>73</v>
      </c>
      <c r="E412" s="112">
        <v>176.01</v>
      </c>
      <c r="F412" s="111" t="s">
        <v>6368</v>
      </c>
      <c r="G412" s="111">
        <v>4600027637</v>
      </c>
      <c r="H412" s="111">
        <v>30</v>
      </c>
      <c r="I412" s="111"/>
    </row>
    <row r="413" spans="1:9" hidden="1" x14ac:dyDescent="0.25">
      <c r="A413" s="111" t="str">
        <f t="shared" si="6"/>
        <v>4600027637305050100020M2</v>
      </c>
      <c r="B413" s="111">
        <v>5050100020</v>
      </c>
      <c r="C413" s="111" t="s">
        <v>6035</v>
      </c>
      <c r="D413" s="111" t="s">
        <v>73</v>
      </c>
      <c r="E413" s="112">
        <v>533.25</v>
      </c>
      <c r="F413" s="111" t="s">
        <v>7343</v>
      </c>
      <c r="G413" s="111">
        <v>4600027637</v>
      </c>
      <c r="H413" s="111">
        <v>30</v>
      </c>
      <c r="I413" s="111"/>
    </row>
    <row r="414" spans="1:9" hidden="1" x14ac:dyDescent="0.25">
      <c r="A414" s="111" t="str">
        <f t="shared" ref="A414:A477" si="7">G414&amp;H414&amp;B414&amp;D414</f>
        <v>4600027637305500400397M2</v>
      </c>
      <c r="B414" s="111">
        <v>5500400397</v>
      </c>
      <c r="C414" s="111" t="s">
        <v>6036</v>
      </c>
      <c r="D414" s="111" t="s">
        <v>73</v>
      </c>
      <c r="E414" s="112">
        <v>146.01</v>
      </c>
      <c r="F414" s="111" t="s">
        <v>6370</v>
      </c>
      <c r="G414" s="111">
        <v>4600027637</v>
      </c>
      <c r="H414" s="111">
        <v>30</v>
      </c>
      <c r="I414" s="111"/>
    </row>
    <row r="415" spans="1:9" hidden="1" x14ac:dyDescent="0.25">
      <c r="A415" s="111" t="str">
        <f t="shared" si="7"/>
        <v>4600027637305500300013M</v>
      </c>
      <c r="B415" s="111">
        <v>5500300013</v>
      </c>
      <c r="C415" s="111" t="s">
        <v>6037</v>
      </c>
      <c r="D415" s="111" t="s">
        <v>77</v>
      </c>
      <c r="E415" s="112">
        <v>2959.05</v>
      </c>
      <c r="F415" s="111" t="s">
        <v>6371</v>
      </c>
      <c r="G415" s="111">
        <v>4600027637</v>
      </c>
      <c r="H415" s="111">
        <v>30</v>
      </c>
      <c r="I415" s="111"/>
    </row>
    <row r="416" spans="1:9" hidden="1" x14ac:dyDescent="0.25">
      <c r="A416" s="111" t="str">
        <f t="shared" si="7"/>
        <v>4600027637305500300531UN</v>
      </c>
      <c r="B416" s="111">
        <v>5500300531</v>
      </c>
      <c r="C416" s="111" t="s">
        <v>5373</v>
      </c>
      <c r="D416" s="111" t="s">
        <v>72</v>
      </c>
      <c r="E416" s="112">
        <v>6617.97</v>
      </c>
      <c r="F416" s="111" t="s">
        <v>7344</v>
      </c>
      <c r="G416" s="111">
        <v>4600027637</v>
      </c>
      <c r="H416" s="111">
        <v>30</v>
      </c>
      <c r="I416" s="111"/>
    </row>
    <row r="417" spans="1:9" hidden="1" x14ac:dyDescent="0.25">
      <c r="A417" s="111" t="str">
        <f t="shared" si="7"/>
        <v>4600027637305500100866M3</v>
      </c>
      <c r="B417" s="111">
        <v>5500100866</v>
      </c>
      <c r="C417" s="111" t="s">
        <v>7399</v>
      </c>
      <c r="D417" s="111" t="s">
        <v>76</v>
      </c>
      <c r="E417" s="112">
        <v>932.97</v>
      </c>
      <c r="F417" s="111" t="s">
        <v>6372</v>
      </c>
      <c r="G417" s="111">
        <v>4600027637</v>
      </c>
      <c r="H417" s="111">
        <v>30</v>
      </c>
      <c r="I417" s="111"/>
    </row>
    <row r="418" spans="1:9" hidden="1" x14ac:dyDescent="0.25">
      <c r="A418" s="111" t="str">
        <f t="shared" si="7"/>
        <v>4600027637305500300773UN</v>
      </c>
      <c r="B418" s="111">
        <v>5500300773</v>
      </c>
      <c r="C418" s="111" t="s">
        <v>6039</v>
      </c>
      <c r="D418" s="111" t="s">
        <v>72</v>
      </c>
      <c r="E418" s="112">
        <v>124893.88</v>
      </c>
      <c r="F418" s="111" t="s">
        <v>6374</v>
      </c>
      <c r="G418" s="111">
        <v>4600027637</v>
      </c>
      <c r="H418" s="111">
        <v>30</v>
      </c>
      <c r="I418" s="111"/>
    </row>
    <row r="419" spans="1:9" hidden="1" x14ac:dyDescent="0.25">
      <c r="A419" s="111" t="str">
        <f t="shared" si="7"/>
        <v>4600027637305500100026UN</v>
      </c>
      <c r="B419" s="111">
        <v>5500100026</v>
      </c>
      <c r="C419" s="111" t="s">
        <v>6040</v>
      </c>
      <c r="D419" s="111" t="s">
        <v>72</v>
      </c>
      <c r="E419" s="112">
        <v>58299.13</v>
      </c>
      <c r="F419" s="111" t="s">
        <v>6375</v>
      </c>
      <c r="G419" s="111">
        <v>4600027637</v>
      </c>
      <c r="H419" s="111">
        <v>30</v>
      </c>
      <c r="I419" s="111"/>
    </row>
    <row r="420" spans="1:9" hidden="1" x14ac:dyDescent="0.25">
      <c r="A420" s="111" t="str">
        <f t="shared" si="7"/>
        <v>4600027637305500100027UN</v>
      </c>
      <c r="B420" s="111">
        <v>5500100027</v>
      </c>
      <c r="C420" s="111" t="s">
        <v>6041</v>
      </c>
      <c r="D420" s="111" t="s">
        <v>72</v>
      </c>
      <c r="E420" s="112">
        <v>218785.94</v>
      </c>
      <c r="F420" s="111" t="s">
        <v>7345</v>
      </c>
      <c r="G420" s="111">
        <v>4600027637</v>
      </c>
      <c r="H420" s="111">
        <v>30</v>
      </c>
      <c r="I420" s="111"/>
    </row>
    <row r="421" spans="1:9" hidden="1" x14ac:dyDescent="0.25">
      <c r="A421" s="111" t="str">
        <f t="shared" si="7"/>
        <v>4600027637305500300769UN</v>
      </c>
      <c r="B421" s="111">
        <v>5500300769</v>
      </c>
      <c r="C421" s="111" t="s">
        <v>6042</v>
      </c>
      <c r="D421" s="111" t="s">
        <v>72</v>
      </c>
      <c r="E421" s="112">
        <v>2273.2199999999998</v>
      </c>
      <c r="F421" s="111" t="s">
        <v>6376</v>
      </c>
      <c r="G421" s="111">
        <v>4600027637</v>
      </c>
      <c r="H421" s="111">
        <v>30</v>
      </c>
      <c r="I421" s="111"/>
    </row>
    <row r="422" spans="1:9" hidden="1" x14ac:dyDescent="0.25">
      <c r="A422" s="111" t="str">
        <f t="shared" si="7"/>
        <v>4600027637305500400619M</v>
      </c>
      <c r="B422" s="111">
        <v>5500400619</v>
      </c>
      <c r="C422" s="111" t="s">
        <v>6043</v>
      </c>
      <c r="D422" s="111" t="s">
        <v>77</v>
      </c>
      <c r="E422" s="112">
        <v>2424.8000000000002</v>
      </c>
      <c r="F422" s="111" t="s">
        <v>7346</v>
      </c>
      <c r="G422" s="111">
        <v>4600027637</v>
      </c>
      <c r="H422" s="111">
        <v>30</v>
      </c>
      <c r="I422" s="111"/>
    </row>
    <row r="423" spans="1:9" hidden="1" x14ac:dyDescent="0.25">
      <c r="A423" s="111" t="str">
        <f t="shared" si="7"/>
        <v>4600027637305500400620M</v>
      </c>
      <c r="B423" s="111">
        <v>5500400620</v>
      </c>
      <c r="C423" s="111" t="s">
        <v>5386</v>
      </c>
      <c r="D423" s="111" t="s">
        <v>77</v>
      </c>
      <c r="E423" s="112">
        <v>1955.3</v>
      </c>
      <c r="F423" s="111" t="s">
        <v>7349</v>
      </c>
      <c r="G423" s="111">
        <v>4600027637</v>
      </c>
      <c r="H423" s="111">
        <v>30</v>
      </c>
      <c r="I423" s="111"/>
    </row>
    <row r="424" spans="1:9" hidden="1" x14ac:dyDescent="0.25">
      <c r="A424" s="111" t="str">
        <f t="shared" si="7"/>
        <v>4600027637305050400031M</v>
      </c>
      <c r="B424" s="111">
        <v>5050400031</v>
      </c>
      <c r="C424" s="111" t="s">
        <v>5383</v>
      </c>
      <c r="D424" s="111" t="s">
        <v>77</v>
      </c>
      <c r="E424" s="112">
        <v>808.74</v>
      </c>
      <c r="F424" s="111" t="s">
        <v>7347</v>
      </c>
      <c r="G424" s="111">
        <v>4600027637</v>
      </c>
      <c r="H424" s="111">
        <v>30</v>
      </c>
      <c r="I424" s="111"/>
    </row>
    <row r="425" spans="1:9" hidden="1" x14ac:dyDescent="0.25">
      <c r="A425" s="111" t="str">
        <f t="shared" si="7"/>
        <v>4600027637305500100979M</v>
      </c>
      <c r="B425" s="111">
        <v>5500100979</v>
      </c>
      <c r="C425" s="111" t="s">
        <v>6044</v>
      </c>
      <c r="D425" s="111" t="s">
        <v>77</v>
      </c>
      <c r="E425" s="112">
        <v>2079.04</v>
      </c>
      <c r="F425" s="111" t="s">
        <v>7348</v>
      </c>
      <c r="G425" s="111">
        <v>4600027637</v>
      </c>
      <c r="H425" s="111">
        <v>30</v>
      </c>
      <c r="I425" s="111"/>
    </row>
    <row r="426" spans="1:9" hidden="1" x14ac:dyDescent="0.25">
      <c r="A426" s="111" t="str">
        <f t="shared" si="7"/>
        <v>4600027637305500400624M</v>
      </c>
      <c r="B426" s="111">
        <v>5500400624</v>
      </c>
      <c r="C426" s="111" t="s">
        <v>5385</v>
      </c>
      <c r="D426" s="111" t="s">
        <v>77</v>
      </c>
      <c r="E426" s="112">
        <v>4216.46</v>
      </c>
      <c r="F426" s="111" t="s">
        <v>6373</v>
      </c>
      <c r="G426" s="111">
        <v>4600027637</v>
      </c>
      <c r="H426" s="111">
        <v>30</v>
      </c>
      <c r="I426" s="111"/>
    </row>
    <row r="427" spans="1:9" hidden="1" x14ac:dyDescent="0.25">
      <c r="A427" s="111" t="str">
        <f t="shared" si="7"/>
        <v>4600027637305056300003UN</v>
      </c>
      <c r="B427" s="111">
        <v>5056300003</v>
      </c>
      <c r="C427" s="111" t="s">
        <v>6045</v>
      </c>
      <c r="D427" s="111" t="s">
        <v>72</v>
      </c>
      <c r="E427" s="112">
        <v>126.72</v>
      </c>
      <c r="F427" s="111" t="s">
        <v>6377</v>
      </c>
      <c r="G427" s="111">
        <v>4600027637</v>
      </c>
      <c r="H427" s="111">
        <v>30</v>
      </c>
      <c r="I427" s="111"/>
    </row>
    <row r="428" spans="1:9" hidden="1" x14ac:dyDescent="0.25">
      <c r="A428" s="111" t="str">
        <f t="shared" si="7"/>
        <v>4600027637305056300002UN</v>
      </c>
      <c r="B428" s="111">
        <v>5056300002</v>
      </c>
      <c r="C428" s="111" t="s">
        <v>5388</v>
      </c>
      <c r="D428" s="111" t="s">
        <v>72</v>
      </c>
      <c r="E428" s="112">
        <v>3496.44</v>
      </c>
      <c r="F428" s="111" t="s">
        <v>6378</v>
      </c>
      <c r="G428" s="111">
        <v>4600027637</v>
      </c>
      <c r="H428" s="111">
        <v>30</v>
      </c>
      <c r="I428" s="111"/>
    </row>
    <row r="429" spans="1:9" hidden="1" x14ac:dyDescent="0.25">
      <c r="A429" s="111" t="str">
        <f t="shared" si="7"/>
        <v>4600027637305056300004UN</v>
      </c>
      <c r="B429" s="111">
        <v>5056300004</v>
      </c>
      <c r="C429" s="111" t="s">
        <v>6046</v>
      </c>
      <c r="D429" s="111" t="s">
        <v>72</v>
      </c>
      <c r="E429" s="112">
        <v>2353.37</v>
      </c>
      <c r="F429" s="111" t="s">
        <v>6379</v>
      </c>
      <c r="G429" s="111">
        <v>4600027637</v>
      </c>
      <c r="H429" s="111">
        <v>30</v>
      </c>
      <c r="I429" s="111"/>
    </row>
    <row r="430" spans="1:9" hidden="1" x14ac:dyDescent="0.25">
      <c r="A430" s="111" t="str">
        <f t="shared" si="7"/>
        <v>4600027637305056300005UN</v>
      </c>
      <c r="B430" s="111">
        <v>5056300005</v>
      </c>
      <c r="C430" s="111" t="s">
        <v>6047</v>
      </c>
      <c r="D430" s="111" t="s">
        <v>72</v>
      </c>
      <c r="E430" s="112">
        <v>6777.67</v>
      </c>
      <c r="F430" s="111" t="s">
        <v>6380</v>
      </c>
      <c r="G430" s="111">
        <v>4600027637</v>
      </c>
      <c r="H430" s="111">
        <v>30</v>
      </c>
      <c r="I430" s="111"/>
    </row>
    <row r="431" spans="1:9" hidden="1" x14ac:dyDescent="0.25">
      <c r="A431" s="111" t="str">
        <f t="shared" si="7"/>
        <v>4600027637305056300006UN</v>
      </c>
      <c r="B431" s="111">
        <v>5056300006</v>
      </c>
      <c r="C431" s="111" t="s">
        <v>6048</v>
      </c>
      <c r="D431" s="111" t="s">
        <v>72</v>
      </c>
      <c r="E431" s="112">
        <v>1687.43</v>
      </c>
      <c r="F431" s="111" t="s">
        <v>6381</v>
      </c>
      <c r="G431" s="111">
        <v>4600027637</v>
      </c>
      <c r="H431" s="111">
        <v>30</v>
      </c>
      <c r="I431" s="111"/>
    </row>
    <row r="432" spans="1:9" hidden="1" x14ac:dyDescent="0.25">
      <c r="A432" s="111" t="str">
        <f t="shared" si="7"/>
        <v>4600027637305500100832M2</v>
      </c>
      <c r="B432" s="111">
        <v>5500100832</v>
      </c>
      <c r="C432" s="111" t="s">
        <v>6049</v>
      </c>
      <c r="D432" s="111" t="s">
        <v>73</v>
      </c>
      <c r="E432" s="112">
        <v>2348.94</v>
      </c>
      <c r="F432" s="111" t="s">
        <v>6383</v>
      </c>
      <c r="G432" s="111">
        <v>4600027637</v>
      </c>
      <c r="H432" s="111">
        <v>30</v>
      </c>
      <c r="I432" s="111"/>
    </row>
    <row r="433" spans="1:9" hidden="1" x14ac:dyDescent="0.25">
      <c r="A433" s="111" t="str">
        <f t="shared" si="7"/>
        <v>4600027637305500600209UN</v>
      </c>
      <c r="B433" s="111">
        <v>5500600209</v>
      </c>
      <c r="C433" s="111" t="s">
        <v>7400</v>
      </c>
      <c r="D433" s="111" t="s">
        <v>72</v>
      </c>
      <c r="E433" s="112">
        <v>5936.97</v>
      </c>
      <c r="F433" s="111" t="s">
        <v>6384</v>
      </c>
      <c r="G433" s="111">
        <v>4600027637</v>
      </c>
      <c r="H433" s="111">
        <v>30</v>
      </c>
      <c r="I433" s="111"/>
    </row>
    <row r="434" spans="1:9" hidden="1" x14ac:dyDescent="0.25">
      <c r="A434" s="111" t="str">
        <f t="shared" si="7"/>
        <v>4600027637305056300000UN</v>
      </c>
      <c r="B434" s="111">
        <v>5056300000</v>
      </c>
      <c r="C434" s="111" t="s">
        <v>6050</v>
      </c>
      <c r="D434" s="111" t="s">
        <v>72</v>
      </c>
      <c r="E434" s="112">
        <v>3786.74</v>
      </c>
      <c r="F434" s="111" t="s">
        <v>6385</v>
      </c>
      <c r="G434" s="111">
        <v>4600027637</v>
      </c>
      <c r="H434" s="111">
        <v>30</v>
      </c>
      <c r="I434" s="111"/>
    </row>
    <row r="435" spans="1:9" hidden="1" x14ac:dyDescent="0.25">
      <c r="A435" s="111" t="str">
        <f t="shared" si="7"/>
        <v>4600027637305056300008UN</v>
      </c>
      <c r="B435" s="111">
        <v>5056300008</v>
      </c>
      <c r="C435" s="111" t="s">
        <v>6051</v>
      </c>
      <c r="D435" s="111" t="s">
        <v>72</v>
      </c>
      <c r="E435" s="112">
        <v>9334.66</v>
      </c>
      <c r="F435" s="111" t="s">
        <v>6382</v>
      </c>
      <c r="G435" s="111">
        <v>4600027637</v>
      </c>
      <c r="H435" s="111">
        <v>30</v>
      </c>
      <c r="I435" s="111"/>
    </row>
    <row r="436" spans="1:9" hidden="1" x14ac:dyDescent="0.25">
      <c r="A436" s="111" t="str">
        <f t="shared" si="7"/>
        <v>4600027637305500200427UN</v>
      </c>
      <c r="B436" s="111">
        <v>5500200427</v>
      </c>
      <c r="C436" s="111" t="s">
        <v>6052</v>
      </c>
      <c r="D436" s="111" t="s">
        <v>72</v>
      </c>
      <c r="E436" s="112">
        <v>5556.28</v>
      </c>
      <c r="F436" s="111" t="s">
        <v>6386</v>
      </c>
      <c r="G436" s="111">
        <v>4600027637</v>
      </c>
      <c r="H436" s="111">
        <v>30</v>
      </c>
      <c r="I436" s="111"/>
    </row>
    <row r="437" spans="1:9" hidden="1" x14ac:dyDescent="0.25">
      <c r="A437" s="111" t="str">
        <f t="shared" si="7"/>
        <v>4600027637305500300350UN</v>
      </c>
      <c r="B437" s="111">
        <v>5500300350</v>
      </c>
      <c r="C437" s="111" t="s">
        <v>6056</v>
      </c>
      <c r="D437" s="111" t="s">
        <v>72</v>
      </c>
      <c r="E437" s="112">
        <v>1100.01</v>
      </c>
      <c r="F437" s="111" t="s">
        <v>7350</v>
      </c>
      <c r="G437" s="111">
        <v>4600027637</v>
      </c>
      <c r="H437" s="111">
        <v>30</v>
      </c>
      <c r="I437" s="111"/>
    </row>
    <row r="438" spans="1:9" hidden="1" x14ac:dyDescent="0.25">
      <c r="A438" s="111" t="str">
        <f t="shared" si="7"/>
        <v>4600027637305500300459UN</v>
      </c>
      <c r="B438" s="111">
        <v>5500300459</v>
      </c>
      <c r="C438" s="111" t="s">
        <v>6053</v>
      </c>
      <c r="D438" s="111" t="s">
        <v>72</v>
      </c>
      <c r="E438" s="112">
        <v>155</v>
      </c>
      <c r="F438" s="111" t="s">
        <v>6387</v>
      </c>
      <c r="G438" s="111">
        <v>4600027637</v>
      </c>
      <c r="H438" s="111">
        <v>30</v>
      </c>
      <c r="I438" s="111"/>
    </row>
    <row r="439" spans="1:9" hidden="1" x14ac:dyDescent="0.25">
      <c r="A439" s="111" t="str">
        <f t="shared" si="7"/>
        <v>4600027637305500300455M2</v>
      </c>
      <c r="B439" s="111">
        <v>5500300455</v>
      </c>
      <c r="C439" s="111" t="s">
        <v>6054</v>
      </c>
      <c r="D439" s="111" t="s">
        <v>73</v>
      </c>
      <c r="E439" s="112">
        <v>545.71</v>
      </c>
      <c r="F439" s="111" t="s">
        <v>6388</v>
      </c>
      <c r="G439" s="111">
        <v>4600027637</v>
      </c>
      <c r="H439" s="111">
        <v>30</v>
      </c>
      <c r="I439" s="111"/>
    </row>
    <row r="440" spans="1:9" hidden="1" x14ac:dyDescent="0.25">
      <c r="A440" s="111" t="str">
        <f t="shared" si="7"/>
        <v>4600027637305500300349UN</v>
      </c>
      <c r="B440" s="111">
        <v>5500300349</v>
      </c>
      <c r="C440" s="111" t="s">
        <v>6055</v>
      </c>
      <c r="D440" s="111" t="s">
        <v>72</v>
      </c>
      <c r="E440" s="112">
        <v>1100.01</v>
      </c>
      <c r="F440" s="111" t="s">
        <v>6389</v>
      </c>
      <c r="G440" s="111">
        <v>4600027637</v>
      </c>
      <c r="H440" s="111">
        <v>30</v>
      </c>
      <c r="I440" s="111"/>
    </row>
    <row r="441" spans="1:9" hidden="1" x14ac:dyDescent="0.25">
      <c r="A441" s="111" t="str">
        <f t="shared" si="7"/>
        <v>4600027637305500300045UN</v>
      </c>
      <c r="B441" s="111">
        <v>5500300045</v>
      </c>
      <c r="C441" s="111" t="s">
        <v>6057</v>
      </c>
      <c r="D441" s="111" t="s">
        <v>72</v>
      </c>
      <c r="E441" s="112">
        <v>7769.66</v>
      </c>
      <c r="F441" s="111" t="s">
        <v>7351</v>
      </c>
      <c r="G441" s="111">
        <v>4600027637</v>
      </c>
      <c r="H441" s="111">
        <v>30</v>
      </c>
      <c r="I441" s="111"/>
    </row>
    <row r="442" spans="1:9" hidden="1" x14ac:dyDescent="0.25">
      <c r="A442" s="111" t="str">
        <f t="shared" si="7"/>
        <v>4600027637305500300044UN</v>
      </c>
      <c r="B442" s="111">
        <v>5500300044</v>
      </c>
      <c r="C442" s="111" t="s">
        <v>6058</v>
      </c>
      <c r="D442" s="111" t="s">
        <v>72</v>
      </c>
      <c r="E442" s="112">
        <v>3501.19</v>
      </c>
      <c r="F442" s="111" t="s">
        <v>6390</v>
      </c>
      <c r="G442" s="111">
        <v>4600027637</v>
      </c>
      <c r="H442" s="111">
        <v>30</v>
      </c>
      <c r="I442" s="111"/>
    </row>
    <row r="443" spans="1:9" hidden="1" x14ac:dyDescent="0.25">
      <c r="A443" s="111" t="str">
        <f t="shared" si="7"/>
        <v>4600027637305500300358KG</v>
      </c>
      <c r="B443" s="111">
        <v>5500300358</v>
      </c>
      <c r="C443" s="111" t="s">
        <v>6059</v>
      </c>
      <c r="D443" s="111" t="s">
        <v>5170</v>
      </c>
      <c r="E443" s="112">
        <v>8.65</v>
      </c>
      <c r="F443" s="111" t="s">
        <v>6391</v>
      </c>
      <c r="G443" s="111">
        <v>4600027637</v>
      </c>
      <c r="H443" s="111">
        <v>30</v>
      </c>
      <c r="I443" s="111"/>
    </row>
    <row r="444" spans="1:9" hidden="1" x14ac:dyDescent="0.25">
      <c r="A444" s="111" t="str">
        <f t="shared" si="7"/>
        <v>4600027637305500300015UN</v>
      </c>
      <c r="B444" s="111">
        <v>5500300015</v>
      </c>
      <c r="C444" s="111" t="s">
        <v>6060</v>
      </c>
      <c r="D444" s="111" t="s">
        <v>72</v>
      </c>
      <c r="E444" s="112">
        <v>3826.99</v>
      </c>
      <c r="F444" s="111" t="s">
        <v>6392</v>
      </c>
      <c r="G444" s="111">
        <v>4600027637</v>
      </c>
      <c r="H444" s="111">
        <v>30</v>
      </c>
      <c r="I444" s="111"/>
    </row>
    <row r="445" spans="1:9" hidden="1" x14ac:dyDescent="0.25">
      <c r="A445" s="111" t="str">
        <f t="shared" si="7"/>
        <v>4600027637305500000004UN</v>
      </c>
      <c r="B445" s="111">
        <v>5500000004</v>
      </c>
      <c r="C445" s="111" t="s">
        <v>6061</v>
      </c>
      <c r="D445" s="111" t="s">
        <v>72</v>
      </c>
      <c r="E445" s="112">
        <v>8522.93</v>
      </c>
      <c r="F445" s="111" t="s">
        <v>6393</v>
      </c>
      <c r="G445" s="111">
        <v>4600027637</v>
      </c>
      <c r="H445" s="111">
        <v>30</v>
      </c>
      <c r="I445" s="111"/>
    </row>
    <row r="446" spans="1:9" hidden="1" x14ac:dyDescent="0.25">
      <c r="A446" s="111" t="str">
        <f t="shared" si="7"/>
        <v>4600027637305021000002UN</v>
      </c>
      <c r="B446" s="111">
        <v>5021000002</v>
      </c>
      <c r="C446" s="111" t="s">
        <v>5407</v>
      </c>
      <c r="D446" s="111" t="s">
        <v>72</v>
      </c>
      <c r="E446" s="112">
        <v>3145.16</v>
      </c>
      <c r="F446" s="111" t="s">
        <v>6395</v>
      </c>
      <c r="G446" s="111">
        <v>4600027637</v>
      </c>
      <c r="H446" s="111">
        <v>30</v>
      </c>
      <c r="I446" s="111"/>
    </row>
    <row r="447" spans="1:9" hidden="1" x14ac:dyDescent="0.25">
      <c r="A447" s="111" t="str">
        <f t="shared" si="7"/>
        <v>4600027637305021000003UN</v>
      </c>
      <c r="B447" s="111">
        <v>5021000003</v>
      </c>
      <c r="C447" s="111" t="s">
        <v>5408</v>
      </c>
      <c r="D447" s="111" t="s">
        <v>72</v>
      </c>
      <c r="E447" s="112">
        <v>2669.71</v>
      </c>
      <c r="F447" s="111" t="s">
        <v>6396</v>
      </c>
      <c r="G447" s="111">
        <v>4600027637</v>
      </c>
      <c r="H447" s="111">
        <v>30</v>
      </c>
      <c r="I447" s="111"/>
    </row>
    <row r="448" spans="1:9" hidden="1" x14ac:dyDescent="0.25">
      <c r="A448" s="111" t="str">
        <f t="shared" si="7"/>
        <v>4600027637305041100025UN</v>
      </c>
      <c r="B448" s="111">
        <v>5041100025</v>
      </c>
      <c r="C448" s="111" t="s">
        <v>6062</v>
      </c>
      <c r="D448" s="111" t="s">
        <v>72</v>
      </c>
      <c r="E448" s="112">
        <v>2118.88</v>
      </c>
      <c r="F448" s="111" t="s">
        <v>7352</v>
      </c>
      <c r="G448" s="111">
        <v>4600027637</v>
      </c>
      <c r="H448" s="111">
        <v>30</v>
      </c>
      <c r="I448" s="111"/>
    </row>
    <row r="449" spans="1:9" hidden="1" x14ac:dyDescent="0.25">
      <c r="A449" s="111" t="str">
        <f t="shared" si="7"/>
        <v>4600027637305041100026UN</v>
      </c>
      <c r="B449" s="111">
        <v>5041100026</v>
      </c>
      <c r="C449" s="111" t="s">
        <v>7401</v>
      </c>
      <c r="D449" s="111" t="s">
        <v>72</v>
      </c>
      <c r="E449" s="112">
        <v>2118.88</v>
      </c>
      <c r="F449" s="111" t="s">
        <v>6397</v>
      </c>
      <c r="G449" s="111">
        <v>4600027637</v>
      </c>
      <c r="H449" s="111">
        <v>30</v>
      </c>
      <c r="I449" s="111"/>
    </row>
    <row r="450" spans="1:9" hidden="1" x14ac:dyDescent="0.25">
      <c r="A450" s="111" t="str">
        <f t="shared" si="7"/>
        <v>4600027637305051000043UN</v>
      </c>
      <c r="B450" s="111">
        <v>5051000043</v>
      </c>
      <c r="C450" s="111" t="s">
        <v>4927</v>
      </c>
      <c r="D450" s="111" t="s">
        <v>72</v>
      </c>
      <c r="E450" s="112">
        <v>1973.61</v>
      </c>
      <c r="F450" s="111" t="s">
        <v>6394</v>
      </c>
      <c r="G450" s="111">
        <v>4600027637</v>
      </c>
      <c r="H450" s="111">
        <v>30</v>
      </c>
      <c r="I450" s="111"/>
    </row>
    <row r="451" spans="1:9" hidden="1" x14ac:dyDescent="0.25">
      <c r="A451" s="111" t="str">
        <f t="shared" si="7"/>
        <v>4600027637305500200423M</v>
      </c>
      <c r="B451" s="111">
        <v>5500200423</v>
      </c>
      <c r="C451" s="111" t="s">
        <v>5415</v>
      </c>
      <c r="D451" s="111" t="s">
        <v>77</v>
      </c>
      <c r="E451" s="112">
        <v>113.99</v>
      </c>
      <c r="F451" s="111" t="s">
        <v>7355</v>
      </c>
      <c r="G451" s="111">
        <v>4600027637</v>
      </c>
      <c r="H451" s="111">
        <v>30</v>
      </c>
      <c r="I451" s="111"/>
    </row>
    <row r="452" spans="1:9" hidden="1" x14ac:dyDescent="0.25">
      <c r="A452" s="111" t="str">
        <f t="shared" si="7"/>
        <v>4600027637305052400001VAO</v>
      </c>
      <c r="B452" s="111">
        <v>5052400001</v>
      </c>
      <c r="C452" s="111" t="s">
        <v>7402</v>
      </c>
      <c r="D452" s="111" t="s">
        <v>7403</v>
      </c>
      <c r="E452" s="112">
        <v>9661.57</v>
      </c>
      <c r="F452" s="111" t="s">
        <v>6398</v>
      </c>
      <c r="G452" s="111">
        <v>4600027637</v>
      </c>
      <c r="H452" s="111">
        <v>30</v>
      </c>
      <c r="I452" s="111"/>
    </row>
    <row r="453" spans="1:9" hidden="1" x14ac:dyDescent="0.25">
      <c r="A453" s="111" t="str">
        <f t="shared" si="7"/>
        <v>4600027637305500100817UN</v>
      </c>
      <c r="B453" s="111">
        <v>5500100817</v>
      </c>
      <c r="C453" s="111" t="s">
        <v>7404</v>
      </c>
      <c r="D453" s="111" t="s">
        <v>72</v>
      </c>
      <c r="E453" s="112">
        <v>670.19</v>
      </c>
      <c r="F453" s="111" t="s">
        <v>7353</v>
      </c>
      <c r="G453" s="111">
        <v>4600027637</v>
      </c>
      <c r="H453" s="111">
        <v>30</v>
      </c>
      <c r="I453" s="111"/>
    </row>
    <row r="454" spans="1:9" hidden="1" x14ac:dyDescent="0.25">
      <c r="A454" s="111" t="str">
        <f t="shared" si="7"/>
        <v>4600027637305500300351UN</v>
      </c>
      <c r="B454" s="111">
        <v>5500300351</v>
      </c>
      <c r="C454" s="111" t="s">
        <v>6063</v>
      </c>
      <c r="D454" s="111" t="s">
        <v>72</v>
      </c>
      <c r="E454" s="112">
        <v>198.44</v>
      </c>
      <c r="F454" s="111" t="s">
        <v>7354</v>
      </c>
      <c r="G454" s="111">
        <v>4600027637</v>
      </c>
      <c r="H454" s="111">
        <v>30</v>
      </c>
      <c r="I454" s="111"/>
    </row>
    <row r="455" spans="1:9" hidden="1" x14ac:dyDescent="0.25">
      <c r="A455" s="111" t="str">
        <f t="shared" si="7"/>
        <v>4600027637305022200037CJ</v>
      </c>
      <c r="B455" s="111">
        <v>5022200037</v>
      </c>
      <c r="C455" s="111" t="s">
        <v>7405</v>
      </c>
      <c r="D455" s="111" t="s">
        <v>5087</v>
      </c>
      <c r="E455" s="112">
        <v>345.79</v>
      </c>
      <c r="F455" s="111" t="s">
        <v>7356</v>
      </c>
      <c r="G455" s="111">
        <v>4600027637</v>
      </c>
      <c r="H455" s="111">
        <v>30</v>
      </c>
      <c r="I455" s="111"/>
    </row>
    <row r="456" spans="1:9" hidden="1" x14ac:dyDescent="0.25">
      <c r="A456" s="111" t="str">
        <f t="shared" si="7"/>
        <v>4600027637305500300072M</v>
      </c>
      <c r="B456" s="111">
        <v>5500300072</v>
      </c>
      <c r="C456" s="111" t="s">
        <v>6064</v>
      </c>
      <c r="D456" s="111" t="s">
        <v>77</v>
      </c>
      <c r="E456" s="112">
        <v>23.18</v>
      </c>
      <c r="F456" s="111" t="s">
        <v>6399</v>
      </c>
      <c r="G456" s="111">
        <v>4600027637</v>
      </c>
      <c r="H456" s="111">
        <v>30</v>
      </c>
      <c r="I456" s="111"/>
    </row>
    <row r="457" spans="1:9" hidden="1" x14ac:dyDescent="0.25">
      <c r="A457" s="111" t="str">
        <f t="shared" si="7"/>
        <v>4600027637305500200941UN</v>
      </c>
      <c r="B457" s="111">
        <v>5500200941</v>
      </c>
      <c r="C457" s="111" t="s">
        <v>6065</v>
      </c>
      <c r="D457" s="111" t="s">
        <v>72</v>
      </c>
      <c r="E457" s="112">
        <v>987.07</v>
      </c>
      <c r="F457" s="111" t="s">
        <v>6400</v>
      </c>
      <c r="G457" s="111">
        <v>4600027637</v>
      </c>
      <c r="H457" s="111">
        <v>30</v>
      </c>
      <c r="I457" s="111"/>
    </row>
    <row r="458" spans="1:9" hidden="1" x14ac:dyDescent="0.25">
      <c r="A458" s="111" t="str">
        <f t="shared" si="7"/>
        <v>4600027637305500200949UN</v>
      </c>
      <c r="B458" s="111">
        <v>5500200949</v>
      </c>
      <c r="C458" s="111" t="s">
        <v>6066</v>
      </c>
      <c r="D458" s="111" t="s">
        <v>72</v>
      </c>
      <c r="E458" s="112">
        <v>345.79</v>
      </c>
      <c r="F458" s="111" t="s">
        <v>6402</v>
      </c>
      <c r="G458" s="111">
        <v>4600027637</v>
      </c>
      <c r="H458" s="111">
        <v>30</v>
      </c>
      <c r="I458" s="111"/>
    </row>
    <row r="459" spans="1:9" hidden="1" x14ac:dyDescent="0.25">
      <c r="A459" s="111" t="str">
        <f t="shared" si="7"/>
        <v>4600027637305500200950CJ</v>
      </c>
      <c r="B459" s="111">
        <v>5500200950</v>
      </c>
      <c r="C459" s="111" t="s">
        <v>6067</v>
      </c>
      <c r="D459" s="111" t="s">
        <v>5087</v>
      </c>
      <c r="E459" s="112">
        <v>526.44000000000005</v>
      </c>
      <c r="F459" s="111" t="s">
        <v>6403</v>
      </c>
      <c r="G459" s="111">
        <v>4600027637</v>
      </c>
      <c r="H459" s="111">
        <v>30</v>
      </c>
      <c r="I459" s="111"/>
    </row>
    <row r="460" spans="1:9" hidden="1" x14ac:dyDescent="0.25">
      <c r="A460" s="111" t="str">
        <f t="shared" si="7"/>
        <v>4600027637305500300420UN</v>
      </c>
      <c r="B460" s="111">
        <v>5500300420</v>
      </c>
      <c r="C460" s="111" t="s">
        <v>6068</v>
      </c>
      <c r="D460" s="111" t="s">
        <v>72</v>
      </c>
      <c r="E460" s="112">
        <v>1099.9000000000001</v>
      </c>
      <c r="F460" s="111" t="s">
        <v>6404</v>
      </c>
      <c r="G460" s="111">
        <v>4600027637</v>
      </c>
      <c r="H460" s="111">
        <v>30</v>
      </c>
      <c r="I460" s="111"/>
    </row>
    <row r="461" spans="1:9" hidden="1" x14ac:dyDescent="0.25">
      <c r="A461" s="111" t="str">
        <f t="shared" si="7"/>
        <v>4600027637305500400336UN</v>
      </c>
      <c r="B461" s="111">
        <v>5500400336</v>
      </c>
      <c r="C461" s="111" t="s">
        <v>7406</v>
      </c>
      <c r="D461" s="111" t="s">
        <v>72</v>
      </c>
      <c r="E461" s="112">
        <v>222.01</v>
      </c>
      <c r="F461" s="111" t="s">
        <v>6401</v>
      </c>
      <c r="G461" s="111">
        <v>4600027637</v>
      </c>
      <c r="H461" s="111">
        <v>30</v>
      </c>
      <c r="I461" s="111"/>
    </row>
    <row r="462" spans="1:9" hidden="1" x14ac:dyDescent="0.25">
      <c r="A462" s="111" t="str">
        <f t="shared" si="7"/>
        <v>4600027637305500300384UN</v>
      </c>
      <c r="B462" s="111">
        <v>5500300384</v>
      </c>
      <c r="C462" s="111" t="s">
        <v>6069</v>
      </c>
      <c r="D462" s="111" t="s">
        <v>72</v>
      </c>
      <c r="E462" s="112">
        <v>1008.66</v>
      </c>
      <c r="F462" s="111" t="s">
        <v>6405</v>
      </c>
      <c r="G462" s="111">
        <v>4600027637</v>
      </c>
      <c r="H462" s="111">
        <v>30</v>
      </c>
      <c r="I462" s="111"/>
    </row>
    <row r="463" spans="1:9" hidden="1" x14ac:dyDescent="0.25">
      <c r="A463" s="111" t="str">
        <f t="shared" si="7"/>
        <v>4600027637305500200972UN</v>
      </c>
      <c r="B463" s="111">
        <v>5500200972</v>
      </c>
      <c r="C463" s="111" t="s">
        <v>7407</v>
      </c>
      <c r="D463" s="111" t="s">
        <v>72</v>
      </c>
      <c r="E463" s="112">
        <v>404.73</v>
      </c>
      <c r="F463" s="111" t="s">
        <v>6409</v>
      </c>
      <c r="G463" s="111">
        <v>4600027637</v>
      </c>
      <c r="H463" s="111">
        <v>30</v>
      </c>
      <c r="I463" s="111"/>
    </row>
    <row r="464" spans="1:9" hidden="1" x14ac:dyDescent="0.25">
      <c r="A464" s="111" t="str">
        <f t="shared" si="7"/>
        <v>4600027637305052000027UN</v>
      </c>
      <c r="B464" s="111">
        <v>5052000027</v>
      </c>
      <c r="C464" s="111" t="s">
        <v>7408</v>
      </c>
      <c r="D464" s="111" t="s">
        <v>72</v>
      </c>
      <c r="E464" s="112">
        <v>912.46</v>
      </c>
      <c r="F464" s="111" t="s">
        <v>6406</v>
      </c>
      <c r="G464" s="111">
        <v>4600027637</v>
      </c>
      <c r="H464" s="111">
        <v>30</v>
      </c>
      <c r="I464" s="111"/>
    </row>
    <row r="465" spans="1:9" hidden="1" x14ac:dyDescent="0.25">
      <c r="A465" s="111" t="str">
        <f t="shared" si="7"/>
        <v>4600027637305500200952M</v>
      </c>
      <c r="B465" s="111">
        <v>5500200952</v>
      </c>
      <c r="C465" s="111" t="s">
        <v>6070</v>
      </c>
      <c r="D465" s="111" t="s">
        <v>77</v>
      </c>
      <c r="E465" s="112">
        <v>246.99</v>
      </c>
      <c r="F465" s="111" t="s">
        <v>6407</v>
      </c>
      <c r="G465" s="111">
        <v>4600027637</v>
      </c>
      <c r="H465" s="111">
        <v>30</v>
      </c>
      <c r="I465" s="111"/>
    </row>
    <row r="466" spans="1:9" hidden="1" x14ac:dyDescent="0.25">
      <c r="A466" s="111" t="str">
        <f t="shared" si="7"/>
        <v>4600027637305500200953M</v>
      </c>
      <c r="B466" s="111">
        <v>5500200953</v>
      </c>
      <c r="C466" s="111" t="s">
        <v>6071</v>
      </c>
      <c r="D466" s="111" t="s">
        <v>77</v>
      </c>
      <c r="E466" s="112">
        <v>332.32</v>
      </c>
      <c r="F466" s="111" t="s">
        <v>6408</v>
      </c>
      <c r="G466" s="111">
        <v>4600027637</v>
      </c>
      <c r="H466" s="111">
        <v>30</v>
      </c>
      <c r="I466" s="111"/>
    </row>
    <row r="467" spans="1:9" hidden="1" x14ac:dyDescent="0.25">
      <c r="A467" s="111" t="str">
        <f t="shared" si="7"/>
        <v>4600027637305052000014UN</v>
      </c>
      <c r="B467" s="111">
        <v>5052000014</v>
      </c>
      <c r="C467" s="111" t="s">
        <v>7409</v>
      </c>
      <c r="D467" s="111" t="s">
        <v>72</v>
      </c>
      <c r="E467" s="112">
        <v>404.73</v>
      </c>
      <c r="F467" s="111" t="s">
        <v>6410</v>
      </c>
      <c r="G467" s="111">
        <v>4600027637</v>
      </c>
      <c r="H467" s="111">
        <v>30</v>
      </c>
      <c r="I467" s="111"/>
    </row>
    <row r="468" spans="1:9" hidden="1" x14ac:dyDescent="0.25">
      <c r="A468" s="111" t="str">
        <f t="shared" si="7"/>
        <v>4600027637305500300077M</v>
      </c>
      <c r="B468" s="111">
        <v>5500300077</v>
      </c>
      <c r="C468" s="111" t="s">
        <v>6072</v>
      </c>
      <c r="D468" s="111" t="s">
        <v>77</v>
      </c>
      <c r="E468" s="112">
        <v>29.13</v>
      </c>
      <c r="F468" s="111" t="s">
        <v>6411</v>
      </c>
      <c r="G468" s="111">
        <v>4600027637</v>
      </c>
      <c r="H468" s="111">
        <v>30</v>
      </c>
      <c r="I468" s="111"/>
    </row>
    <row r="469" spans="1:9" hidden="1" x14ac:dyDescent="0.25">
      <c r="A469" s="111" t="str">
        <f t="shared" si="7"/>
        <v>4600027637305021200044un</v>
      </c>
      <c r="B469" s="111">
        <v>5021200044</v>
      </c>
      <c r="C469" s="111" t="s">
        <v>5430</v>
      </c>
      <c r="D469" s="111" t="s">
        <v>6212</v>
      </c>
      <c r="E469" s="112">
        <v>345.79</v>
      </c>
      <c r="F469" s="111" t="s">
        <v>6412</v>
      </c>
      <c r="G469" s="111">
        <v>4600027637</v>
      </c>
      <c r="H469" s="111">
        <v>30</v>
      </c>
      <c r="I469" s="111"/>
    </row>
    <row r="470" spans="1:9" hidden="1" x14ac:dyDescent="0.25">
      <c r="A470" s="111" t="str">
        <f t="shared" si="7"/>
        <v>4600027637305021200048CJ</v>
      </c>
      <c r="B470" s="111">
        <v>5021200048</v>
      </c>
      <c r="C470" s="111" t="s">
        <v>6073</v>
      </c>
      <c r="D470" s="111" t="s">
        <v>5087</v>
      </c>
      <c r="E470" s="112">
        <v>1022.91</v>
      </c>
      <c r="F470" s="111" t="s">
        <v>6413</v>
      </c>
      <c r="G470" s="111">
        <v>4600027637</v>
      </c>
      <c r="H470" s="111">
        <v>30</v>
      </c>
      <c r="I470" s="111"/>
    </row>
    <row r="471" spans="1:9" hidden="1" x14ac:dyDescent="0.25">
      <c r="A471" s="111" t="str">
        <f t="shared" si="7"/>
        <v>4600027637305022000079UN</v>
      </c>
      <c r="B471" s="111">
        <v>5022000079</v>
      </c>
      <c r="C471" s="111" t="s">
        <v>5432</v>
      </c>
      <c r="D471" s="111" t="s">
        <v>72</v>
      </c>
      <c r="E471" s="112">
        <v>23.18</v>
      </c>
      <c r="F471" s="111" t="s">
        <v>6414</v>
      </c>
      <c r="G471" s="111">
        <v>4600027637</v>
      </c>
      <c r="H471" s="111">
        <v>30</v>
      </c>
      <c r="I471" s="111"/>
    </row>
    <row r="472" spans="1:9" hidden="1" x14ac:dyDescent="0.25">
      <c r="A472" s="111" t="str">
        <f t="shared" si="7"/>
        <v>4600027637305022000250un</v>
      </c>
      <c r="B472" s="111">
        <v>5022000250</v>
      </c>
      <c r="C472" s="111" t="s">
        <v>6074</v>
      </c>
      <c r="D472" s="111" t="s">
        <v>6212</v>
      </c>
      <c r="E472" s="112">
        <v>345.79</v>
      </c>
      <c r="F472" s="111" t="s">
        <v>6416</v>
      </c>
      <c r="G472" s="111">
        <v>4600027637</v>
      </c>
      <c r="H472" s="111">
        <v>30</v>
      </c>
      <c r="I472" s="111"/>
    </row>
    <row r="473" spans="1:9" hidden="1" x14ac:dyDescent="0.25">
      <c r="A473" s="111" t="str">
        <f t="shared" si="7"/>
        <v>4600027637305022000252un</v>
      </c>
      <c r="B473" s="111">
        <v>5022000252</v>
      </c>
      <c r="C473" s="111" t="s">
        <v>6075</v>
      </c>
      <c r="D473" s="111" t="s">
        <v>6212</v>
      </c>
      <c r="E473" s="112">
        <v>345.79</v>
      </c>
      <c r="F473" s="111" t="s">
        <v>6417</v>
      </c>
      <c r="G473" s="111">
        <v>4600027637</v>
      </c>
      <c r="H473" s="111">
        <v>30</v>
      </c>
      <c r="I473" s="111"/>
    </row>
    <row r="474" spans="1:9" hidden="1" x14ac:dyDescent="0.25">
      <c r="A474" s="111" t="str">
        <f t="shared" si="7"/>
        <v>4600027637305022000257un</v>
      </c>
      <c r="B474" s="111">
        <v>5022000257</v>
      </c>
      <c r="C474" s="111" t="s">
        <v>5435</v>
      </c>
      <c r="D474" s="111" t="s">
        <v>6212</v>
      </c>
      <c r="E474" s="112">
        <v>345.79</v>
      </c>
      <c r="F474" s="111" t="s">
        <v>6418</v>
      </c>
      <c r="G474" s="111">
        <v>4600027637</v>
      </c>
      <c r="H474" s="111">
        <v>30</v>
      </c>
      <c r="I474" s="111"/>
    </row>
    <row r="475" spans="1:9" hidden="1" x14ac:dyDescent="0.25">
      <c r="A475" s="111" t="str">
        <f t="shared" si="7"/>
        <v>4600027637305023000081UN</v>
      </c>
      <c r="B475" s="111">
        <v>5023000081</v>
      </c>
      <c r="C475" s="111" t="s">
        <v>5436</v>
      </c>
      <c r="D475" s="111" t="s">
        <v>72</v>
      </c>
      <c r="E475" s="112">
        <v>58.06</v>
      </c>
      <c r="F475" s="111" t="s">
        <v>6415</v>
      </c>
      <c r="G475" s="111">
        <v>4600027637</v>
      </c>
      <c r="H475" s="111">
        <v>30</v>
      </c>
      <c r="I475" s="111"/>
    </row>
    <row r="476" spans="1:9" hidden="1" x14ac:dyDescent="0.25">
      <c r="A476" s="111" t="str">
        <f t="shared" si="7"/>
        <v>4600027637305025300120un</v>
      </c>
      <c r="B476" s="111">
        <v>5025300120</v>
      </c>
      <c r="C476" s="111" t="s">
        <v>5437</v>
      </c>
      <c r="D476" s="111" t="s">
        <v>6212</v>
      </c>
      <c r="E476" s="112">
        <v>3949.44</v>
      </c>
      <c r="F476" s="111" t="s">
        <v>6419</v>
      </c>
      <c r="G476" s="111">
        <v>4600027637</v>
      </c>
      <c r="H476" s="111">
        <v>30</v>
      </c>
      <c r="I476" s="111"/>
    </row>
    <row r="477" spans="1:9" hidden="1" x14ac:dyDescent="0.25">
      <c r="A477" s="111" t="str">
        <f t="shared" si="7"/>
        <v>4600027637305052000098UN</v>
      </c>
      <c r="B477" s="111">
        <v>5052000098</v>
      </c>
      <c r="C477" s="111" t="s">
        <v>6076</v>
      </c>
      <c r="D477" s="111" t="s">
        <v>72</v>
      </c>
      <c r="E477" s="112">
        <v>24.01</v>
      </c>
      <c r="F477" s="111" t="s">
        <v>6423</v>
      </c>
      <c r="G477" s="111">
        <v>4600027637</v>
      </c>
      <c r="H477" s="111">
        <v>30</v>
      </c>
      <c r="I477" s="111"/>
    </row>
    <row r="478" spans="1:9" hidden="1" x14ac:dyDescent="0.25">
      <c r="A478" s="111" t="str">
        <f t="shared" ref="A478:A541" si="8">G478&amp;H478&amp;B478&amp;D478</f>
        <v>4600027637305025300135un</v>
      </c>
      <c r="B478" s="111">
        <v>5025300135</v>
      </c>
      <c r="C478" s="111" t="s">
        <v>5438</v>
      </c>
      <c r="D478" s="111" t="s">
        <v>6212</v>
      </c>
      <c r="E478" s="112">
        <v>7826.06</v>
      </c>
      <c r="F478" s="111" t="s">
        <v>6420</v>
      </c>
      <c r="G478" s="111">
        <v>4600027637</v>
      </c>
      <c r="H478" s="111">
        <v>30</v>
      </c>
      <c r="I478" s="111"/>
    </row>
    <row r="479" spans="1:9" hidden="1" x14ac:dyDescent="0.25">
      <c r="A479" s="111" t="str">
        <f t="shared" si="8"/>
        <v>4600027637305025300139un</v>
      </c>
      <c r="B479" s="111">
        <v>5025300139</v>
      </c>
      <c r="C479" s="111" t="s">
        <v>5439</v>
      </c>
      <c r="D479" s="111" t="s">
        <v>6212</v>
      </c>
      <c r="E479" s="112">
        <v>5045.6000000000004</v>
      </c>
      <c r="F479" s="111" t="s">
        <v>6421</v>
      </c>
      <c r="G479" s="111">
        <v>4600027637</v>
      </c>
      <c r="H479" s="111">
        <v>30</v>
      </c>
      <c r="I479" s="111"/>
    </row>
    <row r="480" spans="1:9" hidden="1" x14ac:dyDescent="0.25">
      <c r="A480" s="111" t="str">
        <f t="shared" si="8"/>
        <v>4600027637305025300141un</v>
      </c>
      <c r="B480" s="111">
        <v>5025300141</v>
      </c>
      <c r="C480" s="111" t="s">
        <v>5440</v>
      </c>
      <c r="D480" s="111" t="s">
        <v>6212</v>
      </c>
      <c r="E480" s="112">
        <v>5045.6000000000004</v>
      </c>
      <c r="F480" s="111" t="s">
        <v>6422</v>
      </c>
      <c r="G480" s="111">
        <v>4600027637</v>
      </c>
      <c r="H480" s="111">
        <v>30</v>
      </c>
      <c r="I480" s="111"/>
    </row>
    <row r="481" spans="1:9" hidden="1" x14ac:dyDescent="0.25">
      <c r="A481" s="111" t="str">
        <f t="shared" si="8"/>
        <v>4600027637305052500011UN</v>
      </c>
      <c r="B481" s="111">
        <v>5052500011</v>
      </c>
      <c r="C481" s="111" t="s">
        <v>4933</v>
      </c>
      <c r="D481" s="111" t="s">
        <v>72</v>
      </c>
      <c r="E481" s="112">
        <v>3336.5</v>
      </c>
      <c r="F481" s="111" t="s">
        <v>6424</v>
      </c>
      <c r="G481" s="111">
        <v>4600027637</v>
      </c>
      <c r="H481" s="111">
        <v>30</v>
      </c>
      <c r="I481" s="111"/>
    </row>
    <row r="482" spans="1:9" hidden="1" x14ac:dyDescent="0.25">
      <c r="A482" s="111" t="str">
        <f t="shared" si="8"/>
        <v>4600027637305052500012M</v>
      </c>
      <c r="B482" s="111">
        <v>5052500012</v>
      </c>
      <c r="C482" s="111" t="s">
        <v>4934</v>
      </c>
      <c r="D482" s="111" t="s">
        <v>77</v>
      </c>
      <c r="E482" s="112">
        <v>156.35</v>
      </c>
      <c r="F482" s="111" t="s">
        <v>6425</v>
      </c>
      <c r="G482" s="111">
        <v>4600027637</v>
      </c>
      <c r="H482" s="111">
        <v>30</v>
      </c>
      <c r="I482" s="111"/>
    </row>
    <row r="483" spans="1:9" hidden="1" x14ac:dyDescent="0.25">
      <c r="A483" s="111" t="str">
        <f t="shared" si="8"/>
        <v>4600027637305052500013M</v>
      </c>
      <c r="B483" s="111">
        <v>5052500013</v>
      </c>
      <c r="C483" s="111" t="s">
        <v>4935</v>
      </c>
      <c r="D483" s="111" t="s">
        <v>77</v>
      </c>
      <c r="E483" s="112">
        <v>98.91</v>
      </c>
      <c r="F483" s="111" t="s">
        <v>6426</v>
      </c>
      <c r="G483" s="111">
        <v>4600027637</v>
      </c>
      <c r="H483" s="111">
        <v>30</v>
      </c>
      <c r="I483" s="111"/>
    </row>
    <row r="484" spans="1:9" hidden="1" x14ac:dyDescent="0.25">
      <c r="A484" s="111" t="str">
        <f t="shared" si="8"/>
        <v>4600027637305052500014M</v>
      </c>
      <c r="B484" s="111">
        <v>5052500014</v>
      </c>
      <c r="C484" s="111" t="s">
        <v>4936</v>
      </c>
      <c r="D484" s="111" t="s">
        <v>77</v>
      </c>
      <c r="E484" s="112">
        <v>133.33000000000001</v>
      </c>
      <c r="F484" s="111" t="s">
        <v>6427</v>
      </c>
      <c r="G484" s="111">
        <v>4600027637</v>
      </c>
      <c r="H484" s="111">
        <v>30</v>
      </c>
      <c r="I484" s="111"/>
    </row>
    <row r="485" spans="1:9" hidden="1" x14ac:dyDescent="0.25">
      <c r="A485" s="111" t="str">
        <f t="shared" si="8"/>
        <v>4600027637305500300366UN</v>
      </c>
      <c r="B485" s="111">
        <v>5500300366</v>
      </c>
      <c r="C485" s="111" t="s">
        <v>6077</v>
      </c>
      <c r="D485" s="111" t="s">
        <v>72</v>
      </c>
      <c r="E485" s="112">
        <v>7820.46</v>
      </c>
      <c r="F485" s="111" t="s">
        <v>6428</v>
      </c>
      <c r="G485" s="111">
        <v>4600027637</v>
      </c>
      <c r="H485" s="111">
        <v>30</v>
      </c>
      <c r="I485" s="111"/>
    </row>
    <row r="486" spans="1:9" hidden="1" x14ac:dyDescent="0.25">
      <c r="A486" s="111" t="str">
        <f t="shared" si="8"/>
        <v>4600027637305500000010UN</v>
      </c>
      <c r="B486" s="111">
        <v>5500000010</v>
      </c>
      <c r="C486" s="111" t="s">
        <v>6078</v>
      </c>
      <c r="D486" s="111" t="s">
        <v>72</v>
      </c>
      <c r="E486" s="112">
        <v>6750.06</v>
      </c>
      <c r="F486" s="111" t="s">
        <v>6430</v>
      </c>
      <c r="G486" s="111">
        <v>4600027637</v>
      </c>
      <c r="H486" s="111">
        <v>30</v>
      </c>
      <c r="I486" s="111"/>
    </row>
    <row r="487" spans="1:9" hidden="1" x14ac:dyDescent="0.25">
      <c r="A487" s="111" t="str">
        <f t="shared" si="8"/>
        <v>4600027637305500300374UN</v>
      </c>
      <c r="B487" s="111">
        <v>5500300374</v>
      </c>
      <c r="C487" s="111" t="s">
        <v>6079</v>
      </c>
      <c r="D487" s="111" t="s">
        <v>72</v>
      </c>
      <c r="E487" s="112">
        <v>26890.91</v>
      </c>
      <c r="F487" s="111" t="s">
        <v>7410</v>
      </c>
      <c r="G487" s="111">
        <v>4600027637</v>
      </c>
      <c r="H487" s="111">
        <v>30</v>
      </c>
      <c r="I487" s="111"/>
    </row>
    <row r="488" spans="1:9" hidden="1" x14ac:dyDescent="0.25">
      <c r="A488" s="111" t="str">
        <f t="shared" si="8"/>
        <v>4600027637305500300354UN</v>
      </c>
      <c r="B488" s="111">
        <v>5500300354</v>
      </c>
      <c r="C488" s="111" t="s">
        <v>6080</v>
      </c>
      <c r="D488" s="111" t="s">
        <v>72</v>
      </c>
      <c r="E488" s="112">
        <v>53757.599999999999</v>
      </c>
      <c r="F488" s="111" t="s">
        <v>6431</v>
      </c>
      <c r="G488" s="111">
        <v>4600027637</v>
      </c>
      <c r="H488" s="111">
        <v>30</v>
      </c>
      <c r="I488" s="111"/>
    </row>
    <row r="489" spans="1:9" hidden="1" x14ac:dyDescent="0.25">
      <c r="A489" s="111" t="str">
        <f t="shared" si="8"/>
        <v>4600027637305500300353UN</v>
      </c>
      <c r="B489" s="111">
        <v>5500300353</v>
      </c>
      <c r="C489" s="111" t="s">
        <v>6081</v>
      </c>
      <c r="D489" s="111" t="s">
        <v>72</v>
      </c>
      <c r="E489" s="112">
        <v>45472.05</v>
      </c>
      <c r="F489" s="111" t="s">
        <v>6429</v>
      </c>
      <c r="G489" s="111">
        <v>4600027637</v>
      </c>
      <c r="H489" s="111">
        <v>30</v>
      </c>
      <c r="I489" s="111"/>
    </row>
    <row r="490" spans="1:9" hidden="1" x14ac:dyDescent="0.25">
      <c r="A490" s="111" t="str">
        <f t="shared" si="8"/>
        <v>4600027637305500300361UN</v>
      </c>
      <c r="B490" s="111">
        <v>5500300361</v>
      </c>
      <c r="C490" s="111" t="s">
        <v>6082</v>
      </c>
      <c r="D490" s="111" t="s">
        <v>72</v>
      </c>
      <c r="E490" s="112">
        <v>17788.14</v>
      </c>
      <c r="F490" s="111" t="s">
        <v>6432</v>
      </c>
      <c r="G490" s="111">
        <v>4600027637</v>
      </c>
      <c r="H490" s="111">
        <v>30</v>
      </c>
      <c r="I490" s="111"/>
    </row>
    <row r="491" spans="1:9" hidden="1" x14ac:dyDescent="0.25">
      <c r="A491" s="111" t="str">
        <f t="shared" si="8"/>
        <v>4600027637305052000025UN</v>
      </c>
      <c r="B491" s="111">
        <v>5052000025</v>
      </c>
      <c r="C491" s="111" t="s">
        <v>7411</v>
      </c>
      <c r="D491" s="111" t="s">
        <v>72</v>
      </c>
      <c r="E491" s="112">
        <v>3878.26</v>
      </c>
      <c r="F491" s="111" t="s">
        <v>6436</v>
      </c>
      <c r="G491" s="111">
        <v>4600027637</v>
      </c>
      <c r="H491" s="111">
        <v>30</v>
      </c>
      <c r="I491" s="111"/>
    </row>
    <row r="492" spans="1:9" hidden="1" x14ac:dyDescent="0.25">
      <c r="A492" s="111" t="str">
        <f t="shared" si="8"/>
        <v>4600027637305500300360UN</v>
      </c>
      <c r="B492" s="111">
        <v>5500300360</v>
      </c>
      <c r="C492" s="111" t="s">
        <v>6083</v>
      </c>
      <c r="D492" s="111" t="s">
        <v>72</v>
      </c>
      <c r="E492" s="112">
        <v>11788.57</v>
      </c>
      <c r="F492" s="111" t="s">
        <v>6433</v>
      </c>
      <c r="G492" s="111">
        <v>4600027637</v>
      </c>
      <c r="H492" s="111">
        <v>30</v>
      </c>
      <c r="I492" s="111"/>
    </row>
    <row r="493" spans="1:9" hidden="1" x14ac:dyDescent="0.25">
      <c r="A493" s="111" t="str">
        <f t="shared" si="8"/>
        <v>4600027637305052000081UN</v>
      </c>
      <c r="B493" s="111">
        <v>5052000081</v>
      </c>
      <c r="C493" s="111" t="s">
        <v>7412</v>
      </c>
      <c r="D493" s="111" t="s">
        <v>72</v>
      </c>
      <c r="E493" s="112">
        <v>17943.54</v>
      </c>
      <c r="F493" s="111" t="s">
        <v>6434</v>
      </c>
      <c r="G493" s="111">
        <v>4600027637</v>
      </c>
      <c r="H493" s="111">
        <v>30</v>
      </c>
      <c r="I493" s="111"/>
    </row>
    <row r="494" spans="1:9" hidden="1" x14ac:dyDescent="0.25">
      <c r="A494" s="111" t="str">
        <f t="shared" si="8"/>
        <v>4600027637305500300396UN</v>
      </c>
      <c r="B494" s="111">
        <v>5500300396</v>
      </c>
      <c r="C494" s="111" t="s">
        <v>6084</v>
      </c>
      <c r="D494" s="111" t="s">
        <v>72</v>
      </c>
      <c r="E494" s="112">
        <v>4578.59</v>
      </c>
      <c r="F494" s="111" t="s">
        <v>6435</v>
      </c>
      <c r="G494" s="111">
        <v>4600027637</v>
      </c>
      <c r="H494" s="111">
        <v>30</v>
      </c>
      <c r="I494" s="111"/>
    </row>
    <row r="495" spans="1:9" hidden="1" x14ac:dyDescent="0.25">
      <c r="A495" s="111" t="str">
        <f t="shared" si="8"/>
        <v>4600027637305500300355UN</v>
      </c>
      <c r="B495" s="111">
        <v>5500300355</v>
      </c>
      <c r="C495" s="111" t="s">
        <v>6085</v>
      </c>
      <c r="D495" s="111" t="s">
        <v>72</v>
      </c>
      <c r="E495" s="112">
        <v>9133.81</v>
      </c>
      <c r="F495" s="111" t="s">
        <v>6437</v>
      </c>
      <c r="G495" s="111">
        <v>4600027637</v>
      </c>
      <c r="H495" s="111">
        <v>30</v>
      </c>
      <c r="I495" s="111"/>
    </row>
    <row r="496" spans="1:9" hidden="1" x14ac:dyDescent="0.25">
      <c r="A496" s="111" t="str">
        <f t="shared" si="8"/>
        <v>4600027637305052000026UN</v>
      </c>
      <c r="B496" s="111">
        <v>5052000026</v>
      </c>
      <c r="C496" s="111" t="s">
        <v>7413</v>
      </c>
      <c r="D496" s="111" t="s">
        <v>72</v>
      </c>
      <c r="E496" s="112">
        <v>7826.06</v>
      </c>
      <c r="F496" s="111" t="s">
        <v>6438</v>
      </c>
      <c r="G496" s="111">
        <v>4600027637</v>
      </c>
      <c r="H496" s="111">
        <v>30</v>
      </c>
      <c r="I496" s="111"/>
    </row>
    <row r="497" spans="1:9" hidden="1" x14ac:dyDescent="0.25">
      <c r="A497" s="111" t="str">
        <f t="shared" si="8"/>
        <v>4600027637305272000009L</v>
      </c>
      <c r="B497" s="111">
        <v>5272000009</v>
      </c>
      <c r="C497" s="111" t="s">
        <v>6086</v>
      </c>
      <c r="D497" s="111" t="s">
        <v>5458</v>
      </c>
      <c r="E497" s="112">
        <v>8.4700000000000006</v>
      </c>
      <c r="F497" s="111" t="s">
        <v>6439</v>
      </c>
      <c r="G497" s="111">
        <v>4600027637</v>
      </c>
      <c r="H497" s="111">
        <v>30</v>
      </c>
      <c r="I497" s="111"/>
    </row>
    <row r="498" spans="1:9" hidden="1" x14ac:dyDescent="0.25">
      <c r="A498" s="111" t="str">
        <f t="shared" si="8"/>
        <v>4600027637305052000062UN</v>
      </c>
      <c r="B498" s="111">
        <v>5052000062</v>
      </c>
      <c r="C498" s="111" t="s">
        <v>5459</v>
      </c>
      <c r="D498" s="111" t="s">
        <v>72</v>
      </c>
      <c r="E498" s="112">
        <v>49058.3</v>
      </c>
      <c r="F498" s="111" t="s">
        <v>7357</v>
      </c>
      <c r="G498" s="111">
        <v>4600027637</v>
      </c>
      <c r="H498" s="111">
        <v>30</v>
      </c>
      <c r="I498" s="111"/>
    </row>
    <row r="499" spans="1:9" hidden="1" x14ac:dyDescent="0.25">
      <c r="A499" s="111" t="str">
        <f t="shared" si="8"/>
        <v>4600027637305052000063UN</v>
      </c>
      <c r="B499" s="111">
        <v>5052000063</v>
      </c>
      <c r="C499" s="111" t="s">
        <v>6087</v>
      </c>
      <c r="D499" s="111" t="s">
        <v>72</v>
      </c>
      <c r="E499" s="112">
        <v>41162.449999999997</v>
      </c>
      <c r="F499" s="111" t="s">
        <v>7358</v>
      </c>
      <c r="G499" s="111">
        <v>4600027637</v>
      </c>
      <c r="H499" s="111">
        <v>30</v>
      </c>
      <c r="I499" s="111"/>
    </row>
    <row r="500" spans="1:9" hidden="1" x14ac:dyDescent="0.25">
      <c r="A500" s="111" t="str">
        <f t="shared" si="8"/>
        <v>4600027637305052000103UN</v>
      </c>
      <c r="B500" s="111">
        <v>5052000103</v>
      </c>
      <c r="C500" s="111" t="s">
        <v>6088</v>
      </c>
      <c r="D500" s="111" t="s">
        <v>72</v>
      </c>
      <c r="E500" s="112">
        <v>9922.1299999999992</v>
      </c>
      <c r="F500" s="111" t="s">
        <v>7359</v>
      </c>
      <c r="G500" s="111">
        <v>4600027637</v>
      </c>
      <c r="H500" s="111">
        <v>30</v>
      </c>
      <c r="I500" s="111"/>
    </row>
    <row r="501" spans="1:9" hidden="1" x14ac:dyDescent="0.25">
      <c r="A501" s="111" t="str">
        <f t="shared" si="8"/>
        <v>4600027637305500300062UN</v>
      </c>
      <c r="B501" s="111">
        <v>5500300062</v>
      </c>
      <c r="C501" s="111" t="s">
        <v>5462</v>
      </c>
      <c r="D501" s="111" t="s">
        <v>72</v>
      </c>
      <c r="E501" s="112">
        <v>55121.69</v>
      </c>
      <c r="F501" s="111" t="s">
        <v>7414</v>
      </c>
      <c r="G501" s="111">
        <v>4600027637</v>
      </c>
      <c r="H501" s="111">
        <v>30</v>
      </c>
      <c r="I501" s="111"/>
    </row>
    <row r="502" spans="1:9" hidden="1" x14ac:dyDescent="0.25">
      <c r="A502" s="111" t="str">
        <f t="shared" si="8"/>
        <v>4600027637305500300060UN</v>
      </c>
      <c r="B502" s="111">
        <v>5500300060</v>
      </c>
      <c r="C502" s="111" t="s">
        <v>6089</v>
      </c>
      <c r="D502" s="111" t="s">
        <v>72</v>
      </c>
      <c r="E502" s="112">
        <v>55121.69</v>
      </c>
      <c r="F502" s="111" t="s">
        <v>6441</v>
      </c>
      <c r="G502" s="111">
        <v>4600027637</v>
      </c>
      <c r="H502" s="111">
        <v>30</v>
      </c>
      <c r="I502" s="111"/>
    </row>
    <row r="503" spans="1:9" hidden="1" x14ac:dyDescent="0.25">
      <c r="A503" s="111" t="str">
        <f t="shared" si="8"/>
        <v>4600027637305052000068UN</v>
      </c>
      <c r="B503" s="111">
        <v>5052000068</v>
      </c>
      <c r="C503" s="111" t="s">
        <v>7415</v>
      </c>
      <c r="D503" s="111" t="s">
        <v>72</v>
      </c>
      <c r="E503" s="112">
        <v>3253.53</v>
      </c>
      <c r="F503" s="111" t="s">
        <v>6442</v>
      </c>
      <c r="G503" s="111">
        <v>4600027637</v>
      </c>
      <c r="H503" s="111">
        <v>30</v>
      </c>
      <c r="I503" s="111"/>
    </row>
    <row r="504" spans="1:9" hidden="1" x14ac:dyDescent="0.25">
      <c r="A504" s="111" t="str">
        <f t="shared" si="8"/>
        <v>4600027637305500300400UN</v>
      </c>
      <c r="B504" s="111">
        <v>5500300400</v>
      </c>
      <c r="C504" s="111" t="s">
        <v>7416</v>
      </c>
      <c r="D504" s="111" t="s">
        <v>72</v>
      </c>
      <c r="E504" s="112">
        <v>45943.61</v>
      </c>
      <c r="F504" s="111" t="s">
        <v>6443</v>
      </c>
      <c r="G504" s="111">
        <v>4600027637</v>
      </c>
      <c r="H504" s="111">
        <v>30</v>
      </c>
      <c r="I504" s="111"/>
    </row>
    <row r="505" spans="1:9" hidden="1" x14ac:dyDescent="0.25">
      <c r="A505" s="111" t="str">
        <f t="shared" si="8"/>
        <v>4600027637305500300369UN</v>
      </c>
      <c r="B505" s="111">
        <v>5500300369</v>
      </c>
      <c r="C505" s="111" t="s">
        <v>6091</v>
      </c>
      <c r="D505" s="111" t="s">
        <v>72</v>
      </c>
      <c r="E505" s="112">
        <v>4206.8100000000004</v>
      </c>
      <c r="F505" s="111" t="s">
        <v>6444</v>
      </c>
      <c r="G505" s="111">
        <v>4600027637</v>
      </c>
      <c r="H505" s="111">
        <v>30</v>
      </c>
      <c r="I505" s="111"/>
    </row>
    <row r="506" spans="1:9" hidden="1" x14ac:dyDescent="0.25">
      <c r="A506" s="111" t="str">
        <f t="shared" si="8"/>
        <v>4600027637305052000066UN</v>
      </c>
      <c r="B506" s="111">
        <v>5052000066</v>
      </c>
      <c r="C506" s="111" t="s">
        <v>7417</v>
      </c>
      <c r="D506" s="111" t="s">
        <v>72</v>
      </c>
      <c r="E506" s="112">
        <v>479.76</v>
      </c>
      <c r="F506" s="111" t="s">
        <v>6440</v>
      </c>
      <c r="G506" s="111">
        <v>4600027637</v>
      </c>
      <c r="H506" s="111">
        <v>30</v>
      </c>
      <c r="I506" s="111"/>
    </row>
    <row r="507" spans="1:9" hidden="1" x14ac:dyDescent="0.25">
      <c r="A507" s="111" t="str">
        <f t="shared" si="8"/>
        <v>4600027637305052000020UN</v>
      </c>
      <c r="B507" s="111">
        <v>5052000020</v>
      </c>
      <c r="C507" s="111" t="s">
        <v>7418</v>
      </c>
      <c r="D507" s="111" t="s">
        <v>72</v>
      </c>
      <c r="E507" s="112">
        <v>3878.26</v>
      </c>
      <c r="F507" s="111" t="s">
        <v>7360</v>
      </c>
      <c r="G507" s="111">
        <v>4600027637</v>
      </c>
      <c r="H507" s="111">
        <v>30</v>
      </c>
      <c r="I507" s="111"/>
    </row>
    <row r="508" spans="1:9" hidden="1" x14ac:dyDescent="0.25">
      <c r="A508" s="111" t="str">
        <f t="shared" si="8"/>
        <v>4600027637305052000009UN</v>
      </c>
      <c r="B508" s="111">
        <v>5052000009</v>
      </c>
      <c r="C508" s="111" t="s">
        <v>7419</v>
      </c>
      <c r="D508" s="111" t="s">
        <v>72</v>
      </c>
      <c r="E508" s="112">
        <v>4936.8100000000004</v>
      </c>
      <c r="F508" s="111" t="s">
        <v>7361</v>
      </c>
      <c r="G508" s="111">
        <v>4600027637</v>
      </c>
      <c r="H508" s="111">
        <v>30</v>
      </c>
      <c r="I508" s="111"/>
    </row>
    <row r="509" spans="1:9" hidden="1" x14ac:dyDescent="0.25">
      <c r="A509" s="111" t="str">
        <f t="shared" si="8"/>
        <v>4600027637305052000079UN</v>
      </c>
      <c r="B509" s="111">
        <v>5052000079</v>
      </c>
      <c r="C509" s="111" t="s">
        <v>7420</v>
      </c>
      <c r="D509" s="111" t="s">
        <v>72</v>
      </c>
      <c r="E509" s="112">
        <v>7506.02</v>
      </c>
      <c r="F509" s="111" t="s">
        <v>6445</v>
      </c>
      <c r="G509" s="111">
        <v>4600027637</v>
      </c>
      <c r="H509" s="111">
        <v>30</v>
      </c>
      <c r="I509" s="111"/>
    </row>
    <row r="510" spans="1:9" hidden="1" x14ac:dyDescent="0.25">
      <c r="A510" s="111" t="str">
        <f t="shared" si="8"/>
        <v>4600027637305500300402UN</v>
      </c>
      <c r="B510" s="111">
        <v>5500300402</v>
      </c>
      <c r="C510" s="111" t="s">
        <v>6092</v>
      </c>
      <c r="D510" s="111" t="s">
        <v>72</v>
      </c>
      <c r="E510" s="112">
        <v>3077.84</v>
      </c>
      <c r="F510" s="111" t="s">
        <v>6446</v>
      </c>
      <c r="G510" s="111">
        <v>4600027637</v>
      </c>
      <c r="H510" s="111">
        <v>30</v>
      </c>
      <c r="I510" s="111"/>
    </row>
    <row r="511" spans="1:9" hidden="1" x14ac:dyDescent="0.25">
      <c r="A511" s="111" t="str">
        <f t="shared" si="8"/>
        <v>4600027637305500300399UN</v>
      </c>
      <c r="B511" s="111">
        <v>5500300399</v>
      </c>
      <c r="C511" s="111" t="s">
        <v>7421</v>
      </c>
      <c r="D511" s="111" t="s">
        <v>72</v>
      </c>
      <c r="E511" s="112">
        <v>4504.42</v>
      </c>
      <c r="F511" s="111" t="s">
        <v>6447</v>
      </c>
      <c r="G511" s="111">
        <v>4600027637</v>
      </c>
      <c r="H511" s="111">
        <v>30</v>
      </c>
      <c r="I511" s="111"/>
    </row>
    <row r="512" spans="1:9" hidden="1" x14ac:dyDescent="0.25">
      <c r="A512" s="111" t="str">
        <f t="shared" si="8"/>
        <v>4600027637305500300061UN</v>
      </c>
      <c r="B512" s="111">
        <v>5500300061</v>
      </c>
      <c r="C512" s="111" t="s">
        <v>5473</v>
      </c>
      <c r="D512" s="111" t="s">
        <v>72</v>
      </c>
      <c r="E512" s="112">
        <v>27560.84</v>
      </c>
      <c r="F512" s="111" t="s">
        <v>6448</v>
      </c>
      <c r="G512" s="111">
        <v>4600027637</v>
      </c>
      <c r="H512" s="111">
        <v>30</v>
      </c>
      <c r="I512" s="111"/>
    </row>
    <row r="513" spans="1:9" hidden="1" x14ac:dyDescent="0.25">
      <c r="A513" s="111" t="str">
        <f t="shared" si="8"/>
        <v>4600027637305500000005UN</v>
      </c>
      <c r="B513" s="111">
        <v>5500000005</v>
      </c>
      <c r="C513" s="111" t="s">
        <v>6093</v>
      </c>
      <c r="D513" s="111" t="s">
        <v>72</v>
      </c>
      <c r="E513" s="112">
        <v>26792.880000000001</v>
      </c>
      <c r="F513" s="111" t="s">
        <v>6449</v>
      </c>
      <c r="G513" s="111">
        <v>4600027637</v>
      </c>
      <c r="H513" s="111">
        <v>30</v>
      </c>
      <c r="I513" s="111"/>
    </row>
    <row r="514" spans="1:9" hidden="1" x14ac:dyDescent="0.25">
      <c r="A514" s="111" t="str">
        <f t="shared" si="8"/>
        <v>4600027637305500000006UN</v>
      </c>
      <c r="B514" s="111">
        <v>5500000006</v>
      </c>
      <c r="C514" s="111" t="s">
        <v>6094</v>
      </c>
      <c r="D514" s="111" t="s">
        <v>72</v>
      </c>
      <c r="E514" s="112">
        <v>24213.200000000001</v>
      </c>
      <c r="F514" s="111" t="s">
        <v>6451</v>
      </c>
      <c r="G514" s="111">
        <v>4600027637</v>
      </c>
      <c r="H514" s="111">
        <v>30</v>
      </c>
      <c r="I514" s="111"/>
    </row>
    <row r="515" spans="1:9" hidden="1" x14ac:dyDescent="0.25">
      <c r="A515" s="111" t="str">
        <f t="shared" si="8"/>
        <v>4600027637305500300073M</v>
      </c>
      <c r="B515" s="111">
        <v>5500300073</v>
      </c>
      <c r="C515" s="111" t="s">
        <v>6095</v>
      </c>
      <c r="D515" s="111" t="s">
        <v>77</v>
      </c>
      <c r="E515" s="112">
        <v>27.62</v>
      </c>
      <c r="F515" s="111" t="s">
        <v>6452</v>
      </c>
      <c r="G515" s="111">
        <v>4600027637</v>
      </c>
      <c r="H515" s="111">
        <v>30</v>
      </c>
      <c r="I515" s="111"/>
    </row>
    <row r="516" spans="1:9" hidden="1" x14ac:dyDescent="0.25">
      <c r="A516" s="111" t="str">
        <f t="shared" si="8"/>
        <v>4600027637305500300412UN</v>
      </c>
      <c r="B516" s="111">
        <v>5500300412</v>
      </c>
      <c r="C516" s="111" t="s">
        <v>6096</v>
      </c>
      <c r="D516" s="111" t="s">
        <v>72</v>
      </c>
      <c r="E516" s="112">
        <v>19948.89</v>
      </c>
      <c r="F516" s="111" t="s">
        <v>6453</v>
      </c>
      <c r="G516" s="111">
        <v>4600027637</v>
      </c>
      <c r="H516" s="111">
        <v>30</v>
      </c>
      <c r="I516" s="111"/>
    </row>
    <row r="517" spans="1:9" hidden="1" x14ac:dyDescent="0.25">
      <c r="A517" s="111" t="str">
        <f t="shared" si="8"/>
        <v>4600027637305500300352UN</v>
      </c>
      <c r="B517" s="111">
        <v>5500300352</v>
      </c>
      <c r="C517" s="111" t="s">
        <v>5478</v>
      </c>
      <c r="D517" s="111" t="s">
        <v>72</v>
      </c>
      <c r="E517" s="112">
        <v>5945.42</v>
      </c>
      <c r="F517" s="111" t="s">
        <v>6450</v>
      </c>
      <c r="G517" s="111">
        <v>4600027637</v>
      </c>
      <c r="H517" s="111">
        <v>30</v>
      </c>
      <c r="I517" s="111"/>
    </row>
    <row r="518" spans="1:9" hidden="1" x14ac:dyDescent="0.25">
      <c r="A518" s="111" t="str">
        <f t="shared" si="8"/>
        <v>4600027637305500300074M</v>
      </c>
      <c r="B518" s="111">
        <v>5500300074</v>
      </c>
      <c r="C518" s="111" t="s">
        <v>6097</v>
      </c>
      <c r="D518" s="111" t="s">
        <v>77</v>
      </c>
      <c r="E518" s="112">
        <v>27.62</v>
      </c>
      <c r="F518" s="111" t="s">
        <v>6454</v>
      </c>
      <c r="G518" s="111">
        <v>4600027637</v>
      </c>
      <c r="H518" s="111">
        <v>30</v>
      </c>
      <c r="I518" s="111"/>
    </row>
    <row r="519" spans="1:9" hidden="1" x14ac:dyDescent="0.25">
      <c r="A519" s="111" t="str">
        <f t="shared" si="8"/>
        <v>4600027637305500200951UN</v>
      </c>
      <c r="B519" s="111">
        <v>5500200951</v>
      </c>
      <c r="C519" s="111" t="s">
        <v>6101</v>
      </c>
      <c r="D519" s="111" t="s">
        <v>72</v>
      </c>
      <c r="E519" s="112">
        <v>135.07</v>
      </c>
      <c r="F519" s="111" t="s">
        <v>6457</v>
      </c>
      <c r="G519" s="111">
        <v>4600027637</v>
      </c>
      <c r="H519" s="111">
        <v>30</v>
      </c>
      <c r="I519" s="111"/>
    </row>
    <row r="520" spans="1:9" hidden="1" x14ac:dyDescent="0.25">
      <c r="A520" s="111" t="str">
        <f t="shared" si="8"/>
        <v>4600027637305500300403UN</v>
      </c>
      <c r="B520" s="111">
        <v>5500300403</v>
      </c>
      <c r="C520" s="111" t="s">
        <v>6098</v>
      </c>
      <c r="D520" s="111" t="s">
        <v>72</v>
      </c>
      <c r="E520" s="112">
        <v>5583.15</v>
      </c>
      <c r="F520" s="111" t="s">
        <v>6455</v>
      </c>
      <c r="G520" s="111">
        <v>4600027637</v>
      </c>
      <c r="H520" s="111">
        <v>30</v>
      </c>
      <c r="I520" s="111"/>
    </row>
    <row r="521" spans="1:9" hidden="1" x14ac:dyDescent="0.25">
      <c r="A521" s="111" t="str">
        <f t="shared" si="8"/>
        <v>4600027637305500300414UN</v>
      </c>
      <c r="B521" s="111">
        <v>5500300414</v>
      </c>
      <c r="C521" s="111" t="s">
        <v>6099</v>
      </c>
      <c r="D521" s="111" t="s">
        <v>72</v>
      </c>
      <c r="E521" s="112">
        <v>918.22</v>
      </c>
      <c r="F521" s="111" t="s">
        <v>6456</v>
      </c>
      <c r="G521" s="111">
        <v>4600027637</v>
      </c>
      <c r="H521" s="111">
        <v>30</v>
      </c>
      <c r="I521" s="111"/>
    </row>
    <row r="522" spans="1:9" hidden="1" x14ac:dyDescent="0.25">
      <c r="A522" s="111" t="str">
        <f t="shared" si="8"/>
        <v>4600027637305500300075UN</v>
      </c>
      <c r="B522" s="111">
        <v>5500300075</v>
      </c>
      <c r="C522" s="111" t="s">
        <v>6100</v>
      </c>
      <c r="D522" s="111" t="s">
        <v>72</v>
      </c>
      <c r="E522" s="112">
        <v>23.85</v>
      </c>
      <c r="F522" s="111" t="s">
        <v>7362</v>
      </c>
      <c r="G522" s="111">
        <v>4600027637</v>
      </c>
      <c r="H522" s="111">
        <v>30</v>
      </c>
      <c r="I522" s="111"/>
    </row>
    <row r="523" spans="1:9" hidden="1" x14ac:dyDescent="0.25">
      <c r="A523" s="111" t="str">
        <f t="shared" si="8"/>
        <v>4600027637305500300416UN</v>
      </c>
      <c r="B523" s="111">
        <v>5500300416</v>
      </c>
      <c r="C523" s="111" t="s">
        <v>6102</v>
      </c>
      <c r="D523" s="111" t="s">
        <v>72</v>
      </c>
      <c r="E523" s="112">
        <v>725.79</v>
      </c>
      <c r="F523" s="111" t="s">
        <v>6458</v>
      </c>
      <c r="G523" s="111">
        <v>4600027637</v>
      </c>
      <c r="H523" s="111">
        <v>30</v>
      </c>
      <c r="I523" s="111"/>
    </row>
    <row r="524" spans="1:9" hidden="1" x14ac:dyDescent="0.25">
      <c r="A524" s="111" t="str">
        <f t="shared" si="8"/>
        <v>4600027637305500100948UN</v>
      </c>
      <c r="B524" s="111">
        <v>5500100948</v>
      </c>
      <c r="C524" s="111" t="s">
        <v>6103</v>
      </c>
      <c r="D524" s="111" t="s">
        <v>72</v>
      </c>
      <c r="E524" s="112">
        <v>5369.27</v>
      </c>
      <c r="F524" s="111" t="s">
        <v>6459</v>
      </c>
      <c r="G524" s="111">
        <v>4600027637</v>
      </c>
      <c r="H524" s="111">
        <v>30</v>
      </c>
      <c r="I524" s="111"/>
    </row>
    <row r="525" spans="1:9" hidden="1" x14ac:dyDescent="0.25">
      <c r="A525" s="111" t="str">
        <f t="shared" si="8"/>
        <v>4600027637305500100874UN</v>
      </c>
      <c r="B525" s="111">
        <v>5500100874</v>
      </c>
      <c r="C525" s="111" t="s">
        <v>6104</v>
      </c>
      <c r="D525" s="111" t="s">
        <v>72</v>
      </c>
      <c r="E525" s="112">
        <v>1806.87</v>
      </c>
      <c r="F525" s="111" t="s">
        <v>6460</v>
      </c>
      <c r="G525" s="111">
        <v>4600027637</v>
      </c>
      <c r="H525" s="111">
        <v>30</v>
      </c>
      <c r="I525" s="111"/>
    </row>
    <row r="526" spans="1:9" hidden="1" x14ac:dyDescent="0.25">
      <c r="A526" s="111" t="str">
        <f t="shared" si="8"/>
        <v>4600027637305500100913KG</v>
      </c>
      <c r="B526" s="111">
        <v>5500100913</v>
      </c>
      <c r="C526" s="111" t="s">
        <v>6105</v>
      </c>
      <c r="D526" s="111" t="s">
        <v>5170</v>
      </c>
      <c r="E526" s="112">
        <v>8.5299999999999994</v>
      </c>
      <c r="F526" s="111" t="s">
        <v>6461</v>
      </c>
      <c r="G526" s="111">
        <v>4600027637</v>
      </c>
      <c r="H526" s="111">
        <v>30</v>
      </c>
      <c r="I526" s="111"/>
    </row>
    <row r="527" spans="1:9" hidden="1" x14ac:dyDescent="0.25">
      <c r="A527" s="111" t="str">
        <f t="shared" si="8"/>
        <v>4600027637305500100907UN</v>
      </c>
      <c r="B527" s="111">
        <v>5500100907</v>
      </c>
      <c r="C527" s="111" t="s">
        <v>6106</v>
      </c>
      <c r="D527" s="111" t="s">
        <v>72</v>
      </c>
      <c r="E527" s="112">
        <v>2201.9899999999998</v>
      </c>
      <c r="F527" s="111" t="s">
        <v>6462</v>
      </c>
      <c r="G527" s="111">
        <v>4600027637</v>
      </c>
      <c r="H527" s="111">
        <v>30</v>
      </c>
      <c r="I527" s="111"/>
    </row>
    <row r="528" spans="1:9" hidden="1" x14ac:dyDescent="0.25">
      <c r="A528" s="111" t="str">
        <f t="shared" si="8"/>
        <v>4600027637305500100906UN</v>
      </c>
      <c r="B528" s="111">
        <v>5500100906</v>
      </c>
      <c r="C528" s="111" t="s">
        <v>6107</v>
      </c>
      <c r="D528" s="111" t="s">
        <v>72</v>
      </c>
      <c r="E528" s="112">
        <v>2586.1999999999998</v>
      </c>
      <c r="F528" s="111" t="s">
        <v>6464</v>
      </c>
      <c r="G528" s="111">
        <v>4600027637</v>
      </c>
      <c r="H528" s="111">
        <v>30</v>
      </c>
      <c r="I528" s="111"/>
    </row>
    <row r="529" spans="1:9" hidden="1" x14ac:dyDescent="0.25">
      <c r="A529" s="111" t="str">
        <f t="shared" si="8"/>
        <v>4600027637305056400079UN</v>
      </c>
      <c r="B529" s="111">
        <v>5056400079</v>
      </c>
      <c r="C529" s="111" t="s">
        <v>4962</v>
      </c>
      <c r="D529" s="111" t="s">
        <v>72</v>
      </c>
      <c r="E529" s="112">
        <v>1134.6500000000001</v>
      </c>
      <c r="F529" s="111" t="s">
        <v>6465</v>
      </c>
      <c r="G529" s="111">
        <v>4600027637</v>
      </c>
      <c r="H529" s="111">
        <v>30</v>
      </c>
      <c r="I529" s="111"/>
    </row>
    <row r="530" spans="1:9" hidden="1" x14ac:dyDescent="0.25">
      <c r="A530" s="111" t="str">
        <f t="shared" si="8"/>
        <v>4600027637305500100924KM</v>
      </c>
      <c r="B530" s="111">
        <v>5500100924</v>
      </c>
      <c r="C530" s="111" t="s">
        <v>6108</v>
      </c>
      <c r="D530" s="111" t="s">
        <v>4978</v>
      </c>
      <c r="E530" s="112">
        <v>8393.9500000000007</v>
      </c>
      <c r="F530" s="111" t="s">
        <v>6466</v>
      </c>
      <c r="G530" s="111">
        <v>4600027637</v>
      </c>
      <c r="H530" s="111">
        <v>30</v>
      </c>
      <c r="I530" s="111"/>
    </row>
    <row r="531" spans="1:9" hidden="1" x14ac:dyDescent="0.25">
      <c r="A531" s="111" t="str">
        <f t="shared" si="8"/>
        <v>4600027637305500300555M</v>
      </c>
      <c r="B531" s="111">
        <v>5500300555</v>
      </c>
      <c r="C531" s="111" t="s">
        <v>6109</v>
      </c>
      <c r="D531" s="111" t="s">
        <v>77</v>
      </c>
      <c r="E531" s="112">
        <v>35.700000000000003</v>
      </c>
      <c r="F531" s="111" t="s">
        <v>6463</v>
      </c>
      <c r="G531" s="111">
        <v>4600027637</v>
      </c>
      <c r="H531" s="111">
        <v>30</v>
      </c>
      <c r="I531" s="111"/>
    </row>
    <row r="532" spans="1:9" hidden="1" x14ac:dyDescent="0.25">
      <c r="A532" s="111" t="str">
        <f t="shared" si="8"/>
        <v>4600027637305022200038CJ</v>
      </c>
      <c r="B532" s="111">
        <v>5022200038</v>
      </c>
      <c r="C532" s="111" t="s">
        <v>7422</v>
      </c>
      <c r="D532" s="111" t="s">
        <v>5087</v>
      </c>
      <c r="E532" s="112">
        <v>222.01</v>
      </c>
      <c r="F532" s="111" t="s">
        <v>6467</v>
      </c>
      <c r="G532" s="111">
        <v>4600027637</v>
      </c>
      <c r="H532" s="111">
        <v>30</v>
      </c>
      <c r="I532" s="111"/>
    </row>
    <row r="533" spans="1:9" hidden="1" x14ac:dyDescent="0.25">
      <c r="A533" s="111" t="str">
        <f t="shared" si="8"/>
        <v>4600027637305500300546UN</v>
      </c>
      <c r="B533" s="111">
        <v>5500300546</v>
      </c>
      <c r="C533" s="111" t="s">
        <v>6113</v>
      </c>
      <c r="D533" s="111" t="s">
        <v>72</v>
      </c>
      <c r="E533" s="112">
        <v>200.4</v>
      </c>
      <c r="F533" s="111" t="s">
        <v>6471</v>
      </c>
      <c r="G533" s="111">
        <v>4600027637</v>
      </c>
      <c r="H533" s="111">
        <v>30</v>
      </c>
      <c r="I533" s="111"/>
    </row>
    <row r="534" spans="1:9" hidden="1" x14ac:dyDescent="0.25">
      <c r="A534" s="111" t="str">
        <f t="shared" si="8"/>
        <v>4600027637305500100896UN</v>
      </c>
      <c r="B534" s="111">
        <v>5500100896</v>
      </c>
      <c r="C534" s="111" t="s">
        <v>6110</v>
      </c>
      <c r="D534" s="111" t="s">
        <v>72</v>
      </c>
      <c r="E534" s="112">
        <v>585.16999999999996</v>
      </c>
      <c r="F534" s="111" t="s">
        <v>6468</v>
      </c>
      <c r="G534" s="111">
        <v>4600027637</v>
      </c>
      <c r="H534" s="111">
        <v>30</v>
      </c>
      <c r="I534" s="111"/>
    </row>
    <row r="535" spans="1:9" hidden="1" x14ac:dyDescent="0.25">
      <c r="A535" s="111" t="str">
        <f t="shared" si="8"/>
        <v>4600027637305500100897UN</v>
      </c>
      <c r="B535" s="111">
        <v>5500100897</v>
      </c>
      <c r="C535" s="111" t="s">
        <v>6111</v>
      </c>
      <c r="D535" s="111" t="s">
        <v>72</v>
      </c>
      <c r="E535" s="112">
        <v>431.31</v>
      </c>
      <c r="F535" s="111" t="s">
        <v>6469</v>
      </c>
      <c r="G535" s="111">
        <v>4600027637</v>
      </c>
      <c r="H535" s="111">
        <v>30</v>
      </c>
      <c r="I535" s="111"/>
    </row>
    <row r="536" spans="1:9" hidden="1" x14ac:dyDescent="0.25">
      <c r="A536" s="111" t="str">
        <f t="shared" si="8"/>
        <v>4600027637305500100895UN</v>
      </c>
      <c r="B536" s="111">
        <v>5500100895</v>
      </c>
      <c r="C536" s="111" t="s">
        <v>6112</v>
      </c>
      <c r="D536" s="111" t="s">
        <v>72</v>
      </c>
      <c r="E536" s="112">
        <v>315.85000000000002</v>
      </c>
      <c r="F536" s="111" t="s">
        <v>6470</v>
      </c>
      <c r="G536" s="111">
        <v>4600027637</v>
      </c>
      <c r="H536" s="111">
        <v>30</v>
      </c>
      <c r="I536" s="111"/>
    </row>
    <row r="537" spans="1:9" hidden="1" x14ac:dyDescent="0.25">
      <c r="A537" s="111" t="str">
        <f t="shared" si="8"/>
        <v>4600027637305500100871M</v>
      </c>
      <c r="B537" s="111">
        <v>5500100871</v>
      </c>
      <c r="C537" s="111" t="s">
        <v>6114</v>
      </c>
      <c r="D537" s="111" t="s">
        <v>77</v>
      </c>
      <c r="E537" s="112">
        <v>13.16</v>
      </c>
      <c r="F537" s="111" t="s">
        <v>6472</v>
      </c>
      <c r="G537" s="111">
        <v>4600027637</v>
      </c>
      <c r="H537" s="111">
        <v>30</v>
      </c>
      <c r="I537" s="111"/>
    </row>
    <row r="538" spans="1:9" hidden="1" x14ac:dyDescent="0.25">
      <c r="A538" s="111" t="str">
        <f t="shared" si="8"/>
        <v>4600027637305500100933UN</v>
      </c>
      <c r="B538" s="111">
        <v>5500100933</v>
      </c>
      <c r="C538" s="111" t="s">
        <v>6115</v>
      </c>
      <c r="D538" s="111" t="s">
        <v>72</v>
      </c>
      <c r="E538" s="112">
        <v>129.68</v>
      </c>
      <c r="F538" s="111" t="s">
        <v>6473</v>
      </c>
      <c r="G538" s="111">
        <v>4600027637</v>
      </c>
      <c r="H538" s="111">
        <v>30</v>
      </c>
      <c r="I538" s="111"/>
    </row>
    <row r="539" spans="1:9" hidden="1" x14ac:dyDescent="0.25">
      <c r="A539" s="111" t="str">
        <f t="shared" si="8"/>
        <v>4600027637305500100934UN</v>
      </c>
      <c r="B539" s="111">
        <v>5500100934</v>
      </c>
      <c r="C539" s="111" t="s">
        <v>6116</v>
      </c>
      <c r="D539" s="111" t="s">
        <v>72</v>
      </c>
      <c r="E539" s="112">
        <v>598.14</v>
      </c>
      <c r="F539" s="111" t="s">
        <v>6474</v>
      </c>
      <c r="G539" s="111">
        <v>4600027637</v>
      </c>
      <c r="H539" s="111">
        <v>30</v>
      </c>
      <c r="I539" s="111"/>
    </row>
    <row r="540" spans="1:9" hidden="1" x14ac:dyDescent="0.25">
      <c r="A540" s="111" t="str">
        <f t="shared" si="8"/>
        <v>4600027637305500100935UN</v>
      </c>
      <c r="B540" s="111">
        <v>5500100935</v>
      </c>
      <c r="C540" s="111" t="s">
        <v>6117</v>
      </c>
      <c r="D540" s="111" t="s">
        <v>72</v>
      </c>
      <c r="E540" s="112">
        <v>540.41</v>
      </c>
      <c r="F540" s="111" t="s">
        <v>6475</v>
      </c>
      <c r="G540" s="111">
        <v>4600027637</v>
      </c>
      <c r="H540" s="111">
        <v>30</v>
      </c>
      <c r="I540" s="111"/>
    </row>
    <row r="541" spans="1:9" hidden="1" x14ac:dyDescent="0.25">
      <c r="A541" s="111" t="str">
        <f t="shared" si="8"/>
        <v>4600027637305500500658UN</v>
      </c>
      <c r="B541" s="111">
        <v>5500500658</v>
      </c>
      <c r="C541" s="111" t="s">
        <v>7423</v>
      </c>
      <c r="D541" s="111" t="s">
        <v>72</v>
      </c>
      <c r="E541" s="112">
        <v>175.86</v>
      </c>
      <c r="F541" s="111" t="s">
        <v>6476</v>
      </c>
      <c r="G541" s="111">
        <v>4600027637</v>
      </c>
      <c r="H541" s="111">
        <v>30</v>
      </c>
      <c r="I541" s="111"/>
    </row>
    <row r="542" spans="1:9" hidden="1" x14ac:dyDescent="0.25">
      <c r="A542" s="111" t="str">
        <f t="shared" ref="A542:A605" si="9">G542&amp;H542&amp;B542&amp;D542</f>
        <v>4600027637305500500643UN</v>
      </c>
      <c r="B542" s="111">
        <v>5500500643</v>
      </c>
      <c r="C542" s="111" t="s">
        <v>7424</v>
      </c>
      <c r="D542" s="111" t="s">
        <v>72</v>
      </c>
      <c r="E542" s="112">
        <v>235.77</v>
      </c>
      <c r="F542" s="111" t="s">
        <v>6478</v>
      </c>
      <c r="G542" s="111">
        <v>4600027637</v>
      </c>
      <c r="H542" s="111">
        <v>30</v>
      </c>
      <c r="I542" s="111"/>
    </row>
    <row r="543" spans="1:9" hidden="1" x14ac:dyDescent="0.25">
      <c r="A543" s="111" t="str">
        <f t="shared" si="9"/>
        <v>4600027637305500100911M</v>
      </c>
      <c r="B543" s="111">
        <v>5500100911</v>
      </c>
      <c r="C543" s="111" t="s">
        <v>6118</v>
      </c>
      <c r="D543" s="111" t="s">
        <v>77</v>
      </c>
      <c r="E543" s="112">
        <v>133.53</v>
      </c>
      <c r="F543" s="111" t="s">
        <v>6479</v>
      </c>
      <c r="G543" s="111">
        <v>4600027637</v>
      </c>
      <c r="H543" s="111">
        <v>30</v>
      </c>
      <c r="I543" s="111"/>
    </row>
    <row r="544" spans="1:9" hidden="1" x14ac:dyDescent="0.25">
      <c r="A544" s="111" t="str">
        <f t="shared" si="9"/>
        <v>4600027637305500300547M</v>
      </c>
      <c r="B544" s="111">
        <v>5500300547</v>
      </c>
      <c r="C544" s="111" t="s">
        <v>6119</v>
      </c>
      <c r="D544" s="111" t="s">
        <v>77</v>
      </c>
      <c r="E544" s="112">
        <v>16.71</v>
      </c>
      <c r="F544" s="111" t="s">
        <v>6480</v>
      </c>
      <c r="G544" s="111">
        <v>4600027637</v>
      </c>
      <c r="H544" s="111">
        <v>30</v>
      </c>
      <c r="I544" s="111"/>
    </row>
    <row r="545" spans="1:9" hidden="1" x14ac:dyDescent="0.25">
      <c r="A545" s="111" t="str">
        <f t="shared" si="9"/>
        <v>4600027637305500100912M</v>
      </c>
      <c r="B545" s="111">
        <v>5500100912</v>
      </c>
      <c r="C545" s="111" t="s">
        <v>6120</v>
      </c>
      <c r="D545" s="111" t="s">
        <v>77</v>
      </c>
      <c r="E545" s="112">
        <v>176.26</v>
      </c>
      <c r="F545" s="111" t="s">
        <v>6477</v>
      </c>
      <c r="G545" s="111">
        <v>4600027637</v>
      </c>
      <c r="H545" s="111">
        <v>30</v>
      </c>
      <c r="I545" s="111"/>
    </row>
    <row r="546" spans="1:9" hidden="1" x14ac:dyDescent="0.25">
      <c r="A546" s="111" t="str">
        <f t="shared" si="9"/>
        <v>4600027637305052000112un</v>
      </c>
      <c r="B546" s="111">
        <v>5052000112</v>
      </c>
      <c r="C546" s="111" t="s">
        <v>7425</v>
      </c>
      <c r="D546" s="111" t="s">
        <v>6212</v>
      </c>
      <c r="E546" s="112">
        <v>235.77</v>
      </c>
      <c r="F546" s="111" t="s">
        <v>6481</v>
      </c>
      <c r="G546" s="111">
        <v>4600027637</v>
      </c>
      <c r="H546" s="111">
        <v>30</v>
      </c>
      <c r="I546" s="111"/>
    </row>
    <row r="547" spans="1:9" hidden="1" x14ac:dyDescent="0.25">
      <c r="A547" s="111" t="str">
        <f t="shared" si="9"/>
        <v>4600027637305022000258un</v>
      </c>
      <c r="B547" s="111">
        <v>5022000258</v>
      </c>
      <c r="C547" s="111" t="s">
        <v>5511</v>
      </c>
      <c r="D547" s="111" t="s">
        <v>6212</v>
      </c>
      <c r="E547" s="112">
        <v>222.01</v>
      </c>
      <c r="F547" s="111" t="s">
        <v>6485</v>
      </c>
      <c r="G547" s="111">
        <v>4600027637</v>
      </c>
      <c r="H547" s="111">
        <v>30</v>
      </c>
      <c r="I547" s="111"/>
    </row>
    <row r="548" spans="1:9" hidden="1" x14ac:dyDescent="0.25">
      <c r="A548" s="111" t="str">
        <f t="shared" si="9"/>
        <v>4600027637305021200045un</v>
      </c>
      <c r="B548" s="111">
        <v>5021200045</v>
      </c>
      <c r="C548" s="111" t="s">
        <v>5508</v>
      </c>
      <c r="D548" s="111" t="s">
        <v>6212</v>
      </c>
      <c r="E548" s="112">
        <v>222.01</v>
      </c>
      <c r="F548" s="111" t="s">
        <v>6482</v>
      </c>
      <c r="G548" s="111">
        <v>4600027637</v>
      </c>
      <c r="H548" s="111">
        <v>30</v>
      </c>
      <c r="I548" s="111"/>
    </row>
    <row r="549" spans="1:9" hidden="1" x14ac:dyDescent="0.25">
      <c r="A549" s="111" t="str">
        <f t="shared" si="9"/>
        <v>4600027637305052000112un</v>
      </c>
      <c r="B549" s="111">
        <v>5052000112</v>
      </c>
      <c r="C549" s="111" t="s">
        <v>7425</v>
      </c>
      <c r="D549" s="111" t="s">
        <v>6212</v>
      </c>
      <c r="E549" s="112">
        <v>222.01</v>
      </c>
      <c r="F549" s="111" t="s">
        <v>6483</v>
      </c>
      <c r="G549" s="111">
        <v>4600027637</v>
      </c>
      <c r="H549" s="111">
        <v>30</v>
      </c>
      <c r="I549" s="111"/>
    </row>
    <row r="550" spans="1:9" hidden="1" x14ac:dyDescent="0.25">
      <c r="A550" s="111" t="str">
        <f t="shared" si="9"/>
        <v>4600027637305025300384CJ</v>
      </c>
      <c r="B550" s="111">
        <v>5025300384</v>
      </c>
      <c r="C550" s="111" t="s">
        <v>5510</v>
      </c>
      <c r="D550" s="111" t="s">
        <v>5087</v>
      </c>
      <c r="E550" s="112">
        <v>222.01</v>
      </c>
      <c r="F550" s="111" t="s">
        <v>6484</v>
      </c>
      <c r="G550" s="111">
        <v>4600027637</v>
      </c>
      <c r="H550" s="111">
        <v>30</v>
      </c>
      <c r="I550" s="111"/>
    </row>
    <row r="551" spans="1:9" hidden="1" x14ac:dyDescent="0.25">
      <c r="A551" s="111" t="str">
        <f t="shared" si="9"/>
        <v>4600027637305056400067M</v>
      </c>
      <c r="B551" s="111">
        <v>5056400067</v>
      </c>
      <c r="C551" s="111" t="s">
        <v>4961</v>
      </c>
      <c r="D551" s="111" t="s">
        <v>77</v>
      </c>
      <c r="E551" s="112">
        <v>27.41</v>
      </c>
      <c r="F551" s="111" t="s">
        <v>6486</v>
      </c>
      <c r="G551" s="111">
        <v>4600027637</v>
      </c>
      <c r="H551" s="111">
        <v>30</v>
      </c>
      <c r="I551" s="111"/>
    </row>
    <row r="552" spans="1:9" hidden="1" x14ac:dyDescent="0.25">
      <c r="A552" s="111" t="str">
        <f t="shared" si="9"/>
        <v>4600027637305025300121un</v>
      </c>
      <c r="B552" s="111">
        <v>5025300121</v>
      </c>
      <c r="C552" s="111" t="s">
        <v>5513</v>
      </c>
      <c r="D552" s="111" t="s">
        <v>6212</v>
      </c>
      <c r="E552" s="112">
        <v>2298.9299999999998</v>
      </c>
      <c r="F552" s="111" t="s">
        <v>6487</v>
      </c>
      <c r="G552" s="111">
        <v>4600027637</v>
      </c>
      <c r="H552" s="111">
        <v>30</v>
      </c>
      <c r="I552" s="111"/>
    </row>
    <row r="553" spans="1:9" hidden="1" x14ac:dyDescent="0.25">
      <c r="A553" s="111" t="str">
        <f t="shared" si="9"/>
        <v>4600027637305025300136un</v>
      </c>
      <c r="B553" s="111">
        <v>5025300136</v>
      </c>
      <c r="C553" s="111" t="s">
        <v>5514</v>
      </c>
      <c r="D553" s="111" t="s">
        <v>6212</v>
      </c>
      <c r="E553" s="112">
        <v>3878.26</v>
      </c>
      <c r="F553" s="111" t="s">
        <v>6488</v>
      </c>
      <c r="G553" s="111">
        <v>4600027637</v>
      </c>
      <c r="H553" s="111">
        <v>30</v>
      </c>
      <c r="I553" s="111"/>
    </row>
    <row r="554" spans="1:9" hidden="1" x14ac:dyDescent="0.25">
      <c r="A554" s="111" t="str">
        <f t="shared" si="9"/>
        <v>4600027637305025300140un</v>
      </c>
      <c r="B554" s="111">
        <v>5025300140</v>
      </c>
      <c r="C554" s="111" t="s">
        <v>5515</v>
      </c>
      <c r="D554" s="111" t="s">
        <v>6212</v>
      </c>
      <c r="E554" s="112">
        <v>2885.89</v>
      </c>
      <c r="F554" s="111" t="s">
        <v>6489</v>
      </c>
      <c r="G554" s="111">
        <v>4600027637</v>
      </c>
      <c r="H554" s="111">
        <v>30</v>
      </c>
      <c r="I554" s="111"/>
    </row>
    <row r="555" spans="1:9" hidden="1" x14ac:dyDescent="0.25">
      <c r="A555" s="111" t="str">
        <f t="shared" si="9"/>
        <v>4600027637305025300142un</v>
      </c>
      <c r="B555" s="111">
        <v>5025300142</v>
      </c>
      <c r="C555" s="111" t="s">
        <v>5516</v>
      </c>
      <c r="D555" s="111" t="s">
        <v>6212</v>
      </c>
      <c r="E555" s="112">
        <v>2885.89</v>
      </c>
      <c r="F555" s="111" t="s">
        <v>6490</v>
      </c>
      <c r="G555" s="111">
        <v>4600027637</v>
      </c>
      <c r="H555" s="111">
        <v>30</v>
      </c>
      <c r="I555" s="111"/>
    </row>
    <row r="556" spans="1:9" hidden="1" x14ac:dyDescent="0.25">
      <c r="A556" s="111" t="str">
        <f t="shared" si="9"/>
        <v>4600027637305052000138un</v>
      </c>
      <c r="B556" s="111">
        <v>5052000138</v>
      </c>
      <c r="C556" s="111" t="s">
        <v>7426</v>
      </c>
      <c r="D556" s="111" t="s">
        <v>6212</v>
      </c>
      <c r="E556" s="112">
        <v>4949.25</v>
      </c>
      <c r="F556" s="111" t="s">
        <v>6492</v>
      </c>
      <c r="G556" s="111">
        <v>4600027637</v>
      </c>
      <c r="H556" s="111">
        <v>30</v>
      </c>
      <c r="I556" s="111"/>
    </row>
    <row r="557" spans="1:9" hidden="1" x14ac:dyDescent="0.25">
      <c r="A557" s="111" t="str">
        <f t="shared" si="9"/>
        <v>4600027637305500600073UN</v>
      </c>
      <c r="B557" s="111">
        <v>5500600073</v>
      </c>
      <c r="C557" s="111" t="s">
        <v>7427</v>
      </c>
      <c r="D557" s="111" t="s">
        <v>72</v>
      </c>
      <c r="E557" s="112">
        <v>31971.62</v>
      </c>
      <c r="F557" s="111" t="s">
        <v>6493</v>
      </c>
      <c r="G557" s="111">
        <v>4600027637</v>
      </c>
      <c r="H557" s="111">
        <v>30</v>
      </c>
      <c r="I557" s="111"/>
    </row>
    <row r="558" spans="1:9" hidden="1" x14ac:dyDescent="0.25">
      <c r="A558" s="111" t="str">
        <f t="shared" si="9"/>
        <v>4600027637305500000007UN</v>
      </c>
      <c r="B558" s="111">
        <v>5500000007</v>
      </c>
      <c r="C558" s="111" t="s">
        <v>6123</v>
      </c>
      <c r="D558" s="111" t="s">
        <v>72</v>
      </c>
      <c r="E558" s="112">
        <v>4621.55</v>
      </c>
      <c r="F558" s="111" t="s">
        <v>6494</v>
      </c>
      <c r="G558" s="111">
        <v>4600027637</v>
      </c>
      <c r="H558" s="111">
        <v>30</v>
      </c>
      <c r="I558" s="111"/>
    </row>
    <row r="559" spans="1:9" hidden="1" x14ac:dyDescent="0.25">
      <c r="A559" s="111" t="str">
        <f t="shared" si="9"/>
        <v>4600027637305500100928UN</v>
      </c>
      <c r="B559" s="111">
        <v>5500100928</v>
      </c>
      <c r="C559" s="111" t="s">
        <v>6124</v>
      </c>
      <c r="D559" s="111" t="s">
        <v>72</v>
      </c>
      <c r="E559" s="112">
        <v>16134.55</v>
      </c>
      <c r="F559" s="111" t="s">
        <v>6491</v>
      </c>
      <c r="G559" s="111">
        <v>4600027637</v>
      </c>
      <c r="H559" s="111">
        <v>30</v>
      </c>
      <c r="I559" s="111"/>
    </row>
    <row r="560" spans="1:9" hidden="1" x14ac:dyDescent="0.25">
      <c r="A560" s="111" t="str">
        <f t="shared" si="9"/>
        <v>4600027637305500500963UN</v>
      </c>
      <c r="B560" s="111">
        <v>5500500963</v>
      </c>
      <c r="C560" s="111" t="s">
        <v>7428</v>
      </c>
      <c r="D560" s="111" t="s">
        <v>72</v>
      </c>
      <c r="E560" s="112">
        <v>10766.12</v>
      </c>
      <c r="F560" s="111" t="s">
        <v>6495</v>
      </c>
      <c r="G560" s="111">
        <v>4600027637</v>
      </c>
      <c r="H560" s="111">
        <v>30</v>
      </c>
      <c r="I560" s="111"/>
    </row>
    <row r="561" spans="1:9" hidden="1" x14ac:dyDescent="0.25">
      <c r="A561" s="111" t="str">
        <f t="shared" si="9"/>
        <v>4600027637305500100909UN</v>
      </c>
      <c r="B561" s="111">
        <v>5500100909</v>
      </c>
      <c r="C561" s="111" t="s">
        <v>6126</v>
      </c>
      <c r="D561" s="111" t="s">
        <v>72</v>
      </c>
      <c r="E561" s="112">
        <v>4624.8900000000003</v>
      </c>
      <c r="F561" s="111" t="s">
        <v>6499</v>
      </c>
      <c r="G561" s="111">
        <v>4600027637</v>
      </c>
      <c r="H561" s="111">
        <v>30</v>
      </c>
      <c r="I561" s="111"/>
    </row>
    <row r="562" spans="1:9" hidden="1" x14ac:dyDescent="0.25">
      <c r="A562" s="111" t="str">
        <f t="shared" si="9"/>
        <v>4600027637305500100900UN</v>
      </c>
      <c r="B562" s="111">
        <v>5500100900</v>
      </c>
      <c r="C562" s="111" t="s">
        <v>6125</v>
      </c>
      <c r="D562" s="111" t="s">
        <v>72</v>
      </c>
      <c r="E562" s="112">
        <v>9645.2800000000007</v>
      </c>
      <c r="F562" s="111" t="s">
        <v>6496</v>
      </c>
      <c r="G562" s="111">
        <v>4600027637</v>
      </c>
      <c r="H562" s="111">
        <v>30</v>
      </c>
      <c r="I562" s="111"/>
    </row>
    <row r="563" spans="1:9" hidden="1" x14ac:dyDescent="0.25">
      <c r="A563" s="111" t="str">
        <f t="shared" si="9"/>
        <v>4600027637305500500661UN</v>
      </c>
      <c r="B563" s="111">
        <v>5500500661</v>
      </c>
      <c r="C563" s="111" t="s">
        <v>7429</v>
      </c>
      <c r="D563" s="111" t="s">
        <v>72</v>
      </c>
      <c r="E563" s="112">
        <v>7002.41</v>
      </c>
      <c r="F563" s="111" t="s">
        <v>6497</v>
      </c>
      <c r="G563" s="111">
        <v>4600027637</v>
      </c>
      <c r="H563" s="111">
        <v>30</v>
      </c>
      <c r="I563" s="111"/>
    </row>
    <row r="564" spans="1:9" hidden="1" x14ac:dyDescent="0.25">
      <c r="A564" s="111" t="str">
        <f t="shared" si="9"/>
        <v>4600027637305500500662UN</v>
      </c>
      <c r="B564" s="111">
        <v>5500500662</v>
      </c>
      <c r="C564" s="111" t="s">
        <v>7430</v>
      </c>
      <c r="D564" s="111" t="s">
        <v>72</v>
      </c>
      <c r="E564" s="112">
        <v>2185.4899999999998</v>
      </c>
      <c r="F564" s="111" t="s">
        <v>6498</v>
      </c>
      <c r="G564" s="111">
        <v>4600027637</v>
      </c>
      <c r="H564" s="111">
        <v>30</v>
      </c>
      <c r="I564" s="111"/>
    </row>
    <row r="565" spans="1:9" hidden="1" x14ac:dyDescent="0.25">
      <c r="A565" s="111" t="str">
        <f t="shared" si="9"/>
        <v>4600027637305500100944UN</v>
      </c>
      <c r="B565" s="111">
        <v>5500100944</v>
      </c>
      <c r="C565" s="111" t="s">
        <v>6127</v>
      </c>
      <c r="D565" s="111" t="s">
        <v>72</v>
      </c>
      <c r="E565" s="112">
        <v>2676.42</v>
      </c>
      <c r="F565" s="111" t="s">
        <v>6500</v>
      </c>
      <c r="G565" s="111">
        <v>4600027637</v>
      </c>
      <c r="H565" s="111">
        <v>30</v>
      </c>
      <c r="I565" s="111"/>
    </row>
    <row r="566" spans="1:9" hidden="1" x14ac:dyDescent="0.25">
      <c r="A566" s="111" t="str">
        <f t="shared" si="9"/>
        <v>4600027637305500100910UN</v>
      </c>
      <c r="B566" s="111">
        <v>5500100910</v>
      </c>
      <c r="C566" s="111" t="s">
        <v>6128</v>
      </c>
      <c r="D566" s="111" t="s">
        <v>72</v>
      </c>
      <c r="E566" s="112">
        <v>5409.55</v>
      </c>
      <c r="F566" s="111" t="s">
        <v>6501</v>
      </c>
      <c r="G566" s="111">
        <v>4600027637</v>
      </c>
      <c r="H566" s="111">
        <v>30</v>
      </c>
      <c r="I566" s="111"/>
    </row>
    <row r="567" spans="1:9" hidden="1" x14ac:dyDescent="0.25">
      <c r="A567" s="111" t="str">
        <f t="shared" si="9"/>
        <v>4600027637305056400031UN</v>
      </c>
      <c r="B567" s="111">
        <v>5056400031</v>
      </c>
      <c r="C567" s="111" t="s">
        <v>4959</v>
      </c>
      <c r="D567" s="111" t="s">
        <v>72</v>
      </c>
      <c r="E567" s="112">
        <v>16804.05</v>
      </c>
      <c r="F567" s="111" t="s">
        <v>6502</v>
      </c>
      <c r="G567" s="111">
        <v>4600027637</v>
      </c>
      <c r="H567" s="111">
        <v>30</v>
      </c>
      <c r="I567" s="111"/>
    </row>
    <row r="568" spans="1:9" hidden="1" x14ac:dyDescent="0.25">
      <c r="A568" s="111" t="str">
        <f t="shared" si="9"/>
        <v>4600027637305056400032UN</v>
      </c>
      <c r="B568" s="111">
        <v>5056400032</v>
      </c>
      <c r="C568" s="111" t="s">
        <v>4960</v>
      </c>
      <c r="D568" s="111" t="s">
        <v>72</v>
      </c>
      <c r="E568" s="112">
        <v>15403.73</v>
      </c>
      <c r="F568" s="111" t="s">
        <v>6503</v>
      </c>
      <c r="G568" s="111">
        <v>4600027637</v>
      </c>
      <c r="H568" s="111">
        <v>30</v>
      </c>
      <c r="I568" s="111"/>
    </row>
    <row r="569" spans="1:9" hidden="1" x14ac:dyDescent="0.25">
      <c r="A569" s="111" t="str">
        <f t="shared" si="9"/>
        <v>4600027637305500100946UN</v>
      </c>
      <c r="B569" s="111">
        <v>5500100946</v>
      </c>
      <c r="C569" s="111" t="s">
        <v>7431</v>
      </c>
      <c r="D569" s="111" t="s">
        <v>72</v>
      </c>
      <c r="E569" s="112">
        <v>27283.23</v>
      </c>
      <c r="F569" s="111" t="s">
        <v>6504</v>
      </c>
      <c r="G569" s="111">
        <v>4600027637</v>
      </c>
      <c r="H569" s="111">
        <v>30</v>
      </c>
      <c r="I569" s="111"/>
    </row>
    <row r="570" spans="1:9" hidden="1" x14ac:dyDescent="0.25">
      <c r="A570" s="111" t="str">
        <f t="shared" si="9"/>
        <v>4600027637305500100925UN</v>
      </c>
      <c r="B570" s="111">
        <v>5500100925</v>
      </c>
      <c r="C570" s="111" t="s">
        <v>6129</v>
      </c>
      <c r="D570" s="111" t="s">
        <v>72</v>
      </c>
      <c r="E570" s="112">
        <v>2417.9899999999998</v>
      </c>
      <c r="F570" s="111" t="s">
        <v>6506</v>
      </c>
      <c r="G570" s="111">
        <v>4600027637</v>
      </c>
      <c r="H570" s="111">
        <v>30</v>
      </c>
      <c r="I570" s="111"/>
    </row>
    <row r="571" spans="1:9" hidden="1" x14ac:dyDescent="0.25">
      <c r="A571" s="111" t="str">
        <f t="shared" si="9"/>
        <v>4600027637305052000142un</v>
      </c>
      <c r="B571" s="111">
        <v>5052000142</v>
      </c>
      <c r="C571" s="111" t="s">
        <v>7432</v>
      </c>
      <c r="D571" s="111" t="s">
        <v>6212</v>
      </c>
      <c r="E571" s="112">
        <v>1740.61</v>
      </c>
      <c r="F571" s="111" t="s">
        <v>6507</v>
      </c>
      <c r="G571" s="111">
        <v>4600027637</v>
      </c>
      <c r="H571" s="111">
        <v>30</v>
      </c>
      <c r="I571" s="111"/>
    </row>
    <row r="572" spans="1:9" hidden="1" x14ac:dyDescent="0.25">
      <c r="A572" s="111" t="str">
        <f t="shared" si="9"/>
        <v>4600027637305500300561UN</v>
      </c>
      <c r="B572" s="111">
        <v>5500300561</v>
      </c>
      <c r="C572" s="111" t="s">
        <v>6131</v>
      </c>
      <c r="D572" s="111" t="s">
        <v>72</v>
      </c>
      <c r="E572" s="112">
        <v>2185.4899999999998</v>
      </c>
      <c r="F572" s="111" t="s">
        <v>6508</v>
      </c>
      <c r="G572" s="111">
        <v>4600027637</v>
      </c>
      <c r="H572" s="111">
        <v>30</v>
      </c>
      <c r="I572" s="111"/>
    </row>
    <row r="573" spans="1:9" hidden="1" x14ac:dyDescent="0.25">
      <c r="A573" s="111" t="str">
        <f t="shared" si="9"/>
        <v>4600027637305500300563UN</v>
      </c>
      <c r="B573" s="111">
        <v>5500300563</v>
      </c>
      <c r="C573" s="111" t="s">
        <v>6132</v>
      </c>
      <c r="D573" s="111" t="s">
        <v>72</v>
      </c>
      <c r="E573" s="112">
        <v>259.58</v>
      </c>
      <c r="F573" s="111" t="s">
        <v>6505</v>
      </c>
      <c r="G573" s="111">
        <v>4600027637</v>
      </c>
      <c r="H573" s="111">
        <v>30</v>
      </c>
      <c r="I573" s="111"/>
    </row>
    <row r="574" spans="1:9" hidden="1" x14ac:dyDescent="0.25">
      <c r="A574" s="111" t="str">
        <f t="shared" si="9"/>
        <v>4600027637305500500641UN</v>
      </c>
      <c r="B574" s="111">
        <v>5500500641</v>
      </c>
      <c r="C574" s="111" t="s">
        <v>7433</v>
      </c>
      <c r="D574" s="111" t="s">
        <v>72</v>
      </c>
      <c r="E574" s="112">
        <v>5361.45</v>
      </c>
      <c r="F574" s="111" t="s">
        <v>6509</v>
      </c>
      <c r="G574" s="111">
        <v>4600027637</v>
      </c>
      <c r="H574" s="111">
        <v>30</v>
      </c>
      <c r="I574" s="111"/>
    </row>
    <row r="575" spans="1:9" hidden="1" x14ac:dyDescent="0.25">
      <c r="A575" s="111" t="str">
        <f t="shared" si="9"/>
        <v>4600027637305500100949CJ</v>
      </c>
      <c r="B575" s="111">
        <v>5500100949</v>
      </c>
      <c r="C575" s="111" t="s">
        <v>6135</v>
      </c>
      <c r="D575" s="111" t="s">
        <v>5087</v>
      </c>
      <c r="E575" s="112">
        <v>11686.38</v>
      </c>
      <c r="F575" s="111" t="s">
        <v>6513</v>
      </c>
      <c r="G575" s="111">
        <v>4600027637</v>
      </c>
      <c r="H575" s="111">
        <v>30</v>
      </c>
      <c r="I575" s="111"/>
    </row>
    <row r="576" spans="1:9" hidden="1" x14ac:dyDescent="0.25">
      <c r="A576" s="111" t="str">
        <f t="shared" si="9"/>
        <v>4600027637305500100927UN</v>
      </c>
      <c r="B576" s="111">
        <v>5500100927</v>
      </c>
      <c r="C576" s="111" t="s">
        <v>6133</v>
      </c>
      <c r="D576" s="111" t="s">
        <v>72</v>
      </c>
      <c r="E576" s="112">
        <v>3122.81</v>
      </c>
      <c r="F576" s="111" t="s">
        <v>6510</v>
      </c>
      <c r="G576" s="111">
        <v>4600027637</v>
      </c>
      <c r="H576" s="111">
        <v>30</v>
      </c>
      <c r="I576" s="111"/>
    </row>
    <row r="577" spans="1:9" hidden="1" x14ac:dyDescent="0.25">
      <c r="A577" s="111" t="str">
        <f t="shared" si="9"/>
        <v>4600027637305500100919UN</v>
      </c>
      <c r="B577" s="111">
        <v>5500100919</v>
      </c>
      <c r="C577" s="111" t="s">
        <v>6134</v>
      </c>
      <c r="D577" s="111" t="s">
        <v>72</v>
      </c>
      <c r="E577" s="112">
        <v>16182.82</v>
      </c>
      <c r="F577" s="111" t="s">
        <v>6511</v>
      </c>
      <c r="G577" s="111">
        <v>4600027637</v>
      </c>
      <c r="H577" s="111">
        <v>30</v>
      </c>
      <c r="I577" s="111"/>
    </row>
    <row r="578" spans="1:9" hidden="1" x14ac:dyDescent="0.25">
      <c r="A578" s="111" t="str">
        <f t="shared" si="9"/>
        <v>4600027637305056400083UN</v>
      </c>
      <c r="B578" s="111">
        <v>5056400083</v>
      </c>
      <c r="C578" s="111" t="s">
        <v>4964</v>
      </c>
      <c r="D578" s="111" t="s">
        <v>72</v>
      </c>
      <c r="E578" s="112">
        <v>2298.9299999999998</v>
      </c>
      <c r="F578" s="111" t="s">
        <v>6512</v>
      </c>
      <c r="G578" s="111">
        <v>4600027637</v>
      </c>
      <c r="H578" s="111">
        <v>30</v>
      </c>
      <c r="I578" s="111"/>
    </row>
    <row r="579" spans="1:9" hidden="1" x14ac:dyDescent="0.25">
      <c r="A579" s="111" t="str">
        <f t="shared" si="9"/>
        <v>4600027637305500100894M</v>
      </c>
      <c r="B579" s="111">
        <v>5500100894</v>
      </c>
      <c r="C579" s="111" t="s">
        <v>6136</v>
      </c>
      <c r="D579" s="111" t="s">
        <v>77</v>
      </c>
      <c r="E579" s="112">
        <v>12.59</v>
      </c>
      <c r="F579" s="111" t="s">
        <v>6514</v>
      </c>
      <c r="G579" s="111">
        <v>4600027637</v>
      </c>
      <c r="H579" s="111">
        <v>30</v>
      </c>
      <c r="I579" s="111"/>
    </row>
    <row r="580" spans="1:9" hidden="1" x14ac:dyDescent="0.25">
      <c r="A580" s="111" t="str">
        <f t="shared" si="9"/>
        <v>4600027637305056400019UN</v>
      </c>
      <c r="B580" s="111">
        <v>5056400019</v>
      </c>
      <c r="C580" s="111" t="s">
        <v>4957</v>
      </c>
      <c r="D580" s="111" t="s">
        <v>72</v>
      </c>
      <c r="E580" s="112">
        <v>2885.89</v>
      </c>
      <c r="F580" s="111" t="s">
        <v>6515</v>
      </c>
      <c r="G580" s="111">
        <v>4600027637</v>
      </c>
      <c r="H580" s="111">
        <v>30</v>
      </c>
      <c r="I580" s="111"/>
    </row>
    <row r="581" spans="1:9" hidden="1" x14ac:dyDescent="0.25">
      <c r="A581" s="111" t="str">
        <f t="shared" si="9"/>
        <v>4600027637305500100880UN</v>
      </c>
      <c r="B581" s="111">
        <v>5500100880</v>
      </c>
      <c r="C581" s="111" t="s">
        <v>6137</v>
      </c>
      <c r="D581" s="111" t="s">
        <v>72</v>
      </c>
      <c r="E581" s="112">
        <v>471.91</v>
      </c>
      <c r="F581" s="111" t="s">
        <v>6516</v>
      </c>
      <c r="G581" s="111">
        <v>4600027637</v>
      </c>
      <c r="H581" s="111">
        <v>30</v>
      </c>
      <c r="I581" s="111"/>
    </row>
    <row r="582" spans="1:9" hidden="1" x14ac:dyDescent="0.25">
      <c r="A582" s="111" t="str">
        <f t="shared" si="9"/>
        <v>4600027637305500100908UN</v>
      </c>
      <c r="B582" s="111">
        <v>5500100908</v>
      </c>
      <c r="C582" s="111" t="s">
        <v>6138</v>
      </c>
      <c r="D582" s="111" t="s">
        <v>72</v>
      </c>
      <c r="E582" s="112">
        <v>81.05</v>
      </c>
      <c r="F582" s="111" t="s">
        <v>6517</v>
      </c>
      <c r="G582" s="111">
        <v>4600027637</v>
      </c>
      <c r="H582" s="111">
        <v>30</v>
      </c>
      <c r="I582" s="111"/>
    </row>
    <row r="583" spans="1:9" hidden="1" x14ac:dyDescent="0.25">
      <c r="A583" s="111" t="str">
        <f t="shared" si="9"/>
        <v>4600027637305054000005UN</v>
      </c>
      <c r="B583" s="111">
        <v>5054000005</v>
      </c>
      <c r="C583" s="111" t="s">
        <v>212</v>
      </c>
      <c r="D583" s="111" t="s">
        <v>72</v>
      </c>
      <c r="E583" s="112">
        <v>1381.4</v>
      </c>
      <c r="F583" s="111" t="s">
        <v>6518</v>
      </c>
      <c r="G583" s="111">
        <v>4600027637</v>
      </c>
      <c r="H583" s="111">
        <v>30</v>
      </c>
      <c r="I583" s="111"/>
    </row>
    <row r="584" spans="1:9" hidden="1" x14ac:dyDescent="0.25">
      <c r="A584" s="111" t="str">
        <f t="shared" si="9"/>
        <v>4600027637305054000004UN</v>
      </c>
      <c r="B584" s="111">
        <v>5054000004</v>
      </c>
      <c r="C584" s="111" t="s">
        <v>214</v>
      </c>
      <c r="D584" s="111" t="s">
        <v>72</v>
      </c>
      <c r="E584" s="112">
        <v>2499.67</v>
      </c>
      <c r="F584" s="111" t="s">
        <v>6520</v>
      </c>
      <c r="G584" s="111">
        <v>4600027637</v>
      </c>
      <c r="H584" s="111">
        <v>30</v>
      </c>
      <c r="I584" s="111"/>
    </row>
    <row r="585" spans="1:9" hidden="1" x14ac:dyDescent="0.25">
      <c r="A585" s="111" t="str">
        <f t="shared" si="9"/>
        <v>4600027637305054000005UN</v>
      </c>
      <c r="B585" s="111">
        <v>5054000005</v>
      </c>
      <c r="C585" s="111" t="s">
        <v>212</v>
      </c>
      <c r="D585" s="111" t="s">
        <v>72</v>
      </c>
      <c r="E585" s="112">
        <v>1330.83</v>
      </c>
      <c r="F585" s="111" t="s">
        <v>6521</v>
      </c>
      <c r="G585" s="111">
        <v>4600027637</v>
      </c>
      <c r="H585" s="111">
        <v>30</v>
      </c>
      <c r="I585" s="111"/>
    </row>
    <row r="586" spans="1:9" hidden="1" x14ac:dyDescent="0.25">
      <c r="A586" s="111" t="str">
        <f t="shared" si="9"/>
        <v>4600027637305054000006UN</v>
      </c>
      <c r="B586" s="111">
        <v>5054000006</v>
      </c>
      <c r="C586" s="111" t="s">
        <v>217</v>
      </c>
      <c r="D586" s="111" t="s">
        <v>72</v>
      </c>
      <c r="E586" s="112">
        <v>612.48</v>
      </c>
      <c r="F586" s="111" t="s">
        <v>6522</v>
      </c>
      <c r="G586" s="111">
        <v>4600027637</v>
      </c>
      <c r="H586" s="111">
        <v>30</v>
      </c>
      <c r="I586" s="111"/>
    </row>
    <row r="587" spans="1:9" hidden="1" x14ac:dyDescent="0.25">
      <c r="A587" s="111" t="str">
        <f t="shared" si="9"/>
        <v>4600027637305054000007UN</v>
      </c>
      <c r="B587" s="111">
        <v>5054000007</v>
      </c>
      <c r="C587" s="111" t="s">
        <v>219</v>
      </c>
      <c r="D587" s="111" t="s">
        <v>72</v>
      </c>
      <c r="E587" s="112">
        <v>1901.2</v>
      </c>
      <c r="F587" s="111" t="s">
        <v>6519</v>
      </c>
      <c r="G587" s="111">
        <v>4600027637</v>
      </c>
      <c r="H587" s="111">
        <v>30</v>
      </c>
      <c r="I587" s="111"/>
    </row>
    <row r="588" spans="1:9" hidden="1" x14ac:dyDescent="0.25">
      <c r="A588" s="111" t="str">
        <f t="shared" si="9"/>
        <v>4600027637305054000011UN</v>
      </c>
      <c r="B588" s="111">
        <v>5054000011</v>
      </c>
      <c r="C588" s="111" t="s">
        <v>221</v>
      </c>
      <c r="D588" s="111" t="s">
        <v>72</v>
      </c>
      <c r="E588" s="112">
        <v>1071.69</v>
      </c>
      <c r="F588" s="111" t="s">
        <v>6523</v>
      </c>
      <c r="G588" s="111">
        <v>4600027637</v>
      </c>
      <c r="H588" s="111">
        <v>30</v>
      </c>
      <c r="I588" s="111"/>
    </row>
    <row r="589" spans="1:9" hidden="1" x14ac:dyDescent="0.25">
      <c r="A589" s="111" t="str">
        <f t="shared" si="9"/>
        <v>4600027637305054000032UN</v>
      </c>
      <c r="B589" s="111">
        <v>5054000032</v>
      </c>
      <c r="C589" s="111" t="s">
        <v>229</v>
      </c>
      <c r="D589" s="111" t="s">
        <v>72</v>
      </c>
      <c r="E589" s="112">
        <v>977.88</v>
      </c>
      <c r="F589" s="111" t="s">
        <v>6527</v>
      </c>
      <c r="G589" s="111">
        <v>4600027637</v>
      </c>
      <c r="H589" s="111">
        <v>30</v>
      </c>
      <c r="I589" s="111"/>
    </row>
    <row r="590" spans="1:9" hidden="1" x14ac:dyDescent="0.25">
      <c r="A590" s="111" t="str">
        <f t="shared" si="9"/>
        <v>4600027637305054000008UN</v>
      </c>
      <c r="B590" s="111">
        <v>5054000008</v>
      </c>
      <c r="C590" s="111" t="s">
        <v>223</v>
      </c>
      <c r="D590" s="111" t="s">
        <v>72</v>
      </c>
      <c r="E590" s="112">
        <v>2105.12</v>
      </c>
      <c r="F590" s="111" t="s">
        <v>6524</v>
      </c>
      <c r="G590" s="111">
        <v>4600027637</v>
      </c>
      <c r="H590" s="111">
        <v>30</v>
      </c>
      <c r="I590" s="111"/>
    </row>
    <row r="591" spans="1:9" hidden="1" x14ac:dyDescent="0.25">
      <c r="A591" s="111" t="str">
        <f t="shared" si="9"/>
        <v>4600027637305054000037UN</v>
      </c>
      <c r="B591" s="111">
        <v>5054000037</v>
      </c>
      <c r="C591" s="111" t="s">
        <v>225</v>
      </c>
      <c r="D591" s="111" t="s">
        <v>72</v>
      </c>
      <c r="E591" s="112">
        <v>1704.15</v>
      </c>
      <c r="F591" s="111" t="s">
        <v>6525</v>
      </c>
      <c r="G591" s="111">
        <v>4600027637</v>
      </c>
      <c r="H591" s="111">
        <v>30</v>
      </c>
      <c r="I591" s="111"/>
    </row>
    <row r="592" spans="1:9" hidden="1" x14ac:dyDescent="0.25">
      <c r="A592" s="111" t="str">
        <f t="shared" si="9"/>
        <v>4600027637305054000014UN</v>
      </c>
      <c r="B592" s="111">
        <v>5054000014</v>
      </c>
      <c r="C592" s="111" t="s">
        <v>227</v>
      </c>
      <c r="D592" s="111" t="s">
        <v>72</v>
      </c>
      <c r="E592" s="112">
        <v>1806.12</v>
      </c>
      <c r="F592" s="111" t="s">
        <v>6526</v>
      </c>
      <c r="G592" s="111">
        <v>4600027637</v>
      </c>
      <c r="H592" s="111">
        <v>30</v>
      </c>
      <c r="I592" s="111"/>
    </row>
    <row r="593" spans="1:9" hidden="1" x14ac:dyDescent="0.25">
      <c r="A593" s="111" t="str">
        <f t="shared" si="9"/>
        <v>4600027637305054000009UN</v>
      </c>
      <c r="B593" s="111">
        <v>5054000009</v>
      </c>
      <c r="C593" s="111" t="s">
        <v>233</v>
      </c>
      <c r="D593" s="111" t="s">
        <v>72</v>
      </c>
      <c r="E593" s="112">
        <v>753.31</v>
      </c>
      <c r="F593" s="111" t="s">
        <v>6528</v>
      </c>
      <c r="G593" s="111">
        <v>4600027637</v>
      </c>
      <c r="H593" s="111">
        <v>30</v>
      </c>
      <c r="I593" s="111"/>
    </row>
    <row r="594" spans="1:9" hidden="1" x14ac:dyDescent="0.25">
      <c r="A594" s="111" t="str">
        <f t="shared" si="9"/>
        <v>4600027637305054000033UN</v>
      </c>
      <c r="B594" s="111">
        <v>5054000033</v>
      </c>
      <c r="C594" s="111" t="s">
        <v>235</v>
      </c>
      <c r="D594" s="111" t="s">
        <v>72</v>
      </c>
      <c r="E594" s="112">
        <v>915.37</v>
      </c>
      <c r="F594" s="111" t="s">
        <v>6529</v>
      </c>
      <c r="G594" s="111">
        <v>4600027637</v>
      </c>
      <c r="H594" s="111">
        <v>30</v>
      </c>
      <c r="I594" s="111"/>
    </row>
    <row r="595" spans="1:9" hidden="1" x14ac:dyDescent="0.25">
      <c r="A595" s="111" t="str">
        <f t="shared" si="9"/>
        <v>4600027637305054000010UN</v>
      </c>
      <c r="B595" s="111">
        <v>5054000010</v>
      </c>
      <c r="C595" s="111" t="s">
        <v>237</v>
      </c>
      <c r="D595" s="111" t="s">
        <v>72</v>
      </c>
      <c r="E595" s="112">
        <v>662.81</v>
      </c>
      <c r="F595" s="111" t="s">
        <v>6530</v>
      </c>
      <c r="G595" s="111">
        <v>4600027637</v>
      </c>
      <c r="H595" s="111">
        <v>30</v>
      </c>
      <c r="I595" s="111"/>
    </row>
    <row r="596" spans="1:9" hidden="1" x14ac:dyDescent="0.25">
      <c r="A596" s="111" t="str">
        <f t="shared" si="9"/>
        <v>4600027637305054000015UN</v>
      </c>
      <c r="B596" s="111">
        <v>5054000015</v>
      </c>
      <c r="C596" s="111" t="s">
        <v>231</v>
      </c>
      <c r="D596" s="111" t="s">
        <v>72</v>
      </c>
      <c r="E596" s="112">
        <v>3639.52</v>
      </c>
      <c r="F596" s="111" t="s">
        <v>6531</v>
      </c>
      <c r="G596" s="111">
        <v>4600027637</v>
      </c>
      <c r="H596" s="111">
        <v>30</v>
      </c>
      <c r="I596" s="111"/>
    </row>
    <row r="597" spans="1:9" hidden="1" x14ac:dyDescent="0.25">
      <c r="A597" s="111" t="str">
        <f t="shared" si="9"/>
        <v>4600027637305054000016UN</v>
      </c>
      <c r="B597" s="111">
        <v>5054000016</v>
      </c>
      <c r="C597" s="111" t="s">
        <v>239</v>
      </c>
      <c r="D597" s="111" t="s">
        <v>72</v>
      </c>
      <c r="E597" s="112">
        <v>3422.16</v>
      </c>
      <c r="F597" s="111" t="s">
        <v>6532</v>
      </c>
      <c r="G597" s="111">
        <v>4600027637</v>
      </c>
      <c r="H597" s="111">
        <v>30</v>
      </c>
      <c r="I597" s="111"/>
    </row>
    <row r="598" spans="1:9" hidden="1" x14ac:dyDescent="0.25">
      <c r="A598" s="111" t="str">
        <f t="shared" si="9"/>
        <v>4600027637305054000013UN</v>
      </c>
      <c r="B598" s="111">
        <v>5054000013</v>
      </c>
      <c r="C598" s="111" t="s">
        <v>241</v>
      </c>
      <c r="D598" s="111" t="s">
        <v>72</v>
      </c>
      <c r="E598" s="112">
        <v>2851.79</v>
      </c>
      <c r="F598" s="111" t="s">
        <v>6534</v>
      </c>
      <c r="G598" s="111">
        <v>4600027637</v>
      </c>
      <c r="H598" s="111">
        <v>30</v>
      </c>
      <c r="I598" s="111"/>
    </row>
    <row r="599" spans="1:9" hidden="1" x14ac:dyDescent="0.25">
      <c r="A599" s="111" t="str">
        <f t="shared" si="9"/>
        <v>4600027637305056100020UN</v>
      </c>
      <c r="B599" s="111">
        <v>5056100020</v>
      </c>
      <c r="C599" s="111" t="s">
        <v>243</v>
      </c>
      <c r="D599" s="111" t="s">
        <v>72</v>
      </c>
      <c r="E599" s="112">
        <v>3343.35</v>
      </c>
      <c r="F599" s="111" t="s">
        <v>7363</v>
      </c>
      <c r="G599" s="111">
        <v>4600027637</v>
      </c>
      <c r="H599" s="111">
        <v>30</v>
      </c>
      <c r="I599" s="111"/>
    </row>
    <row r="600" spans="1:9" hidden="1" x14ac:dyDescent="0.25">
      <c r="A600" s="111" t="str">
        <f t="shared" si="9"/>
        <v>4600027637305054000017UN</v>
      </c>
      <c r="B600" s="111">
        <v>5054000017</v>
      </c>
      <c r="C600" s="111" t="s">
        <v>244</v>
      </c>
      <c r="D600" s="111" t="s">
        <v>72</v>
      </c>
      <c r="E600" s="112">
        <v>3422.93</v>
      </c>
      <c r="F600" s="111" t="s">
        <v>6535</v>
      </c>
      <c r="G600" s="111">
        <v>4600027637</v>
      </c>
      <c r="H600" s="111">
        <v>30</v>
      </c>
      <c r="I600" s="111"/>
    </row>
    <row r="601" spans="1:9" hidden="1" x14ac:dyDescent="0.25">
      <c r="A601" s="111" t="str">
        <f t="shared" si="9"/>
        <v>4600027637305054000051UN</v>
      </c>
      <c r="B601" s="111">
        <v>5054000051</v>
      </c>
      <c r="C601" s="111" t="s">
        <v>246</v>
      </c>
      <c r="D601" s="111" t="s">
        <v>72</v>
      </c>
      <c r="E601" s="112">
        <v>2884.47</v>
      </c>
      <c r="F601" s="111" t="s">
        <v>6536</v>
      </c>
      <c r="G601" s="111">
        <v>4600027637</v>
      </c>
      <c r="H601" s="111">
        <v>30</v>
      </c>
      <c r="I601" s="111"/>
    </row>
    <row r="602" spans="1:9" hidden="1" x14ac:dyDescent="0.25">
      <c r="A602" s="111" t="str">
        <f t="shared" si="9"/>
        <v>4600027637305054000038UN</v>
      </c>
      <c r="B602" s="111">
        <v>5054000038</v>
      </c>
      <c r="C602" s="111" t="s">
        <v>248</v>
      </c>
      <c r="D602" s="111" t="s">
        <v>72</v>
      </c>
      <c r="E602" s="112">
        <v>4088.49</v>
      </c>
      <c r="F602" s="111" t="s">
        <v>6533</v>
      </c>
      <c r="G602" s="111">
        <v>4600027637</v>
      </c>
      <c r="H602" s="111">
        <v>30</v>
      </c>
      <c r="I602" s="111"/>
    </row>
    <row r="603" spans="1:9" hidden="1" x14ac:dyDescent="0.25">
      <c r="A603" s="111" t="str">
        <f t="shared" si="9"/>
        <v>4600027637305054000031UN</v>
      </c>
      <c r="B603" s="111">
        <v>5054000031</v>
      </c>
      <c r="C603" s="111" t="s">
        <v>256</v>
      </c>
      <c r="D603" s="111" t="s">
        <v>72</v>
      </c>
      <c r="E603" s="112">
        <v>1400.87</v>
      </c>
      <c r="F603" s="111" t="s">
        <v>6540</v>
      </c>
      <c r="G603" s="111">
        <v>4600027637</v>
      </c>
      <c r="H603" s="111">
        <v>30</v>
      </c>
      <c r="I603" s="111"/>
    </row>
    <row r="604" spans="1:9" hidden="1" x14ac:dyDescent="0.25">
      <c r="A604" s="111" t="str">
        <f t="shared" si="9"/>
        <v>4600027637305054000018UN</v>
      </c>
      <c r="B604" s="111">
        <v>5054000018</v>
      </c>
      <c r="C604" s="111" t="s">
        <v>250</v>
      </c>
      <c r="D604" s="111" t="s">
        <v>72</v>
      </c>
      <c r="E604" s="112">
        <v>2884.47</v>
      </c>
      <c r="F604" s="111" t="s">
        <v>6537</v>
      </c>
      <c r="G604" s="111">
        <v>4600027637</v>
      </c>
      <c r="H604" s="111">
        <v>30</v>
      </c>
      <c r="I604" s="111"/>
    </row>
    <row r="605" spans="1:9" hidden="1" x14ac:dyDescent="0.25">
      <c r="A605" s="111" t="str">
        <f t="shared" si="9"/>
        <v>4600027637305054000040UN</v>
      </c>
      <c r="B605" s="111">
        <v>5054000040</v>
      </c>
      <c r="C605" s="111" t="s">
        <v>252</v>
      </c>
      <c r="D605" s="111" t="s">
        <v>72</v>
      </c>
      <c r="E605" s="112">
        <v>2186.87</v>
      </c>
      <c r="F605" s="111" t="s">
        <v>6538</v>
      </c>
      <c r="G605" s="111">
        <v>4600027637</v>
      </c>
      <c r="H605" s="111">
        <v>30</v>
      </c>
      <c r="I605" s="111"/>
    </row>
    <row r="606" spans="1:9" hidden="1" x14ac:dyDescent="0.25">
      <c r="A606" s="111" t="str">
        <f t="shared" ref="A606:A669" si="10">G606&amp;H606&amp;B606&amp;D606</f>
        <v>4600027637305054000019UN</v>
      </c>
      <c r="B606" s="111">
        <v>5054000019</v>
      </c>
      <c r="C606" s="111" t="s">
        <v>254</v>
      </c>
      <c r="D606" s="111" t="s">
        <v>72</v>
      </c>
      <c r="E606" s="112">
        <v>5704.87</v>
      </c>
      <c r="F606" s="111" t="s">
        <v>6539</v>
      </c>
      <c r="G606" s="111">
        <v>4600027637</v>
      </c>
      <c r="H606" s="111">
        <v>30</v>
      </c>
      <c r="I606" s="111"/>
    </row>
    <row r="607" spans="1:9" hidden="1" x14ac:dyDescent="0.25">
      <c r="A607" s="111" t="str">
        <f t="shared" si="10"/>
        <v>4600027637305054000042UN</v>
      </c>
      <c r="B607" s="111">
        <v>5054000042</v>
      </c>
      <c r="C607" s="111" t="s">
        <v>260</v>
      </c>
      <c r="D607" s="111" t="s">
        <v>72</v>
      </c>
      <c r="E607" s="112">
        <v>941.67</v>
      </c>
      <c r="F607" s="111" t="s">
        <v>6541</v>
      </c>
      <c r="G607" s="111">
        <v>4600027637</v>
      </c>
      <c r="H607" s="111">
        <v>30</v>
      </c>
      <c r="I607" s="111"/>
    </row>
    <row r="608" spans="1:9" hidden="1" x14ac:dyDescent="0.25">
      <c r="A608" s="111" t="str">
        <f t="shared" si="10"/>
        <v>4600027637305054000039UN</v>
      </c>
      <c r="B608" s="111">
        <v>5054000039</v>
      </c>
      <c r="C608" s="111" t="s">
        <v>262</v>
      </c>
      <c r="D608" s="111" t="s">
        <v>72</v>
      </c>
      <c r="E608" s="112">
        <v>1561.69</v>
      </c>
      <c r="F608" s="111" t="s">
        <v>6542</v>
      </c>
      <c r="G608" s="111">
        <v>4600027637</v>
      </c>
      <c r="H608" s="111">
        <v>30</v>
      </c>
      <c r="I608" s="111"/>
    </row>
    <row r="609" spans="1:9" hidden="1" x14ac:dyDescent="0.25">
      <c r="A609" s="111" t="str">
        <f t="shared" si="10"/>
        <v>4600027637305054000045UN</v>
      </c>
      <c r="B609" s="111">
        <v>5054000045</v>
      </c>
      <c r="C609" s="111" t="s">
        <v>264</v>
      </c>
      <c r="D609" s="111" t="s">
        <v>72</v>
      </c>
      <c r="E609" s="112">
        <v>811</v>
      </c>
      <c r="F609" s="111" t="s">
        <v>6543</v>
      </c>
      <c r="G609" s="111">
        <v>4600027637</v>
      </c>
      <c r="H609" s="111">
        <v>30</v>
      </c>
      <c r="I609" s="111"/>
    </row>
    <row r="610" spans="1:9" hidden="1" x14ac:dyDescent="0.25">
      <c r="A610" s="111" t="str">
        <f t="shared" si="10"/>
        <v>4600027637305054000035UN</v>
      </c>
      <c r="B610" s="111">
        <v>5054000035</v>
      </c>
      <c r="C610" s="111" t="s">
        <v>258</v>
      </c>
      <c r="D610" s="111" t="s">
        <v>72</v>
      </c>
      <c r="E610" s="112">
        <v>4611.45</v>
      </c>
      <c r="F610" s="111" t="s">
        <v>6544</v>
      </c>
      <c r="G610" s="111">
        <v>4600027637</v>
      </c>
      <c r="H610" s="111">
        <v>30</v>
      </c>
      <c r="I610" s="111"/>
    </row>
    <row r="611" spans="1:9" hidden="1" x14ac:dyDescent="0.25">
      <c r="A611" s="111" t="str">
        <f t="shared" si="10"/>
        <v>4600027637305054000047UN</v>
      </c>
      <c r="B611" s="111">
        <v>5054000047</v>
      </c>
      <c r="C611" s="111" t="s">
        <v>266</v>
      </c>
      <c r="D611" s="111" t="s">
        <v>72</v>
      </c>
      <c r="E611" s="112">
        <v>3280.3</v>
      </c>
      <c r="F611" s="111" t="s">
        <v>6545</v>
      </c>
      <c r="G611" s="111">
        <v>4600027637</v>
      </c>
      <c r="H611" s="111">
        <v>30</v>
      </c>
      <c r="I611" s="111"/>
    </row>
    <row r="612" spans="1:9" hidden="1" x14ac:dyDescent="0.25">
      <c r="A612" s="111" t="str">
        <f t="shared" si="10"/>
        <v>4600027637305054000041UN</v>
      </c>
      <c r="B612" s="111">
        <v>5054000041</v>
      </c>
      <c r="C612" s="111" t="s">
        <v>268</v>
      </c>
      <c r="D612" s="111" t="s">
        <v>72</v>
      </c>
      <c r="E612" s="112">
        <v>1330.83</v>
      </c>
      <c r="F612" s="111" t="s">
        <v>6547</v>
      </c>
      <c r="G612" s="111">
        <v>4600027637</v>
      </c>
      <c r="H612" s="111">
        <v>30</v>
      </c>
      <c r="I612" s="111"/>
    </row>
    <row r="613" spans="1:9" hidden="1" x14ac:dyDescent="0.25">
      <c r="A613" s="111" t="str">
        <f t="shared" si="10"/>
        <v>4600027637305054000046UN</v>
      </c>
      <c r="B613" s="111">
        <v>5054000046</v>
      </c>
      <c r="C613" s="111" t="s">
        <v>270</v>
      </c>
      <c r="D613" s="111" t="s">
        <v>72</v>
      </c>
      <c r="E613" s="112">
        <v>6370.43</v>
      </c>
      <c r="F613" s="111" t="s">
        <v>6548</v>
      </c>
      <c r="G613" s="111">
        <v>4600027637</v>
      </c>
      <c r="H613" s="111">
        <v>30</v>
      </c>
      <c r="I613" s="111"/>
    </row>
    <row r="614" spans="1:9" hidden="1" x14ac:dyDescent="0.25">
      <c r="A614" s="111" t="str">
        <f t="shared" si="10"/>
        <v>4600027637305054000043UN</v>
      </c>
      <c r="B614" s="111">
        <v>5054000043</v>
      </c>
      <c r="C614" s="111" t="s">
        <v>272</v>
      </c>
      <c r="D614" s="111" t="s">
        <v>72</v>
      </c>
      <c r="E614" s="112">
        <v>8784.49</v>
      </c>
      <c r="F614" s="111" t="s">
        <v>6549</v>
      </c>
      <c r="G614" s="111">
        <v>4600027637</v>
      </c>
      <c r="H614" s="111">
        <v>30</v>
      </c>
      <c r="I614" s="111"/>
    </row>
    <row r="615" spans="1:9" hidden="1" x14ac:dyDescent="0.25">
      <c r="A615" s="111" t="str">
        <f t="shared" si="10"/>
        <v>4600027637305054000044UN</v>
      </c>
      <c r="B615" s="111">
        <v>5054000044</v>
      </c>
      <c r="C615" s="111" t="s">
        <v>274</v>
      </c>
      <c r="D615" s="111" t="s">
        <v>72</v>
      </c>
      <c r="E615" s="112">
        <v>3993.4</v>
      </c>
      <c r="F615" s="111" t="s">
        <v>6546</v>
      </c>
      <c r="G615" s="111">
        <v>4600027637</v>
      </c>
      <c r="H615" s="111">
        <v>30</v>
      </c>
      <c r="I615" s="111"/>
    </row>
    <row r="616" spans="1:9" hidden="1" x14ac:dyDescent="0.25">
      <c r="A616" s="111" t="str">
        <f t="shared" si="10"/>
        <v>4600027637305055100004UN</v>
      </c>
      <c r="B616" s="111">
        <v>5055100004</v>
      </c>
      <c r="C616" s="111" t="s">
        <v>4947</v>
      </c>
      <c r="D616" s="111" t="s">
        <v>72</v>
      </c>
      <c r="E616" s="112">
        <v>2211.87</v>
      </c>
      <c r="F616" s="111" t="s">
        <v>6550</v>
      </c>
      <c r="G616" s="111">
        <v>4600027637</v>
      </c>
      <c r="H616" s="111">
        <v>30</v>
      </c>
      <c r="I616" s="111"/>
    </row>
    <row r="617" spans="1:9" hidden="1" x14ac:dyDescent="0.25">
      <c r="A617" s="111" t="str">
        <f t="shared" si="10"/>
        <v>4600027637305054200013UN</v>
      </c>
      <c r="B617" s="111">
        <v>5054200013</v>
      </c>
      <c r="C617" s="111" t="s">
        <v>280</v>
      </c>
      <c r="D617" s="111" t="s">
        <v>72</v>
      </c>
      <c r="E617" s="112">
        <v>1490.7</v>
      </c>
      <c r="F617" s="111" t="s">
        <v>6554</v>
      </c>
      <c r="G617" s="111">
        <v>4600027637</v>
      </c>
      <c r="H617" s="111">
        <v>30</v>
      </c>
      <c r="I617" s="111"/>
    </row>
    <row r="618" spans="1:9" hidden="1" x14ac:dyDescent="0.25">
      <c r="A618" s="111" t="str">
        <f t="shared" si="10"/>
        <v>4600027637305055100005UN</v>
      </c>
      <c r="B618" s="111">
        <v>5055100005</v>
      </c>
      <c r="C618" s="111" t="s">
        <v>4948</v>
      </c>
      <c r="D618" s="111" t="s">
        <v>72</v>
      </c>
      <c r="E618" s="112">
        <v>5283.09</v>
      </c>
      <c r="F618" s="111" t="s">
        <v>6551</v>
      </c>
      <c r="G618" s="111">
        <v>4600027637</v>
      </c>
      <c r="H618" s="111">
        <v>30</v>
      </c>
      <c r="I618" s="111"/>
    </row>
    <row r="619" spans="1:9" hidden="1" x14ac:dyDescent="0.25">
      <c r="A619" s="111" t="str">
        <f t="shared" si="10"/>
        <v>4600027637305055100006UN</v>
      </c>
      <c r="B619" s="111">
        <v>5055100006</v>
      </c>
      <c r="C619" s="111" t="s">
        <v>4949</v>
      </c>
      <c r="D619" s="111" t="s">
        <v>72</v>
      </c>
      <c r="E619" s="112">
        <v>6816.05</v>
      </c>
      <c r="F619" s="111" t="s">
        <v>6552</v>
      </c>
      <c r="G619" s="111">
        <v>4600027637</v>
      </c>
      <c r="H619" s="111">
        <v>30</v>
      </c>
      <c r="I619" s="111"/>
    </row>
    <row r="620" spans="1:9" hidden="1" x14ac:dyDescent="0.25">
      <c r="A620" s="111" t="str">
        <f t="shared" si="10"/>
        <v>4600027637305054200005UN</v>
      </c>
      <c r="B620" s="111">
        <v>5054200005</v>
      </c>
      <c r="C620" s="111" t="s">
        <v>4946</v>
      </c>
      <c r="D620" s="111" t="s">
        <v>72</v>
      </c>
      <c r="E620" s="112">
        <v>1763.72</v>
      </c>
      <c r="F620" s="111" t="s">
        <v>6553</v>
      </c>
      <c r="G620" s="111">
        <v>4600027637</v>
      </c>
      <c r="H620" s="111">
        <v>30</v>
      </c>
      <c r="I620" s="111"/>
    </row>
    <row r="621" spans="1:9" hidden="1" x14ac:dyDescent="0.25">
      <c r="A621" s="111" t="str">
        <f t="shared" si="10"/>
        <v>4600027637305054200008UN</v>
      </c>
      <c r="B621" s="111">
        <v>5054200008</v>
      </c>
      <c r="C621" s="111" t="s">
        <v>6139</v>
      </c>
      <c r="D621" s="111" t="s">
        <v>72</v>
      </c>
      <c r="E621" s="112">
        <v>1548.61</v>
      </c>
      <c r="F621" s="111" t="s">
        <v>6555</v>
      </c>
      <c r="G621" s="111">
        <v>4600027637</v>
      </c>
      <c r="H621" s="111">
        <v>30</v>
      </c>
      <c r="I621" s="111"/>
    </row>
    <row r="622" spans="1:9" hidden="1" x14ac:dyDescent="0.25">
      <c r="A622" s="111" t="str">
        <f t="shared" si="10"/>
        <v>4600027637305054200006UN</v>
      </c>
      <c r="B622" s="111">
        <v>5054200006</v>
      </c>
      <c r="C622" s="111" t="s">
        <v>285</v>
      </c>
      <c r="D622" s="111" t="s">
        <v>72</v>
      </c>
      <c r="E622" s="112">
        <v>4801.66</v>
      </c>
      <c r="F622" s="111" t="s">
        <v>6556</v>
      </c>
      <c r="G622" s="111">
        <v>4600027637</v>
      </c>
      <c r="H622" s="111">
        <v>30</v>
      </c>
      <c r="I622" s="111"/>
    </row>
    <row r="623" spans="1:9" hidden="1" x14ac:dyDescent="0.25">
      <c r="A623" s="111" t="str">
        <f t="shared" si="10"/>
        <v>4600027637305055100007UN</v>
      </c>
      <c r="B623" s="111">
        <v>5055100007</v>
      </c>
      <c r="C623" s="111" t="s">
        <v>4950</v>
      </c>
      <c r="D623" s="111" t="s">
        <v>72</v>
      </c>
      <c r="E623" s="112">
        <v>3107.69</v>
      </c>
      <c r="F623" s="111" t="s">
        <v>6557</v>
      </c>
      <c r="G623" s="111">
        <v>4600027637</v>
      </c>
      <c r="H623" s="111">
        <v>30</v>
      </c>
      <c r="I623" s="111"/>
    </row>
    <row r="624" spans="1:9" hidden="1" x14ac:dyDescent="0.25">
      <c r="A624" s="111" t="str">
        <f t="shared" si="10"/>
        <v>4600027637305054200010UN</v>
      </c>
      <c r="B624" s="111">
        <v>5054200010</v>
      </c>
      <c r="C624" s="111" t="s">
        <v>282</v>
      </c>
      <c r="D624" s="111" t="s">
        <v>72</v>
      </c>
      <c r="E624" s="112">
        <v>8631.91</v>
      </c>
      <c r="F624" s="111" t="s">
        <v>6558</v>
      </c>
      <c r="G624" s="111">
        <v>4600027637</v>
      </c>
      <c r="H624" s="111">
        <v>30</v>
      </c>
      <c r="I624" s="111"/>
    </row>
    <row r="625" spans="1:9" hidden="1" x14ac:dyDescent="0.25">
      <c r="A625" s="111" t="str">
        <f t="shared" si="10"/>
        <v>4600027637305054000002UN</v>
      </c>
      <c r="B625" s="111">
        <v>5054000002</v>
      </c>
      <c r="C625" s="111" t="s">
        <v>4937</v>
      </c>
      <c r="D625" s="111" t="s">
        <v>72</v>
      </c>
      <c r="E625" s="112">
        <v>2010.88</v>
      </c>
      <c r="F625" s="111" t="s">
        <v>6559</v>
      </c>
      <c r="G625" s="111">
        <v>4600027637</v>
      </c>
      <c r="H625" s="111">
        <v>30</v>
      </c>
      <c r="I625" s="111"/>
    </row>
    <row r="626" spans="1:9" hidden="1" x14ac:dyDescent="0.25">
      <c r="A626" s="111" t="str">
        <f t="shared" si="10"/>
        <v>4600027637305054000036UN</v>
      </c>
      <c r="B626" s="111">
        <v>5054000036</v>
      </c>
      <c r="C626" s="111" t="s">
        <v>289</v>
      </c>
      <c r="D626" s="111" t="s">
        <v>72</v>
      </c>
      <c r="E626" s="112">
        <v>709.9</v>
      </c>
      <c r="F626" s="111" t="s">
        <v>6561</v>
      </c>
      <c r="G626" s="111">
        <v>4600027637</v>
      </c>
      <c r="H626" s="111">
        <v>30</v>
      </c>
      <c r="I626" s="111"/>
    </row>
    <row r="627" spans="1:9" hidden="1" x14ac:dyDescent="0.25">
      <c r="A627" s="111" t="str">
        <f t="shared" si="10"/>
        <v>4600027637305054000049UN</v>
      </c>
      <c r="B627" s="111">
        <v>5054000049</v>
      </c>
      <c r="C627" s="111" t="s">
        <v>291</v>
      </c>
      <c r="D627" s="111" t="s">
        <v>72</v>
      </c>
      <c r="E627" s="112">
        <v>598.21</v>
      </c>
      <c r="F627" s="111" t="s">
        <v>6562</v>
      </c>
      <c r="G627" s="111">
        <v>4600027637</v>
      </c>
      <c r="H627" s="111">
        <v>30</v>
      </c>
      <c r="I627" s="111"/>
    </row>
    <row r="628" spans="1:9" hidden="1" x14ac:dyDescent="0.25">
      <c r="A628" s="111" t="str">
        <f t="shared" si="10"/>
        <v>4600027637305054000022UN</v>
      </c>
      <c r="B628" s="111">
        <v>5054000022</v>
      </c>
      <c r="C628" s="111" t="s">
        <v>4940</v>
      </c>
      <c r="D628" s="111" t="s">
        <v>72</v>
      </c>
      <c r="E628" s="112">
        <v>4021.76</v>
      </c>
      <c r="F628" s="111" t="s">
        <v>6565</v>
      </c>
      <c r="G628" s="111">
        <v>4600027637</v>
      </c>
      <c r="H628" s="111">
        <v>30</v>
      </c>
      <c r="I628" s="111"/>
    </row>
    <row r="629" spans="1:9" hidden="1" x14ac:dyDescent="0.25">
      <c r="A629" s="111" t="str">
        <f t="shared" si="10"/>
        <v>4600027637305054100001UN</v>
      </c>
      <c r="B629" s="111">
        <v>5054100001</v>
      </c>
      <c r="C629" s="111" t="s">
        <v>293</v>
      </c>
      <c r="D629" s="111" t="s">
        <v>72</v>
      </c>
      <c r="E629" s="112">
        <v>1062.6300000000001</v>
      </c>
      <c r="F629" s="111" t="s">
        <v>6563</v>
      </c>
      <c r="G629" s="111">
        <v>4600027637</v>
      </c>
      <c r="H629" s="111">
        <v>30</v>
      </c>
      <c r="I629" s="111"/>
    </row>
    <row r="630" spans="1:9" hidden="1" x14ac:dyDescent="0.25">
      <c r="A630" s="111" t="str">
        <f t="shared" si="10"/>
        <v>4600027637305054000050UN</v>
      </c>
      <c r="B630" s="111">
        <v>5054000050</v>
      </c>
      <c r="C630" s="111" t="s">
        <v>295</v>
      </c>
      <c r="D630" s="111" t="s">
        <v>72</v>
      </c>
      <c r="E630" s="112">
        <v>913.44</v>
      </c>
      <c r="F630" s="111" t="s">
        <v>6560</v>
      </c>
      <c r="G630" s="111">
        <v>4600027637</v>
      </c>
      <c r="H630" s="111">
        <v>30</v>
      </c>
      <c r="I630" s="111"/>
    </row>
    <row r="631" spans="1:9" hidden="1" x14ac:dyDescent="0.25">
      <c r="A631" s="111" t="str">
        <f t="shared" si="10"/>
        <v>4600027637305054000021UN</v>
      </c>
      <c r="B631" s="111">
        <v>5054000021</v>
      </c>
      <c r="C631" s="111" t="s">
        <v>4939</v>
      </c>
      <c r="D631" s="111" t="s">
        <v>72</v>
      </c>
      <c r="E631" s="112">
        <v>3722.02</v>
      </c>
      <c r="F631" s="111" t="s">
        <v>6564</v>
      </c>
      <c r="G631" s="111">
        <v>4600027637</v>
      </c>
      <c r="H631" s="111">
        <v>30</v>
      </c>
      <c r="I631" s="111"/>
    </row>
    <row r="632" spans="1:9" hidden="1" x14ac:dyDescent="0.25">
      <c r="A632" s="111" t="str">
        <f t="shared" si="10"/>
        <v>4600027637305054200003UN</v>
      </c>
      <c r="B632" s="111">
        <v>5054200003</v>
      </c>
      <c r="C632" s="111" t="s">
        <v>4945</v>
      </c>
      <c r="D632" s="111" t="s">
        <v>72</v>
      </c>
      <c r="E632" s="112">
        <v>695.87</v>
      </c>
      <c r="F632" s="111" t="s">
        <v>6566</v>
      </c>
      <c r="G632" s="111">
        <v>4600027637</v>
      </c>
      <c r="H632" s="111">
        <v>30</v>
      </c>
      <c r="I632" s="111"/>
    </row>
    <row r="633" spans="1:9" hidden="1" x14ac:dyDescent="0.25">
      <c r="A633" s="111" t="str">
        <f t="shared" si="10"/>
        <v>4600027637305054000029UN</v>
      </c>
      <c r="B633" s="111">
        <v>5054000029</v>
      </c>
      <c r="C633" s="111" t="s">
        <v>303</v>
      </c>
      <c r="D633" s="111" t="s">
        <v>72</v>
      </c>
      <c r="E633" s="112">
        <v>1778.35</v>
      </c>
      <c r="F633" s="111" t="s">
        <v>6567</v>
      </c>
      <c r="G633" s="111">
        <v>4600027637</v>
      </c>
      <c r="H633" s="111">
        <v>30</v>
      </c>
      <c r="I633" s="111"/>
    </row>
    <row r="634" spans="1:9" hidden="1" x14ac:dyDescent="0.25">
      <c r="A634" s="111" t="str">
        <f t="shared" si="10"/>
        <v>4600027637305054000034UN</v>
      </c>
      <c r="B634" s="111">
        <v>5054000034</v>
      </c>
      <c r="C634" s="111" t="s">
        <v>305</v>
      </c>
      <c r="D634" s="111" t="s">
        <v>72</v>
      </c>
      <c r="E634" s="112">
        <v>5609.79</v>
      </c>
      <c r="F634" s="111" t="s">
        <v>6568</v>
      </c>
      <c r="G634" s="111">
        <v>4600027637</v>
      </c>
      <c r="H634" s="111">
        <v>30</v>
      </c>
      <c r="I634" s="111"/>
    </row>
    <row r="635" spans="1:9" hidden="1" x14ac:dyDescent="0.25">
      <c r="A635" s="111" t="str">
        <f t="shared" si="10"/>
        <v>4600027637305054000024UN</v>
      </c>
      <c r="B635" s="111">
        <v>5054000024</v>
      </c>
      <c r="C635" s="111" t="s">
        <v>4942</v>
      </c>
      <c r="D635" s="111" t="s">
        <v>72</v>
      </c>
      <c r="E635" s="112">
        <v>1417.01</v>
      </c>
      <c r="F635" s="111" t="s">
        <v>6569</v>
      </c>
      <c r="G635" s="111">
        <v>4600027637</v>
      </c>
      <c r="H635" s="111">
        <v>30</v>
      </c>
      <c r="I635" s="111"/>
    </row>
    <row r="636" spans="1:9" hidden="1" x14ac:dyDescent="0.25">
      <c r="A636" s="111" t="str">
        <f t="shared" si="10"/>
        <v>4600027637305054000025UN</v>
      </c>
      <c r="B636" s="111">
        <v>5054000025</v>
      </c>
      <c r="C636" s="111" t="s">
        <v>4943</v>
      </c>
      <c r="D636" s="111" t="s">
        <v>72</v>
      </c>
      <c r="E636" s="112">
        <v>1043.82</v>
      </c>
      <c r="F636" s="111" t="s">
        <v>6570</v>
      </c>
      <c r="G636" s="111">
        <v>4600027637</v>
      </c>
      <c r="H636" s="111">
        <v>30</v>
      </c>
      <c r="I636" s="111"/>
    </row>
    <row r="637" spans="1:9" hidden="1" x14ac:dyDescent="0.25">
      <c r="A637" s="111" t="str">
        <f t="shared" si="10"/>
        <v>4600027637305054000023M</v>
      </c>
      <c r="B637" s="111">
        <v>5054000023</v>
      </c>
      <c r="C637" s="111" t="s">
        <v>4941</v>
      </c>
      <c r="D637" s="111" t="s">
        <v>77</v>
      </c>
      <c r="E637" s="112">
        <v>15.07</v>
      </c>
      <c r="F637" s="111" t="s">
        <v>7364</v>
      </c>
      <c r="G637" s="111">
        <v>4600027637</v>
      </c>
      <c r="H637" s="111">
        <v>30</v>
      </c>
      <c r="I637" s="111"/>
    </row>
    <row r="638" spans="1:9" hidden="1" x14ac:dyDescent="0.25">
      <c r="A638" s="111" t="str">
        <f t="shared" si="10"/>
        <v>4600027637305057000003UN</v>
      </c>
      <c r="B638" s="111">
        <v>5057000003</v>
      </c>
      <c r="C638" s="111" t="s">
        <v>315</v>
      </c>
      <c r="D638" s="111" t="s">
        <v>72</v>
      </c>
      <c r="E638" s="112">
        <v>187.61</v>
      </c>
      <c r="F638" s="111" t="s">
        <v>6574</v>
      </c>
      <c r="G638" s="111">
        <v>4600027637</v>
      </c>
      <c r="H638" s="111">
        <v>30</v>
      </c>
      <c r="I638" s="111"/>
    </row>
    <row r="639" spans="1:9" hidden="1" x14ac:dyDescent="0.25">
      <c r="A639" s="111" t="str">
        <f t="shared" si="10"/>
        <v>4600027637305054100005M</v>
      </c>
      <c r="B639" s="111">
        <v>5054100005</v>
      </c>
      <c r="C639" s="111" t="s">
        <v>4944</v>
      </c>
      <c r="D639" s="111" t="s">
        <v>77</v>
      </c>
      <c r="E639" s="112">
        <v>15.07</v>
      </c>
      <c r="F639" s="111" t="s">
        <v>6571</v>
      </c>
      <c r="G639" s="111">
        <v>4600027637</v>
      </c>
      <c r="H639" s="111">
        <v>30</v>
      </c>
      <c r="I639" s="111"/>
    </row>
    <row r="640" spans="1:9" hidden="1" x14ac:dyDescent="0.25">
      <c r="A640" s="111" t="str">
        <f t="shared" si="10"/>
        <v>4600027637305054100006UN</v>
      </c>
      <c r="B640" s="111">
        <v>5054100006</v>
      </c>
      <c r="C640" s="111" t="s">
        <v>310</v>
      </c>
      <c r="D640" s="111" t="s">
        <v>72</v>
      </c>
      <c r="E640" s="112">
        <v>162.87</v>
      </c>
      <c r="F640" s="111" t="s">
        <v>7365</v>
      </c>
      <c r="G640" s="111">
        <v>4600027637</v>
      </c>
      <c r="H640" s="111">
        <v>30</v>
      </c>
      <c r="I640" s="111"/>
    </row>
    <row r="641" spans="1:9" hidden="1" x14ac:dyDescent="0.25">
      <c r="A641" s="111" t="str">
        <f t="shared" si="10"/>
        <v>4600027637305054100004UN</v>
      </c>
      <c r="B641" s="111">
        <v>5054100004</v>
      </c>
      <c r="C641" s="111" t="s">
        <v>312</v>
      </c>
      <c r="D641" s="111" t="s">
        <v>72</v>
      </c>
      <c r="E641" s="112">
        <v>2403.48</v>
      </c>
      <c r="F641" s="111" t="s">
        <v>6573</v>
      </c>
      <c r="G641" s="111">
        <v>4600027637</v>
      </c>
      <c r="H641" s="111">
        <v>30</v>
      </c>
      <c r="I641" s="111"/>
    </row>
    <row r="642" spans="1:9" hidden="1" x14ac:dyDescent="0.25">
      <c r="A642" s="111" t="str">
        <f t="shared" si="10"/>
        <v>4600027637305056400003UN</v>
      </c>
      <c r="B642" s="111">
        <v>5056400003</v>
      </c>
      <c r="C642" s="111" t="s">
        <v>4953</v>
      </c>
      <c r="D642" s="111" t="s">
        <v>72</v>
      </c>
      <c r="E642" s="112">
        <v>1100.8699999999999</v>
      </c>
      <c r="F642" s="111" t="s">
        <v>6575</v>
      </c>
      <c r="G642" s="111">
        <v>4600027637</v>
      </c>
      <c r="H642" s="111">
        <v>30</v>
      </c>
      <c r="I642" s="111"/>
    </row>
    <row r="643" spans="1:9" hidden="1" x14ac:dyDescent="0.25">
      <c r="A643" s="111" t="str">
        <f t="shared" si="10"/>
        <v>4600027637305054000030UN</v>
      </c>
      <c r="B643" s="111">
        <v>5054000030</v>
      </c>
      <c r="C643" s="111" t="s">
        <v>402</v>
      </c>
      <c r="D643" s="111" t="s">
        <v>72</v>
      </c>
      <c r="E643" s="112">
        <v>523.29</v>
      </c>
      <c r="F643" s="111" t="s">
        <v>6572</v>
      </c>
      <c r="G643" s="111">
        <v>4600027637</v>
      </c>
      <c r="H643" s="111">
        <v>30</v>
      </c>
      <c r="I643" s="111"/>
    </row>
    <row r="644" spans="1:9" hidden="1" x14ac:dyDescent="0.25">
      <c r="A644" s="111" t="str">
        <f t="shared" si="10"/>
        <v>4600027637305056400007UN</v>
      </c>
      <c r="B644" s="111">
        <v>5056400007</v>
      </c>
      <c r="C644" s="111" t="s">
        <v>4954</v>
      </c>
      <c r="D644" s="111" t="s">
        <v>72</v>
      </c>
      <c r="E644" s="112">
        <v>4952.8999999999996</v>
      </c>
      <c r="F644" s="111" t="s">
        <v>6576</v>
      </c>
      <c r="G644" s="111">
        <v>4600027637</v>
      </c>
      <c r="H644" s="111">
        <v>30</v>
      </c>
      <c r="I644" s="111"/>
    </row>
    <row r="645" spans="1:9" hidden="1" x14ac:dyDescent="0.25">
      <c r="A645" s="111" t="str">
        <f t="shared" si="10"/>
        <v>4600027637305056400091UN</v>
      </c>
      <c r="B645" s="111">
        <v>5056400091</v>
      </c>
      <c r="C645" s="111" t="s">
        <v>406</v>
      </c>
      <c r="D645" s="111" t="s">
        <v>72</v>
      </c>
      <c r="E645" s="112">
        <v>4519.6099999999997</v>
      </c>
      <c r="F645" s="111" t="s">
        <v>6577</v>
      </c>
      <c r="G645" s="111">
        <v>4600027637</v>
      </c>
      <c r="H645" s="111">
        <v>30</v>
      </c>
      <c r="I645" s="111"/>
    </row>
    <row r="646" spans="1:9" hidden="1" x14ac:dyDescent="0.25">
      <c r="A646" s="111" t="str">
        <f t="shared" si="10"/>
        <v>4600027637305056400090UN</v>
      </c>
      <c r="B646" s="111">
        <v>5056400090</v>
      </c>
      <c r="C646" s="111" t="s">
        <v>408</v>
      </c>
      <c r="D646" s="111" t="s">
        <v>72</v>
      </c>
      <c r="E646" s="112">
        <v>5468.38</v>
      </c>
      <c r="F646" s="111" t="s">
        <v>6578</v>
      </c>
      <c r="G646" s="111">
        <v>4600027637</v>
      </c>
      <c r="H646" s="111">
        <v>30</v>
      </c>
      <c r="I646" s="111"/>
    </row>
    <row r="647" spans="1:9" hidden="1" x14ac:dyDescent="0.25">
      <c r="A647" s="111" t="str">
        <f t="shared" si="10"/>
        <v>4600027637305056400008UN</v>
      </c>
      <c r="B647" s="111">
        <v>5056400008</v>
      </c>
      <c r="C647" s="111" t="s">
        <v>4955</v>
      </c>
      <c r="D647" s="111" t="s">
        <v>72</v>
      </c>
      <c r="E647" s="112">
        <v>7441.82</v>
      </c>
      <c r="F647" s="111" t="s">
        <v>6579</v>
      </c>
      <c r="G647" s="111">
        <v>4600027637</v>
      </c>
      <c r="H647" s="111">
        <v>30</v>
      </c>
      <c r="I647" s="111"/>
    </row>
    <row r="648" spans="1:9" hidden="1" x14ac:dyDescent="0.25">
      <c r="A648" s="111" t="str">
        <f t="shared" si="10"/>
        <v>4600027637305056400020UN</v>
      </c>
      <c r="B648" s="111">
        <v>5056400020</v>
      </c>
      <c r="C648" s="111" t="s">
        <v>4958</v>
      </c>
      <c r="D648" s="111" t="s">
        <v>72</v>
      </c>
      <c r="E648" s="112">
        <v>1937.33</v>
      </c>
      <c r="F648" s="111" t="s">
        <v>6580</v>
      </c>
      <c r="G648" s="111">
        <v>4600027637</v>
      </c>
      <c r="H648" s="111">
        <v>30</v>
      </c>
      <c r="I648" s="111"/>
    </row>
    <row r="649" spans="1:9" hidden="1" x14ac:dyDescent="0.25">
      <c r="A649" s="111" t="str">
        <f t="shared" si="10"/>
        <v>4600027637305056400081UN</v>
      </c>
      <c r="B649" s="111">
        <v>5056400081</v>
      </c>
      <c r="C649" s="111" t="s">
        <v>4963</v>
      </c>
      <c r="D649" s="111" t="s">
        <v>72</v>
      </c>
      <c r="E649" s="112">
        <v>885.12</v>
      </c>
      <c r="F649" s="111" t="s">
        <v>6581</v>
      </c>
      <c r="G649" s="111">
        <v>4600027637</v>
      </c>
      <c r="H649" s="111">
        <v>30</v>
      </c>
      <c r="I649" s="111"/>
    </row>
    <row r="650" spans="1:9" hidden="1" x14ac:dyDescent="0.25">
      <c r="A650" s="111" t="str">
        <f t="shared" si="10"/>
        <v>4600027637305056400010UN</v>
      </c>
      <c r="B650" s="111">
        <v>5056400010</v>
      </c>
      <c r="C650" s="111" t="s">
        <v>4956</v>
      </c>
      <c r="D650" s="111" t="s">
        <v>72</v>
      </c>
      <c r="E650" s="112">
        <v>1100.8699999999999</v>
      </c>
      <c r="F650" s="111" t="s">
        <v>6582</v>
      </c>
      <c r="G650" s="111">
        <v>4600027637</v>
      </c>
      <c r="H650" s="111">
        <v>30</v>
      </c>
      <c r="I650" s="111"/>
    </row>
    <row r="651" spans="1:9" hidden="1" x14ac:dyDescent="0.25">
      <c r="A651" s="111" t="str">
        <f t="shared" si="10"/>
        <v>4600027637305056400002M</v>
      </c>
      <c r="B651" s="111">
        <v>5056400002</v>
      </c>
      <c r="C651" s="111" t="s">
        <v>4952</v>
      </c>
      <c r="D651" s="111" t="s">
        <v>77</v>
      </c>
      <c r="E651" s="112">
        <v>8.86</v>
      </c>
      <c r="F651" s="111" t="s">
        <v>6583</v>
      </c>
      <c r="G651" s="111">
        <v>4600027637</v>
      </c>
      <c r="H651" s="111">
        <v>30</v>
      </c>
      <c r="I651" s="111"/>
    </row>
    <row r="652" spans="1:9" hidden="1" x14ac:dyDescent="0.25">
      <c r="A652" s="111" t="str">
        <f t="shared" si="10"/>
        <v>4600027637305500200417M3</v>
      </c>
      <c r="B652" s="111">
        <v>5500200417</v>
      </c>
      <c r="C652" s="111" t="s">
        <v>6141</v>
      </c>
      <c r="D652" s="111" t="s">
        <v>76</v>
      </c>
      <c r="E652" s="112">
        <v>1353.71</v>
      </c>
      <c r="F652" s="111" t="s">
        <v>6588</v>
      </c>
      <c r="G652" s="111">
        <v>4600027637</v>
      </c>
      <c r="H652" s="111">
        <v>30</v>
      </c>
      <c r="I652" s="111"/>
    </row>
    <row r="653" spans="1:9" hidden="1" x14ac:dyDescent="0.25">
      <c r="A653" s="111" t="str">
        <f t="shared" si="10"/>
        <v>4600027637305056400001M</v>
      </c>
      <c r="B653" s="111">
        <v>5056400001</v>
      </c>
      <c r="C653" s="111" t="s">
        <v>4951</v>
      </c>
      <c r="D653" s="111" t="s">
        <v>77</v>
      </c>
      <c r="E653" s="112">
        <v>7.48</v>
      </c>
      <c r="F653" s="111" t="s">
        <v>6584</v>
      </c>
      <c r="G653" s="111">
        <v>4600027637</v>
      </c>
      <c r="H653" s="111">
        <v>30</v>
      </c>
      <c r="I653" s="111"/>
    </row>
    <row r="654" spans="1:9" hidden="1" x14ac:dyDescent="0.25">
      <c r="A654" s="111" t="str">
        <f t="shared" si="10"/>
        <v>4600027637305056000076UN</v>
      </c>
      <c r="B654" s="111">
        <v>5056000076</v>
      </c>
      <c r="C654" s="111" t="s">
        <v>317</v>
      </c>
      <c r="D654" s="111" t="s">
        <v>72</v>
      </c>
      <c r="E654" s="112">
        <v>5762.6</v>
      </c>
      <c r="F654" s="111" t="s">
        <v>6585</v>
      </c>
      <c r="G654" s="111">
        <v>4600027637</v>
      </c>
      <c r="H654" s="111">
        <v>30</v>
      </c>
      <c r="I654" s="111"/>
    </row>
    <row r="655" spans="1:9" hidden="1" x14ac:dyDescent="0.25">
      <c r="A655" s="111" t="str">
        <f t="shared" si="10"/>
        <v>4600027637305500000462UN</v>
      </c>
      <c r="B655" s="111">
        <v>5500000462</v>
      </c>
      <c r="C655" s="111" t="s">
        <v>6140</v>
      </c>
      <c r="D655" s="111" t="s">
        <v>72</v>
      </c>
      <c r="E655" s="112">
        <v>392.91</v>
      </c>
      <c r="F655" s="111" t="s">
        <v>6587</v>
      </c>
      <c r="G655" s="111">
        <v>4600027637</v>
      </c>
      <c r="H655" s="111">
        <v>30</v>
      </c>
      <c r="I655" s="111"/>
    </row>
    <row r="656" spans="1:9" hidden="1" x14ac:dyDescent="0.25">
      <c r="A656" s="111" t="str">
        <f t="shared" si="10"/>
        <v>4600027637305500200405M3</v>
      </c>
      <c r="B656" s="111">
        <v>5500200405</v>
      </c>
      <c r="C656" s="111" t="s">
        <v>5614</v>
      </c>
      <c r="D656" s="111" t="s">
        <v>76</v>
      </c>
      <c r="E656" s="112">
        <v>1646.49</v>
      </c>
      <c r="F656" s="111" t="s">
        <v>6589</v>
      </c>
      <c r="G656" s="111">
        <v>4600027637</v>
      </c>
      <c r="H656" s="111">
        <v>30</v>
      </c>
      <c r="I656" s="111"/>
    </row>
    <row r="657" spans="1:9" hidden="1" x14ac:dyDescent="0.25">
      <c r="A657" s="111" t="str">
        <f t="shared" si="10"/>
        <v>4600027637305500200416M3</v>
      </c>
      <c r="B657" s="111">
        <v>5500200416</v>
      </c>
      <c r="C657" s="111" t="s">
        <v>6142</v>
      </c>
      <c r="D657" s="111" t="s">
        <v>76</v>
      </c>
      <c r="E657" s="112">
        <v>954.04</v>
      </c>
      <c r="F657" s="111" t="s">
        <v>6586</v>
      </c>
      <c r="G657" s="111">
        <v>4600027637</v>
      </c>
      <c r="H657" s="111">
        <v>30</v>
      </c>
      <c r="I657" s="111"/>
    </row>
    <row r="658" spans="1:9" hidden="1" x14ac:dyDescent="0.25">
      <c r="A658" s="111" t="str">
        <f t="shared" si="10"/>
        <v>4600027637305500200418M2</v>
      </c>
      <c r="B658" s="111">
        <v>5500200418</v>
      </c>
      <c r="C658" s="111" t="s">
        <v>5616</v>
      </c>
      <c r="D658" s="111" t="s">
        <v>73</v>
      </c>
      <c r="E658" s="112">
        <v>133.33000000000001</v>
      </c>
      <c r="F658" s="111" t="s">
        <v>6590</v>
      </c>
      <c r="G658" s="111">
        <v>4600027637</v>
      </c>
      <c r="H658" s="111">
        <v>30</v>
      </c>
      <c r="I658" s="111"/>
    </row>
    <row r="659" spans="1:9" hidden="1" x14ac:dyDescent="0.25">
      <c r="A659" s="111" t="str">
        <f t="shared" si="10"/>
        <v>4600027637305500000904M3</v>
      </c>
      <c r="B659" s="111">
        <v>5500000904</v>
      </c>
      <c r="C659" s="111" t="s">
        <v>5617</v>
      </c>
      <c r="D659" s="111" t="s">
        <v>76</v>
      </c>
      <c r="E659" s="112">
        <v>146.22999999999999</v>
      </c>
      <c r="F659" s="111" t="s">
        <v>6591</v>
      </c>
      <c r="G659" s="111">
        <v>4600027637</v>
      </c>
      <c r="H659" s="111">
        <v>30</v>
      </c>
      <c r="I659" s="111"/>
    </row>
    <row r="660" spans="1:9" hidden="1" x14ac:dyDescent="0.25">
      <c r="A660" s="111" t="str">
        <f t="shared" si="10"/>
        <v>4600027637305500200415M3</v>
      </c>
      <c r="B660" s="111">
        <v>5500200415</v>
      </c>
      <c r="C660" s="111" t="s">
        <v>6143</v>
      </c>
      <c r="D660" s="111" t="s">
        <v>76</v>
      </c>
      <c r="E660" s="112">
        <v>716.37</v>
      </c>
      <c r="F660" s="111" t="s">
        <v>6592</v>
      </c>
      <c r="G660" s="111">
        <v>4600027637</v>
      </c>
      <c r="H660" s="111">
        <v>30</v>
      </c>
      <c r="I660" s="111"/>
    </row>
    <row r="661" spans="1:9" hidden="1" x14ac:dyDescent="0.25">
      <c r="A661" s="111" t="str">
        <f t="shared" si="10"/>
        <v>4600027637305500200411M3</v>
      </c>
      <c r="B661" s="111">
        <v>5500200411</v>
      </c>
      <c r="C661" s="111" t="s">
        <v>5619</v>
      </c>
      <c r="D661" s="111" t="s">
        <v>76</v>
      </c>
      <c r="E661" s="112">
        <v>639.99</v>
      </c>
      <c r="F661" s="111" t="s">
        <v>6593</v>
      </c>
      <c r="G661" s="111">
        <v>4600027637</v>
      </c>
      <c r="H661" s="111">
        <v>30</v>
      </c>
      <c r="I661" s="111"/>
    </row>
    <row r="662" spans="1:9" hidden="1" x14ac:dyDescent="0.25">
      <c r="A662" s="111" t="str">
        <f t="shared" si="10"/>
        <v>4600027637305500200414M3</v>
      </c>
      <c r="B662" s="111">
        <v>5500200414</v>
      </c>
      <c r="C662" s="111" t="s">
        <v>5620</v>
      </c>
      <c r="D662" s="111" t="s">
        <v>76</v>
      </c>
      <c r="E662" s="112">
        <v>194.96</v>
      </c>
      <c r="F662" s="111" t="s">
        <v>6594</v>
      </c>
      <c r="G662" s="111">
        <v>4600027637</v>
      </c>
      <c r="H662" s="111">
        <v>30</v>
      </c>
      <c r="I662" s="111"/>
    </row>
    <row r="663" spans="1:9" hidden="1" x14ac:dyDescent="0.25">
      <c r="A663" s="111" t="str">
        <f t="shared" si="10"/>
        <v>4600027637305500200410M3</v>
      </c>
      <c r="B663" s="111">
        <v>5500200410</v>
      </c>
      <c r="C663" s="111" t="s">
        <v>5621</v>
      </c>
      <c r="D663" s="111" t="s">
        <v>76</v>
      </c>
      <c r="E663" s="112">
        <v>204.96</v>
      </c>
      <c r="F663" s="111" t="s">
        <v>6595</v>
      </c>
      <c r="G663" s="111">
        <v>4600027637</v>
      </c>
      <c r="H663" s="111">
        <v>30</v>
      </c>
      <c r="I663" s="111"/>
    </row>
    <row r="664" spans="1:9" hidden="1" x14ac:dyDescent="0.25">
      <c r="A664" s="111" t="str">
        <f t="shared" si="10"/>
        <v>4600027637305500200406M3</v>
      </c>
      <c r="B664" s="111">
        <v>5500200406</v>
      </c>
      <c r="C664" s="111" t="s">
        <v>5622</v>
      </c>
      <c r="D664" s="111" t="s">
        <v>76</v>
      </c>
      <c r="E664" s="112">
        <v>716.37</v>
      </c>
      <c r="F664" s="111" t="s">
        <v>6596</v>
      </c>
      <c r="G664" s="111">
        <v>4600027637</v>
      </c>
      <c r="H664" s="111">
        <v>30</v>
      </c>
      <c r="I664" s="111"/>
    </row>
    <row r="665" spans="1:9" hidden="1" x14ac:dyDescent="0.25">
      <c r="A665" s="111" t="str">
        <f t="shared" si="10"/>
        <v>4600027637305500000906M3</v>
      </c>
      <c r="B665" s="111">
        <v>5500000906</v>
      </c>
      <c r="C665" s="111" t="s">
        <v>5623</v>
      </c>
      <c r="D665" s="111" t="s">
        <v>76</v>
      </c>
      <c r="E665" s="112">
        <v>633.05999999999995</v>
      </c>
      <c r="F665" s="111" t="s">
        <v>6597</v>
      </c>
      <c r="G665" s="111">
        <v>4600027637</v>
      </c>
      <c r="H665" s="111">
        <v>30</v>
      </c>
      <c r="I665" s="111"/>
    </row>
    <row r="666" spans="1:9" hidden="1" x14ac:dyDescent="0.25">
      <c r="A666" s="111" t="str">
        <f t="shared" si="10"/>
        <v>4600027637305500000896UN</v>
      </c>
      <c r="B666" s="111">
        <v>5500000896</v>
      </c>
      <c r="C666" s="111" t="s">
        <v>5627</v>
      </c>
      <c r="D666" s="111" t="s">
        <v>72</v>
      </c>
      <c r="E666" s="112">
        <v>1602.13</v>
      </c>
      <c r="F666" s="111" t="s">
        <v>6602</v>
      </c>
      <c r="G666" s="111">
        <v>4600027637</v>
      </c>
      <c r="H666" s="111">
        <v>30</v>
      </c>
      <c r="I666" s="111"/>
    </row>
    <row r="667" spans="1:9" hidden="1" x14ac:dyDescent="0.25">
      <c r="A667" s="111" t="str">
        <f t="shared" si="10"/>
        <v>4600027637305500300440M3</v>
      </c>
      <c r="B667" s="111">
        <v>5500300440</v>
      </c>
      <c r="C667" s="111" t="s">
        <v>5624</v>
      </c>
      <c r="D667" s="111" t="s">
        <v>76</v>
      </c>
      <c r="E667" s="112">
        <v>1018.75</v>
      </c>
      <c r="F667" s="111" t="s">
        <v>6598</v>
      </c>
      <c r="G667" s="111">
        <v>4600027637</v>
      </c>
      <c r="H667" s="111">
        <v>30</v>
      </c>
      <c r="I667" s="111"/>
    </row>
    <row r="668" spans="1:9" hidden="1" x14ac:dyDescent="0.25">
      <c r="A668" s="111" t="str">
        <f t="shared" si="10"/>
        <v>4600027637305500000894UN</v>
      </c>
      <c r="B668" s="111">
        <v>5500000894</v>
      </c>
      <c r="C668" s="111" t="s">
        <v>5625</v>
      </c>
      <c r="D668" s="111" t="s">
        <v>72</v>
      </c>
      <c r="E668" s="112">
        <v>221.34</v>
      </c>
      <c r="F668" s="111" t="s">
        <v>6599</v>
      </c>
      <c r="G668" s="111">
        <v>4600027637</v>
      </c>
      <c r="H668" s="111">
        <v>30</v>
      </c>
      <c r="I668" s="111"/>
    </row>
    <row r="669" spans="1:9" hidden="1" x14ac:dyDescent="0.25">
      <c r="A669" s="111" t="str">
        <f t="shared" si="10"/>
        <v>4600027637305500000895UN</v>
      </c>
      <c r="B669" s="111">
        <v>5500000895</v>
      </c>
      <c r="C669" s="111" t="s">
        <v>5626</v>
      </c>
      <c r="D669" s="111" t="s">
        <v>72</v>
      </c>
      <c r="E669" s="112">
        <v>814.64</v>
      </c>
      <c r="F669" s="111" t="s">
        <v>6601</v>
      </c>
      <c r="G669" s="111">
        <v>4600027637</v>
      </c>
      <c r="H669" s="111">
        <v>30</v>
      </c>
      <c r="I669" s="111"/>
    </row>
    <row r="670" spans="1:9" hidden="1" x14ac:dyDescent="0.25">
      <c r="A670" s="111" t="str">
        <f t="shared" ref="A670:A733" si="11">G670&amp;H670&amp;B670&amp;D670</f>
        <v>4600027637305500200800M2</v>
      </c>
      <c r="B670" s="111">
        <v>5500200800</v>
      </c>
      <c r="C670" s="111" t="s">
        <v>5628</v>
      </c>
      <c r="D670" s="111" t="s">
        <v>73</v>
      </c>
      <c r="E670" s="112">
        <v>421.35</v>
      </c>
      <c r="F670" s="111" t="s">
        <v>6603</v>
      </c>
      <c r="G670" s="111">
        <v>4600027637</v>
      </c>
      <c r="H670" s="111">
        <v>30</v>
      </c>
      <c r="I670" s="111"/>
    </row>
    <row r="671" spans="1:9" hidden="1" x14ac:dyDescent="0.25">
      <c r="A671" s="111" t="str">
        <f t="shared" si="11"/>
        <v>4600027637305500400244M3</v>
      </c>
      <c r="B671" s="111">
        <v>5500400244</v>
      </c>
      <c r="C671" s="111" t="s">
        <v>5629</v>
      </c>
      <c r="D671" s="111" t="s">
        <v>76</v>
      </c>
      <c r="E671" s="112">
        <v>911.09</v>
      </c>
      <c r="F671" s="111" t="s">
        <v>6600</v>
      </c>
      <c r="G671" s="111">
        <v>4600027637</v>
      </c>
      <c r="H671" s="111">
        <v>30</v>
      </c>
      <c r="I671" s="111"/>
    </row>
    <row r="672" spans="1:9" hidden="1" x14ac:dyDescent="0.25">
      <c r="A672" s="111" t="str">
        <f t="shared" si="11"/>
        <v>4600027637305500100811M3</v>
      </c>
      <c r="B672" s="111">
        <v>5500100811</v>
      </c>
      <c r="C672" s="111" t="s">
        <v>5630</v>
      </c>
      <c r="D672" s="111" t="s">
        <v>76</v>
      </c>
      <c r="E672" s="112">
        <v>1338.55</v>
      </c>
      <c r="F672" s="111" t="s">
        <v>6604</v>
      </c>
      <c r="G672" s="111">
        <v>4600027637</v>
      </c>
      <c r="H672" s="111">
        <v>30</v>
      </c>
      <c r="I672" s="111"/>
    </row>
    <row r="673" spans="1:9" hidden="1" x14ac:dyDescent="0.25">
      <c r="A673" s="111" t="str">
        <f t="shared" si="11"/>
        <v>4600027637305500200802KG</v>
      </c>
      <c r="B673" s="111">
        <v>5500200802</v>
      </c>
      <c r="C673" s="111" t="s">
        <v>5631</v>
      </c>
      <c r="D673" s="111" t="s">
        <v>5170</v>
      </c>
      <c r="E673" s="112">
        <v>16.170000000000002</v>
      </c>
      <c r="F673" s="111" t="s">
        <v>6605</v>
      </c>
      <c r="G673" s="111">
        <v>4600027637</v>
      </c>
      <c r="H673" s="111">
        <v>30</v>
      </c>
      <c r="I673" s="111"/>
    </row>
    <row r="674" spans="1:9" hidden="1" x14ac:dyDescent="0.25">
      <c r="A674" s="111" t="str">
        <f t="shared" si="11"/>
        <v>4600027637305500100850KG</v>
      </c>
      <c r="B674" s="111">
        <v>5500100850</v>
      </c>
      <c r="C674" s="111" t="s">
        <v>5632</v>
      </c>
      <c r="D674" s="111" t="s">
        <v>5170</v>
      </c>
      <c r="E674" s="112">
        <v>10.33</v>
      </c>
      <c r="F674" s="111" t="s">
        <v>6606</v>
      </c>
      <c r="G674" s="111">
        <v>4600027637</v>
      </c>
      <c r="H674" s="111">
        <v>30</v>
      </c>
      <c r="I674" s="111"/>
    </row>
    <row r="675" spans="1:9" hidden="1" x14ac:dyDescent="0.25">
      <c r="A675" s="111" t="str">
        <f t="shared" si="11"/>
        <v>4600027637305500100450M2</v>
      </c>
      <c r="B675" s="111">
        <v>5500100450</v>
      </c>
      <c r="C675" s="111" t="s">
        <v>6144</v>
      </c>
      <c r="D675" s="111" t="s">
        <v>73</v>
      </c>
      <c r="E675" s="112">
        <v>16.07</v>
      </c>
      <c r="F675" s="111" t="s">
        <v>6607</v>
      </c>
      <c r="G675" s="111">
        <v>4600027637</v>
      </c>
      <c r="H675" s="111">
        <v>30</v>
      </c>
      <c r="I675" s="111"/>
    </row>
    <row r="676" spans="1:9" hidden="1" x14ac:dyDescent="0.25">
      <c r="A676" s="111" t="str">
        <f t="shared" si="11"/>
        <v>4600027637305500300505M3</v>
      </c>
      <c r="B676" s="111">
        <v>5500300505</v>
      </c>
      <c r="C676" s="111" t="s">
        <v>6145</v>
      </c>
      <c r="D676" s="111" t="s">
        <v>76</v>
      </c>
      <c r="E676" s="112">
        <v>308.25</v>
      </c>
      <c r="F676" s="111" t="s">
        <v>6608</v>
      </c>
      <c r="G676" s="111">
        <v>4600027637</v>
      </c>
      <c r="H676" s="111">
        <v>30</v>
      </c>
      <c r="I676" s="111"/>
    </row>
    <row r="677" spans="1:9" hidden="1" x14ac:dyDescent="0.25">
      <c r="A677" s="111" t="str">
        <f t="shared" si="11"/>
        <v>4600027637305500100810M3</v>
      </c>
      <c r="B677" s="111">
        <v>5500100810</v>
      </c>
      <c r="C677" s="111" t="s">
        <v>5635</v>
      </c>
      <c r="D677" s="111" t="s">
        <v>76</v>
      </c>
      <c r="E677" s="112">
        <v>1294.1099999999999</v>
      </c>
      <c r="F677" s="111" t="s">
        <v>6609</v>
      </c>
      <c r="G677" s="111">
        <v>4600027637</v>
      </c>
      <c r="H677" s="111">
        <v>30</v>
      </c>
      <c r="I677" s="111"/>
    </row>
    <row r="678" spans="1:9" hidden="1" x14ac:dyDescent="0.25">
      <c r="A678" s="111" t="str">
        <f t="shared" si="11"/>
        <v>4600027637305500100809M3</v>
      </c>
      <c r="B678" s="111">
        <v>5500100809</v>
      </c>
      <c r="C678" s="111" t="s">
        <v>5636</v>
      </c>
      <c r="D678" s="111" t="s">
        <v>76</v>
      </c>
      <c r="E678" s="112">
        <v>753.54</v>
      </c>
      <c r="F678" s="111" t="s">
        <v>6610</v>
      </c>
      <c r="G678" s="111">
        <v>4600027637</v>
      </c>
      <c r="H678" s="111">
        <v>30</v>
      </c>
      <c r="I678" s="111"/>
    </row>
    <row r="679" spans="1:9" hidden="1" x14ac:dyDescent="0.25">
      <c r="A679" s="111" t="str">
        <f t="shared" si="11"/>
        <v>4600027637305500200806M3</v>
      </c>
      <c r="B679" s="111">
        <v>5500200806</v>
      </c>
      <c r="C679" s="111" t="s">
        <v>6146</v>
      </c>
      <c r="D679" s="111" t="s">
        <v>76</v>
      </c>
      <c r="E679" s="112">
        <v>420.9</v>
      </c>
      <c r="F679" s="111" t="s">
        <v>6611</v>
      </c>
      <c r="G679" s="111">
        <v>4600027637</v>
      </c>
      <c r="H679" s="111">
        <v>30</v>
      </c>
      <c r="I679" s="111"/>
    </row>
    <row r="680" spans="1:9" hidden="1" x14ac:dyDescent="0.25">
      <c r="A680" s="111" t="str">
        <f t="shared" si="11"/>
        <v>4600027637305500100029M2</v>
      </c>
      <c r="B680" s="111">
        <v>5500100029</v>
      </c>
      <c r="C680" s="111" t="s">
        <v>5641</v>
      </c>
      <c r="D680" s="111" t="s">
        <v>73</v>
      </c>
      <c r="E680" s="112">
        <v>202.16</v>
      </c>
      <c r="F680" s="111" t="s">
        <v>6616</v>
      </c>
      <c r="G680" s="111">
        <v>4600027637</v>
      </c>
      <c r="H680" s="111">
        <v>30</v>
      </c>
      <c r="I680" s="111"/>
    </row>
    <row r="681" spans="1:9" hidden="1" x14ac:dyDescent="0.25">
      <c r="A681" s="111" t="str">
        <f t="shared" si="11"/>
        <v>4600027637305500300438M3</v>
      </c>
      <c r="B681" s="111">
        <v>5500300438</v>
      </c>
      <c r="C681" s="111" t="s">
        <v>6147</v>
      </c>
      <c r="D681" s="111" t="s">
        <v>76</v>
      </c>
      <c r="E681" s="112">
        <v>1654.08</v>
      </c>
      <c r="F681" s="111" t="s">
        <v>6612</v>
      </c>
      <c r="G681" s="111">
        <v>4600027637</v>
      </c>
      <c r="H681" s="111">
        <v>30</v>
      </c>
      <c r="I681" s="111"/>
    </row>
    <row r="682" spans="1:9" hidden="1" x14ac:dyDescent="0.25">
      <c r="A682" s="111" t="str">
        <f t="shared" si="11"/>
        <v>4600027637305500300439M3</v>
      </c>
      <c r="B682" s="111">
        <v>5500300439</v>
      </c>
      <c r="C682" s="111" t="s">
        <v>5639</v>
      </c>
      <c r="D682" s="111" t="s">
        <v>76</v>
      </c>
      <c r="E682" s="112">
        <v>4073.21</v>
      </c>
      <c r="F682" s="111" t="s">
        <v>6613</v>
      </c>
      <c r="G682" s="111">
        <v>4600027637</v>
      </c>
      <c r="H682" s="111">
        <v>30</v>
      </c>
      <c r="I682" s="111"/>
    </row>
    <row r="683" spans="1:9" hidden="1" x14ac:dyDescent="0.25">
      <c r="A683" s="111" t="str">
        <f t="shared" si="11"/>
        <v>4600027637305500100030M2</v>
      </c>
      <c r="B683" s="111">
        <v>5500100030</v>
      </c>
      <c r="C683" s="111" t="s">
        <v>5640</v>
      </c>
      <c r="D683" s="111" t="s">
        <v>73</v>
      </c>
      <c r="E683" s="112">
        <v>236.1</v>
      </c>
      <c r="F683" s="111" t="s">
        <v>6615</v>
      </c>
      <c r="G683" s="111">
        <v>4600027637</v>
      </c>
      <c r="H683" s="111">
        <v>30</v>
      </c>
      <c r="I683" s="111"/>
    </row>
    <row r="684" spans="1:9" hidden="1" x14ac:dyDescent="0.25">
      <c r="A684" s="111" t="str">
        <f t="shared" si="11"/>
        <v>4600027637305500300447M2</v>
      </c>
      <c r="B684" s="111">
        <v>5500300447</v>
      </c>
      <c r="C684" s="111" t="s">
        <v>5642</v>
      </c>
      <c r="D684" s="111" t="s">
        <v>73</v>
      </c>
      <c r="E684" s="112">
        <v>46.48</v>
      </c>
      <c r="F684" s="111" t="s">
        <v>6617</v>
      </c>
      <c r="G684" s="111">
        <v>4600027637</v>
      </c>
      <c r="H684" s="111">
        <v>30</v>
      </c>
      <c r="I684" s="111"/>
    </row>
    <row r="685" spans="1:9" hidden="1" x14ac:dyDescent="0.25">
      <c r="A685" s="111" t="str">
        <f t="shared" si="11"/>
        <v>4600027637305500100015UN</v>
      </c>
      <c r="B685" s="111">
        <v>5500100015</v>
      </c>
      <c r="C685" s="111" t="s">
        <v>6148</v>
      </c>
      <c r="D685" s="111" t="s">
        <v>72</v>
      </c>
      <c r="E685" s="112">
        <v>172.15</v>
      </c>
      <c r="F685" s="111" t="s">
        <v>6614</v>
      </c>
      <c r="G685" s="111">
        <v>4600027637</v>
      </c>
      <c r="H685" s="111">
        <v>30</v>
      </c>
      <c r="I685" s="111"/>
    </row>
    <row r="686" spans="1:9" hidden="1" x14ac:dyDescent="0.25">
      <c r="A686" s="111" t="str">
        <f t="shared" si="11"/>
        <v>4600027637305500000893M2</v>
      </c>
      <c r="B686" s="111">
        <v>5500000893</v>
      </c>
      <c r="C686" s="111" t="s">
        <v>6149</v>
      </c>
      <c r="D686" s="111" t="s">
        <v>73</v>
      </c>
      <c r="E686" s="112">
        <v>146.63999999999999</v>
      </c>
      <c r="F686" s="111" t="s">
        <v>6618</v>
      </c>
      <c r="G686" s="111">
        <v>4600027637</v>
      </c>
      <c r="H686" s="111">
        <v>30</v>
      </c>
      <c r="I686" s="111"/>
    </row>
    <row r="687" spans="1:9" hidden="1" x14ac:dyDescent="0.25">
      <c r="A687" s="111" t="str">
        <f t="shared" si="11"/>
        <v>4600027637305500000957UN</v>
      </c>
      <c r="B687" s="111">
        <v>5500000957</v>
      </c>
      <c r="C687" s="111" t="s">
        <v>5645</v>
      </c>
      <c r="D687" s="111" t="s">
        <v>72</v>
      </c>
      <c r="E687" s="112">
        <v>2117.83</v>
      </c>
      <c r="F687" s="111" t="s">
        <v>6619</v>
      </c>
      <c r="G687" s="111">
        <v>4600027637</v>
      </c>
      <c r="H687" s="111">
        <v>30</v>
      </c>
      <c r="I687" s="111"/>
    </row>
    <row r="688" spans="1:9" hidden="1" x14ac:dyDescent="0.25">
      <c r="A688" s="111" t="str">
        <f t="shared" si="11"/>
        <v>4600027637305500000956UN</v>
      </c>
      <c r="B688" s="111">
        <v>5500000956</v>
      </c>
      <c r="C688" s="111" t="s">
        <v>5646</v>
      </c>
      <c r="D688" s="111" t="s">
        <v>72</v>
      </c>
      <c r="E688" s="112">
        <v>586.89</v>
      </c>
      <c r="F688" s="111" t="s">
        <v>6620</v>
      </c>
      <c r="G688" s="111">
        <v>4600027637</v>
      </c>
      <c r="H688" s="111">
        <v>30</v>
      </c>
      <c r="I688" s="111"/>
    </row>
    <row r="689" spans="1:9" hidden="1" x14ac:dyDescent="0.25">
      <c r="A689" s="111" t="str">
        <f t="shared" si="11"/>
        <v>4600027637305500100862CJ</v>
      </c>
      <c r="B689" s="111">
        <v>5500100862</v>
      </c>
      <c r="C689" s="111" t="s">
        <v>5647</v>
      </c>
      <c r="D689" s="111" t="s">
        <v>5087</v>
      </c>
      <c r="E689" s="112">
        <v>1088.72</v>
      </c>
      <c r="F689" s="111" t="s">
        <v>6621</v>
      </c>
      <c r="G689" s="111">
        <v>4600027637</v>
      </c>
      <c r="H689" s="111">
        <v>30</v>
      </c>
      <c r="I689" s="111"/>
    </row>
    <row r="690" spans="1:9" hidden="1" x14ac:dyDescent="0.25">
      <c r="A690" s="111" t="str">
        <f t="shared" si="11"/>
        <v>4600027637305500300475UN</v>
      </c>
      <c r="B690" s="111">
        <v>5500300475</v>
      </c>
      <c r="C690" s="111" t="s">
        <v>5648</v>
      </c>
      <c r="D690" s="111" t="s">
        <v>72</v>
      </c>
      <c r="E690" s="112">
        <v>1397.55</v>
      </c>
      <c r="F690" s="111" t="s">
        <v>6622</v>
      </c>
      <c r="G690" s="111">
        <v>4600027637</v>
      </c>
      <c r="H690" s="111">
        <v>30</v>
      </c>
      <c r="I690" s="111"/>
    </row>
    <row r="691" spans="1:9" hidden="1" x14ac:dyDescent="0.25">
      <c r="A691" s="111" t="str">
        <f t="shared" si="11"/>
        <v>4600027637305045900001UN</v>
      </c>
      <c r="B691" s="111">
        <v>5045900001</v>
      </c>
      <c r="C691" s="111" t="s">
        <v>5649</v>
      </c>
      <c r="D691" s="111" t="s">
        <v>72</v>
      </c>
      <c r="E691" s="112">
        <v>6425.53</v>
      </c>
      <c r="F691" s="111" t="s">
        <v>6623</v>
      </c>
      <c r="G691" s="111">
        <v>4600027637</v>
      </c>
      <c r="H691" s="111">
        <v>30</v>
      </c>
      <c r="I691" s="111"/>
    </row>
    <row r="692" spans="1:9" hidden="1" x14ac:dyDescent="0.25">
      <c r="A692" s="111" t="str">
        <f t="shared" si="11"/>
        <v>4600027637305045900002UN</v>
      </c>
      <c r="B692" s="111">
        <v>5045900002</v>
      </c>
      <c r="C692" s="111" t="s">
        <v>5650</v>
      </c>
      <c r="D692" s="111" t="s">
        <v>72</v>
      </c>
      <c r="E692" s="112">
        <v>6329.39</v>
      </c>
      <c r="F692" s="111" t="s">
        <v>6624</v>
      </c>
      <c r="G692" s="111">
        <v>4600027637</v>
      </c>
      <c r="H692" s="111">
        <v>30</v>
      </c>
      <c r="I692" s="111"/>
    </row>
    <row r="693" spans="1:9" hidden="1" x14ac:dyDescent="0.25">
      <c r="A693" s="111" t="str">
        <f t="shared" si="11"/>
        <v>4600027637305045900007UN</v>
      </c>
      <c r="B693" s="111">
        <v>5045900007</v>
      </c>
      <c r="C693" s="111" t="s">
        <v>6150</v>
      </c>
      <c r="D693" s="111" t="s">
        <v>72</v>
      </c>
      <c r="E693" s="112">
        <v>662.47</v>
      </c>
      <c r="F693" s="111" t="s">
        <v>6625</v>
      </c>
      <c r="G693" s="111">
        <v>4600027637</v>
      </c>
      <c r="H693" s="111">
        <v>30</v>
      </c>
      <c r="I693" s="111"/>
    </row>
    <row r="694" spans="1:9" hidden="1" x14ac:dyDescent="0.25">
      <c r="A694" s="111" t="str">
        <f t="shared" si="11"/>
        <v>4600027637305500200807UN</v>
      </c>
      <c r="B694" s="111">
        <v>5500200807</v>
      </c>
      <c r="C694" s="111" t="s">
        <v>5655</v>
      </c>
      <c r="D694" s="111" t="s">
        <v>72</v>
      </c>
      <c r="E694" s="112">
        <v>297.27999999999997</v>
      </c>
      <c r="F694" s="111" t="s">
        <v>6630</v>
      </c>
      <c r="G694" s="111">
        <v>4600027637</v>
      </c>
      <c r="H694" s="111">
        <v>30</v>
      </c>
      <c r="I694" s="111"/>
    </row>
    <row r="695" spans="1:9" hidden="1" x14ac:dyDescent="0.25">
      <c r="A695" s="111" t="str">
        <f t="shared" si="11"/>
        <v>4600027637305500200992M</v>
      </c>
      <c r="B695" s="111">
        <v>5500200992</v>
      </c>
      <c r="C695" s="111" t="s">
        <v>5652</v>
      </c>
      <c r="D695" s="111" t="s">
        <v>77</v>
      </c>
      <c r="E695" s="112">
        <v>122.06</v>
      </c>
      <c r="F695" s="111" t="s">
        <v>6626</v>
      </c>
      <c r="G695" s="111">
        <v>4600027637</v>
      </c>
      <c r="H695" s="111">
        <v>30</v>
      </c>
      <c r="I695" s="111"/>
    </row>
    <row r="696" spans="1:9" hidden="1" x14ac:dyDescent="0.25">
      <c r="A696" s="111" t="str">
        <f t="shared" si="11"/>
        <v>4600027637305500300469M</v>
      </c>
      <c r="B696" s="111">
        <v>5500300469</v>
      </c>
      <c r="C696" s="111" t="s">
        <v>5653</v>
      </c>
      <c r="D696" s="111" t="s">
        <v>77</v>
      </c>
      <c r="E696" s="112">
        <v>3696.51</v>
      </c>
      <c r="F696" s="111" t="s">
        <v>6627</v>
      </c>
      <c r="G696" s="111">
        <v>4600027637</v>
      </c>
      <c r="H696" s="111">
        <v>30</v>
      </c>
      <c r="I696" s="111"/>
    </row>
    <row r="697" spans="1:9" hidden="1" x14ac:dyDescent="0.25">
      <c r="A697" s="111" t="str">
        <f t="shared" si="11"/>
        <v>4600027637305500200809UN</v>
      </c>
      <c r="B697" s="111">
        <v>5500200809</v>
      </c>
      <c r="C697" s="111" t="s">
        <v>5654</v>
      </c>
      <c r="D697" s="111" t="s">
        <v>72</v>
      </c>
      <c r="E697" s="112">
        <v>7191.98</v>
      </c>
      <c r="F697" s="111" t="s">
        <v>6629</v>
      </c>
      <c r="G697" s="111">
        <v>4600027637</v>
      </c>
      <c r="H697" s="111">
        <v>30</v>
      </c>
      <c r="I697" s="111"/>
    </row>
    <row r="698" spans="1:9" hidden="1" x14ac:dyDescent="0.25">
      <c r="A698" s="111" t="str">
        <f t="shared" si="11"/>
        <v>4600027637305500200994UN</v>
      </c>
      <c r="B698" s="111">
        <v>5500200994</v>
      </c>
      <c r="C698" s="111" t="s">
        <v>5656</v>
      </c>
      <c r="D698" s="111" t="s">
        <v>72</v>
      </c>
      <c r="E698" s="112">
        <v>1596.25</v>
      </c>
      <c r="F698" s="111" t="s">
        <v>6631</v>
      </c>
      <c r="G698" s="111">
        <v>4600027637</v>
      </c>
      <c r="H698" s="111">
        <v>30</v>
      </c>
      <c r="I698" s="111"/>
    </row>
    <row r="699" spans="1:9" hidden="1" x14ac:dyDescent="0.25">
      <c r="A699" s="111" t="str">
        <f t="shared" si="11"/>
        <v>4600027637305026000013HA</v>
      </c>
      <c r="B699" s="111">
        <v>5026000013</v>
      </c>
      <c r="C699" s="111" t="s">
        <v>6151</v>
      </c>
      <c r="D699" s="111" t="s">
        <v>5676</v>
      </c>
      <c r="E699" s="112">
        <v>2851.25</v>
      </c>
      <c r="F699" s="111" t="s">
        <v>6628</v>
      </c>
      <c r="G699" s="111">
        <v>4600027637</v>
      </c>
      <c r="H699" s="111">
        <v>30</v>
      </c>
      <c r="I699" s="111"/>
    </row>
    <row r="700" spans="1:9" hidden="1" x14ac:dyDescent="0.25">
      <c r="A700" s="111" t="str">
        <f t="shared" si="11"/>
        <v>4600027637305500300112M2</v>
      </c>
      <c r="B700" s="111">
        <v>5500300112</v>
      </c>
      <c r="C700" s="111" t="s">
        <v>5658</v>
      </c>
      <c r="D700" s="111" t="s">
        <v>73</v>
      </c>
      <c r="E700" s="112">
        <v>0.98</v>
      </c>
      <c r="F700" s="111" t="s">
        <v>6632</v>
      </c>
      <c r="G700" s="111">
        <v>4600027637</v>
      </c>
      <c r="H700" s="111">
        <v>30</v>
      </c>
      <c r="I700" s="111"/>
    </row>
    <row r="701" spans="1:9" hidden="1" x14ac:dyDescent="0.25">
      <c r="A701" s="111" t="str">
        <f t="shared" si="11"/>
        <v>4600027637305500300631M2</v>
      </c>
      <c r="B701" s="111">
        <v>5500300631</v>
      </c>
      <c r="C701" s="111" t="s">
        <v>5659</v>
      </c>
      <c r="D701" s="111" t="s">
        <v>73</v>
      </c>
      <c r="E701" s="112">
        <v>0.26</v>
      </c>
      <c r="F701" s="111" t="s">
        <v>6633</v>
      </c>
      <c r="G701" s="111">
        <v>4600027637</v>
      </c>
      <c r="H701" s="111">
        <v>30</v>
      </c>
      <c r="I701" s="111"/>
    </row>
    <row r="702" spans="1:9" hidden="1" x14ac:dyDescent="0.25">
      <c r="A702" s="111" t="str">
        <f t="shared" si="11"/>
        <v>4600027637305500100831M2</v>
      </c>
      <c r="B702" s="111">
        <v>5500100831</v>
      </c>
      <c r="C702" s="111" t="s">
        <v>6152</v>
      </c>
      <c r="D702" s="111" t="s">
        <v>73</v>
      </c>
      <c r="E702" s="112">
        <v>2.88</v>
      </c>
      <c r="F702" s="111" t="s">
        <v>6634</v>
      </c>
      <c r="G702" s="111">
        <v>4600027637</v>
      </c>
      <c r="H702" s="111">
        <v>30</v>
      </c>
      <c r="I702" s="111"/>
    </row>
    <row r="703" spans="1:9" hidden="1" x14ac:dyDescent="0.25">
      <c r="A703" s="111" t="str">
        <f t="shared" si="11"/>
        <v>4600027637305500300515KM</v>
      </c>
      <c r="B703" s="111">
        <v>5500300515</v>
      </c>
      <c r="C703" s="111" t="s">
        <v>6153</v>
      </c>
      <c r="D703" s="111" t="s">
        <v>4978</v>
      </c>
      <c r="E703" s="112">
        <v>2877.81</v>
      </c>
      <c r="F703" s="111" t="s">
        <v>6635</v>
      </c>
      <c r="G703" s="111">
        <v>4600027637</v>
      </c>
      <c r="H703" s="111">
        <v>30</v>
      </c>
      <c r="I703" s="111"/>
    </row>
    <row r="704" spans="1:9" hidden="1" x14ac:dyDescent="0.25">
      <c r="A704" s="111" t="str">
        <f t="shared" si="11"/>
        <v>4600027637305045100005UN</v>
      </c>
      <c r="B704" s="111">
        <v>5045100005</v>
      </c>
      <c r="C704" s="111" t="s">
        <v>6154</v>
      </c>
      <c r="D704" s="111" t="s">
        <v>72</v>
      </c>
      <c r="E704" s="112">
        <v>0.98</v>
      </c>
      <c r="F704" s="111" t="s">
        <v>6636</v>
      </c>
      <c r="G704" s="111">
        <v>4600027637</v>
      </c>
      <c r="H704" s="111">
        <v>30</v>
      </c>
      <c r="I704" s="111"/>
    </row>
    <row r="705" spans="1:9" hidden="1" x14ac:dyDescent="0.25">
      <c r="A705" s="111" t="str">
        <f t="shared" si="11"/>
        <v>4600027637305500100847UN</v>
      </c>
      <c r="B705" s="111">
        <v>5500100847</v>
      </c>
      <c r="C705" s="111" t="s">
        <v>5663</v>
      </c>
      <c r="D705" s="111" t="s">
        <v>72</v>
      </c>
      <c r="E705" s="112">
        <v>60.15</v>
      </c>
      <c r="F705" s="111" t="s">
        <v>6637</v>
      </c>
      <c r="G705" s="111">
        <v>4600027637</v>
      </c>
      <c r="H705" s="111">
        <v>30</v>
      </c>
      <c r="I705" s="111"/>
    </row>
    <row r="706" spans="1:9" hidden="1" x14ac:dyDescent="0.25">
      <c r="A706" s="111" t="str">
        <f t="shared" si="11"/>
        <v>4600027637305500100848UN</v>
      </c>
      <c r="B706" s="111">
        <v>5500100848</v>
      </c>
      <c r="C706" s="111" t="s">
        <v>5664</v>
      </c>
      <c r="D706" s="111" t="s">
        <v>72</v>
      </c>
      <c r="E706" s="112">
        <v>133.65</v>
      </c>
      <c r="F706" s="111" t="s">
        <v>6638</v>
      </c>
      <c r="G706" s="111">
        <v>4600027637</v>
      </c>
      <c r="H706" s="111">
        <v>30</v>
      </c>
      <c r="I706" s="111"/>
    </row>
    <row r="707" spans="1:9" hidden="1" x14ac:dyDescent="0.25">
      <c r="A707" s="111" t="str">
        <f t="shared" si="11"/>
        <v>4600027637305500100846UN</v>
      </c>
      <c r="B707" s="111">
        <v>5500100846</v>
      </c>
      <c r="C707" s="111" t="s">
        <v>5665</v>
      </c>
      <c r="D707" s="111" t="s">
        <v>72</v>
      </c>
      <c r="E707" s="112">
        <v>40.1</v>
      </c>
      <c r="F707" s="111" t="s">
        <v>6639</v>
      </c>
      <c r="G707" s="111">
        <v>4600027637</v>
      </c>
      <c r="H707" s="111">
        <v>30</v>
      </c>
      <c r="I707" s="111"/>
    </row>
    <row r="708" spans="1:9" hidden="1" x14ac:dyDescent="0.25">
      <c r="A708" s="111" t="str">
        <f t="shared" si="11"/>
        <v>4600027637305045800005UN</v>
      </c>
      <c r="B708" s="111">
        <v>5045800005</v>
      </c>
      <c r="C708" s="111" t="s">
        <v>6157</v>
      </c>
      <c r="D708" s="111" t="s">
        <v>72</v>
      </c>
      <c r="E708" s="112">
        <v>244924.28</v>
      </c>
      <c r="F708" s="111" t="s">
        <v>6644</v>
      </c>
      <c r="G708" s="111">
        <v>4600027637</v>
      </c>
      <c r="H708" s="111">
        <v>30</v>
      </c>
      <c r="I708" s="111"/>
    </row>
    <row r="709" spans="1:9" hidden="1" x14ac:dyDescent="0.25">
      <c r="A709" s="111" t="str">
        <f t="shared" si="11"/>
        <v>4600027637305500100849UN</v>
      </c>
      <c r="B709" s="111">
        <v>5500100849</v>
      </c>
      <c r="C709" s="111" t="s">
        <v>6155</v>
      </c>
      <c r="D709" s="111" t="s">
        <v>72</v>
      </c>
      <c r="E709" s="112">
        <v>89.1</v>
      </c>
      <c r="F709" s="111" t="s">
        <v>6640</v>
      </c>
      <c r="G709" s="111">
        <v>4600027637</v>
      </c>
      <c r="H709" s="111">
        <v>30</v>
      </c>
      <c r="I709" s="111"/>
    </row>
    <row r="710" spans="1:9" hidden="1" x14ac:dyDescent="0.25">
      <c r="A710" s="111" t="str">
        <f t="shared" si="11"/>
        <v>4600027637305261000001UN</v>
      </c>
      <c r="B710" s="111">
        <v>5261000001</v>
      </c>
      <c r="C710" s="111" t="s">
        <v>5877</v>
      </c>
      <c r="D710" s="111" t="s">
        <v>72</v>
      </c>
      <c r="E710" s="112">
        <v>50693.91</v>
      </c>
      <c r="F710" s="111" t="s">
        <v>6641</v>
      </c>
      <c r="G710" s="111">
        <v>4600027637</v>
      </c>
      <c r="H710" s="111">
        <v>30</v>
      </c>
      <c r="I710" s="111"/>
    </row>
    <row r="711" spans="1:9" hidden="1" x14ac:dyDescent="0.25">
      <c r="A711" s="111" t="str">
        <f t="shared" si="11"/>
        <v>4600027637305045800006UN</v>
      </c>
      <c r="B711" s="111">
        <v>5045800006</v>
      </c>
      <c r="C711" s="111" t="s">
        <v>6156</v>
      </c>
      <c r="D711" s="111" t="s">
        <v>72</v>
      </c>
      <c r="E711" s="112">
        <v>167150.37</v>
      </c>
      <c r="F711" s="111" t="s">
        <v>6643</v>
      </c>
      <c r="G711" s="111">
        <v>4600027637</v>
      </c>
      <c r="H711" s="111">
        <v>30</v>
      </c>
      <c r="I711" s="111"/>
    </row>
    <row r="712" spans="1:9" hidden="1" x14ac:dyDescent="0.25">
      <c r="A712" s="111" t="str">
        <f t="shared" si="11"/>
        <v>4600027637305500300418UN</v>
      </c>
      <c r="B712" s="111">
        <v>5500300418</v>
      </c>
      <c r="C712" s="111" t="s">
        <v>5670</v>
      </c>
      <c r="D712" s="111" t="s">
        <v>72</v>
      </c>
      <c r="E712" s="112">
        <v>17.649999999999999</v>
      </c>
      <c r="F712" s="111" t="s">
        <v>6645</v>
      </c>
      <c r="G712" s="111">
        <v>4600027637</v>
      </c>
      <c r="H712" s="111">
        <v>30</v>
      </c>
      <c r="I712" s="111"/>
    </row>
    <row r="713" spans="1:9" hidden="1" x14ac:dyDescent="0.25">
      <c r="A713" s="111" t="str">
        <f t="shared" si="11"/>
        <v>4600027637305500300741KG</v>
      </c>
      <c r="B713" s="111">
        <v>5500300741</v>
      </c>
      <c r="C713" s="111" t="s">
        <v>5674</v>
      </c>
      <c r="D713" s="111" t="s">
        <v>5170</v>
      </c>
      <c r="E713" s="112">
        <v>33.54</v>
      </c>
      <c r="F713" s="111" t="s">
        <v>6648</v>
      </c>
      <c r="G713" s="111">
        <v>4600027637</v>
      </c>
      <c r="H713" s="111">
        <v>30</v>
      </c>
      <c r="I713" s="111"/>
    </row>
    <row r="714" spans="1:9" hidden="1" x14ac:dyDescent="0.25">
      <c r="A714" s="111" t="str">
        <f t="shared" si="11"/>
        <v>4600027637305500300484UN</v>
      </c>
      <c r="B714" s="111">
        <v>5500300484</v>
      </c>
      <c r="C714" s="111" t="s">
        <v>5671</v>
      </c>
      <c r="D714" s="111" t="s">
        <v>72</v>
      </c>
      <c r="E714" s="112">
        <v>9.5</v>
      </c>
      <c r="F714" s="111" t="s">
        <v>6642</v>
      </c>
      <c r="G714" s="111">
        <v>4600027637</v>
      </c>
      <c r="H714" s="111">
        <v>30</v>
      </c>
      <c r="I714" s="111"/>
    </row>
    <row r="715" spans="1:9" hidden="1" x14ac:dyDescent="0.25">
      <c r="A715" s="111" t="str">
        <f t="shared" si="11"/>
        <v>4600027637305500300740KG</v>
      </c>
      <c r="B715" s="111">
        <v>5500300740</v>
      </c>
      <c r="C715" s="111" t="s">
        <v>6158</v>
      </c>
      <c r="D715" s="111" t="s">
        <v>5170</v>
      </c>
      <c r="E715" s="112">
        <v>19.420000000000002</v>
      </c>
      <c r="F715" s="111" t="s">
        <v>6646</v>
      </c>
      <c r="G715" s="111">
        <v>4600027637</v>
      </c>
      <c r="H715" s="111">
        <v>30</v>
      </c>
      <c r="I715" s="111"/>
    </row>
    <row r="716" spans="1:9" hidden="1" x14ac:dyDescent="0.25">
      <c r="A716" s="111" t="str">
        <f t="shared" si="11"/>
        <v>4600027637305500300742KG</v>
      </c>
      <c r="B716" s="111">
        <v>5500300742</v>
      </c>
      <c r="C716" s="111" t="s">
        <v>6159</v>
      </c>
      <c r="D716" s="111" t="s">
        <v>5170</v>
      </c>
      <c r="E716" s="112">
        <v>21.18</v>
      </c>
      <c r="F716" s="111" t="s">
        <v>6647</v>
      </c>
      <c r="G716" s="111">
        <v>4600027637</v>
      </c>
      <c r="H716" s="111">
        <v>30</v>
      </c>
      <c r="I716" s="111"/>
    </row>
    <row r="717" spans="1:9" hidden="1" x14ac:dyDescent="0.25">
      <c r="A717" s="111" t="str">
        <f t="shared" si="11"/>
        <v>4600027637305500300487HA</v>
      </c>
      <c r="B717" s="111">
        <v>5500300487</v>
      </c>
      <c r="C717" s="111" t="s">
        <v>5675</v>
      </c>
      <c r="D717" s="111" t="s">
        <v>5676</v>
      </c>
      <c r="E717" s="112">
        <v>370.66</v>
      </c>
      <c r="F717" s="111" t="s">
        <v>6649</v>
      </c>
      <c r="G717" s="111">
        <v>4600027637</v>
      </c>
      <c r="H717" s="111">
        <v>30</v>
      </c>
      <c r="I717" s="111"/>
    </row>
    <row r="718" spans="1:9" hidden="1" x14ac:dyDescent="0.25">
      <c r="A718" s="111" t="str">
        <f t="shared" si="11"/>
        <v>4600027637305500300486HA</v>
      </c>
      <c r="B718" s="111">
        <v>5500300486</v>
      </c>
      <c r="C718" s="111" t="s">
        <v>5677</v>
      </c>
      <c r="D718" s="111" t="s">
        <v>5676</v>
      </c>
      <c r="E718" s="112">
        <v>278</v>
      </c>
      <c r="F718" s="111" t="s">
        <v>6650</v>
      </c>
      <c r="G718" s="111">
        <v>4600027637</v>
      </c>
      <c r="H718" s="111">
        <v>30</v>
      </c>
      <c r="I718" s="111"/>
    </row>
    <row r="719" spans="1:9" hidden="1" x14ac:dyDescent="0.25">
      <c r="A719" s="111" t="str">
        <f t="shared" si="11"/>
        <v>4600027637305500300485HA</v>
      </c>
      <c r="B719" s="111">
        <v>5500300485</v>
      </c>
      <c r="C719" s="111" t="s">
        <v>5678</v>
      </c>
      <c r="D719" s="111" t="s">
        <v>5676</v>
      </c>
      <c r="E719" s="112">
        <v>185.33</v>
      </c>
      <c r="F719" s="111" t="s">
        <v>6651</v>
      </c>
      <c r="G719" s="111">
        <v>4600027637</v>
      </c>
      <c r="H719" s="111">
        <v>30</v>
      </c>
      <c r="I719" s="111"/>
    </row>
    <row r="720" spans="1:9" hidden="1" x14ac:dyDescent="0.25">
      <c r="A720" s="111" t="str">
        <f t="shared" si="11"/>
        <v>4600027637305500300071UN</v>
      </c>
      <c r="B720" s="111">
        <v>5500300071</v>
      </c>
      <c r="C720" s="111" t="s">
        <v>5679</v>
      </c>
      <c r="D720" s="111" t="s">
        <v>72</v>
      </c>
      <c r="E720" s="112">
        <v>4092.66</v>
      </c>
      <c r="F720" s="111" t="s">
        <v>6652</v>
      </c>
      <c r="G720" s="111">
        <v>4600027637</v>
      </c>
      <c r="H720" s="111">
        <v>30</v>
      </c>
      <c r="I720" s="111"/>
    </row>
    <row r="721" spans="1:9" hidden="1" x14ac:dyDescent="0.25">
      <c r="A721" s="111" t="str">
        <f t="shared" si="11"/>
        <v>4600027637305500300461M2</v>
      </c>
      <c r="B721" s="111">
        <v>5500300461</v>
      </c>
      <c r="C721" s="111" t="s">
        <v>6160</v>
      </c>
      <c r="D721" s="111" t="s">
        <v>73</v>
      </c>
      <c r="E721" s="112">
        <v>41.9</v>
      </c>
      <c r="F721" s="111" t="s">
        <v>6653</v>
      </c>
      <c r="G721" s="111">
        <v>4600027637</v>
      </c>
      <c r="H721" s="111">
        <v>30</v>
      </c>
      <c r="I721" s="111"/>
    </row>
    <row r="722" spans="1:9" hidden="1" x14ac:dyDescent="0.25">
      <c r="A722" s="111" t="str">
        <f t="shared" si="11"/>
        <v>4600027637305500300483HA</v>
      </c>
      <c r="B722" s="111">
        <v>5500300483</v>
      </c>
      <c r="C722" s="111" t="s">
        <v>5681</v>
      </c>
      <c r="D722" s="111" t="s">
        <v>5676</v>
      </c>
      <c r="E722" s="112">
        <v>30692.04</v>
      </c>
      <c r="F722" s="111" t="s">
        <v>6654</v>
      </c>
      <c r="G722" s="111">
        <v>4600027637</v>
      </c>
      <c r="H722" s="111">
        <v>30</v>
      </c>
      <c r="I722" s="111"/>
    </row>
    <row r="723" spans="1:9" hidden="1" x14ac:dyDescent="0.25">
      <c r="A723" s="111" t="str">
        <f t="shared" si="11"/>
        <v>4600027637305500300186HA</v>
      </c>
      <c r="B723" s="111">
        <v>5500300186</v>
      </c>
      <c r="C723" s="111" t="s">
        <v>5682</v>
      </c>
      <c r="D723" s="111" t="s">
        <v>5676</v>
      </c>
      <c r="E723" s="112">
        <v>15346.03</v>
      </c>
      <c r="F723" s="111" t="s">
        <v>6655</v>
      </c>
      <c r="G723" s="111">
        <v>4600027637</v>
      </c>
      <c r="H723" s="111">
        <v>30</v>
      </c>
      <c r="I723" s="111"/>
    </row>
    <row r="724" spans="1:9" hidden="1" x14ac:dyDescent="0.25">
      <c r="A724" s="111" t="str">
        <f t="shared" si="11"/>
        <v>4600027637305500300185UN</v>
      </c>
      <c r="B724" s="111">
        <v>5500300185</v>
      </c>
      <c r="C724" s="111" t="s">
        <v>5683</v>
      </c>
      <c r="D724" s="111" t="s">
        <v>72</v>
      </c>
      <c r="E724" s="112">
        <v>8.15</v>
      </c>
      <c r="F724" s="111" t="s">
        <v>6657</v>
      </c>
      <c r="G724" s="111">
        <v>4600027637</v>
      </c>
      <c r="H724" s="111">
        <v>30</v>
      </c>
      <c r="I724" s="111"/>
    </row>
    <row r="725" spans="1:9" hidden="1" x14ac:dyDescent="0.25">
      <c r="A725" s="111" t="str">
        <f t="shared" si="11"/>
        <v>4600027637305500300460M2</v>
      </c>
      <c r="B725" s="111">
        <v>5500300460</v>
      </c>
      <c r="C725" s="111" t="s">
        <v>6161</v>
      </c>
      <c r="D725" s="111" t="s">
        <v>73</v>
      </c>
      <c r="E725" s="112">
        <v>40.99</v>
      </c>
      <c r="F725" s="111" t="s">
        <v>6658</v>
      </c>
      <c r="G725" s="111">
        <v>4600027637</v>
      </c>
      <c r="H725" s="111">
        <v>30</v>
      </c>
      <c r="I725" s="111"/>
    </row>
    <row r="726" spans="1:9" hidden="1" x14ac:dyDescent="0.25">
      <c r="A726" s="111" t="str">
        <f t="shared" si="11"/>
        <v>4600027637305500300102KM</v>
      </c>
      <c r="B726" s="111">
        <v>5500300102</v>
      </c>
      <c r="C726" s="111" t="s">
        <v>5686</v>
      </c>
      <c r="D726" s="111" t="s">
        <v>4978</v>
      </c>
      <c r="E726" s="112">
        <v>4177.6499999999996</v>
      </c>
      <c r="F726" s="111" t="s">
        <v>6659</v>
      </c>
      <c r="G726" s="111">
        <v>4600027637</v>
      </c>
      <c r="H726" s="111">
        <v>30</v>
      </c>
      <c r="I726" s="111"/>
    </row>
    <row r="727" spans="1:9" hidden="1" x14ac:dyDescent="0.25">
      <c r="A727" s="111" t="str">
        <f t="shared" si="11"/>
        <v>4600027637305500400531UN</v>
      </c>
      <c r="B727" s="111">
        <v>5500400531</v>
      </c>
      <c r="C727" s="111" t="s">
        <v>5690</v>
      </c>
      <c r="D727" s="111" t="s">
        <v>72</v>
      </c>
      <c r="E727" s="112">
        <v>436.37</v>
      </c>
      <c r="F727" s="111" t="s">
        <v>6662</v>
      </c>
      <c r="G727" s="111">
        <v>4600027637</v>
      </c>
      <c r="H727" s="111">
        <v>30</v>
      </c>
      <c r="I727" s="111"/>
    </row>
    <row r="728" spans="1:9" hidden="1" x14ac:dyDescent="0.25">
      <c r="A728" s="111" t="str">
        <f t="shared" si="11"/>
        <v>4600027637305500400533KM</v>
      </c>
      <c r="B728" s="111">
        <v>5500400533</v>
      </c>
      <c r="C728" s="111" t="s">
        <v>5687</v>
      </c>
      <c r="D728" s="111" t="s">
        <v>4978</v>
      </c>
      <c r="E728" s="112">
        <v>2506.59</v>
      </c>
      <c r="F728" s="111" t="s">
        <v>6656</v>
      </c>
      <c r="G728" s="111">
        <v>4600027637</v>
      </c>
      <c r="H728" s="111">
        <v>30</v>
      </c>
      <c r="I728" s="111"/>
    </row>
    <row r="729" spans="1:9" hidden="1" x14ac:dyDescent="0.25">
      <c r="A729" s="111" t="str">
        <f t="shared" si="11"/>
        <v>4600027637305500300142UN</v>
      </c>
      <c r="B729" s="111">
        <v>5500300142</v>
      </c>
      <c r="C729" s="111" t="s">
        <v>6162</v>
      </c>
      <c r="D729" s="111" t="s">
        <v>72</v>
      </c>
      <c r="E729" s="112">
        <v>359.93</v>
      </c>
      <c r="F729" s="111" t="s">
        <v>6660</v>
      </c>
      <c r="G729" s="111">
        <v>4600027637</v>
      </c>
      <c r="H729" s="111">
        <v>30</v>
      </c>
      <c r="I729" s="111"/>
    </row>
    <row r="730" spans="1:9" hidden="1" x14ac:dyDescent="0.25">
      <c r="A730" s="111" t="str">
        <f t="shared" si="11"/>
        <v>4600027637305500300141UN</v>
      </c>
      <c r="B730" s="111">
        <v>5500300141</v>
      </c>
      <c r="C730" s="111" t="s">
        <v>6163</v>
      </c>
      <c r="D730" s="111" t="s">
        <v>72</v>
      </c>
      <c r="E730" s="112">
        <v>172.43</v>
      </c>
      <c r="F730" s="111" t="s">
        <v>6661</v>
      </c>
      <c r="G730" s="111">
        <v>4600027637</v>
      </c>
      <c r="H730" s="111">
        <v>30</v>
      </c>
      <c r="I730" s="111"/>
    </row>
    <row r="731" spans="1:9" hidden="1" x14ac:dyDescent="0.25">
      <c r="A731" s="111" t="str">
        <f t="shared" si="11"/>
        <v>4600027637305500000003UN</v>
      </c>
      <c r="B731" s="111">
        <v>5500000003</v>
      </c>
      <c r="C731" s="111" t="s">
        <v>5691</v>
      </c>
      <c r="D731" s="111" t="s">
        <v>72</v>
      </c>
      <c r="E731" s="112">
        <v>539.86</v>
      </c>
      <c r="F731" s="111" t="s">
        <v>6663</v>
      </c>
      <c r="G731" s="111">
        <v>4600027637</v>
      </c>
      <c r="H731" s="111">
        <v>30</v>
      </c>
      <c r="I731" s="111"/>
    </row>
    <row r="732" spans="1:9" hidden="1" x14ac:dyDescent="0.25">
      <c r="A732" s="111" t="str">
        <f t="shared" si="11"/>
        <v>4600027637305500000002UN</v>
      </c>
      <c r="B732" s="111">
        <v>5500000002</v>
      </c>
      <c r="C732" s="111" t="s">
        <v>5692</v>
      </c>
      <c r="D732" s="111" t="s">
        <v>72</v>
      </c>
      <c r="E732" s="112">
        <v>713.51</v>
      </c>
      <c r="F732" s="111" t="s">
        <v>6664</v>
      </c>
      <c r="G732" s="111">
        <v>4600027637</v>
      </c>
      <c r="H732" s="111">
        <v>30</v>
      </c>
      <c r="I732" s="111"/>
    </row>
    <row r="733" spans="1:9" hidden="1" x14ac:dyDescent="0.25">
      <c r="A733" s="111" t="str">
        <f t="shared" si="11"/>
        <v>4600027637305500300558UN</v>
      </c>
      <c r="B733" s="111">
        <v>5500300558</v>
      </c>
      <c r="C733" s="111" t="s">
        <v>5693</v>
      </c>
      <c r="D733" s="111" t="s">
        <v>72</v>
      </c>
      <c r="E733" s="112">
        <v>485.86</v>
      </c>
      <c r="F733" s="111" t="s">
        <v>6665</v>
      </c>
      <c r="G733" s="111">
        <v>4600027637</v>
      </c>
      <c r="H733" s="111">
        <v>30</v>
      </c>
      <c r="I733" s="111"/>
    </row>
    <row r="734" spans="1:9" hidden="1" x14ac:dyDescent="0.25">
      <c r="A734" s="111" t="str">
        <f t="shared" ref="A734:A797" si="12">G734&amp;H734&amp;B734&amp;D734</f>
        <v>4600027637305500300556UN</v>
      </c>
      <c r="B734" s="111">
        <v>5500300556</v>
      </c>
      <c r="C734" s="111" t="s">
        <v>6164</v>
      </c>
      <c r="D734" s="111" t="s">
        <v>72</v>
      </c>
      <c r="E734" s="112">
        <v>642.16</v>
      </c>
      <c r="F734" s="111" t="s">
        <v>6666</v>
      </c>
      <c r="G734" s="111">
        <v>4600027637</v>
      </c>
      <c r="H734" s="111">
        <v>30</v>
      </c>
      <c r="I734" s="111"/>
    </row>
    <row r="735" spans="1:9" hidden="1" x14ac:dyDescent="0.25">
      <c r="A735" s="111" t="str">
        <f t="shared" si="12"/>
        <v>4600027637305500200966UN</v>
      </c>
      <c r="B735" s="111">
        <v>5500200966</v>
      </c>
      <c r="C735" s="111" t="s">
        <v>5695</v>
      </c>
      <c r="D735" s="111" t="s">
        <v>72</v>
      </c>
      <c r="E735" s="112">
        <v>491.09</v>
      </c>
      <c r="F735" s="111" t="s">
        <v>6667</v>
      </c>
      <c r="G735" s="111">
        <v>4600027637</v>
      </c>
      <c r="H735" s="111">
        <v>30</v>
      </c>
      <c r="I735" s="111"/>
    </row>
    <row r="736" spans="1:9" hidden="1" x14ac:dyDescent="0.25">
      <c r="A736" s="111" t="str">
        <f t="shared" si="12"/>
        <v>4600027637305500300551UN</v>
      </c>
      <c r="B736" s="111">
        <v>5500300551</v>
      </c>
      <c r="C736" s="111" t="s">
        <v>5696</v>
      </c>
      <c r="D736" s="111" t="s">
        <v>72</v>
      </c>
      <c r="E736" s="112">
        <v>441.97</v>
      </c>
      <c r="F736" s="111" t="s">
        <v>6668</v>
      </c>
      <c r="G736" s="111">
        <v>4600027637</v>
      </c>
      <c r="H736" s="111">
        <v>30</v>
      </c>
      <c r="I736" s="111"/>
    </row>
    <row r="737" spans="1:9" hidden="1" x14ac:dyDescent="0.25">
      <c r="A737" s="111" t="str">
        <f t="shared" si="12"/>
        <v>4600027637305032200009UN</v>
      </c>
      <c r="B737" s="111">
        <v>5032200009</v>
      </c>
      <c r="C737" s="111" t="s">
        <v>6165</v>
      </c>
      <c r="D737" s="111" t="s">
        <v>72</v>
      </c>
      <c r="E737" s="112">
        <v>417.77</v>
      </c>
      <c r="F737" s="111" t="s">
        <v>6669</v>
      </c>
      <c r="G737" s="111">
        <v>4600027637</v>
      </c>
      <c r="H737" s="111">
        <v>30</v>
      </c>
      <c r="I737" s="111"/>
    </row>
    <row r="738" spans="1:9" hidden="1" x14ac:dyDescent="0.25">
      <c r="A738" s="111" t="str">
        <f t="shared" si="12"/>
        <v>4600027637305500400475UN</v>
      </c>
      <c r="B738" s="111">
        <v>5500400475</v>
      </c>
      <c r="C738" s="111" t="s">
        <v>5698</v>
      </c>
      <c r="D738" s="111" t="s">
        <v>72</v>
      </c>
      <c r="E738" s="112">
        <v>200.53</v>
      </c>
      <c r="F738" s="111" t="s">
        <v>6671</v>
      </c>
      <c r="G738" s="111">
        <v>4600027637</v>
      </c>
      <c r="H738" s="111">
        <v>30</v>
      </c>
      <c r="I738" s="111"/>
    </row>
    <row r="739" spans="1:9" hidden="1" x14ac:dyDescent="0.25">
      <c r="A739" s="111" t="str">
        <f t="shared" si="12"/>
        <v>4600027637305500300739UN</v>
      </c>
      <c r="B739" s="111">
        <v>5500300739</v>
      </c>
      <c r="C739" s="111" t="s">
        <v>5699</v>
      </c>
      <c r="D739" s="111" t="s">
        <v>72</v>
      </c>
      <c r="E739" s="112">
        <v>368.16</v>
      </c>
      <c r="F739" s="111" t="s">
        <v>6672</v>
      </c>
      <c r="G739" s="111">
        <v>4600027637</v>
      </c>
      <c r="H739" s="111">
        <v>30</v>
      </c>
      <c r="I739" s="111"/>
    </row>
    <row r="740" spans="1:9" hidden="1" x14ac:dyDescent="0.25">
      <c r="A740" s="111" t="str">
        <f t="shared" si="12"/>
        <v>4600027637305500200982UN</v>
      </c>
      <c r="B740" s="111">
        <v>5500200982</v>
      </c>
      <c r="C740" s="111" t="s">
        <v>5700</v>
      </c>
      <c r="D740" s="111" t="s">
        <v>72</v>
      </c>
      <c r="E740" s="112">
        <v>167.11</v>
      </c>
      <c r="F740" s="111" t="s">
        <v>6673</v>
      </c>
      <c r="G740" s="111">
        <v>4600027637</v>
      </c>
      <c r="H740" s="111">
        <v>30</v>
      </c>
      <c r="I740" s="111"/>
    </row>
    <row r="741" spans="1:9" hidden="1" x14ac:dyDescent="0.25">
      <c r="A741" s="111" t="str">
        <f t="shared" si="12"/>
        <v>4600027637305500300099UN</v>
      </c>
      <c r="B741" s="111">
        <v>5500300099</v>
      </c>
      <c r="C741" s="111" t="s">
        <v>5704</v>
      </c>
      <c r="D741" s="111" t="s">
        <v>72</v>
      </c>
      <c r="E741" s="112">
        <v>89.62</v>
      </c>
      <c r="F741" s="111" t="s">
        <v>6676</v>
      </c>
      <c r="G741" s="111">
        <v>4600027637</v>
      </c>
      <c r="H741" s="111">
        <v>30</v>
      </c>
      <c r="I741" s="111"/>
    </row>
    <row r="742" spans="1:9" hidden="1" x14ac:dyDescent="0.25">
      <c r="A742" s="111" t="str">
        <f t="shared" si="12"/>
        <v>4600027637305500200965M</v>
      </c>
      <c r="B742" s="111">
        <v>5500200965</v>
      </c>
      <c r="C742" s="111" t="s">
        <v>5701</v>
      </c>
      <c r="D742" s="111" t="s">
        <v>77</v>
      </c>
      <c r="E742" s="112">
        <v>18.11</v>
      </c>
      <c r="F742" s="111" t="s">
        <v>6670</v>
      </c>
      <c r="G742" s="111">
        <v>4600027637</v>
      </c>
      <c r="H742" s="111">
        <v>30</v>
      </c>
      <c r="I742" s="111"/>
    </row>
    <row r="743" spans="1:9" hidden="1" x14ac:dyDescent="0.25">
      <c r="A743" s="111" t="str">
        <f t="shared" si="12"/>
        <v>4600027637305500300332UN</v>
      </c>
      <c r="B743" s="111">
        <v>5500300332</v>
      </c>
      <c r="C743" s="111" t="s">
        <v>5702</v>
      </c>
      <c r="D743" s="111" t="s">
        <v>72</v>
      </c>
      <c r="E743" s="112">
        <v>360.95</v>
      </c>
      <c r="F743" s="111" t="s">
        <v>6674</v>
      </c>
      <c r="G743" s="111">
        <v>4600027637</v>
      </c>
      <c r="H743" s="111">
        <v>30</v>
      </c>
      <c r="I743" s="111"/>
    </row>
    <row r="744" spans="1:9" hidden="1" x14ac:dyDescent="0.25">
      <c r="A744" s="111" t="str">
        <f t="shared" si="12"/>
        <v>4600027637305500200801UN</v>
      </c>
      <c r="B744" s="111">
        <v>5500200801</v>
      </c>
      <c r="C744" s="111" t="s">
        <v>5703</v>
      </c>
      <c r="D744" s="111" t="s">
        <v>72</v>
      </c>
      <c r="E744" s="112">
        <v>250.66</v>
      </c>
      <c r="F744" s="111" t="s">
        <v>6675</v>
      </c>
      <c r="G744" s="111">
        <v>4600027637</v>
      </c>
      <c r="H744" s="111">
        <v>30</v>
      </c>
      <c r="I744" s="111"/>
    </row>
    <row r="745" spans="1:9" hidden="1" x14ac:dyDescent="0.25">
      <c r="A745" s="111" t="str">
        <f t="shared" si="12"/>
        <v>4600027637305500300443UN</v>
      </c>
      <c r="B745" s="111">
        <v>5500300443</v>
      </c>
      <c r="C745" s="111" t="s">
        <v>5705</v>
      </c>
      <c r="D745" s="111" t="s">
        <v>72</v>
      </c>
      <c r="E745" s="112">
        <v>393.51</v>
      </c>
      <c r="F745" s="111" t="s">
        <v>6677</v>
      </c>
      <c r="G745" s="111">
        <v>4600027637</v>
      </c>
      <c r="H745" s="111">
        <v>30</v>
      </c>
      <c r="I745" s="111"/>
    </row>
    <row r="746" spans="1:9" hidden="1" x14ac:dyDescent="0.25">
      <c r="A746" s="111" t="str">
        <f t="shared" si="12"/>
        <v>4600027637305500300444UN</v>
      </c>
      <c r="B746" s="111">
        <v>5500300444</v>
      </c>
      <c r="C746" s="111" t="s">
        <v>5706</v>
      </c>
      <c r="D746" s="111" t="s">
        <v>72</v>
      </c>
      <c r="E746" s="112">
        <v>674.13</v>
      </c>
      <c r="F746" s="111" t="s">
        <v>6678</v>
      </c>
      <c r="G746" s="111">
        <v>4600027637</v>
      </c>
      <c r="H746" s="111">
        <v>30</v>
      </c>
      <c r="I746" s="111"/>
    </row>
    <row r="747" spans="1:9" hidden="1" x14ac:dyDescent="0.25">
      <c r="A747" s="111" t="str">
        <f t="shared" si="12"/>
        <v>4600027637305500200939UN</v>
      </c>
      <c r="B747" s="111">
        <v>5500200939</v>
      </c>
      <c r="C747" s="111" t="s">
        <v>5707</v>
      </c>
      <c r="D747" s="111" t="s">
        <v>72</v>
      </c>
      <c r="E747" s="112">
        <v>257.18</v>
      </c>
      <c r="F747" s="111" t="s">
        <v>6679</v>
      </c>
      <c r="G747" s="111">
        <v>4600027637</v>
      </c>
      <c r="H747" s="111">
        <v>30</v>
      </c>
      <c r="I747" s="111"/>
    </row>
    <row r="748" spans="1:9" hidden="1" x14ac:dyDescent="0.25">
      <c r="A748" s="111" t="str">
        <f t="shared" si="12"/>
        <v>4600027637305500300844UN</v>
      </c>
      <c r="B748" s="111">
        <v>5500300844</v>
      </c>
      <c r="C748" s="111" t="s">
        <v>5708</v>
      </c>
      <c r="D748" s="111" t="s">
        <v>72</v>
      </c>
      <c r="E748" s="112">
        <v>50131.83</v>
      </c>
      <c r="F748" s="111" t="s">
        <v>6680</v>
      </c>
      <c r="G748" s="111">
        <v>4600027637</v>
      </c>
      <c r="H748" s="111">
        <v>30</v>
      </c>
      <c r="I748" s="111"/>
    </row>
    <row r="749" spans="1:9" hidden="1" x14ac:dyDescent="0.25">
      <c r="A749" s="111" t="str">
        <f t="shared" si="12"/>
        <v>4600027637305500300848UA</v>
      </c>
      <c r="B749" s="111">
        <v>5500300848</v>
      </c>
      <c r="C749" s="111" t="s">
        <v>6166</v>
      </c>
      <c r="D749" s="111" t="s">
        <v>6220</v>
      </c>
      <c r="E749" s="112">
        <v>70720.14</v>
      </c>
      <c r="F749" s="111" t="s">
        <v>6681</v>
      </c>
      <c r="G749" s="111">
        <v>4600027637</v>
      </c>
      <c r="H749" s="111">
        <v>30</v>
      </c>
      <c r="I749" s="111"/>
    </row>
    <row r="750" spans="1:9" hidden="1" x14ac:dyDescent="0.25">
      <c r="A750" s="111" t="str">
        <f t="shared" si="12"/>
        <v>4600027637305500300406KG</v>
      </c>
      <c r="B750" s="111">
        <v>5500300406</v>
      </c>
      <c r="C750" s="111" t="s">
        <v>6167</v>
      </c>
      <c r="D750" s="111" t="s">
        <v>5170</v>
      </c>
      <c r="E750" s="112">
        <v>8.4600000000000009</v>
      </c>
      <c r="F750" s="111" t="s">
        <v>6682</v>
      </c>
      <c r="G750" s="111">
        <v>4600027637</v>
      </c>
      <c r="H750" s="111">
        <v>30</v>
      </c>
      <c r="I750" s="111"/>
    </row>
    <row r="751" spans="1:9" hidden="1" x14ac:dyDescent="0.25">
      <c r="A751" s="111" t="str">
        <f t="shared" si="12"/>
        <v>4600027637305500300046UN</v>
      </c>
      <c r="B751" s="111">
        <v>5500300046</v>
      </c>
      <c r="C751" s="111" t="s">
        <v>6168</v>
      </c>
      <c r="D751" s="111" t="s">
        <v>72</v>
      </c>
      <c r="E751" s="112">
        <v>2948.37</v>
      </c>
      <c r="F751" s="111" t="s">
        <v>6683</v>
      </c>
      <c r="G751" s="111">
        <v>4600027637</v>
      </c>
      <c r="H751" s="111">
        <v>30</v>
      </c>
      <c r="I751" s="111"/>
    </row>
    <row r="752" spans="1:9" hidden="1" x14ac:dyDescent="0.25">
      <c r="A752" s="111" t="str">
        <f t="shared" si="12"/>
        <v>4600027637305500300047UN</v>
      </c>
      <c r="B752" s="111">
        <v>5500300047</v>
      </c>
      <c r="C752" s="111" t="s">
        <v>6169</v>
      </c>
      <c r="D752" s="111" t="s">
        <v>72</v>
      </c>
      <c r="E752" s="112">
        <v>6542.87</v>
      </c>
      <c r="F752" s="111" t="s">
        <v>6685</v>
      </c>
      <c r="G752" s="111">
        <v>4600027637</v>
      </c>
      <c r="H752" s="111">
        <v>30</v>
      </c>
      <c r="I752" s="111"/>
    </row>
    <row r="753" spans="1:9" hidden="1" x14ac:dyDescent="0.25">
      <c r="A753" s="111" t="str">
        <f t="shared" si="12"/>
        <v>4600027637305500300048UN</v>
      </c>
      <c r="B753" s="111">
        <v>5500300048</v>
      </c>
      <c r="C753" s="111" t="s">
        <v>6170</v>
      </c>
      <c r="D753" s="111" t="s">
        <v>72</v>
      </c>
      <c r="E753" s="112">
        <v>16639.22</v>
      </c>
      <c r="F753" s="111" t="s">
        <v>6686</v>
      </c>
      <c r="G753" s="111">
        <v>4600027637</v>
      </c>
      <c r="H753" s="111">
        <v>30</v>
      </c>
      <c r="I753" s="111"/>
    </row>
    <row r="754" spans="1:9" hidden="1" x14ac:dyDescent="0.25">
      <c r="A754" s="111" t="str">
        <f t="shared" si="12"/>
        <v>4600027637305500300379UN</v>
      </c>
      <c r="B754" s="111">
        <v>5500300379</v>
      </c>
      <c r="C754" s="111" t="s">
        <v>5714</v>
      </c>
      <c r="D754" s="111" t="s">
        <v>72</v>
      </c>
      <c r="E754" s="112">
        <v>24221.7</v>
      </c>
      <c r="F754" s="111" t="s">
        <v>6687</v>
      </c>
      <c r="G754" s="111">
        <v>4600027637</v>
      </c>
      <c r="H754" s="111">
        <v>30</v>
      </c>
      <c r="I754" s="111"/>
    </row>
    <row r="755" spans="1:9" hidden="1" x14ac:dyDescent="0.25">
      <c r="A755" s="111" t="str">
        <f t="shared" si="12"/>
        <v>4600027637305500300593UN</v>
      </c>
      <c r="B755" s="111">
        <v>5500300593</v>
      </c>
      <c r="C755" s="111" t="s">
        <v>6171</v>
      </c>
      <c r="D755" s="111" t="s">
        <v>72</v>
      </c>
      <c r="E755" s="112">
        <v>16710.61</v>
      </c>
      <c r="F755" s="111" t="s">
        <v>6690</v>
      </c>
      <c r="G755" s="111">
        <v>4600027637</v>
      </c>
      <c r="H755" s="111">
        <v>30</v>
      </c>
      <c r="I755" s="111"/>
    </row>
    <row r="756" spans="1:9" hidden="1" x14ac:dyDescent="0.25">
      <c r="A756" s="111" t="str">
        <f t="shared" si="12"/>
        <v>4600027637305500300380UN</v>
      </c>
      <c r="B756" s="111">
        <v>5500300380</v>
      </c>
      <c r="C756" s="111" t="s">
        <v>5715</v>
      </c>
      <c r="D756" s="111" t="s">
        <v>72</v>
      </c>
      <c r="E756" s="112">
        <v>27070.35</v>
      </c>
      <c r="F756" s="111" t="s">
        <v>6684</v>
      </c>
      <c r="G756" s="111">
        <v>4600027637</v>
      </c>
      <c r="H756" s="111">
        <v>30</v>
      </c>
      <c r="I756" s="111"/>
    </row>
    <row r="757" spans="1:9" hidden="1" x14ac:dyDescent="0.25">
      <c r="A757" s="111" t="str">
        <f t="shared" si="12"/>
        <v>4600027637305500300381UN</v>
      </c>
      <c r="B757" s="111">
        <v>5500300381</v>
      </c>
      <c r="C757" s="111" t="s">
        <v>5716</v>
      </c>
      <c r="D757" s="111" t="s">
        <v>72</v>
      </c>
      <c r="E757" s="112">
        <v>24031.25</v>
      </c>
      <c r="F757" s="111" t="s">
        <v>6688</v>
      </c>
      <c r="G757" s="111">
        <v>4600027637</v>
      </c>
      <c r="H757" s="111">
        <v>30</v>
      </c>
      <c r="I757" s="111"/>
    </row>
    <row r="758" spans="1:9" hidden="1" x14ac:dyDescent="0.25">
      <c r="A758" s="111" t="str">
        <f t="shared" si="12"/>
        <v>4600027637305500300491UN</v>
      </c>
      <c r="B758" s="111">
        <v>5500300491</v>
      </c>
      <c r="C758" s="111" t="s">
        <v>5717</v>
      </c>
      <c r="D758" s="111" t="s">
        <v>72</v>
      </c>
      <c r="E758" s="112">
        <v>83553.05</v>
      </c>
      <c r="F758" s="111" t="s">
        <v>6689</v>
      </c>
      <c r="G758" s="111">
        <v>4600027637</v>
      </c>
      <c r="H758" s="111">
        <v>30</v>
      </c>
      <c r="I758" s="111"/>
    </row>
    <row r="759" spans="1:9" hidden="1" x14ac:dyDescent="0.25">
      <c r="A759" s="111" t="str">
        <f t="shared" si="12"/>
        <v>4600027637305500200961KM</v>
      </c>
      <c r="B759" s="111">
        <v>5500200961</v>
      </c>
      <c r="C759" s="111" t="s">
        <v>6172</v>
      </c>
      <c r="D759" s="111" t="s">
        <v>4978</v>
      </c>
      <c r="E759" s="112">
        <v>16710.61</v>
      </c>
      <c r="F759" s="111" t="s">
        <v>6691</v>
      </c>
      <c r="G759" s="111">
        <v>4600027637</v>
      </c>
      <c r="H759" s="111">
        <v>30</v>
      </c>
      <c r="I759" s="111"/>
    </row>
    <row r="760" spans="1:9" hidden="1" x14ac:dyDescent="0.25">
      <c r="A760" s="111" t="str">
        <f t="shared" si="12"/>
        <v>4600027637305500200963KM</v>
      </c>
      <c r="B760" s="111">
        <v>5500200963</v>
      </c>
      <c r="C760" s="111" t="s">
        <v>5720</v>
      </c>
      <c r="D760" s="111" t="s">
        <v>4978</v>
      </c>
      <c r="E760" s="112">
        <v>25065.919999999998</v>
      </c>
      <c r="F760" s="111" t="s">
        <v>6692</v>
      </c>
      <c r="G760" s="111">
        <v>4600027637</v>
      </c>
      <c r="H760" s="111">
        <v>30</v>
      </c>
      <c r="I760" s="111"/>
    </row>
    <row r="761" spans="1:9" hidden="1" x14ac:dyDescent="0.25">
      <c r="A761" s="111" t="str">
        <f t="shared" si="12"/>
        <v>4600027637305500200959KM</v>
      </c>
      <c r="B761" s="111">
        <v>5500200959</v>
      </c>
      <c r="C761" s="111" t="s">
        <v>5721</v>
      </c>
      <c r="D761" s="111" t="s">
        <v>4978</v>
      </c>
      <c r="E761" s="112">
        <v>5115.0600000000004</v>
      </c>
      <c r="F761" s="111" t="s">
        <v>6693</v>
      </c>
      <c r="G761" s="111">
        <v>4600027637</v>
      </c>
      <c r="H761" s="111">
        <v>30</v>
      </c>
      <c r="I761" s="111"/>
    </row>
    <row r="762" spans="1:9" hidden="1" x14ac:dyDescent="0.25">
      <c r="A762" s="111" t="str">
        <f t="shared" si="12"/>
        <v>4600027637305500200962KM</v>
      </c>
      <c r="B762" s="111">
        <v>5500200962</v>
      </c>
      <c r="C762" s="111" t="s">
        <v>5722</v>
      </c>
      <c r="D762" s="111" t="s">
        <v>4978</v>
      </c>
      <c r="E762" s="112">
        <v>33421.22</v>
      </c>
      <c r="F762" s="111" t="s">
        <v>6694</v>
      </c>
      <c r="G762" s="111">
        <v>4600027637</v>
      </c>
      <c r="H762" s="111">
        <v>30</v>
      </c>
      <c r="I762" s="111"/>
    </row>
    <row r="763" spans="1:9" hidden="1" x14ac:dyDescent="0.25">
      <c r="A763" s="111" t="str">
        <f t="shared" si="12"/>
        <v>4600027637305500200964KM</v>
      </c>
      <c r="B763" s="111">
        <v>5500200964</v>
      </c>
      <c r="C763" s="111" t="s">
        <v>5723</v>
      </c>
      <c r="D763" s="111" t="s">
        <v>4978</v>
      </c>
      <c r="E763" s="112">
        <v>43447.59</v>
      </c>
      <c r="F763" s="111" t="s">
        <v>6695</v>
      </c>
      <c r="G763" s="111">
        <v>4600027637</v>
      </c>
      <c r="H763" s="111">
        <v>30</v>
      </c>
      <c r="I763" s="111"/>
    </row>
    <row r="764" spans="1:9" hidden="1" x14ac:dyDescent="0.25">
      <c r="A764" s="111" t="str">
        <f t="shared" si="12"/>
        <v>4600027637305500200958KM</v>
      </c>
      <c r="B764" s="111">
        <v>5500200958</v>
      </c>
      <c r="C764" s="111" t="s">
        <v>5724</v>
      </c>
      <c r="D764" s="111" t="s">
        <v>4978</v>
      </c>
      <c r="E764" s="112">
        <v>25065.919999999998</v>
      </c>
      <c r="F764" s="111" t="s">
        <v>6696</v>
      </c>
      <c r="G764" s="111">
        <v>4600027637</v>
      </c>
      <c r="H764" s="111">
        <v>30</v>
      </c>
      <c r="I764" s="111"/>
    </row>
    <row r="765" spans="1:9" hidden="1" x14ac:dyDescent="0.25">
      <c r="A765" s="111" t="str">
        <f t="shared" si="12"/>
        <v>4600027637305500300506KG</v>
      </c>
      <c r="B765" s="111">
        <v>5500300506</v>
      </c>
      <c r="C765" s="111" t="s">
        <v>6173</v>
      </c>
      <c r="D765" s="111" t="s">
        <v>5170</v>
      </c>
      <c r="E765" s="112">
        <v>4.18</v>
      </c>
      <c r="F765" s="111" t="s">
        <v>6697</v>
      </c>
      <c r="G765" s="111">
        <v>4600027637</v>
      </c>
      <c r="H765" s="111">
        <v>30</v>
      </c>
      <c r="I765" s="111"/>
    </row>
    <row r="766" spans="1:9" hidden="1" x14ac:dyDescent="0.25">
      <c r="A766" s="111" t="str">
        <f t="shared" si="12"/>
        <v>4600027637305500100802UN</v>
      </c>
      <c r="B766" s="111">
        <v>5500100802</v>
      </c>
      <c r="C766" s="111" t="s">
        <v>5726</v>
      </c>
      <c r="D766" s="111" t="s">
        <v>72</v>
      </c>
      <c r="E766" s="112">
        <v>16710.61</v>
      </c>
      <c r="F766" s="111" t="s">
        <v>6699</v>
      </c>
      <c r="G766" s="111">
        <v>4600027637</v>
      </c>
      <c r="H766" s="111">
        <v>30</v>
      </c>
      <c r="I766" s="111"/>
    </row>
    <row r="767" spans="1:9" hidden="1" x14ac:dyDescent="0.25">
      <c r="A767" s="111" t="str">
        <f t="shared" si="12"/>
        <v>4600027637305500300076KM</v>
      </c>
      <c r="B767" s="111">
        <v>5500300076</v>
      </c>
      <c r="C767" s="111" t="s">
        <v>6174</v>
      </c>
      <c r="D767" s="111" t="s">
        <v>4978</v>
      </c>
      <c r="E767" s="112">
        <v>33421.22</v>
      </c>
      <c r="F767" s="111" t="s">
        <v>6700</v>
      </c>
      <c r="G767" s="111">
        <v>4600027637</v>
      </c>
      <c r="H767" s="111">
        <v>30</v>
      </c>
      <c r="I767" s="111"/>
    </row>
    <row r="768" spans="1:9" hidden="1" x14ac:dyDescent="0.25">
      <c r="A768" s="111" t="str">
        <f t="shared" si="12"/>
        <v>4600027637305500300548KM</v>
      </c>
      <c r="B768" s="111">
        <v>5500300548</v>
      </c>
      <c r="C768" s="111" t="s">
        <v>5728</v>
      </c>
      <c r="D768" s="111" t="s">
        <v>4978</v>
      </c>
      <c r="E768" s="112">
        <v>16710.61</v>
      </c>
      <c r="F768" s="111" t="s">
        <v>6701</v>
      </c>
      <c r="G768" s="111">
        <v>4600027637</v>
      </c>
      <c r="H768" s="111">
        <v>30</v>
      </c>
      <c r="I768" s="111"/>
    </row>
    <row r="769" spans="1:9" hidden="1" x14ac:dyDescent="0.25">
      <c r="A769" s="111" t="str">
        <f t="shared" si="12"/>
        <v>4600027637305500200938UN</v>
      </c>
      <c r="B769" s="111">
        <v>5500200938</v>
      </c>
      <c r="C769" s="111" t="s">
        <v>5732</v>
      </c>
      <c r="D769" s="111" t="s">
        <v>72</v>
      </c>
      <c r="E769" s="112">
        <v>8355.31</v>
      </c>
      <c r="F769" s="111" t="s">
        <v>6704</v>
      </c>
      <c r="G769" s="111">
        <v>4600027637</v>
      </c>
      <c r="H769" s="111">
        <v>30</v>
      </c>
      <c r="I769" s="111"/>
    </row>
    <row r="770" spans="1:9" hidden="1" x14ac:dyDescent="0.25">
      <c r="A770" s="111" t="str">
        <f t="shared" si="12"/>
        <v>4600027637305500400378UN</v>
      </c>
      <c r="B770" s="111">
        <v>5500400378</v>
      </c>
      <c r="C770" s="111" t="s">
        <v>5729</v>
      </c>
      <c r="D770" s="111" t="s">
        <v>72</v>
      </c>
      <c r="E770" s="112">
        <v>33421.22</v>
      </c>
      <c r="F770" s="111" t="s">
        <v>6698</v>
      </c>
      <c r="G770" s="111">
        <v>4600027637</v>
      </c>
      <c r="H770" s="111">
        <v>30</v>
      </c>
      <c r="I770" s="111"/>
    </row>
    <row r="771" spans="1:9" hidden="1" x14ac:dyDescent="0.25">
      <c r="A771" s="111" t="str">
        <f t="shared" si="12"/>
        <v>4600027637305500400614UN</v>
      </c>
      <c r="B771" s="111">
        <v>5500400614</v>
      </c>
      <c r="C771" s="111" t="s">
        <v>5730</v>
      </c>
      <c r="D771" s="111" t="s">
        <v>72</v>
      </c>
      <c r="E771" s="112">
        <v>25065.919999999998</v>
      </c>
      <c r="F771" s="111" t="s">
        <v>6702</v>
      </c>
      <c r="G771" s="111">
        <v>4600027637</v>
      </c>
      <c r="H771" s="111">
        <v>30</v>
      </c>
      <c r="I771" s="111"/>
    </row>
    <row r="772" spans="1:9" hidden="1" x14ac:dyDescent="0.25">
      <c r="A772" s="111" t="str">
        <f t="shared" si="12"/>
        <v>4600027637305500300017M</v>
      </c>
      <c r="B772" s="111">
        <v>5500300017</v>
      </c>
      <c r="C772" s="111" t="s">
        <v>5731</v>
      </c>
      <c r="D772" s="111" t="s">
        <v>77</v>
      </c>
      <c r="E772" s="112">
        <v>83.55</v>
      </c>
      <c r="F772" s="111" t="s">
        <v>6703</v>
      </c>
      <c r="G772" s="111">
        <v>4600027637</v>
      </c>
      <c r="H772" s="111">
        <v>30</v>
      </c>
      <c r="I772" s="111"/>
    </row>
    <row r="773" spans="1:9" hidden="1" x14ac:dyDescent="0.25">
      <c r="A773" s="111" t="str">
        <f t="shared" si="12"/>
        <v>4600027637305500300493UN</v>
      </c>
      <c r="B773" s="111">
        <v>5500300493</v>
      </c>
      <c r="C773" s="111" t="s">
        <v>5733</v>
      </c>
      <c r="D773" s="111" t="s">
        <v>72</v>
      </c>
      <c r="E773" s="112">
        <v>33421.22</v>
      </c>
      <c r="F773" s="111" t="s">
        <v>6705</v>
      </c>
      <c r="G773" s="111">
        <v>4600027637</v>
      </c>
      <c r="H773" s="111">
        <v>30</v>
      </c>
      <c r="I773" s="111"/>
    </row>
    <row r="774" spans="1:9" hidden="1" x14ac:dyDescent="0.25">
      <c r="A774" s="111" t="str">
        <f t="shared" si="12"/>
        <v>4600027637305500300492UN</v>
      </c>
      <c r="B774" s="111">
        <v>5500300492</v>
      </c>
      <c r="C774" s="111" t="s">
        <v>5734</v>
      </c>
      <c r="D774" s="111" t="s">
        <v>72</v>
      </c>
      <c r="E774" s="112">
        <v>16710.61</v>
      </c>
      <c r="F774" s="111" t="s">
        <v>6706</v>
      </c>
      <c r="G774" s="111">
        <v>4600027637</v>
      </c>
      <c r="H774" s="111">
        <v>30</v>
      </c>
      <c r="I774" s="111"/>
    </row>
    <row r="775" spans="1:9" hidden="1" x14ac:dyDescent="0.25">
      <c r="A775" s="111" t="str">
        <f t="shared" si="12"/>
        <v>4600027637305500300549KM</v>
      </c>
      <c r="B775" s="111">
        <v>5500300549</v>
      </c>
      <c r="C775" s="111" t="s">
        <v>5735</v>
      </c>
      <c r="D775" s="111" t="s">
        <v>4978</v>
      </c>
      <c r="E775" s="112">
        <v>7575.89</v>
      </c>
      <c r="F775" s="111" t="s">
        <v>6707</v>
      </c>
      <c r="G775" s="111">
        <v>4600027637</v>
      </c>
      <c r="H775" s="111">
        <v>30</v>
      </c>
      <c r="I775" s="111"/>
    </row>
    <row r="776" spans="1:9" hidden="1" x14ac:dyDescent="0.25">
      <c r="A776" s="111" t="str">
        <f t="shared" si="12"/>
        <v>4600027637305500100915KM</v>
      </c>
      <c r="B776" s="111">
        <v>5500100915</v>
      </c>
      <c r="C776" s="111" t="s">
        <v>5736</v>
      </c>
      <c r="D776" s="111" t="s">
        <v>4978</v>
      </c>
      <c r="E776" s="112">
        <v>3069.04</v>
      </c>
      <c r="F776" s="111" t="s">
        <v>6708</v>
      </c>
      <c r="G776" s="111">
        <v>4600027637</v>
      </c>
      <c r="H776" s="111">
        <v>30</v>
      </c>
      <c r="I776" s="111"/>
    </row>
    <row r="777" spans="1:9" hidden="1" x14ac:dyDescent="0.25">
      <c r="A777" s="111" t="str">
        <f t="shared" si="12"/>
        <v>4600027637305500100898KG</v>
      </c>
      <c r="B777" s="111">
        <v>5500100898</v>
      </c>
      <c r="C777" s="111" t="s">
        <v>5737</v>
      </c>
      <c r="D777" s="111" t="s">
        <v>5170</v>
      </c>
      <c r="E777" s="112">
        <v>7.19</v>
      </c>
      <c r="F777" s="111" t="s">
        <v>6709</v>
      </c>
      <c r="G777" s="111">
        <v>4600027637</v>
      </c>
      <c r="H777" s="111">
        <v>30</v>
      </c>
      <c r="I777" s="111"/>
    </row>
    <row r="778" spans="1:9" hidden="1" x14ac:dyDescent="0.25">
      <c r="A778" s="111" t="str">
        <f t="shared" si="12"/>
        <v>4600027637305500100932UN</v>
      </c>
      <c r="B778" s="111">
        <v>5500100932</v>
      </c>
      <c r="C778" s="111" t="s">
        <v>5738</v>
      </c>
      <c r="D778" s="111" t="s">
        <v>72</v>
      </c>
      <c r="E778" s="112">
        <v>2177.85</v>
      </c>
      <c r="F778" s="111" t="s">
        <v>6710</v>
      </c>
      <c r="G778" s="111">
        <v>4600027637</v>
      </c>
      <c r="H778" s="111">
        <v>30</v>
      </c>
      <c r="I778" s="111"/>
    </row>
    <row r="779" spans="1:9" hidden="1" x14ac:dyDescent="0.25">
      <c r="A779" s="111" t="str">
        <f t="shared" si="12"/>
        <v>4600027637305500100902UN</v>
      </c>
      <c r="B779" s="111">
        <v>5500100902</v>
      </c>
      <c r="C779" s="111" t="s">
        <v>5739</v>
      </c>
      <c r="D779" s="111" t="s">
        <v>72</v>
      </c>
      <c r="E779" s="112">
        <v>4521.49</v>
      </c>
      <c r="F779" s="111" t="s">
        <v>6711</v>
      </c>
      <c r="G779" s="111">
        <v>4600027637</v>
      </c>
      <c r="H779" s="111">
        <v>30</v>
      </c>
      <c r="I779" s="111"/>
    </row>
    <row r="780" spans="1:9" hidden="1" x14ac:dyDescent="0.25">
      <c r="A780" s="111" t="str">
        <f t="shared" si="12"/>
        <v>4600027637305500100903UN</v>
      </c>
      <c r="B780" s="111">
        <v>5500100903</v>
      </c>
      <c r="C780" s="111" t="s">
        <v>5740</v>
      </c>
      <c r="D780" s="111" t="s">
        <v>72</v>
      </c>
      <c r="E780" s="112">
        <v>9983.5300000000007</v>
      </c>
      <c r="F780" s="111" t="s">
        <v>6713</v>
      </c>
      <c r="G780" s="111">
        <v>4600027637</v>
      </c>
      <c r="H780" s="111">
        <v>30</v>
      </c>
      <c r="I780" s="111"/>
    </row>
    <row r="781" spans="1:9" hidden="1" x14ac:dyDescent="0.25">
      <c r="A781" s="111" t="str">
        <f t="shared" si="12"/>
        <v>4600027637305500100901UN</v>
      </c>
      <c r="B781" s="111">
        <v>5500100901</v>
      </c>
      <c r="C781" s="111" t="s">
        <v>5741</v>
      </c>
      <c r="D781" s="111" t="s">
        <v>72</v>
      </c>
      <c r="E781" s="112">
        <v>14533.02</v>
      </c>
      <c r="F781" s="111" t="s">
        <v>6714</v>
      </c>
      <c r="G781" s="111">
        <v>4600027637</v>
      </c>
      <c r="H781" s="111">
        <v>30</v>
      </c>
      <c r="I781" s="111"/>
    </row>
    <row r="782" spans="1:9" hidden="1" x14ac:dyDescent="0.25">
      <c r="A782" s="111" t="str">
        <f t="shared" si="12"/>
        <v>4600027637305500100904UN</v>
      </c>
      <c r="B782" s="111">
        <v>5500100904</v>
      </c>
      <c r="C782" s="111" t="s">
        <v>5742</v>
      </c>
      <c r="D782" s="111" t="s">
        <v>72</v>
      </c>
      <c r="E782" s="112">
        <v>16242.21</v>
      </c>
      <c r="F782" s="111" t="s">
        <v>6715</v>
      </c>
      <c r="G782" s="111">
        <v>4600027637</v>
      </c>
      <c r="H782" s="111">
        <v>30</v>
      </c>
      <c r="I782" s="111"/>
    </row>
    <row r="783" spans="1:9" hidden="1" x14ac:dyDescent="0.25">
      <c r="A783" s="111" t="str">
        <f t="shared" si="12"/>
        <v>4600027637305500300055UN</v>
      </c>
      <c r="B783" s="111">
        <v>5500300055</v>
      </c>
      <c r="C783" s="111" t="s">
        <v>5746</v>
      </c>
      <c r="D783" s="111" t="s">
        <v>72</v>
      </c>
      <c r="E783" s="112">
        <v>250.66</v>
      </c>
      <c r="F783" s="111" t="s">
        <v>6718</v>
      </c>
      <c r="G783" s="111">
        <v>4600027637</v>
      </c>
      <c r="H783" s="111">
        <v>30</v>
      </c>
      <c r="I783" s="111"/>
    </row>
    <row r="784" spans="1:9" hidden="1" x14ac:dyDescent="0.25">
      <c r="A784" s="111" t="str">
        <f t="shared" si="12"/>
        <v>4600027637305500100905UN</v>
      </c>
      <c r="B784" s="111">
        <v>5500100905</v>
      </c>
      <c r="C784" s="111" t="s">
        <v>5743</v>
      </c>
      <c r="D784" s="111" t="s">
        <v>72</v>
      </c>
      <c r="E784" s="112">
        <v>14418.75</v>
      </c>
      <c r="F784" s="111" t="s">
        <v>6712</v>
      </c>
      <c r="G784" s="111">
        <v>4600027637</v>
      </c>
      <c r="H784" s="111">
        <v>30</v>
      </c>
      <c r="I784" s="111"/>
    </row>
    <row r="785" spans="1:9" hidden="1" x14ac:dyDescent="0.25">
      <c r="A785" s="111" t="str">
        <f t="shared" si="12"/>
        <v>4600027637305500300559UN</v>
      </c>
      <c r="B785" s="111">
        <v>5500300559</v>
      </c>
      <c r="C785" s="111" t="s">
        <v>5744</v>
      </c>
      <c r="D785" s="111" t="s">
        <v>72</v>
      </c>
      <c r="E785" s="112">
        <v>323.91000000000003</v>
      </c>
      <c r="F785" s="111" t="s">
        <v>6716</v>
      </c>
      <c r="G785" s="111">
        <v>4600027637</v>
      </c>
      <c r="H785" s="111">
        <v>30</v>
      </c>
      <c r="I785" s="111"/>
    </row>
    <row r="786" spans="1:9" hidden="1" x14ac:dyDescent="0.25">
      <c r="A786" s="111" t="str">
        <f t="shared" si="12"/>
        <v>4600027637305500300557UN</v>
      </c>
      <c r="B786" s="111">
        <v>5500300557</v>
      </c>
      <c r="C786" s="111" t="s">
        <v>6175</v>
      </c>
      <c r="D786" s="111" t="s">
        <v>72</v>
      </c>
      <c r="E786" s="112">
        <v>428.1</v>
      </c>
      <c r="F786" s="111" t="s">
        <v>6717</v>
      </c>
      <c r="G786" s="111">
        <v>4600027637</v>
      </c>
      <c r="H786" s="111">
        <v>30</v>
      </c>
      <c r="I786" s="111"/>
    </row>
    <row r="787" spans="1:9" hidden="1" x14ac:dyDescent="0.25">
      <c r="A787" s="111" t="str">
        <f t="shared" si="12"/>
        <v>4600027637305500200373UN</v>
      </c>
      <c r="B787" s="111">
        <v>5500200373</v>
      </c>
      <c r="C787" s="111" t="s">
        <v>7434</v>
      </c>
      <c r="D787" s="111" t="s">
        <v>72</v>
      </c>
      <c r="E787" s="112">
        <v>1058.18</v>
      </c>
      <c r="F787" s="111" t="s">
        <v>6719</v>
      </c>
      <c r="G787" s="111">
        <v>4600027637</v>
      </c>
      <c r="H787" s="111">
        <v>30</v>
      </c>
      <c r="I787" s="111"/>
    </row>
    <row r="788" spans="1:9" hidden="1" x14ac:dyDescent="0.25">
      <c r="A788" s="111" t="str">
        <f t="shared" si="12"/>
        <v>4600027637305500300204UN</v>
      </c>
      <c r="B788" s="111">
        <v>5500300204</v>
      </c>
      <c r="C788" s="111" t="s">
        <v>7435</v>
      </c>
      <c r="D788" s="111" t="s">
        <v>72</v>
      </c>
      <c r="E788" s="112">
        <v>5819.99</v>
      </c>
      <c r="F788" s="111" t="s">
        <v>6720</v>
      </c>
      <c r="G788" s="111">
        <v>4600027637</v>
      </c>
      <c r="H788" s="111">
        <v>30</v>
      </c>
      <c r="I788" s="111"/>
    </row>
    <row r="789" spans="1:9" hidden="1" x14ac:dyDescent="0.25">
      <c r="A789" s="111" t="str">
        <f t="shared" si="12"/>
        <v>4600027637305500300182UN</v>
      </c>
      <c r="B789" s="111">
        <v>5500300182</v>
      </c>
      <c r="C789" s="111" t="s">
        <v>6177</v>
      </c>
      <c r="D789" s="111" t="s">
        <v>72</v>
      </c>
      <c r="E789" s="112">
        <v>6349.09</v>
      </c>
      <c r="F789" s="111" t="s">
        <v>6721</v>
      </c>
      <c r="G789" s="111">
        <v>4600027637</v>
      </c>
      <c r="H789" s="111">
        <v>30</v>
      </c>
      <c r="I789" s="111"/>
    </row>
    <row r="790" spans="1:9" hidden="1" x14ac:dyDescent="0.25">
      <c r="A790" s="111" t="str">
        <f t="shared" si="12"/>
        <v>4600027637305500300205UN</v>
      </c>
      <c r="B790" s="111">
        <v>5500300205</v>
      </c>
      <c r="C790" s="111" t="s">
        <v>6176</v>
      </c>
      <c r="D790" s="111" t="s">
        <v>72</v>
      </c>
      <c r="E790" s="112">
        <v>8782.9</v>
      </c>
      <c r="F790" s="111" t="s">
        <v>6722</v>
      </c>
      <c r="G790" s="111">
        <v>4600027637</v>
      </c>
      <c r="H790" s="111">
        <v>30</v>
      </c>
      <c r="I790" s="111"/>
    </row>
    <row r="791" spans="1:9" hidden="1" x14ac:dyDescent="0.25">
      <c r="A791" s="111" t="str">
        <f t="shared" si="12"/>
        <v>4600027637305500100806UN</v>
      </c>
      <c r="B791" s="111">
        <v>5500100806</v>
      </c>
      <c r="C791" s="111" t="s">
        <v>7436</v>
      </c>
      <c r="D791" s="111" t="s">
        <v>72</v>
      </c>
      <c r="E791" s="112">
        <v>1269.81</v>
      </c>
      <c r="F791" s="111" t="s">
        <v>6723</v>
      </c>
      <c r="G791" s="111">
        <v>4600027637</v>
      </c>
      <c r="H791" s="111">
        <v>30</v>
      </c>
      <c r="I791" s="111"/>
    </row>
    <row r="792" spans="1:9" hidden="1" x14ac:dyDescent="0.25">
      <c r="A792" s="111" t="str">
        <f t="shared" si="12"/>
        <v>4600027637305500400617UN</v>
      </c>
      <c r="B792" s="111">
        <v>5500400617</v>
      </c>
      <c r="C792" s="111" t="s">
        <v>6178</v>
      </c>
      <c r="D792" s="111" t="s">
        <v>72</v>
      </c>
      <c r="E792" s="112">
        <v>2480.21</v>
      </c>
      <c r="F792" s="111" t="s">
        <v>6724</v>
      </c>
      <c r="G792" s="111">
        <v>4600027637</v>
      </c>
      <c r="H792" s="111">
        <v>30</v>
      </c>
      <c r="I792" s="111"/>
    </row>
    <row r="793" spans="1:9" hidden="1" x14ac:dyDescent="0.25">
      <c r="A793" s="111" t="str">
        <f t="shared" si="12"/>
        <v>4600027637305500300448UN</v>
      </c>
      <c r="B793" s="111">
        <v>5500300448</v>
      </c>
      <c r="C793" s="111" t="s">
        <v>7437</v>
      </c>
      <c r="D793" s="111" t="s">
        <v>72</v>
      </c>
      <c r="E793" s="112">
        <v>529.1</v>
      </c>
      <c r="F793" s="111" t="s">
        <v>6725</v>
      </c>
      <c r="G793" s="111">
        <v>4600027637</v>
      </c>
      <c r="H793" s="111">
        <v>30</v>
      </c>
      <c r="I793" s="111"/>
    </row>
    <row r="794" spans="1:9" hidden="1" x14ac:dyDescent="0.25">
      <c r="A794" s="111" t="str">
        <f t="shared" si="12"/>
        <v>4600027637305500600043UN</v>
      </c>
      <c r="B794" s="111">
        <v>5500600043</v>
      </c>
      <c r="C794" s="111" t="s">
        <v>7438</v>
      </c>
      <c r="D794" s="111" t="s">
        <v>72</v>
      </c>
      <c r="E794" s="112">
        <v>7407.29</v>
      </c>
      <c r="F794" s="111" t="s">
        <v>6727</v>
      </c>
      <c r="G794" s="111">
        <v>4600027637</v>
      </c>
      <c r="H794" s="111">
        <v>30</v>
      </c>
      <c r="I794" s="111"/>
    </row>
    <row r="795" spans="1:9" hidden="1" x14ac:dyDescent="0.25">
      <c r="A795" s="111" t="str">
        <f t="shared" si="12"/>
        <v>4600027637305500400277UN</v>
      </c>
      <c r="B795" s="111">
        <v>5500400277</v>
      </c>
      <c r="C795" s="111" t="s">
        <v>6179</v>
      </c>
      <c r="D795" s="111" t="s">
        <v>72</v>
      </c>
      <c r="E795" s="112">
        <v>1164.02</v>
      </c>
      <c r="F795" s="111" t="s">
        <v>6728</v>
      </c>
      <c r="G795" s="111">
        <v>4600027637</v>
      </c>
      <c r="H795" s="111">
        <v>30</v>
      </c>
      <c r="I795" s="111"/>
    </row>
    <row r="796" spans="1:9" hidden="1" x14ac:dyDescent="0.25">
      <c r="A796" s="111" t="str">
        <f t="shared" si="12"/>
        <v>4600027637305500400354UN</v>
      </c>
      <c r="B796" s="111">
        <v>5500400354</v>
      </c>
      <c r="C796" s="111" t="s">
        <v>5757</v>
      </c>
      <c r="D796" s="111" t="s">
        <v>72</v>
      </c>
      <c r="E796" s="112">
        <v>9920.86</v>
      </c>
      <c r="F796" s="111" t="s">
        <v>6729</v>
      </c>
      <c r="G796" s="111">
        <v>4600027637</v>
      </c>
      <c r="H796" s="111">
        <v>30</v>
      </c>
      <c r="I796" s="111"/>
    </row>
    <row r="797" spans="1:9" x14ac:dyDescent="0.25">
      <c r="A797" s="111" t="str">
        <f t="shared" si="12"/>
        <v>4600027637305500600080UN</v>
      </c>
      <c r="B797" s="111">
        <v>5500600080</v>
      </c>
      <c r="C797" s="111" t="s">
        <v>7439</v>
      </c>
      <c r="D797" s="111" t="s">
        <v>72</v>
      </c>
      <c r="E797" s="112">
        <v>1369.79</v>
      </c>
      <c r="F797" s="111" t="s">
        <v>6732</v>
      </c>
      <c r="G797" s="111">
        <v>4600027637</v>
      </c>
      <c r="H797" s="111">
        <v>30</v>
      </c>
      <c r="I797" s="111"/>
    </row>
    <row r="798" spans="1:9" hidden="1" x14ac:dyDescent="0.25">
      <c r="A798" s="111" t="str">
        <f t="shared" ref="A798:A861" si="13">G798&amp;H798&amp;B798&amp;D798</f>
        <v>4600027637305500000900UN</v>
      </c>
      <c r="B798" s="111">
        <v>5500000900</v>
      </c>
      <c r="C798" s="111" t="s">
        <v>6180</v>
      </c>
      <c r="D798" s="111" t="s">
        <v>72</v>
      </c>
      <c r="E798" s="112">
        <v>5290.9</v>
      </c>
      <c r="F798" s="111" t="s">
        <v>6726</v>
      </c>
      <c r="G798" s="111">
        <v>4600027637</v>
      </c>
      <c r="H798" s="111">
        <v>30</v>
      </c>
      <c r="I798" s="111"/>
    </row>
    <row r="799" spans="1:9" hidden="1" x14ac:dyDescent="0.25">
      <c r="A799" s="111" t="str">
        <f t="shared" si="13"/>
        <v>4600027637305500300190UN</v>
      </c>
      <c r="B799" s="111">
        <v>5500300190</v>
      </c>
      <c r="C799" s="111" t="s">
        <v>6181</v>
      </c>
      <c r="D799" s="111" t="s">
        <v>72</v>
      </c>
      <c r="E799" s="112">
        <v>2739.57</v>
      </c>
      <c r="F799" s="111" t="s">
        <v>6730</v>
      </c>
      <c r="G799" s="111">
        <v>4600027637</v>
      </c>
      <c r="H799" s="111">
        <v>30</v>
      </c>
      <c r="I799" s="111"/>
    </row>
    <row r="800" spans="1:9" x14ac:dyDescent="0.25">
      <c r="A800" s="111" t="str">
        <f t="shared" si="13"/>
        <v>4600027637305500200926UN</v>
      </c>
      <c r="B800" s="111">
        <v>5500200926</v>
      </c>
      <c r="C800" s="111" t="s">
        <v>6182</v>
      </c>
      <c r="D800" s="111" t="s">
        <v>72</v>
      </c>
      <c r="E800" s="112">
        <v>2054.6799999999998</v>
      </c>
      <c r="F800" s="111" t="s">
        <v>6731</v>
      </c>
      <c r="G800" s="111">
        <v>4600027637</v>
      </c>
      <c r="H800" s="111">
        <v>30</v>
      </c>
      <c r="I800" s="111"/>
    </row>
    <row r="801" spans="1:9" x14ac:dyDescent="0.25">
      <c r="A801" s="111" t="str">
        <f t="shared" si="13"/>
        <v>4600027637305500300189UN</v>
      </c>
      <c r="B801" s="111">
        <v>5500300189</v>
      </c>
      <c r="C801" s="111" t="s">
        <v>6183</v>
      </c>
      <c r="D801" s="111" t="s">
        <v>72</v>
      </c>
      <c r="E801" s="112">
        <v>2739.57</v>
      </c>
      <c r="F801" s="111" t="s">
        <v>6733</v>
      </c>
      <c r="G801" s="111">
        <v>4600027637</v>
      </c>
      <c r="H801" s="111">
        <v>30</v>
      </c>
      <c r="I801" s="111"/>
    </row>
    <row r="802" spans="1:9" x14ac:dyDescent="0.25">
      <c r="A802" s="111" t="str">
        <f t="shared" si="13"/>
        <v>4600027637305500300188UN</v>
      </c>
      <c r="B802" s="111">
        <v>5500300188</v>
      </c>
      <c r="C802" s="111" t="s">
        <v>6184</v>
      </c>
      <c r="D802" s="111" t="s">
        <v>72</v>
      </c>
      <c r="E802" s="112">
        <v>2054.6799999999998</v>
      </c>
      <c r="F802" s="111" t="s">
        <v>6734</v>
      </c>
      <c r="G802" s="111">
        <v>4600027637</v>
      </c>
      <c r="H802" s="111">
        <v>30</v>
      </c>
      <c r="I802" s="111"/>
    </row>
    <row r="803" spans="1:9" hidden="1" x14ac:dyDescent="0.25">
      <c r="A803" s="111" t="str">
        <f t="shared" si="13"/>
        <v>4600027637305500300039UN</v>
      </c>
      <c r="B803" s="111">
        <v>5500300039</v>
      </c>
      <c r="C803" s="111" t="s">
        <v>6185</v>
      </c>
      <c r="D803" s="111" t="s">
        <v>72</v>
      </c>
      <c r="E803" s="112">
        <v>13697.82</v>
      </c>
      <c r="F803" s="111" t="s">
        <v>6735</v>
      </c>
      <c r="G803" s="111">
        <v>4600027637</v>
      </c>
      <c r="H803" s="111">
        <v>30</v>
      </c>
      <c r="I803" s="111"/>
    </row>
    <row r="804" spans="1:9" hidden="1" x14ac:dyDescent="0.25">
      <c r="A804" s="111" t="str">
        <f t="shared" si="13"/>
        <v>4600027637305500300054UN</v>
      </c>
      <c r="B804" s="111">
        <v>5500300054</v>
      </c>
      <c r="C804" s="111" t="s">
        <v>6186</v>
      </c>
      <c r="D804" s="111" t="s">
        <v>72</v>
      </c>
      <c r="E804" s="112">
        <v>2739.57</v>
      </c>
      <c r="F804" s="111" t="s">
        <v>6736</v>
      </c>
      <c r="G804" s="111">
        <v>4600027637</v>
      </c>
      <c r="H804" s="111">
        <v>30</v>
      </c>
      <c r="I804" s="111"/>
    </row>
    <row r="805" spans="1:9" hidden="1" x14ac:dyDescent="0.25">
      <c r="A805" s="111" t="str">
        <f t="shared" si="13"/>
        <v>4600027637305500200390UN</v>
      </c>
      <c r="B805" s="111">
        <v>5500200390</v>
      </c>
      <c r="C805" s="111" t="s">
        <v>6187</v>
      </c>
      <c r="D805" s="111" t="s">
        <v>72</v>
      </c>
      <c r="E805" s="112">
        <v>1533.72</v>
      </c>
      <c r="F805" s="111" t="s">
        <v>6737</v>
      </c>
      <c r="G805" s="111">
        <v>4600027637</v>
      </c>
      <c r="H805" s="111">
        <v>30</v>
      </c>
      <c r="I805" s="111"/>
    </row>
    <row r="806" spans="1:9" hidden="1" x14ac:dyDescent="0.25">
      <c r="A806" s="111" t="str">
        <f t="shared" si="13"/>
        <v>4600027637305500200395UN</v>
      </c>
      <c r="B806" s="111">
        <v>5500200395</v>
      </c>
      <c r="C806" s="111" t="s">
        <v>6188</v>
      </c>
      <c r="D806" s="111" t="s">
        <v>72</v>
      </c>
      <c r="E806" s="112">
        <v>511.3</v>
      </c>
      <c r="F806" s="111" t="s">
        <v>6738</v>
      </c>
      <c r="G806" s="111">
        <v>4600027637</v>
      </c>
      <c r="H806" s="111">
        <v>30</v>
      </c>
      <c r="I806" s="111"/>
    </row>
    <row r="807" spans="1:9" hidden="1" x14ac:dyDescent="0.25">
      <c r="A807" s="111" t="str">
        <f t="shared" si="13"/>
        <v>4600027637305500100823UN</v>
      </c>
      <c r="B807" s="111">
        <v>5500100823</v>
      </c>
      <c r="C807" s="111" t="s">
        <v>6189</v>
      </c>
      <c r="D807" s="111" t="s">
        <v>72</v>
      </c>
      <c r="E807" s="112">
        <v>1225.0999999999999</v>
      </c>
      <c r="F807" s="111" t="s">
        <v>6739</v>
      </c>
      <c r="G807" s="111">
        <v>4600027637</v>
      </c>
      <c r="H807" s="111">
        <v>30</v>
      </c>
      <c r="I807" s="111"/>
    </row>
    <row r="808" spans="1:9" hidden="1" x14ac:dyDescent="0.25">
      <c r="A808" s="111" t="str">
        <f t="shared" si="13"/>
        <v>4600027637305500300585UN</v>
      </c>
      <c r="B808" s="111">
        <v>5500300585</v>
      </c>
      <c r="C808" s="111" t="s">
        <v>5767</v>
      </c>
      <c r="D808" s="111" t="s">
        <v>72</v>
      </c>
      <c r="E808" s="112">
        <v>1058.18</v>
      </c>
      <c r="F808" s="111" t="s">
        <v>6741</v>
      </c>
      <c r="G808" s="111">
        <v>4600027637</v>
      </c>
      <c r="H808" s="111">
        <v>30</v>
      </c>
      <c r="I808" s="111"/>
    </row>
    <row r="809" spans="1:9" hidden="1" x14ac:dyDescent="0.25">
      <c r="A809" s="111" t="str">
        <f t="shared" si="13"/>
        <v>4600027637305500300348UN</v>
      </c>
      <c r="B809" s="111">
        <v>5500300348</v>
      </c>
      <c r="C809" s="111" t="s">
        <v>6190</v>
      </c>
      <c r="D809" s="111" t="s">
        <v>72</v>
      </c>
      <c r="E809" s="112">
        <v>1481.45</v>
      </c>
      <c r="F809" s="111" t="s">
        <v>6742</v>
      </c>
      <c r="G809" s="111">
        <v>4600027637</v>
      </c>
      <c r="H809" s="111">
        <v>30</v>
      </c>
      <c r="I809" s="111"/>
    </row>
    <row r="810" spans="1:9" hidden="1" x14ac:dyDescent="0.25">
      <c r="A810" s="111" t="str">
        <f t="shared" si="13"/>
        <v>4600027637305500200394UN</v>
      </c>
      <c r="B810" s="111">
        <v>5500200394</v>
      </c>
      <c r="C810" s="111" t="s">
        <v>5772</v>
      </c>
      <c r="D810" s="111" t="s">
        <v>72</v>
      </c>
      <c r="E810" s="112">
        <v>654.34</v>
      </c>
      <c r="F810" s="111" t="s">
        <v>6745</v>
      </c>
      <c r="G810" s="111">
        <v>4600027637</v>
      </c>
      <c r="H810" s="111">
        <v>30</v>
      </c>
      <c r="I810" s="111"/>
    </row>
    <row r="811" spans="1:9" hidden="1" x14ac:dyDescent="0.25">
      <c r="A811" s="111" t="str">
        <f t="shared" si="13"/>
        <v>4600027637305500100756UN</v>
      </c>
      <c r="B811" s="111">
        <v>5500100756</v>
      </c>
      <c r="C811" s="111" t="s">
        <v>6191</v>
      </c>
      <c r="D811" s="111" t="s">
        <v>72</v>
      </c>
      <c r="E811" s="112">
        <v>1011.97</v>
      </c>
      <c r="F811" s="111" t="s">
        <v>6743</v>
      </c>
      <c r="G811" s="111">
        <v>4600027637</v>
      </c>
      <c r="H811" s="111">
        <v>30</v>
      </c>
      <c r="I811" s="111"/>
    </row>
    <row r="812" spans="1:9" hidden="1" x14ac:dyDescent="0.25">
      <c r="A812" s="111" t="str">
        <f t="shared" si="13"/>
        <v>4600027637305500200389UN</v>
      </c>
      <c r="B812" s="111">
        <v>5500200389</v>
      </c>
      <c r="C812" s="111" t="s">
        <v>5770</v>
      </c>
      <c r="D812" s="111" t="s">
        <v>72</v>
      </c>
      <c r="E812" s="112">
        <v>654.34</v>
      </c>
      <c r="F812" s="111" t="s">
        <v>6740</v>
      </c>
      <c r="G812" s="111">
        <v>4600027637</v>
      </c>
      <c r="H812" s="111">
        <v>30</v>
      </c>
      <c r="I812" s="111"/>
    </row>
    <row r="813" spans="1:9" hidden="1" x14ac:dyDescent="0.25">
      <c r="A813" s="111" t="str">
        <f t="shared" si="13"/>
        <v>4600027637305500200392UN</v>
      </c>
      <c r="B813" s="111">
        <v>5500200392</v>
      </c>
      <c r="C813" s="111" t="s">
        <v>5771</v>
      </c>
      <c r="D813" s="111" t="s">
        <v>72</v>
      </c>
      <c r="E813" s="112">
        <v>654.34</v>
      </c>
      <c r="F813" s="111" t="s">
        <v>6744</v>
      </c>
      <c r="G813" s="111">
        <v>4600027637</v>
      </c>
      <c r="H813" s="111">
        <v>30</v>
      </c>
      <c r="I813" s="111"/>
    </row>
    <row r="814" spans="1:9" hidden="1" x14ac:dyDescent="0.25">
      <c r="A814" s="111" t="str">
        <f t="shared" si="13"/>
        <v>4600027637305500200391UN</v>
      </c>
      <c r="B814" s="111">
        <v>5500200391</v>
      </c>
      <c r="C814" s="111" t="s">
        <v>5773</v>
      </c>
      <c r="D814" s="111" t="s">
        <v>72</v>
      </c>
      <c r="E814" s="112">
        <v>458.02</v>
      </c>
      <c r="F814" s="111" t="s">
        <v>6746</v>
      </c>
      <c r="G814" s="111">
        <v>4600027637</v>
      </c>
      <c r="H814" s="111">
        <v>30</v>
      </c>
      <c r="I814" s="111"/>
    </row>
    <row r="815" spans="1:9" hidden="1" x14ac:dyDescent="0.25">
      <c r="A815" s="111" t="str">
        <f t="shared" si="13"/>
        <v>4600027637305500200393UN</v>
      </c>
      <c r="B815" s="111">
        <v>5500200393</v>
      </c>
      <c r="C815" s="111" t="s">
        <v>5774</v>
      </c>
      <c r="D815" s="111" t="s">
        <v>72</v>
      </c>
      <c r="E815" s="112">
        <v>458.02</v>
      </c>
      <c r="F815" s="111" t="s">
        <v>6747</v>
      </c>
      <c r="G815" s="111">
        <v>4600027637</v>
      </c>
      <c r="H815" s="111">
        <v>30</v>
      </c>
      <c r="I815" s="111"/>
    </row>
    <row r="816" spans="1:9" hidden="1" x14ac:dyDescent="0.25">
      <c r="A816" s="111" t="str">
        <f t="shared" si="13"/>
        <v>4600027637305500200385UN</v>
      </c>
      <c r="B816" s="111">
        <v>5500200385</v>
      </c>
      <c r="C816" s="111" t="s">
        <v>5775</v>
      </c>
      <c r="D816" s="111" t="s">
        <v>72</v>
      </c>
      <c r="E816" s="112">
        <v>1331.34</v>
      </c>
      <c r="F816" s="111" t="s">
        <v>6748</v>
      </c>
      <c r="G816" s="111">
        <v>4600027637</v>
      </c>
      <c r="H816" s="111">
        <v>30</v>
      </c>
      <c r="I816" s="111"/>
    </row>
    <row r="817" spans="1:9" hidden="1" x14ac:dyDescent="0.25">
      <c r="A817" s="111" t="str">
        <f t="shared" si="13"/>
        <v>4600027637305500200386UN</v>
      </c>
      <c r="B817" s="111">
        <v>5500200386</v>
      </c>
      <c r="C817" s="111" t="s">
        <v>5776</v>
      </c>
      <c r="D817" s="111" t="s">
        <v>72</v>
      </c>
      <c r="E817" s="112">
        <v>1331.34</v>
      </c>
      <c r="F817" s="111" t="s">
        <v>6749</v>
      </c>
      <c r="G817" s="111">
        <v>4600027637</v>
      </c>
      <c r="H817" s="111">
        <v>30</v>
      </c>
      <c r="I817" s="111"/>
    </row>
    <row r="818" spans="1:9" hidden="1" x14ac:dyDescent="0.25">
      <c r="A818" s="111" t="str">
        <f t="shared" si="13"/>
        <v>4600027637305500200380UN</v>
      </c>
      <c r="B818" s="111">
        <v>5500200380</v>
      </c>
      <c r="C818" s="111" t="s">
        <v>5780</v>
      </c>
      <c r="D818" s="111" t="s">
        <v>72</v>
      </c>
      <c r="E818" s="112">
        <v>1331.34</v>
      </c>
      <c r="F818" s="111" t="s">
        <v>6753</v>
      </c>
      <c r="G818" s="111">
        <v>4600027637</v>
      </c>
      <c r="H818" s="111">
        <v>30</v>
      </c>
      <c r="I818" s="111"/>
    </row>
    <row r="819" spans="1:9" hidden="1" x14ac:dyDescent="0.25">
      <c r="A819" s="111" t="str">
        <f t="shared" si="13"/>
        <v>4600027637305500200388UN</v>
      </c>
      <c r="B819" s="111">
        <v>5500200388</v>
      </c>
      <c r="C819" s="111" t="s">
        <v>5777</v>
      </c>
      <c r="D819" s="111" t="s">
        <v>72</v>
      </c>
      <c r="E819" s="112">
        <v>1533.72</v>
      </c>
      <c r="F819" s="111" t="s">
        <v>6750</v>
      </c>
      <c r="G819" s="111">
        <v>4600027637</v>
      </c>
      <c r="H819" s="111">
        <v>30</v>
      </c>
      <c r="I819" s="111"/>
    </row>
    <row r="820" spans="1:9" hidden="1" x14ac:dyDescent="0.25">
      <c r="A820" s="111" t="str">
        <f t="shared" si="13"/>
        <v>4600027637305500200382UN</v>
      </c>
      <c r="B820" s="111">
        <v>5500200382</v>
      </c>
      <c r="C820" s="111" t="s">
        <v>5778</v>
      </c>
      <c r="D820" s="111" t="s">
        <v>72</v>
      </c>
      <c r="E820" s="112">
        <v>1331.34</v>
      </c>
      <c r="F820" s="111" t="s">
        <v>6751</v>
      </c>
      <c r="G820" s="111">
        <v>4600027637</v>
      </c>
      <c r="H820" s="111">
        <v>30</v>
      </c>
      <c r="I820" s="111"/>
    </row>
    <row r="821" spans="1:9" hidden="1" x14ac:dyDescent="0.25">
      <c r="A821" s="111" t="str">
        <f t="shared" si="13"/>
        <v>4600027637305500200377UN</v>
      </c>
      <c r="B821" s="111">
        <v>5500200377</v>
      </c>
      <c r="C821" s="111" t="s">
        <v>5779</v>
      </c>
      <c r="D821" s="111" t="s">
        <v>72</v>
      </c>
      <c r="E821" s="112">
        <v>1331.34</v>
      </c>
      <c r="F821" s="111" t="s">
        <v>6752</v>
      </c>
      <c r="G821" s="111">
        <v>4600027637</v>
      </c>
      <c r="H821" s="111">
        <v>30</v>
      </c>
      <c r="I821" s="111"/>
    </row>
    <row r="822" spans="1:9" hidden="1" x14ac:dyDescent="0.25">
      <c r="A822" s="111" t="str">
        <f t="shared" si="13"/>
        <v>4600027637305500200381UN</v>
      </c>
      <c r="B822" s="111">
        <v>5500200381</v>
      </c>
      <c r="C822" s="111" t="s">
        <v>5781</v>
      </c>
      <c r="D822" s="111" t="s">
        <v>72</v>
      </c>
      <c r="E822" s="112">
        <v>1331.34</v>
      </c>
      <c r="F822" s="111" t="s">
        <v>6755</v>
      </c>
      <c r="G822" s="111">
        <v>4600027637</v>
      </c>
      <c r="H822" s="111">
        <v>30</v>
      </c>
      <c r="I822" s="111"/>
    </row>
    <row r="823" spans="1:9" hidden="1" x14ac:dyDescent="0.25">
      <c r="A823" s="111" t="str">
        <f t="shared" si="13"/>
        <v>4600027637305500200384UN</v>
      </c>
      <c r="B823" s="111">
        <v>5500200384</v>
      </c>
      <c r="C823" s="111" t="s">
        <v>5782</v>
      </c>
      <c r="D823" s="111" t="s">
        <v>72</v>
      </c>
      <c r="E823" s="112">
        <v>442.75</v>
      </c>
      <c r="F823" s="111" t="s">
        <v>6756</v>
      </c>
      <c r="G823" s="111">
        <v>4600027637</v>
      </c>
      <c r="H823" s="111">
        <v>30</v>
      </c>
      <c r="I823" s="111"/>
    </row>
    <row r="824" spans="1:9" hidden="1" x14ac:dyDescent="0.25">
      <c r="A824" s="111" t="str">
        <f t="shared" si="13"/>
        <v>4600027637305500200387UN</v>
      </c>
      <c r="B824" s="111">
        <v>5500200387</v>
      </c>
      <c r="C824" s="111" t="s">
        <v>5783</v>
      </c>
      <c r="D824" s="111" t="s">
        <v>72</v>
      </c>
      <c r="E824" s="112">
        <v>442.75</v>
      </c>
      <c r="F824" s="111" t="s">
        <v>6757</v>
      </c>
      <c r="G824" s="111">
        <v>4600027637</v>
      </c>
      <c r="H824" s="111">
        <v>30</v>
      </c>
      <c r="I824" s="111"/>
    </row>
    <row r="825" spans="1:9" hidden="1" x14ac:dyDescent="0.25">
      <c r="A825" s="111" t="str">
        <f t="shared" si="13"/>
        <v>4600027637305500200379UN</v>
      </c>
      <c r="B825" s="111">
        <v>5500200379</v>
      </c>
      <c r="C825" s="111" t="s">
        <v>5784</v>
      </c>
      <c r="D825" s="111" t="s">
        <v>72</v>
      </c>
      <c r="E825" s="112">
        <v>1533.72</v>
      </c>
      <c r="F825" s="111" t="s">
        <v>6754</v>
      </c>
      <c r="G825" s="111">
        <v>4600027637</v>
      </c>
      <c r="H825" s="111">
        <v>30</v>
      </c>
      <c r="I825" s="111"/>
    </row>
    <row r="826" spans="1:9" hidden="1" x14ac:dyDescent="0.25">
      <c r="A826" s="111" t="str">
        <f t="shared" si="13"/>
        <v>4600027637305500200378UN</v>
      </c>
      <c r="B826" s="111">
        <v>5500200378</v>
      </c>
      <c r="C826" s="111" t="s">
        <v>5785</v>
      </c>
      <c r="D826" s="111" t="s">
        <v>72</v>
      </c>
      <c r="E826" s="112">
        <v>442.75</v>
      </c>
      <c r="F826" s="111" t="s">
        <v>6758</v>
      </c>
      <c r="G826" s="111">
        <v>4600027637</v>
      </c>
      <c r="H826" s="111">
        <v>30</v>
      </c>
      <c r="I826" s="111"/>
    </row>
    <row r="827" spans="1:9" hidden="1" x14ac:dyDescent="0.25">
      <c r="A827" s="111" t="str">
        <f t="shared" si="13"/>
        <v>4600027637305500200383UN</v>
      </c>
      <c r="B827" s="111">
        <v>5500200383</v>
      </c>
      <c r="C827" s="111" t="s">
        <v>5786</v>
      </c>
      <c r="D827" s="111" t="s">
        <v>72</v>
      </c>
      <c r="E827" s="112">
        <v>442.75</v>
      </c>
      <c r="F827" s="111" t="s">
        <v>6759</v>
      </c>
      <c r="G827" s="111">
        <v>4600027637</v>
      </c>
      <c r="H827" s="111">
        <v>30</v>
      </c>
      <c r="I827" s="111"/>
    </row>
    <row r="828" spans="1:9" hidden="1" x14ac:dyDescent="0.25">
      <c r="A828" s="111" t="str">
        <f t="shared" si="13"/>
        <v>4600027637305500100822UN</v>
      </c>
      <c r="B828" s="111">
        <v>5500100822</v>
      </c>
      <c r="C828" s="111" t="s">
        <v>5787</v>
      </c>
      <c r="D828" s="111" t="s">
        <v>72</v>
      </c>
      <c r="E828" s="112">
        <v>1058.18</v>
      </c>
      <c r="F828" s="111" t="s">
        <v>6760</v>
      </c>
      <c r="G828" s="111">
        <v>4600027637</v>
      </c>
      <c r="H828" s="111">
        <v>30</v>
      </c>
      <c r="I828" s="111"/>
    </row>
    <row r="829" spans="1:9" hidden="1" x14ac:dyDescent="0.25">
      <c r="A829" s="111" t="str">
        <f t="shared" si="13"/>
        <v>4600027637305500300331UN</v>
      </c>
      <c r="B829" s="111">
        <v>5500300331</v>
      </c>
      <c r="C829" s="111" t="s">
        <v>5788</v>
      </c>
      <c r="D829" s="111" t="s">
        <v>72</v>
      </c>
      <c r="E829" s="112">
        <v>1533.72</v>
      </c>
      <c r="F829" s="111" t="s">
        <v>6761</v>
      </c>
      <c r="G829" s="111">
        <v>4600027637</v>
      </c>
      <c r="H829" s="111">
        <v>30</v>
      </c>
      <c r="I829" s="111"/>
    </row>
    <row r="830" spans="1:9" hidden="1" x14ac:dyDescent="0.25">
      <c r="A830" s="111" t="str">
        <f t="shared" si="13"/>
        <v>4600027637305500200947UN</v>
      </c>
      <c r="B830" s="111">
        <v>5500200947</v>
      </c>
      <c r="C830" s="111" t="s">
        <v>5789</v>
      </c>
      <c r="D830" s="111" t="s">
        <v>72</v>
      </c>
      <c r="E830" s="112">
        <v>4348.42</v>
      </c>
      <c r="F830" s="111" t="s">
        <v>6762</v>
      </c>
      <c r="G830" s="111">
        <v>4600027637</v>
      </c>
      <c r="H830" s="111">
        <v>30</v>
      </c>
      <c r="I830" s="111"/>
    </row>
    <row r="831" spans="1:9" hidden="1" x14ac:dyDescent="0.25">
      <c r="A831" s="111" t="str">
        <f t="shared" si="13"/>
        <v>4600027637305500200948UN</v>
      </c>
      <c r="B831" s="111">
        <v>5500200948</v>
      </c>
      <c r="C831" s="111" t="s">
        <v>5790</v>
      </c>
      <c r="D831" s="111" t="s">
        <v>72</v>
      </c>
      <c r="E831" s="112">
        <v>5288.4</v>
      </c>
      <c r="F831" s="111" t="s">
        <v>6763</v>
      </c>
      <c r="G831" s="111">
        <v>4600027637</v>
      </c>
      <c r="H831" s="111">
        <v>30</v>
      </c>
      <c r="I831" s="111"/>
    </row>
    <row r="832" spans="1:9" hidden="1" x14ac:dyDescent="0.25">
      <c r="A832" s="111" t="str">
        <f t="shared" si="13"/>
        <v>4600027637305500100877UN</v>
      </c>
      <c r="B832" s="111">
        <v>5500100877</v>
      </c>
      <c r="C832" s="111" t="s">
        <v>5794</v>
      </c>
      <c r="D832" s="111" t="s">
        <v>72</v>
      </c>
      <c r="E832" s="112">
        <v>6698.35</v>
      </c>
      <c r="F832" s="111" t="s">
        <v>6767</v>
      </c>
      <c r="G832" s="111">
        <v>4600027637</v>
      </c>
      <c r="H832" s="111">
        <v>30</v>
      </c>
      <c r="I832" s="111"/>
    </row>
    <row r="833" spans="1:9" hidden="1" x14ac:dyDescent="0.25">
      <c r="A833" s="111" t="str">
        <f t="shared" si="13"/>
        <v>4600027637305500200946UN</v>
      </c>
      <c r="B833" s="111">
        <v>5500200946</v>
      </c>
      <c r="C833" s="111" t="s">
        <v>5791</v>
      </c>
      <c r="D833" s="111" t="s">
        <v>72</v>
      </c>
      <c r="E833" s="112">
        <v>6698.35</v>
      </c>
      <c r="F833" s="111" t="s">
        <v>6764</v>
      </c>
      <c r="G833" s="111">
        <v>4600027637</v>
      </c>
      <c r="H833" s="111">
        <v>30</v>
      </c>
      <c r="I833" s="111"/>
    </row>
    <row r="834" spans="1:9" hidden="1" x14ac:dyDescent="0.25">
      <c r="A834" s="111" t="str">
        <f t="shared" si="13"/>
        <v>4600027637305500100878UN</v>
      </c>
      <c r="B834" s="111">
        <v>5500100878</v>
      </c>
      <c r="C834" s="111" t="s">
        <v>5792</v>
      </c>
      <c r="D834" s="111" t="s">
        <v>72</v>
      </c>
      <c r="E834" s="112">
        <v>4348.42</v>
      </c>
      <c r="F834" s="111" t="s">
        <v>6765</v>
      </c>
      <c r="G834" s="111">
        <v>4600027637</v>
      </c>
      <c r="H834" s="111">
        <v>30</v>
      </c>
      <c r="I834" s="111"/>
    </row>
    <row r="835" spans="1:9" hidden="1" x14ac:dyDescent="0.25">
      <c r="A835" s="111" t="str">
        <f t="shared" si="13"/>
        <v>4600027637305500100879UN</v>
      </c>
      <c r="B835" s="111">
        <v>5500100879</v>
      </c>
      <c r="C835" s="111" t="s">
        <v>5793</v>
      </c>
      <c r="D835" s="111" t="s">
        <v>72</v>
      </c>
      <c r="E835" s="112">
        <v>5288.4</v>
      </c>
      <c r="F835" s="111" t="s">
        <v>6766</v>
      </c>
      <c r="G835" s="111">
        <v>4600027637</v>
      </c>
      <c r="H835" s="111">
        <v>30</v>
      </c>
      <c r="I835" s="111"/>
    </row>
    <row r="836" spans="1:9" hidden="1" x14ac:dyDescent="0.25">
      <c r="A836" s="111" t="str">
        <f t="shared" si="13"/>
        <v>4600027637305500100758UN</v>
      </c>
      <c r="B836" s="111">
        <v>5500100758</v>
      </c>
      <c r="C836" s="111" t="s">
        <v>5795</v>
      </c>
      <c r="D836" s="111" t="s">
        <v>72</v>
      </c>
      <c r="E836" s="112">
        <v>14494.73</v>
      </c>
      <c r="F836" s="111" t="s">
        <v>6769</v>
      </c>
      <c r="G836" s="111">
        <v>4600027637</v>
      </c>
      <c r="H836" s="111">
        <v>30</v>
      </c>
      <c r="I836" s="111"/>
    </row>
    <row r="837" spans="1:9" hidden="1" x14ac:dyDescent="0.25">
      <c r="A837" s="111" t="str">
        <f t="shared" si="13"/>
        <v>4600027637305500100759UN</v>
      </c>
      <c r="B837" s="111">
        <v>5500100759</v>
      </c>
      <c r="C837" s="111" t="s">
        <v>5796</v>
      </c>
      <c r="D837" s="111" t="s">
        <v>72</v>
      </c>
      <c r="E837" s="112">
        <v>17627.97</v>
      </c>
      <c r="F837" s="111" t="s">
        <v>6770</v>
      </c>
      <c r="G837" s="111">
        <v>4600027637</v>
      </c>
      <c r="H837" s="111">
        <v>30</v>
      </c>
      <c r="I837" s="111"/>
    </row>
    <row r="838" spans="1:9" hidden="1" x14ac:dyDescent="0.25">
      <c r="A838" s="111" t="str">
        <f t="shared" si="13"/>
        <v>4600027637305500100757UN</v>
      </c>
      <c r="B838" s="111">
        <v>5500100757</v>
      </c>
      <c r="C838" s="111" t="s">
        <v>5797</v>
      </c>
      <c r="D838" s="111" t="s">
        <v>72</v>
      </c>
      <c r="E838" s="112">
        <v>22327.83</v>
      </c>
      <c r="F838" s="111" t="s">
        <v>6771</v>
      </c>
      <c r="G838" s="111">
        <v>4600027637</v>
      </c>
      <c r="H838" s="111">
        <v>30</v>
      </c>
      <c r="I838" s="111"/>
    </row>
    <row r="839" spans="1:9" hidden="1" x14ac:dyDescent="0.25">
      <c r="A839" s="111" t="str">
        <f t="shared" si="13"/>
        <v>4600027637305500100758UN</v>
      </c>
      <c r="B839" s="111">
        <v>5500100758</v>
      </c>
      <c r="C839" s="111" t="s">
        <v>5795</v>
      </c>
      <c r="D839" s="111" t="s">
        <v>72</v>
      </c>
      <c r="E839" s="112">
        <v>5131.7299999999996</v>
      </c>
      <c r="F839" s="111" t="s">
        <v>6768</v>
      </c>
      <c r="G839" s="111">
        <v>4600027637</v>
      </c>
      <c r="H839" s="111">
        <v>30</v>
      </c>
      <c r="I839" s="111"/>
    </row>
    <row r="840" spans="1:9" hidden="1" x14ac:dyDescent="0.25">
      <c r="A840" s="111" t="str">
        <f t="shared" si="13"/>
        <v>4600027637305500100759UN</v>
      </c>
      <c r="B840" s="111">
        <v>5500100759</v>
      </c>
      <c r="C840" s="111" t="s">
        <v>5796</v>
      </c>
      <c r="D840" s="111" t="s">
        <v>72</v>
      </c>
      <c r="E840" s="112">
        <v>8264.9699999999993</v>
      </c>
      <c r="F840" s="111" t="s">
        <v>6772</v>
      </c>
      <c r="G840" s="111">
        <v>4600027637</v>
      </c>
      <c r="H840" s="111">
        <v>30</v>
      </c>
      <c r="I840" s="111"/>
    </row>
    <row r="841" spans="1:9" hidden="1" x14ac:dyDescent="0.25">
      <c r="A841" s="111" t="str">
        <f t="shared" si="13"/>
        <v>4600027637305500100757UN</v>
      </c>
      <c r="B841" s="111">
        <v>5500100757</v>
      </c>
      <c r="C841" s="111" t="s">
        <v>5797</v>
      </c>
      <c r="D841" s="111" t="s">
        <v>72</v>
      </c>
      <c r="E841" s="112">
        <v>9831.59</v>
      </c>
      <c r="F841" s="111" t="s">
        <v>7440</v>
      </c>
      <c r="G841" s="111">
        <v>4600027637</v>
      </c>
      <c r="H841" s="111">
        <v>30</v>
      </c>
      <c r="I841" s="111"/>
    </row>
    <row r="842" spans="1:9" hidden="1" x14ac:dyDescent="0.25">
      <c r="A842" s="111" t="str">
        <f t="shared" si="13"/>
        <v>4600027637305500300463DIA</v>
      </c>
      <c r="B842" s="111">
        <v>5500300463</v>
      </c>
      <c r="C842" s="111" t="s">
        <v>5799</v>
      </c>
      <c r="D842" s="111" t="s">
        <v>78</v>
      </c>
      <c r="E842" s="112">
        <v>2463.2800000000002</v>
      </c>
      <c r="F842" s="111" t="s">
        <v>6773</v>
      </c>
      <c r="G842" s="111">
        <v>4600027637</v>
      </c>
      <c r="H842" s="111">
        <v>30</v>
      </c>
      <c r="I842" s="111"/>
    </row>
    <row r="843" spans="1:9" hidden="1" x14ac:dyDescent="0.25">
      <c r="A843" s="111" t="str">
        <f t="shared" si="13"/>
        <v>4600027637305500200893DIA</v>
      </c>
      <c r="B843" s="111">
        <v>5500200893</v>
      </c>
      <c r="C843" s="111" t="s">
        <v>5800</v>
      </c>
      <c r="D843" s="111" t="s">
        <v>78</v>
      </c>
      <c r="E843" s="112">
        <v>4110.03</v>
      </c>
      <c r="F843" s="111" t="s">
        <v>6774</v>
      </c>
      <c r="G843" s="111">
        <v>4600027637</v>
      </c>
      <c r="H843" s="111">
        <v>30</v>
      </c>
      <c r="I843" s="111"/>
    </row>
    <row r="844" spans="1:9" hidden="1" x14ac:dyDescent="0.25">
      <c r="A844" s="111" t="str">
        <f t="shared" si="13"/>
        <v>4600027637305500200894DIA</v>
      </c>
      <c r="B844" s="111">
        <v>5500200894</v>
      </c>
      <c r="C844" s="111" t="s">
        <v>6192</v>
      </c>
      <c r="D844" s="111" t="s">
        <v>78</v>
      </c>
      <c r="E844" s="112">
        <v>6709.85</v>
      </c>
      <c r="F844" s="111" t="s">
        <v>6775</v>
      </c>
      <c r="G844" s="111">
        <v>4600027637</v>
      </c>
      <c r="H844" s="111">
        <v>30</v>
      </c>
      <c r="I844" s="111"/>
    </row>
    <row r="845" spans="1:9" hidden="1" x14ac:dyDescent="0.25">
      <c r="A845" s="111" t="str">
        <f t="shared" si="13"/>
        <v>4600027637305500200945UN</v>
      </c>
      <c r="B845" s="111">
        <v>5500200945</v>
      </c>
      <c r="C845" s="111" t="s">
        <v>5802</v>
      </c>
      <c r="D845" s="111" t="s">
        <v>72</v>
      </c>
      <c r="E845" s="112">
        <v>5655.97</v>
      </c>
      <c r="F845" s="111" t="s">
        <v>6776</v>
      </c>
      <c r="G845" s="111">
        <v>4600027637</v>
      </c>
      <c r="H845" s="111">
        <v>30</v>
      </c>
      <c r="I845" s="111"/>
    </row>
    <row r="846" spans="1:9" hidden="1" x14ac:dyDescent="0.25">
      <c r="A846" s="111" t="str">
        <f t="shared" si="13"/>
        <v>4600027637305500600055M3</v>
      </c>
      <c r="B846" s="111">
        <v>5500600055</v>
      </c>
      <c r="C846" s="111" t="s">
        <v>7441</v>
      </c>
      <c r="D846" s="111" t="s">
        <v>76</v>
      </c>
      <c r="E846" s="112">
        <v>324.52999999999997</v>
      </c>
      <c r="F846" s="111" t="s">
        <v>6780</v>
      </c>
      <c r="G846" s="111">
        <v>4600027637</v>
      </c>
      <c r="H846" s="111">
        <v>30</v>
      </c>
      <c r="I846" s="111"/>
    </row>
    <row r="847" spans="1:9" hidden="1" x14ac:dyDescent="0.25">
      <c r="A847" s="111" t="str">
        <f t="shared" si="13"/>
        <v>4600027637305500100868UN</v>
      </c>
      <c r="B847" s="111">
        <v>5500100868</v>
      </c>
      <c r="C847" s="111" t="s">
        <v>5803</v>
      </c>
      <c r="D847" s="111" t="s">
        <v>72</v>
      </c>
      <c r="E847" s="112">
        <v>3959.18</v>
      </c>
      <c r="F847" s="111" t="s">
        <v>6777</v>
      </c>
      <c r="G847" s="111">
        <v>4600027637</v>
      </c>
      <c r="H847" s="111">
        <v>30</v>
      </c>
      <c r="I847" s="111"/>
    </row>
    <row r="848" spans="1:9" hidden="1" x14ac:dyDescent="0.25">
      <c r="A848" s="111" t="str">
        <f t="shared" si="13"/>
        <v>4600027637305500000016UN</v>
      </c>
      <c r="B848" s="111">
        <v>5500000016</v>
      </c>
      <c r="C848" s="111" t="s">
        <v>6193</v>
      </c>
      <c r="D848" s="111" t="s">
        <v>72</v>
      </c>
      <c r="E848" s="112">
        <v>2298.6</v>
      </c>
      <c r="F848" s="111" t="s">
        <v>6778</v>
      </c>
      <c r="G848" s="111">
        <v>4600027637</v>
      </c>
      <c r="H848" s="111">
        <v>30</v>
      </c>
      <c r="I848" s="111"/>
    </row>
    <row r="849" spans="1:9" hidden="1" x14ac:dyDescent="0.25">
      <c r="A849" s="111" t="str">
        <f t="shared" si="13"/>
        <v>4600027637305500000899M3</v>
      </c>
      <c r="B849" s="111">
        <v>5500000899</v>
      </c>
      <c r="C849" s="111" t="s">
        <v>6194</v>
      </c>
      <c r="D849" s="111" t="s">
        <v>76</v>
      </c>
      <c r="E849" s="112">
        <v>302.17</v>
      </c>
      <c r="F849" s="111" t="s">
        <v>6779</v>
      </c>
      <c r="G849" s="111">
        <v>4600027637</v>
      </c>
      <c r="H849" s="111">
        <v>30</v>
      </c>
      <c r="I849" s="111"/>
    </row>
    <row r="850" spans="1:9" hidden="1" x14ac:dyDescent="0.25">
      <c r="A850" s="111" t="str">
        <f t="shared" si="13"/>
        <v>4600027637305500000916UN</v>
      </c>
      <c r="B850" s="111">
        <v>5500000916</v>
      </c>
      <c r="C850" s="111" t="s">
        <v>7442</v>
      </c>
      <c r="D850" s="111" t="s">
        <v>72</v>
      </c>
      <c r="E850" s="112">
        <v>1288.4000000000001</v>
      </c>
      <c r="F850" s="111" t="s">
        <v>6782</v>
      </c>
      <c r="G850" s="111">
        <v>4600027637</v>
      </c>
      <c r="H850" s="111">
        <v>30</v>
      </c>
      <c r="I850" s="111"/>
    </row>
    <row r="851" spans="1:9" hidden="1" x14ac:dyDescent="0.25">
      <c r="A851" s="111" t="str">
        <f t="shared" si="13"/>
        <v>4600027637305500100941UN</v>
      </c>
      <c r="B851" s="111">
        <v>5500100941</v>
      </c>
      <c r="C851" s="111" t="s">
        <v>6195</v>
      </c>
      <c r="D851" s="111" t="s">
        <v>72</v>
      </c>
      <c r="E851" s="112">
        <v>2854.86</v>
      </c>
      <c r="F851" s="111" t="s">
        <v>6783</v>
      </c>
      <c r="G851" s="111">
        <v>4600027637</v>
      </c>
      <c r="H851" s="111">
        <v>30</v>
      </c>
      <c r="I851" s="111"/>
    </row>
    <row r="852" spans="1:9" hidden="1" x14ac:dyDescent="0.25">
      <c r="A852" s="111" t="str">
        <f t="shared" si="13"/>
        <v>4600027637305500100942UN</v>
      </c>
      <c r="B852" s="111">
        <v>5500100942</v>
      </c>
      <c r="C852" s="111" t="s">
        <v>6196</v>
      </c>
      <c r="D852" s="111" t="s">
        <v>72</v>
      </c>
      <c r="E852" s="112">
        <v>3854.08</v>
      </c>
      <c r="F852" s="111" t="s">
        <v>6784</v>
      </c>
      <c r="G852" s="111">
        <v>4600027637</v>
      </c>
      <c r="H852" s="111">
        <v>30</v>
      </c>
      <c r="I852" s="111"/>
    </row>
    <row r="853" spans="1:9" hidden="1" x14ac:dyDescent="0.25">
      <c r="A853" s="111" t="str">
        <f t="shared" si="13"/>
        <v>4600027637305500200804KG</v>
      </c>
      <c r="B853" s="111">
        <v>5500200804</v>
      </c>
      <c r="C853" s="111" t="s">
        <v>5811</v>
      </c>
      <c r="D853" s="111" t="s">
        <v>5170</v>
      </c>
      <c r="E853" s="112">
        <v>39.11</v>
      </c>
      <c r="F853" s="111" t="s">
        <v>7366</v>
      </c>
      <c r="G853" s="111">
        <v>4600027637</v>
      </c>
      <c r="H853" s="111">
        <v>30</v>
      </c>
      <c r="I853" s="111"/>
    </row>
    <row r="854" spans="1:9" hidden="1" x14ac:dyDescent="0.25">
      <c r="A854" s="111" t="str">
        <f t="shared" si="13"/>
        <v>4600027637305500200956UN</v>
      </c>
      <c r="B854" s="111">
        <v>5500200956</v>
      </c>
      <c r="C854" s="111" t="s">
        <v>5812</v>
      </c>
      <c r="D854" s="111" t="s">
        <v>72</v>
      </c>
      <c r="E854" s="112">
        <v>471.06</v>
      </c>
      <c r="F854" s="111" t="s">
        <v>7367</v>
      </c>
      <c r="G854" s="111">
        <v>4600027637</v>
      </c>
      <c r="H854" s="111">
        <v>30</v>
      </c>
      <c r="I854" s="111"/>
    </row>
    <row r="855" spans="1:9" hidden="1" x14ac:dyDescent="0.25">
      <c r="A855" s="111" t="str">
        <f t="shared" si="13"/>
        <v>4600027637305500300003UN</v>
      </c>
      <c r="B855" s="111">
        <v>5500300003</v>
      </c>
      <c r="C855" s="111" t="s">
        <v>6197</v>
      </c>
      <c r="D855" s="111" t="s">
        <v>72</v>
      </c>
      <c r="E855" s="112">
        <v>2854.86</v>
      </c>
      <c r="F855" s="111" t="s">
        <v>6781</v>
      </c>
      <c r="G855" s="111">
        <v>4600027637</v>
      </c>
      <c r="H855" s="111">
        <v>30</v>
      </c>
      <c r="I855" s="111"/>
    </row>
    <row r="856" spans="1:9" hidden="1" x14ac:dyDescent="0.25">
      <c r="A856" s="111" t="str">
        <f t="shared" si="13"/>
        <v>4600027637305500300004UN</v>
      </c>
      <c r="B856" s="111">
        <v>5500300004</v>
      </c>
      <c r="C856" s="111" t="s">
        <v>6198</v>
      </c>
      <c r="D856" s="111" t="s">
        <v>72</v>
      </c>
      <c r="E856" s="112">
        <v>4139.57</v>
      </c>
      <c r="F856" s="111" t="s">
        <v>6785</v>
      </c>
      <c r="G856" s="111">
        <v>4600027637</v>
      </c>
      <c r="H856" s="111">
        <v>30</v>
      </c>
      <c r="I856" s="111"/>
    </row>
    <row r="857" spans="1:9" hidden="1" x14ac:dyDescent="0.25">
      <c r="A857" s="111" t="str">
        <f t="shared" si="13"/>
        <v>4600027637305500300010UN</v>
      </c>
      <c r="B857" s="111">
        <v>5500300010</v>
      </c>
      <c r="C857" s="111" t="s">
        <v>6199</v>
      </c>
      <c r="D857" s="111" t="s">
        <v>72</v>
      </c>
      <c r="E857" s="112">
        <v>5709.74</v>
      </c>
      <c r="F857" s="111" t="s">
        <v>6786</v>
      </c>
      <c r="G857" s="111">
        <v>4600027637</v>
      </c>
      <c r="H857" s="111">
        <v>30</v>
      </c>
      <c r="I857" s="111"/>
    </row>
    <row r="858" spans="1:9" hidden="1" x14ac:dyDescent="0.25">
      <c r="A858" s="111" t="str">
        <f t="shared" si="13"/>
        <v>4600027637305500300040UN</v>
      </c>
      <c r="B858" s="111">
        <v>5500300040</v>
      </c>
      <c r="C858" s="111" t="s">
        <v>6200</v>
      </c>
      <c r="D858" s="111" t="s">
        <v>72</v>
      </c>
      <c r="E858" s="112">
        <v>574.64</v>
      </c>
      <c r="F858" s="111" t="s">
        <v>6787</v>
      </c>
      <c r="G858" s="111">
        <v>4600027637</v>
      </c>
      <c r="H858" s="111">
        <v>30</v>
      </c>
      <c r="I858" s="111"/>
    </row>
    <row r="859" spans="1:9" hidden="1" x14ac:dyDescent="0.25">
      <c r="A859" s="111" t="str">
        <f t="shared" si="13"/>
        <v>4600027637305500300042UN</v>
      </c>
      <c r="B859" s="111">
        <v>5500300042</v>
      </c>
      <c r="C859" s="111" t="s">
        <v>5817</v>
      </c>
      <c r="D859" s="111" t="s">
        <v>72</v>
      </c>
      <c r="E859" s="112">
        <v>4137.43</v>
      </c>
      <c r="F859" s="111" t="s">
        <v>6788</v>
      </c>
      <c r="G859" s="111">
        <v>4600027637</v>
      </c>
      <c r="H859" s="111">
        <v>30</v>
      </c>
      <c r="I859" s="111"/>
    </row>
    <row r="860" spans="1:9" hidden="1" x14ac:dyDescent="0.25">
      <c r="A860" s="111" t="str">
        <f t="shared" si="13"/>
        <v>4600027637305500300333UN</v>
      </c>
      <c r="B860" s="111">
        <v>5500300333</v>
      </c>
      <c r="C860" s="111" t="s">
        <v>5821</v>
      </c>
      <c r="D860" s="111" t="s">
        <v>72</v>
      </c>
      <c r="E860" s="112">
        <v>919.45</v>
      </c>
      <c r="F860" s="111" t="s">
        <v>6792</v>
      </c>
      <c r="G860" s="111">
        <v>4600027637</v>
      </c>
      <c r="H860" s="111">
        <v>30</v>
      </c>
      <c r="I860" s="111"/>
    </row>
    <row r="861" spans="1:9" hidden="1" x14ac:dyDescent="0.25">
      <c r="A861" s="111" t="str">
        <f t="shared" si="13"/>
        <v>4600027637305500300043UN</v>
      </c>
      <c r="B861" s="111">
        <v>5500300043</v>
      </c>
      <c r="C861" s="111" t="s">
        <v>5818</v>
      </c>
      <c r="D861" s="111" t="s">
        <v>72</v>
      </c>
      <c r="E861" s="112">
        <v>856.46</v>
      </c>
      <c r="F861" s="111" t="s">
        <v>6789</v>
      </c>
      <c r="G861" s="111">
        <v>4600027637</v>
      </c>
      <c r="H861" s="111">
        <v>30</v>
      </c>
      <c r="I861" s="111"/>
    </row>
    <row r="862" spans="1:9" hidden="1" x14ac:dyDescent="0.25">
      <c r="A862" s="111" t="str">
        <f t="shared" ref="A862:A914" si="14">G862&amp;H862&amp;B862&amp;D862</f>
        <v>4600027637305500300056UN</v>
      </c>
      <c r="B862" s="111">
        <v>5500300056</v>
      </c>
      <c r="C862" s="111" t="s">
        <v>7443</v>
      </c>
      <c r="D862" s="111" t="s">
        <v>72</v>
      </c>
      <c r="E862" s="112">
        <v>5566.99</v>
      </c>
      <c r="F862" s="111" t="s">
        <v>6790</v>
      </c>
      <c r="G862" s="111">
        <v>4600027637</v>
      </c>
      <c r="H862" s="111">
        <v>30</v>
      </c>
      <c r="I862" s="111"/>
    </row>
    <row r="863" spans="1:9" hidden="1" x14ac:dyDescent="0.25">
      <c r="A863" s="111" t="str">
        <f t="shared" si="14"/>
        <v>4600027637305500300121UN</v>
      </c>
      <c r="B863" s="111">
        <v>5500300121</v>
      </c>
      <c r="C863" s="111" t="s">
        <v>6201</v>
      </c>
      <c r="D863" s="111" t="s">
        <v>72</v>
      </c>
      <c r="E863" s="112">
        <v>2068.73</v>
      </c>
      <c r="F863" s="111" t="s">
        <v>6791</v>
      </c>
      <c r="G863" s="111">
        <v>4600027637</v>
      </c>
      <c r="H863" s="111">
        <v>30</v>
      </c>
      <c r="I863" s="111"/>
    </row>
    <row r="864" spans="1:9" hidden="1" x14ac:dyDescent="0.25">
      <c r="A864" s="111" t="str">
        <f t="shared" si="14"/>
        <v>4600027637305500300357UN</v>
      </c>
      <c r="B864" s="111">
        <v>5500300357</v>
      </c>
      <c r="C864" s="111" t="s">
        <v>6202</v>
      </c>
      <c r="D864" s="111" t="s">
        <v>72</v>
      </c>
      <c r="E864" s="112">
        <v>3283.12</v>
      </c>
      <c r="F864" s="111" t="s">
        <v>6794</v>
      </c>
      <c r="G864" s="111">
        <v>4600027637</v>
      </c>
      <c r="H864" s="111">
        <v>30</v>
      </c>
      <c r="I864" s="111"/>
    </row>
    <row r="865" spans="1:9" hidden="1" x14ac:dyDescent="0.25">
      <c r="A865" s="111" t="str">
        <f t="shared" si="14"/>
        <v>4600027637305500300427UN</v>
      </c>
      <c r="B865" s="111">
        <v>5500300427</v>
      </c>
      <c r="C865" s="111" t="s">
        <v>5823</v>
      </c>
      <c r="D865" s="111" t="s">
        <v>72</v>
      </c>
      <c r="E865" s="112">
        <v>1141.96</v>
      </c>
      <c r="F865" s="111" t="s">
        <v>6795</v>
      </c>
      <c r="G865" s="111">
        <v>4600027637</v>
      </c>
      <c r="H865" s="111">
        <v>30</v>
      </c>
      <c r="I865" s="111"/>
    </row>
    <row r="866" spans="1:9" hidden="1" x14ac:dyDescent="0.25">
      <c r="A866" s="111" t="str">
        <f t="shared" si="14"/>
        <v>4600027637305500300453M2</v>
      </c>
      <c r="B866" s="111">
        <v>5500300453</v>
      </c>
      <c r="C866" s="111" t="s">
        <v>6203</v>
      </c>
      <c r="D866" s="111" t="s">
        <v>73</v>
      </c>
      <c r="E866" s="112">
        <v>229.84</v>
      </c>
      <c r="F866" s="111" t="s">
        <v>6796</v>
      </c>
      <c r="G866" s="111">
        <v>4600027637</v>
      </c>
      <c r="H866" s="111">
        <v>30</v>
      </c>
      <c r="I866" s="111"/>
    </row>
    <row r="867" spans="1:9" hidden="1" x14ac:dyDescent="0.25">
      <c r="A867" s="111" t="str">
        <f t="shared" si="14"/>
        <v>4600027637305500300456M2</v>
      </c>
      <c r="B867" s="111">
        <v>5500300456</v>
      </c>
      <c r="C867" s="111" t="s">
        <v>6204</v>
      </c>
      <c r="D867" s="111" t="s">
        <v>73</v>
      </c>
      <c r="E867" s="112">
        <v>172.39</v>
      </c>
      <c r="F867" s="111" t="s">
        <v>6793</v>
      </c>
      <c r="G867" s="111">
        <v>4600027637</v>
      </c>
      <c r="H867" s="111">
        <v>30</v>
      </c>
      <c r="I867" s="111"/>
    </row>
    <row r="868" spans="1:9" hidden="1" x14ac:dyDescent="0.25">
      <c r="A868" s="111" t="str">
        <f t="shared" si="14"/>
        <v>4600027637305500300545UN</v>
      </c>
      <c r="B868" s="111">
        <v>5500300545</v>
      </c>
      <c r="C868" s="111" t="s">
        <v>5826</v>
      </c>
      <c r="D868" s="111" t="s">
        <v>72</v>
      </c>
      <c r="E868" s="112">
        <v>2569.4</v>
      </c>
      <c r="F868" s="111" t="s">
        <v>6797</v>
      </c>
      <c r="G868" s="111">
        <v>4600027637</v>
      </c>
      <c r="H868" s="111">
        <v>30</v>
      </c>
      <c r="I868" s="111"/>
    </row>
    <row r="869" spans="1:9" hidden="1" x14ac:dyDescent="0.25">
      <c r="A869" s="111" t="str">
        <f t="shared" si="14"/>
        <v>4600027637305500300591UN</v>
      </c>
      <c r="B869" s="111">
        <v>5500300591</v>
      </c>
      <c r="C869" s="111" t="s">
        <v>7444</v>
      </c>
      <c r="D869" s="111" t="s">
        <v>72</v>
      </c>
      <c r="E869" s="112">
        <v>1427.44</v>
      </c>
      <c r="F869" s="111" t="s">
        <v>6798</v>
      </c>
      <c r="G869" s="111">
        <v>4600027637</v>
      </c>
      <c r="H869" s="111">
        <v>30</v>
      </c>
      <c r="I869" s="111"/>
    </row>
    <row r="870" spans="1:9" hidden="1" x14ac:dyDescent="0.25">
      <c r="A870" s="111" t="str">
        <f t="shared" si="14"/>
        <v>4600027637305500400238UN</v>
      </c>
      <c r="B870" s="111">
        <v>5500400238</v>
      </c>
      <c r="C870" s="111" t="s">
        <v>5828</v>
      </c>
      <c r="D870" s="111" t="s">
        <v>72</v>
      </c>
      <c r="E870" s="112">
        <v>574.64</v>
      </c>
      <c r="F870" s="111" t="s">
        <v>6799</v>
      </c>
      <c r="G870" s="111">
        <v>4600027637</v>
      </c>
      <c r="H870" s="111">
        <v>30</v>
      </c>
      <c r="I870" s="111"/>
    </row>
    <row r="871" spans="1:9" hidden="1" x14ac:dyDescent="0.25">
      <c r="A871" s="111" t="str">
        <f t="shared" si="14"/>
        <v>4600027637305500400271UN</v>
      </c>
      <c r="B871" s="111">
        <v>5500400271</v>
      </c>
      <c r="C871" s="111" t="s">
        <v>6205</v>
      </c>
      <c r="D871" s="111" t="s">
        <v>72</v>
      </c>
      <c r="E871" s="112">
        <v>1149.26</v>
      </c>
      <c r="F871" s="111" t="s">
        <v>6800</v>
      </c>
      <c r="G871" s="111">
        <v>4600027637</v>
      </c>
      <c r="H871" s="111">
        <v>30</v>
      </c>
      <c r="I871" s="111"/>
    </row>
    <row r="872" spans="1:9" hidden="1" x14ac:dyDescent="0.25">
      <c r="A872" s="111" t="str">
        <f t="shared" si="14"/>
        <v>4600027637305500400274UN</v>
      </c>
      <c r="B872" s="111">
        <v>5500400274</v>
      </c>
      <c r="C872" s="111" t="s">
        <v>5830</v>
      </c>
      <c r="D872" s="111" t="s">
        <v>72</v>
      </c>
      <c r="E872" s="112">
        <v>1570.16</v>
      </c>
      <c r="F872" s="111" t="s">
        <v>6801</v>
      </c>
      <c r="G872" s="111">
        <v>4600027637</v>
      </c>
      <c r="H872" s="111">
        <v>30</v>
      </c>
      <c r="I872" s="111"/>
    </row>
    <row r="873" spans="1:9" hidden="1" x14ac:dyDescent="0.25">
      <c r="A873" s="111" t="str">
        <f t="shared" si="14"/>
        <v>4600027637305500400282UN</v>
      </c>
      <c r="B873" s="111">
        <v>5500400282</v>
      </c>
      <c r="C873" s="111" t="s">
        <v>7445</v>
      </c>
      <c r="D873" s="111" t="s">
        <v>72</v>
      </c>
      <c r="E873" s="112">
        <v>3854.08</v>
      </c>
      <c r="F873" s="111" t="s">
        <v>6802</v>
      </c>
      <c r="G873" s="111">
        <v>4600027637</v>
      </c>
      <c r="H873" s="111">
        <v>30</v>
      </c>
      <c r="I873" s="111"/>
    </row>
    <row r="874" spans="1:9" hidden="1" x14ac:dyDescent="0.25">
      <c r="A874" s="111" t="str">
        <f t="shared" si="14"/>
        <v>4600027637305500400323M</v>
      </c>
      <c r="B874" s="111">
        <v>5500400323</v>
      </c>
      <c r="C874" s="111" t="s">
        <v>5835</v>
      </c>
      <c r="D874" s="111" t="s">
        <v>77</v>
      </c>
      <c r="E874" s="112">
        <v>114.96</v>
      </c>
      <c r="F874" s="111" t="s">
        <v>6806</v>
      </c>
      <c r="G874" s="111">
        <v>4600027637</v>
      </c>
      <c r="H874" s="111">
        <v>30</v>
      </c>
      <c r="I874" s="111"/>
    </row>
    <row r="875" spans="1:9" hidden="1" x14ac:dyDescent="0.25">
      <c r="A875" s="111" t="str">
        <f t="shared" si="14"/>
        <v>4600027637305500400290UN</v>
      </c>
      <c r="B875" s="111">
        <v>5500400290</v>
      </c>
      <c r="C875" s="111" t="s">
        <v>7446</v>
      </c>
      <c r="D875" s="111" t="s">
        <v>72</v>
      </c>
      <c r="E875" s="112">
        <v>2854.86</v>
      </c>
      <c r="F875" s="111" t="s">
        <v>6803</v>
      </c>
      <c r="G875" s="111">
        <v>4600027637</v>
      </c>
      <c r="H875" s="111">
        <v>30</v>
      </c>
      <c r="I875" s="111"/>
    </row>
    <row r="876" spans="1:9" hidden="1" x14ac:dyDescent="0.25">
      <c r="A876" s="111" t="str">
        <f t="shared" si="14"/>
        <v>4600027637305500400306UN</v>
      </c>
      <c r="B876" s="111">
        <v>5500400306</v>
      </c>
      <c r="C876" s="111" t="s">
        <v>5833</v>
      </c>
      <c r="D876" s="111" t="s">
        <v>72</v>
      </c>
      <c r="E876" s="112">
        <v>2854.86</v>
      </c>
      <c r="F876" s="111" t="s">
        <v>6804</v>
      </c>
      <c r="G876" s="111">
        <v>4600027637</v>
      </c>
      <c r="H876" s="111">
        <v>30</v>
      </c>
      <c r="I876" s="111"/>
    </row>
    <row r="877" spans="1:9" hidden="1" x14ac:dyDescent="0.25">
      <c r="A877" s="111" t="str">
        <f t="shared" si="14"/>
        <v>4600027637305500400311UN</v>
      </c>
      <c r="B877" s="111">
        <v>5500400311</v>
      </c>
      <c r="C877" s="111" t="s">
        <v>7447</v>
      </c>
      <c r="D877" s="111" t="s">
        <v>72</v>
      </c>
      <c r="E877" s="112">
        <v>2576.71</v>
      </c>
      <c r="F877" s="111" t="s">
        <v>6805</v>
      </c>
      <c r="G877" s="111">
        <v>4600027637</v>
      </c>
      <c r="H877" s="111">
        <v>30</v>
      </c>
      <c r="I877" s="111"/>
    </row>
    <row r="878" spans="1:9" hidden="1" x14ac:dyDescent="0.25">
      <c r="A878" s="111" t="str">
        <f t="shared" si="14"/>
        <v>4600027637305500400361KG</v>
      </c>
      <c r="B878" s="111">
        <v>5500400361</v>
      </c>
      <c r="C878" s="111" t="s">
        <v>6206</v>
      </c>
      <c r="D878" s="111" t="s">
        <v>5170</v>
      </c>
      <c r="E878" s="112">
        <v>129.71</v>
      </c>
      <c r="F878" s="111" t="s">
        <v>6808</v>
      </c>
      <c r="G878" s="111">
        <v>4600027637</v>
      </c>
      <c r="H878" s="111">
        <v>30</v>
      </c>
      <c r="I878" s="111"/>
    </row>
    <row r="879" spans="1:9" hidden="1" x14ac:dyDescent="0.25">
      <c r="A879" s="111" t="str">
        <f t="shared" si="14"/>
        <v>4600027637305500400363KG</v>
      </c>
      <c r="B879" s="111">
        <v>5500400363</v>
      </c>
      <c r="C879" s="111" t="s">
        <v>6207</v>
      </c>
      <c r="D879" s="111" t="s">
        <v>5170</v>
      </c>
      <c r="E879" s="112">
        <v>103.08</v>
      </c>
      <c r="F879" s="111" t="s">
        <v>6809</v>
      </c>
      <c r="G879" s="111">
        <v>4600027637</v>
      </c>
      <c r="H879" s="111">
        <v>30</v>
      </c>
      <c r="I879" s="111"/>
    </row>
    <row r="880" spans="1:9" hidden="1" x14ac:dyDescent="0.25">
      <c r="A880" s="111" t="str">
        <f t="shared" si="14"/>
        <v>4600027637305500400540KM</v>
      </c>
      <c r="B880" s="111">
        <v>5500400540</v>
      </c>
      <c r="C880" s="111" t="s">
        <v>5838</v>
      </c>
      <c r="D880" s="111" t="s">
        <v>4978</v>
      </c>
      <c r="E880" s="112">
        <v>8992.84</v>
      </c>
      <c r="F880" s="111" t="s">
        <v>6810</v>
      </c>
      <c r="G880" s="111">
        <v>4600027637</v>
      </c>
      <c r="H880" s="111">
        <v>30</v>
      </c>
      <c r="I880" s="111"/>
    </row>
    <row r="881" spans="1:9" hidden="1" x14ac:dyDescent="0.25">
      <c r="A881" s="111" t="str">
        <f t="shared" si="14"/>
        <v>4600027637305500400545KM</v>
      </c>
      <c r="B881" s="111">
        <v>5500400545</v>
      </c>
      <c r="C881" s="111" t="s">
        <v>5839</v>
      </c>
      <c r="D881" s="111" t="s">
        <v>4978</v>
      </c>
      <c r="E881" s="112">
        <v>7137.2</v>
      </c>
      <c r="F881" s="111" t="s">
        <v>6807</v>
      </c>
      <c r="G881" s="111">
        <v>4600027637</v>
      </c>
      <c r="H881" s="111">
        <v>30</v>
      </c>
      <c r="I881" s="111"/>
    </row>
    <row r="882" spans="1:9" hidden="1" x14ac:dyDescent="0.25">
      <c r="A882" s="111" t="str">
        <f t="shared" si="14"/>
        <v>4600027637305500400547CJ</v>
      </c>
      <c r="B882" s="111">
        <v>5500400547</v>
      </c>
      <c r="C882" s="111" t="s">
        <v>6208</v>
      </c>
      <c r="D882" s="111" t="s">
        <v>5087</v>
      </c>
      <c r="E882" s="112">
        <v>11419.47</v>
      </c>
      <c r="F882" s="111" t="s">
        <v>6811</v>
      </c>
      <c r="G882" s="111">
        <v>4600027637</v>
      </c>
      <c r="H882" s="111">
        <v>30</v>
      </c>
      <c r="I882" s="111"/>
    </row>
    <row r="883" spans="1:9" hidden="1" x14ac:dyDescent="0.25">
      <c r="A883" s="111" t="str">
        <f t="shared" si="14"/>
        <v>4600027637305500400611UN</v>
      </c>
      <c r="B883" s="111">
        <v>5500400611</v>
      </c>
      <c r="C883" s="111" t="s">
        <v>6209</v>
      </c>
      <c r="D883" s="111" t="s">
        <v>72</v>
      </c>
      <c r="E883" s="112">
        <v>8045.04</v>
      </c>
      <c r="F883" s="111" t="s">
        <v>6812</v>
      </c>
      <c r="G883" s="111">
        <v>4600027637</v>
      </c>
      <c r="H883" s="111">
        <v>30</v>
      </c>
      <c r="I883" s="111"/>
    </row>
    <row r="884" spans="1:9" hidden="1" x14ac:dyDescent="0.25">
      <c r="A884" s="111" t="str">
        <f t="shared" si="14"/>
        <v>4600027637305500400625H</v>
      </c>
      <c r="B884" s="111">
        <v>5500400625</v>
      </c>
      <c r="C884" s="111" t="s">
        <v>5842</v>
      </c>
      <c r="D884" s="111" t="s">
        <v>5843</v>
      </c>
      <c r="E884" s="112">
        <v>1427.44</v>
      </c>
      <c r="F884" s="111" t="s">
        <v>6813</v>
      </c>
      <c r="G884" s="111">
        <v>4600027637</v>
      </c>
      <c r="H884" s="111">
        <v>30</v>
      </c>
      <c r="I884" s="111"/>
    </row>
    <row r="885" spans="1:9" hidden="1" x14ac:dyDescent="0.25">
      <c r="A885" s="111" t="str">
        <f t="shared" si="14"/>
        <v>4600027637305500300125CJ</v>
      </c>
      <c r="B885" s="111">
        <v>5500300125</v>
      </c>
      <c r="C885" s="111" t="s">
        <v>5844</v>
      </c>
      <c r="D885" s="111" t="s">
        <v>5087</v>
      </c>
      <c r="E885" s="112">
        <v>5171.82</v>
      </c>
      <c r="F885" s="111" t="s">
        <v>6814</v>
      </c>
      <c r="G885" s="111">
        <v>4600027637</v>
      </c>
      <c r="H885" s="111">
        <v>30</v>
      </c>
      <c r="I885" s="111"/>
    </row>
    <row r="886" spans="1:9" hidden="1" x14ac:dyDescent="0.25">
      <c r="A886" s="111" t="str">
        <f t="shared" si="14"/>
        <v>4600027637305500400258CJ</v>
      </c>
      <c r="B886" s="111">
        <v>5500400258</v>
      </c>
      <c r="C886" s="111" t="s">
        <v>5845</v>
      </c>
      <c r="D886" s="111" t="s">
        <v>5087</v>
      </c>
      <c r="E886" s="112">
        <v>9635.2099999999991</v>
      </c>
      <c r="F886" s="111" t="s">
        <v>6815</v>
      </c>
      <c r="G886" s="111">
        <v>4600027637</v>
      </c>
      <c r="H886" s="111">
        <v>30</v>
      </c>
      <c r="I886" s="111"/>
    </row>
    <row r="887" spans="1:9" hidden="1" x14ac:dyDescent="0.25">
      <c r="A887" s="111" t="str">
        <f t="shared" si="14"/>
        <v>4600027637305500400259CJ</v>
      </c>
      <c r="B887" s="111">
        <v>5500400259</v>
      </c>
      <c r="C887" s="111" t="s">
        <v>5846</v>
      </c>
      <c r="D887" s="111" t="s">
        <v>5087</v>
      </c>
      <c r="E887" s="112">
        <v>7494.05</v>
      </c>
      <c r="F887" s="111" t="s">
        <v>6816</v>
      </c>
      <c r="G887" s="111">
        <v>4600027637</v>
      </c>
      <c r="H887" s="111">
        <v>30</v>
      </c>
      <c r="I887" s="111"/>
    </row>
    <row r="888" spans="1:9" hidden="1" x14ac:dyDescent="0.25">
      <c r="A888" s="111" t="str">
        <f t="shared" si="14"/>
        <v>4600027637305500400253CJ</v>
      </c>
      <c r="B888" s="111">
        <v>5500400253</v>
      </c>
      <c r="C888" s="111" t="s">
        <v>5850</v>
      </c>
      <c r="D888" s="111" t="s">
        <v>5087</v>
      </c>
      <c r="E888" s="112">
        <v>2911.99</v>
      </c>
      <c r="F888" s="111" t="s">
        <v>6819</v>
      </c>
      <c r="G888" s="111">
        <v>4600027637</v>
      </c>
      <c r="H888" s="111">
        <v>30</v>
      </c>
      <c r="I888" s="111"/>
    </row>
    <row r="889" spans="1:9" hidden="1" x14ac:dyDescent="0.25">
      <c r="A889" s="111" t="str">
        <f t="shared" si="14"/>
        <v>4600027637305500400254CJ</v>
      </c>
      <c r="B889" s="111">
        <v>5500400254</v>
      </c>
      <c r="C889" s="111" t="s">
        <v>5847</v>
      </c>
      <c r="D889" s="111" t="s">
        <v>5087</v>
      </c>
      <c r="E889" s="112">
        <v>3425.82</v>
      </c>
      <c r="F889" s="111" t="s">
        <v>6817</v>
      </c>
      <c r="G889" s="111">
        <v>4600027637</v>
      </c>
      <c r="H889" s="111">
        <v>30</v>
      </c>
      <c r="I889" s="111"/>
    </row>
    <row r="890" spans="1:9" hidden="1" x14ac:dyDescent="0.25">
      <c r="A890" s="111" t="str">
        <f t="shared" si="14"/>
        <v>4600027637305500400256CJ</v>
      </c>
      <c r="B890" s="111">
        <v>5500400256</v>
      </c>
      <c r="C890" s="111" t="s">
        <v>5848</v>
      </c>
      <c r="D890" s="111" t="s">
        <v>5087</v>
      </c>
      <c r="E890" s="112">
        <v>7137.14</v>
      </c>
      <c r="F890" s="111" t="s">
        <v>6818</v>
      </c>
      <c r="G890" s="111">
        <v>4600027637</v>
      </c>
      <c r="H890" s="111">
        <v>30</v>
      </c>
      <c r="I890" s="111"/>
    </row>
    <row r="891" spans="1:9" hidden="1" x14ac:dyDescent="0.25">
      <c r="A891" s="111" t="str">
        <f t="shared" si="14"/>
        <v>4600027637305500400257CJ</v>
      </c>
      <c r="B891" s="111">
        <v>5500400257</v>
      </c>
      <c r="C891" s="111" t="s">
        <v>5849</v>
      </c>
      <c r="D891" s="111" t="s">
        <v>5087</v>
      </c>
      <c r="E891" s="112">
        <v>7708.12</v>
      </c>
      <c r="F891" s="111" t="s">
        <v>7368</v>
      </c>
      <c r="G891" s="111">
        <v>4600027637</v>
      </c>
      <c r="H891" s="111">
        <v>30</v>
      </c>
      <c r="I891" s="111"/>
    </row>
    <row r="892" spans="1:9" hidden="1" x14ac:dyDescent="0.25">
      <c r="A892" s="111" t="str">
        <f t="shared" si="14"/>
        <v>4600027637305500400255CJ</v>
      </c>
      <c r="B892" s="111">
        <v>5500400255</v>
      </c>
      <c r="C892" s="111" t="s">
        <v>5851</v>
      </c>
      <c r="D892" s="111" t="s">
        <v>5087</v>
      </c>
      <c r="E892" s="112">
        <v>6066.64</v>
      </c>
      <c r="F892" s="111" t="s">
        <v>6821</v>
      </c>
      <c r="G892" s="111">
        <v>4600027637</v>
      </c>
      <c r="H892" s="111">
        <v>30</v>
      </c>
      <c r="I892" s="111"/>
    </row>
    <row r="893" spans="1:9" hidden="1" x14ac:dyDescent="0.25">
      <c r="A893" s="111" t="str">
        <f t="shared" si="14"/>
        <v>4600027637305500400265CJ</v>
      </c>
      <c r="B893" s="111">
        <v>5500400265</v>
      </c>
      <c r="C893" s="111" t="s">
        <v>5852</v>
      </c>
      <c r="D893" s="111" t="s">
        <v>5087</v>
      </c>
      <c r="E893" s="112">
        <v>9662.77</v>
      </c>
      <c r="F893" s="111" t="s">
        <v>7369</v>
      </c>
      <c r="G893" s="111">
        <v>4600027637</v>
      </c>
      <c r="H893" s="111">
        <v>30</v>
      </c>
      <c r="I893" s="111"/>
    </row>
    <row r="894" spans="1:9" hidden="1" x14ac:dyDescent="0.25">
      <c r="A894" s="111" t="str">
        <f t="shared" si="14"/>
        <v>4600027637305500400266CJ</v>
      </c>
      <c r="B894" s="111">
        <v>5500400266</v>
      </c>
      <c r="C894" s="111" t="s">
        <v>5853</v>
      </c>
      <c r="D894" s="111" t="s">
        <v>5087</v>
      </c>
      <c r="E894" s="112">
        <v>1030.68</v>
      </c>
      <c r="F894" s="111" t="s">
        <v>7370</v>
      </c>
      <c r="G894" s="111">
        <v>4600027637</v>
      </c>
      <c r="H894" s="111">
        <v>30</v>
      </c>
      <c r="I894" s="111"/>
    </row>
    <row r="895" spans="1:9" hidden="1" x14ac:dyDescent="0.25">
      <c r="A895" s="111" t="str">
        <f t="shared" si="14"/>
        <v>4600027637305500400251CJ</v>
      </c>
      <c r="B895" s="111">
        <v>5500400251</v>
      </c>
      <c r="C895" s="111" t="s">
        <v>5854</v>
      </c>
      <c r="D895" s="111" t="s">
        <v>5087</v>
      </c>
      <c r="E895" s="112">
        <v>6551.98</v>
      </c>
      <c r="F895" s="111" t="s">
        <v>6822</v>
      </c>
      <c r="G895" s="111">
        <v>4600027637</v>
      </c>
      <c r="H895" s="111">
        <v>30</v>
      </c>
      <c r="I895" s="111"/>
    </row>
    <row r="896" spans="1:9" hidden="1" x14ac:dyDescent="0.25">
      <c r="A896" s="111" t="str">
        <f t="shared" si="14"/>
        <v>4600027637305500100843UN</v>
      </c>
      <c r="B896" s="111">
        <v>5500100843</v>
      </c>
      <c r="C896" s="111" t="s">
        <v>5855</v>
      </c>
      <c r="D896" s="111" t="s">
        <v>72</v>
      </c>
      <c r="E896" s="112">
        <v>1093.45</v>
      </c>
      <c r="F896" s="111" t="s">
        <v>6823</v>
      </c>
      <c r="G896" s="111">
        <v>4600027637</v>
      </c>
      <c r="H896" s="111">
        <v>30</v>
      </c>
      <c r="I896" s="111"/>
    </row>
    <row r="897" spans="1:9" hidden="1" x14ac:dyDescent="0.25">
      <c r="A897" s="111" t="str">
        <f t="shared" si="14"/>
        <v>4600027637305500300006UN</v>
      </c>
      <c r="B897" s="111">
        <v>5500300006</v>
      </c>
      <c r="C897" s="111" t="s">
        <v>5856</v>
      </c>
      <c r="D897" s="111" t="s">
        <v>72</v>
      </c>
      <c r="E897" s="112">
        <v>444.86</v>
      </c>
      <c r="F897" s="111" t="s">
        <v>6820</v>
      </c>
      <c r="G897" s="111">
        <v>4600027637</v>
      </c>
      <c r="H897" s="111">
        <v>30</v>
      </c>
      <c r="I897" s="111"/>
    </row>
    <row r="898" spans="1:9" hidden="1" x14ac:dyDescent="0.25">
      <c r="A898" s="111" t="str">
        <f t="shared" si="14"/>
        <v>4600027637305500200993UN</v>
      </c>
      <c r="B898" s="111">
        <v>5500200993</v>
      </c>
      <c r="C898" s="111" t="s">
        <v>5857</v>
      </c>
      <c r="D898" s="111" t="s">
        <v>72</v>
      </c>
      <c r="E898" s="112">
        <v>1093.45</v>
      </c>
      <c r="F898" s="111" t="s">
        <v>6824</v>
      </c>
      <c r="G898" s="111">
        <v>4600027637</v>
      </c>
      <c r="H898" s="111">
        <v>30</v>
      </c>
      <c r="I898" s="111"/>
    </row>
    <row r="899" spans="1:9" hidden="1" x14ac:dyDescent="0.25">
      <c r="A899" s="111" t="str">
        <f t="shared" si="14"/>
        <v>4600027637305500300544UN</v>
      </c>
      <c r="B899" s="111">
        <v>5500300544</v>
      </c>
      <c r="C899" s="111" t="s">
        <v>5858</v>
      </c>
      <c r="D899" s="111" t="s">
        <v>72</v>
      </c>
      <c r="E899" s="112">
        <v>437.38</v>
      </c>
      <c r="F899" s="111" t="s">
        <v>6825</v>
      </c>
      <c r="G899" s="111">
        <v>4600027637</v>
      </c>
      <c r="H899" s="111">
        <v>30</v>
      </c>
      <c r="I899" s="111"/>
    </row>
    <row r="900" spans="1:9" hidden="1" x14ac:dyDescent="0.25">
      <c r="A900" s="111" t="str">
        <f t="shared" si="14"/>
        <v>4600027637305500200814CJ</v>
      </c>
      <c r="B900" s="111">
        <v>5500200814</v>
      </c>
      <c r="C900" s="111" t="s">
        <v>6210</v>
      </c>
      <c r="D900" s="111" t="s">
        <v>5087</v>
      </c>
      <c r="E900" s="112">
        <v>1.67</v>
      </c>
      <c r="F900" s="111" t="s">
        <v>6826</v>
      </c>
      <c r="G900" s="111">
        <v>4600027637</v>
      </c>
      <c r="H900" s="111">
        <v>30</v>
      </c>
      <c r="I900" s="111"/>
    </row>
    <row r="901" spans="1:9" hidden="1" x14ac:dyDescent="0.25">
      <c r="A901" s="111" t="str">
        <f t="shared" si="14"/>
        <v>4600027637305500000968UN</v>
      </c>
      <c r="B901" s="111">
        <v>5500000968</v>
      </c>
      <c r="C901" s="111" t="s">
        <v>5906</v>
      </c>
      <c r="D901" s="111" t="s">
        <v>72</v>
      </c>
      <c r="E901" s="112">
        <v>6272.65</v>
      </c>
      <c r="F901" s="111" t="s">
        <v>6830</v>
      </c>
      <c r="G901" s="111">
        <v>4600027637</v>
      </c>
      <c r="H901" s="111">
        <v>30</v>
      </c>
      <c r="I901" s="111"/>
    </row>
    <row r="902" spans="1:9" hidden="1" x14ac:dyDescent="0.25">
      <c r="A902" s="111" t="str">
        <f t="shared" si="14"/>
        <v>4600027637305500100830M3</v>
      </c>
      <c r="B902" s="111">
        <v>5500100830</v>
      </c>
      <c r="C902" s="111" t="s">
        <v>7448</v>
      </c>
      <c r="D902" s="111" t="s">
        <v>76</v>
      </c>
      <c r="E902" s="112">
        <v>6018.74</v>
      </c>
      <c r="F902" s="111" t="s">
        <v>6827</v>
      </c>
      <c r="G902" s="111">
        <v>4600027637</v>
      </c>
      <c r="H902" s="111">
        <v>30</v>
      </c>
      <c r="I902" s="111"/>
    </row>
    <row r="903" spans="1:9" hidden="1" x14ac:dyDescent="0.25">
      <c r="A903" s="111" t="str">
        <f t="shared" si="14"/>
        <v>4600027637305500000971UN</v>
      </c>
      <c r="B903" s="111">
        <v>5500000971</v>
      </c>
      <c r="C903" s="111" t="s">
        <v>5904</v>
      </c>
      <c r="D903" s="111" t="s">
        <v>72</v>
      </c>
      <c r="E903" s="112">
        <v>3777.76</v>
      </c>
      <c r="F903" s="111" t="s">
        <v>6828</v>
      </c>
      <c r="G903" s="111">
        <v>4600027637</v>
      </c>
      <c r="H903" s="111">
        <v>30</v>
      </c>
      <c r="I903" s="111"/>
    </row>
    <row r="904" spans="1:9" hidden="1" x14ac:dyDescent="0.25">
      <c r="A904" s="111" t="str">
        <f t="shared" si="14"/>
        <v>4600027637305500000970UN</v>
      </c>
      <c r="B904" s="111">
        <v>5500000970</v>
      </c>
      <c r="C904" s="111" t="s">
        <v>5905</v>
      </c>
      <c r="D904" s="111" t="s">
        <v>72</v>
      </c>
      <c r="E904" s="112">
        <v>7094.99</v>
      </c>
      <c r="F904" s="111" t="s">
        <v>6829</v>
      </c>
      <c r="G904" s="111">
        <v>4600027637</v>
      </c>
      <c r="H904" s="111">
        <v>30</v>
      </c>
      <c r="I904" s="111"/>
    </row>
    <row r="905" spans="1:9" hidden="1" x14ac:dyDescent="0.25">
      <c r="A905" s="111" t="str">
        <f t="shared" si="14"/>
        <v>4600027637305500000965UN</v>
      </c>
      <c r="B905" s="111">
        <v>5500000965</v>
      </c>
      <c r="C905" s="111" t="s">
        <v>5907</v>
      </c>
      <c r="D905" s="111" t="s">
        <v>72</v>
      </c>
      <c r="E905" s="112">
        <v>8923.4500000000007</v>
      </c>
      <c r="F905" s="111" t="s">
        <v>6831</v>
      </c>
      <c r="G905" s="111">
        <v>4600027637</v>
      </c>
      <c r="H905" s="111">
        <v>30</v>
      </c>
      <c r="I905" s="111"/>
    </row>
    <row r="906" spans="1:9" hidden="1" x14ac:dyDescent="0.25">
      <c r="A906" s="111" t="str">
        <f t="shared" si="14"/>
        <v>4600027637305500100016M3</v>
      </c>
      <c r="B906" s="111">
        <v>5500100016</v>
      </c>
      <c r="C906" s="111" t="s">
        <v>6009</v>
      </c>
      <c r="D906" s="111" t="s">
        <v>76</v>
      </c>
      <c r="E906" s="112">
        <v>4271.7299999999996</v>
      </c>
      <c r="F906" s="111" t="s">
        <v>7449</v>
      </c>
      <c r="G906" s="111">
        <v>4600027637</v>
      </c>
      <c r="H906" s="111">
        <v>30</v>
      </c>
      <c r="I906" s="111"/>
    </row>
    <row r="907" spans="1:9" hidden="1" x14ac:dyDescent="0.25">
      <c r="A907" s="111" t="str">
        <f t="shared" si="14"/>
        <v>4600027637305500000969UN</v>
      </c>
      <c r="B907" s="111">
        <v>5500000969</v>
      </c>
      <c r="C907" s="111" t="s">
        <v>5915</v>
      </c>
      <c r="D907" s="111" t="s">
        <v>72</v>
      </c>
      <c r="E907" s="112">
        <v>5251.65</v>
      </c>
      <c r="F907" s="111" t="s">
        <v>6832</v>
      </c>
      <c r="G907" s="111">
        <v>4600027637</v>
      </c>
      <c r="H907" s="111">
        <v>30</v>
      </c>
      <c r="I907" s="111"/>
    </row>
    <row r="908" spans="1:9" hidden="1" x14ac:dyDescent="0.25">
      <c r="A908" s="111" t="str">
        <f t="shared" si="14"/>
        <v>4600027637305500000967UN</v>
      </c>
      <c r="B908" s="111">
        <v>5500000967</v>
      </c>
      <c r="C908" s="111" t="s">
        <v>5918</v>
      </c>
      <c r="D908" s="111" t="s">
        <v>72</v>
      </c>
      <c r="E908" s="112">
        <v>5340.17</v>
      </c>
      <c r="F908" s="111" t="s">
        <v>7450</v>
      </c>
      <c r="G908" s="111">
        <v>4600027637</v>
      </c>
      <c r="H908" s="111">
        <v>30</v>
      </c>
    </row>
    <row r="909" spans="1:9" hidden="1" x14ac:dyDescent="0.25">
      <c r="A909" s="111" t="str">
        <f t="shared" si="14"/>
        <v>4600027637305500100025UN</v>
      </c>
      <c r="B909" s="111">
        <v>5500100025</v>
      </c>
      <c r="C909" s="111" t="s">
        <v>5973</v>
      </c>
      <c r="D909" s="111" t="s">
        <v>72</v>
      </c>
      <c r="E909" s="112">
        <v>5314.51</v>
      </c>
      <c r="F909" s="111" t="s">
        <v>7451</v>
      </c>
      <c r="G909" s="111">
        <v>4600027637</v>
      </c>
      <c r="H909" s="111">
        <v>30</v>
      </c>
    </row>
    <row r="910" spans="1:9" hidden="1" x14ac:dyDescent="0.25">
      <c r="A910" s="111" t="str">
        <f t="shared" si="14"/>
        <v>4600027637305500100834M2</v>
      </c>
      <c r="B910" s="111">
        <v>5500100834</v>
      </c>
      <c r="C910" s="111" t="s">
        <v>7452</v>
      </c>
      <c r="D910" s="111" t="s">
        <v>73</v>
      </c>
      <c r="E910" s="112">
        <v>6829.51</v>
      </c>
      <c r="F910" s="111" t="s">
        <v>7453</v>
      </c>
      <c r="G910" s="111">
        <v>4600027637</v>
      </c>
      <c r="H910" s="111">
        <v>30</v>
      </c>
    </row>
    <row r="911" spans="1:9" hidden="1" x14ac:dyDescent="0.25">
      <c r="A911" s="111" t="str">
        <f t="shared" si="14"/>
        <v>4600027637305500000946M3</v>
      </c>
      <c r="B911" s="111">
        <v>5500000946</v>
      </c>
      <c r="C911" s="111" t="s">
        <v>6038</v>
      </c>
      <c r="D911" s="111" t="s">
        <v>76</v>
      </c>
      <c r="E911" s="112">
        <v>1988.21</v>
      </c>
      <c r="F911" s="111" t="s">
        <v>7454</v>
      </c>
      <c r="G911" s="111">
        <v>4600027637</v>
      </c>
      <c r="H911" s="111">
        <v>30</v>
      </c>
    </row>
    <row r="912" spans="1:9" hidden="1" x14ac:dyDescent="0.25">
      <c r="A912" s="111" t="str">
        <f t="shared" si="14"/>
        <v>4600027637305500200954UN</v>
      </c>
      <c r="B912" s="111">
        <v>5500200954</v>
      </c>
      <c r="C912" s="111" t="s">
        <v>6121</v>
      </c>
      <c r="D912" s="111" t="s">
        <v>72</v>
      </c>
      <c r="E912" s="112">
        <v>235.76</v>
      </c>
      <c r="F912" s="111" t="s">
        <v>7455</v>
      </c>
      <c r="G912" s="111">
        <v>4600027637</v>
      </c>
      <c r="H912" s="111">
        <v>30</v>
      </c>
    </row>
    <row r="913" spans="1:8" hidden="1" x14ac:dyDescent="0.25">
      <c r="A913" s="111" t="str">
        <f t="shared" si="14"/>
        <v>4600027637305500100940UN</v>
      </c>
      <c r="B913" s="111">
        <v>5500100940</v>
      </c>
      <c r="C913" s="111" t="s">
        <v>6130</v>
      </c>
      <c r="D913" s="111" t="s">
        <v>72</v>
      </c>
      <c r="E913" s="112">
        <v>1740.59</v>
      </c>
      <c r="F913" s="111" t="s">
        <v>7456</v>
      </c>
      <c r="G913" s="111">
        <v>4600027637</v>
      </c>
      <c r="H913" s="111">
        <v>30</v>
      </c>
    </row>
    <row r="914" spans="1:8" hidden="1" x14ac:dyDescent="0.25">
      <c r="A914" s="111" t="str">
        <f t="shared" si="14"/>
        <v>4600027637305022000251un</v>
      </c>
      <c r="B914" s="111">
        <v>5022000251</v>
      </c>
      <c r="C914" s="111" t="s">
        <v>6122</v>
      </c>
      <c r="D914" s="111" t="s">
        <v>6212</v>
      </c>
      <c r="E914" s="112">
        <v>222.01</v>
      </c>
      <c r="F914" s="111" t="s">
        <v>7457</v>
      </c>
      <c r="G914" s="111">
        <v>4600027637</v>
      </c>
      <c r="H914" s="111">
        <v>30</v>
      </c>
    </row>
  </sheetData>
  <autoFilter ref="B1:I914" xr:uid="{00000000-0009-0000-0000-000003000000}">
    <filterColumn colId="4">
      <filters>
        <filter val="8030"/>
        <filter val="8040"/>
        <filter val="8050"/>
        <filter val="8060"/>
      </filters>
    </filterColumn>
  </autoFilter>
  <conditionalFormatting sqref="B1:B1048576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902"/>
  <sheetViews>
    <sheetView showGridLines="0" workbookViewId="0">
      <pane ySplit="1" topLeftCell="A2" activePane="bottomLeft" state="frozen"/>
      <selection pane="bottomLeft" activeCell="D11" sqref="D11"/>
    </sheetView>
  </sheetViews>
  <sheetFormatPr defaultRowHeight="13.2" x14ac:dyDescent="0.25"/>
  <cols>
    <col min="1" max="1" width="7" style="111" bestFit="1" customWidth="1"/>
    <col min="2" max="2" width="22" style="111" bestFit="1" customWidth="1"/>
    <col min="3" max="3" width="18" style="111" customWidth="1"/>
    <col min="4" max="4" width="39" style="111" bestFit="1" customWidth="1"/>
    <col min="5" max="5" width="31" style="111" bestFit="1" customWidth="1"/>
  </cols>
  <sheetData>
    <row r="1" spans="1:5" x14ac:dyDescent="0.25">
      <c r="A1" s="110" t="s">
        <v>3989</v>
      </c>
      <c r="B1" s="110" t="s">
        <v>3990</v>
      </c>
      <c r="C1" s="110" t="s">
        <v>3991</v>
      </c>
      <c r="D1" s="110" t="s">
        <v>3992</v>
      </c>
      <c r="E1" s="110" t="s">
        <v>3993</v>
      </c>
    </row>
    <row r="2" spans="1:5" x14ac:dyDescent="0.25">
      <c r="A2" s="111" t="s">
        <v>3994</v>
      </c>
      <c r="B2" s="111" t="s">
        <v>3995</v>
      </c>
      <c r="C2" s="111" t="s">
        <v>581</v>
      </c>
      <c r="D2" s="111" t="s">
        <v>3996</v>
      </c>
      <c r="E2" s="111" t="s">
        <v>3997</v>
      </c>
    </row>
    <row r="3" spans="1:5" x14ac:dyDescent="0.25">
      <c r="A3" s="111" t="s">
        <v>3994</v>
      </c>
      <c r="B3" s="111" t="s">
        <v>3995</v>
      </c>
      <c r="C3" s="111" t="s">
        <v>576</v>
      </c>
      <c r="D3" s="111" t="s">
        <v>3998</v>
      </c>
      <c r="E3" s="111" t="s">
        <v>3997</v>
      </c>
    </row>
    <row r="4" spans="1:5" x14ac:dyDescent="0.25">
      <c r="A4" s="111" t="s">
        <v>3994</v>
      </c>
      <c r="B4" s="111" t="s">
        <v>3999</v>
      </c>
      <c r="C4" s="111" t="s">
        <v>599</v>
      </c>
      <c r="D4" s="111" t="s">
        <v>4000</v>
      </c>
      <c r="E4" s="111" t="s">
        <v>3997</v>
      </c>
    </row>
    <row r="5" spans="1:5" x14ac:dyDescent="0.25">
      <c r="A5" s="111" t="s">
        <v>3994</v>
      </c>
      <c r="B5" s="111" t="s">
        <v>3999</v>
      </c>
      <c r="C5" s="111" t="s">
        <v>594</v>
      </c>
      <c r="D5" s="111" t="s">
        <v>4001</v>
      </c>
      <c r="E5" s="111" t="s">
        <v>3997</v>
      </c>
    </row>
    <row r="6" spans="1:5" x14ac:dyDescent="0.25">
      <c r="A6" s="111" t="s">
        <v>3994</v>
      </c>
      <c r="B6" s="111" t="s">
        <v>4002</v>
      </c>
      <c r="C6" s="111" t="s">
        <v>470</v>
      </c>
      <c r="D6" s="111" t="s">
        <v>4003</v>
      </c>
      <c r="E6" s="111" t="s">
        <v>3997</v>
      </c>
    </row>
    <row r="7" spans="1:5" x14ac:dyDescent="0.25">
      <c r="A7" s="111" t="s">
        <v>3994</v>
      </c>
      <c r="B7" s="111" t="s">
        <v>4002</v>
      </c>
      <c r="C7" s="111" t="s">
        <v>461</v>
      </c>
      <c r="D7" s="111" t="s">
        <v>4004</v>
      </c>
      <c r="E7" s="111" t="s">
        <v>3997</v>
      </c>
    </row>
    <row r="8" spans="1:5" x14ac:dyDescent="0.25">
      <c r="A8" s="111" t="s">
        <v>3994</v>
      </c>
      <c r="B8" s="111" t="s">
        <v>4005</v>
      </c>
      <c r="C8" s="111" t="s">
        <v>519</v>
      </c>
      <c r="D8" s="111" t="s">
        <v>4006</v>
      </c>
      <c r="E8" s="111" t="s">
        <v>3997</v>
      </c>
    </row>
    <row r="9" spans="1:5" x14ac:dyDescent="0.25">
      <c r="A9" s="111" t="s">
        <v>3994</v>
      </c>
      <c r="B9" s="111" t="s">
        <v>4007</v>
      </c>
      <c r="C9" s="111" t="s">
        <v>629</v>
      </c>
      <c r="D9" s="111" t="s">
        <v>4008</v>
      </c>
      <c r="E9" s="111" t="s">
        <v>3997</v>
      </c>
    </row>
    <row r="10" spans="1:5" x14ac:dyDescent="0.25">
      <c r="A10" s="111" t="s">
        <v>3994</v>
      </c>
      <c r="B10" s="111" t="s">
        <v>4007</v>
      </c>
      <c r="C10" s="111" t="s">
        <v>607</v>
      </c>
      <c r="D10" s="111" t="s">
        <v>4009</v>
      </c>
      <c r="E10" s="111" t="s">
        <v>3997</v>
      </c>
    </row>
    <row r="11" spans="1:5" x14ac:dyDescent="0.25">
      <c r="A11" s="111" t="s">
        <v>3994</v>
      </c>
      <c r="B11" s="111" t="s">
        <v>4007</v>
      </c>
      <c r="C11" s="111" t="s">
        <v>612</v>
      </c>
      <c r="D11" s="111" t="s">
        <v>4010</v>
      </c>
      <c r="E11" s="111" t="s">
        <v>3997</v>
      </c>
    </row>
    <row r="12" spans="1:5" x14ac:dyDescent="0.25">
      <c r="A12" s="111" t="s">
        <v>3994</v>
      </c>
      <c r="B12" s="111" t="s">
        <v>4011</v>
      </c>
      <c r="C12" s="111" t="s">
        <v>533</v>
      </c>
      <c r="D12" s="111" t="s">
        <v>4012</v>
      </c>
      <c r="E12" s="111" t="s">
        <v>3997</v>
      </c>
    </row>
    <row r="13" spans="1:5" x14ac:dyDescent="0.25">
      <c r="A13" s="111" t="s">
        <v>3994</v>
      </c>
      <c r="B13" s="111" t="s">
        <v>4013</v>
      </c>
      <c r="C13" s="111" t="s">
        <v>651</v>
      </c>
      <c r="D13" s="111" t="s">
        <v>4014</v>
      </c>
      <c r="E13" s="111" t="s">
        <v>3997</v>
      </c>
    </row>
    <row r="14" spans="1:5" x14ac:dyDescent="0.25">
      <c r="A14" s="111" t="s">
        <v>3994</v>
      </c>
      <c r="B14" s="111" t="s">
        <v>4013</v>
      </c>
      <c r="C14" s="111" t="s">
        <v>656</v>
      </c>
      <c r="D14" s="111" t="s">
        <v>4015</v>
      </c>
      <c r="E14" s="111" t="s">
        <v>3997</v>
      </c>
    </row>
    <row r="15" spans="1:5" x14ac:dyDescent="0.25">
      <c r="A15" s="111" t="s">
        <v>3994</v>
      </c>
      <c r="B15" s="111" t="s">
        <v>4013</v>
      </c>
      <c r="C15" s="111" t="s">
        <v>661</v>
      </c>
      <c r="D15" s="111" t="s">
        <v>4016</v>
      </c>
      <c r="E15" s="111" t="s">
        <v>3997</v>
      </c>
    </row>
    <row r="16" spans="1:5" x14ac:dyDescent="0.25">
      <c r="A16" s="111" t="s">
        <v>3994</v>
      </c>
      <c r="B16" s="111" t="s">
        <v>4013</v>
      </c>
      <c r="C16" s="111" t="s">
        <v>666</v>
      </c>
      <c r="D16" s="111" t="s">
        <v>4017</v>
      </c>
      <c r="E16" s="111" t="s">
        <v>3997</v>
      </c>
    </row>
    <row r="17" spans="1:5" x14ac:dyDescent="0.25">
      <c r="A17" s="111" t="s">
        <v>3994</v>
      </c>
      <c r="B17" s="111" t="s">
        <v>4013</v>
      </c>
      <c r="C17" s="111" t="s">
        <v>670</v>
      </c>
      <c r="D17" s="111" t="s">
        <v>4018</v>
      </c>
      <c r="E17" s="111" t="s">
        <v>3997</v>
      </c>
    </row>
    <row r="18" spans="1:5" x14ac:dyDescent="0.25">
      <c r="A18" s="111" t="s">
        <v>3994</v>
      </c>
      <c r="B18" s="111" t="s">
        <v>4013</v>
      </c>
      <c r="C18" s="111" t="s">
        <v>675</v>
      </c>
      <c r="D18" s="111" t="s">
        <v>4019</v>
      </c>
      <c r="E18" s="111" t="s">
        <v>3997</v>
      </c>
    </row>
    <row r="19" spans="1:5" x14ac:dyDescent="0.25">
      <c r="A19" s="111" t="s">
        <v>3994</v>
      </c>
      <c r="B19" s="111" t="s">
        <v>4013</v>
      </c>
      <c r="C19" s="111" t="s">
        <v>678</v>
      </c>
      <c r="D19" s="111" t="s">
        <v>4020</v>
      </c>
      <c r="E19" s="111" t="s">
        <v>3997</v>
      </c>
    </row>
    <row r="20" spans="1:5" x14ac:dyDescent="0.25">
      <c r="A20" s="111" t="s">
        <v>3994</v>
      </c>
      <c r="B20" s="111" t="s">
        <v>4013</v>
      </c>
      <c r="C20" s="111" t="s">
        <v>681</v>
      </c>
      <c r="D20" s="111" t="s">
        <v>4021</v>
      </c>
      <c r="E20" s="111" t="s">
        <v>3997</v>
      </c>
    </row>
    <row r="21" spans="1:5" x14ac:dyDescent="0.25">
      <c r="A21" s="111" t="s">
        <v>3994</v>
      </c>
      <c r="B21" s="111" t="s">
        <v>4013</v>
      </c>
      <c r="C21" s="111" t="s">
        <v>686</v>
      </c>
      <c r="D21" s="111" t="s">
        <v>4022</v>
      </c>
      <c r="E21" s="111" t="s">
        <v>3997</v>
      </c>
    </row>
    <row r="22" spans="1:5" x14ac:dyDescent="0.25">
      <c r="A22" s="111" t="s">
        <v>3994</v>
      </c>
      <c r="B22" s="111" t="s">
        <v>4013</v>
      </c>
      <c r="C22" s="111" t="s">
        <v>691</v>
      </c>
      <c r="D22" s="111" t="s">
        <v>4023</v>
      </c>
      <c r="E22" s="111" t="s">
        <v>3997</v>
      </c>
    </row>
    <row r="23" spans="1:5" x14ac:dyDescent="0.25">
      <c r="A23" s="111" t="s">
        <v>3994</v>
      </c>
      <c r="B23" s="111" t="s">
        <v>4013</v>
      </c>
      <c r="C23" s="111" t="s">
        <v>694</v>
      </c>
      <c r="D23" s="111" t="s">
        <v>4024</v>
      </c>
      <c r="E23" s="111" t="s">
        <v>3997</v>
      </c>
    </row>
    <row r="24" spans="1:5" x14ac:dyDescent="0.25">
      <c r="A24" s="111" t="s">
        <v>3994</v>
      </c>
      <c r="B24" s="111" t="s">
        <v>4013</v>
      </c>
      <c r="C24" s="111" t="s">
        <v>644</v>
      </c>
      <c r="D24" s="111" t="s">
        <v>4025</v>
      </c>
      <c r="E24" s="111" t="s">
        <v>3997</v>
      </c>
    </row>
    <row r="25" spans="1:5" x14ac:dyDescent="0.25">
      <c r="A25" s="111" t="s">
        <v>3994</v>
      </c>
      <c r="B25" s="111" t="s">
        <v>4026</v>
      </c>
      <c r="C25" s="111" t="s">
        <v>480</v>
      </c>
      <c r="D25" s="111" t="s">
        <v>4027</v>
      </c>
      <c r="E25" s="111" t="s">
        <v>3997</v>
      </c>
    </row>
    <row r="26" spans="1:5" x14ac:dyDescent="0.25">
      <c r="A26" s="111" t="s">
        <v>3994</v>
      </c>
      <c r="B26" s="111" t="s">
        <v>4028</v>
      </c>
      <c r="C26" s="111" t="s">
        <v>498</v>
      </c>
      <c r="D26" s="111" t="s">
        <v>4029</v>
      </c>
      <c r="E26" s="111" t="s">
        <v>3997</v>
      </c>
    </row>
    <row r="27" spans="1:5" x14ac:dyDescent="0.25">
      <c r="A27" s="111" t="s">
        <v>3994</v>
      </c>
      <c r="B27" s="111" t="s">
        <v>4028</v>
      </c>
      <c r="C27" s="111" t="s">
        <v>504</v>
      </c>
      <c r="D27" s="111" t="s">
        <v>4030</v>
      </c>
      <c r="E27" s="111" t="s">
        <v>3997</v>
      </c>
    </row>
    <row r="28" spans="1:5" x14ac:dyDescent="0.25">
      <c r="A28" s="111" t="s">
        <v>3994</v>
      </c>
      <c r="B28" s="111" t="s">
        <v>4028</v>
      </c>
      <c r="C28" s="111" t="s">
        <v>507</v>
      </c>
      <c r="D28" s="111" t="s">
        <v>4031</v>
      </c>
      <c r="E28" s="111" t="s">
        <v>4032</v>
      </c>
    </row>
    <row r="29" spans="1:5" x14ac:dyDescent="0.25">
      <c r="A29" s="111" t="s">
        <v>3994</v>
      </c>
      <c r="B29" s="111" t="s">
        <v>4028</v>
      </c>
      <c r="C29" s="111" t="s">
        <v>510</v>
      </c>
      <c r="D29" s="111" t="s">
        <v>4033</v>
      </c>
      <c r="E29" s="111" t="s">
        <v>3997</v>
      </c>
    </row>
    <row r="30" spans="1:5" x14ac:dyDescent="0.25">
      <c r="A30" s="111" t="s">
        <v>3994</v>
      </c>
      <c r="B30" s="111" t="s">
        <v>4028</v>
      </c>
      <c r="C30" s="111" t="s">
        <v>513</v>
      </c>
      <c r="D30" s="111" t="s">
        <v>4034</v>
      </c>
      <c r="E30" s="111" t="s">
        <v>3997</v>
      </c>
    </row>
    <row r="31" spans="1:5" x14ac:dyDescent="0.25">
      <c r="A31" s="111" t="s">
        <v>3994</v>
      </c>
      <c r="B31" s="111" t="s">
        <v>4035</v>
      </c>
      <c r="C31" s="111" t="s">
        <v>488</v>
      </c>
      <c r="D31" s="111" t="s">
        <v>4036</v>
      </c>
      <c r="E31" s="111" t="s">
        <v>3997</v>
      </c>
    </row>
    <row r="32" spans="1:5" x14ac:dyDescent="0.25">
      <c r="A32" s="111" t="s">
        <v>3994</v>
      </c>
      <c r="B32" s="111" t="s">
        <v>4035</v>
      </c>
      <c r="C32" s="111" t="s">
        <v>492</v>
      </c>
      <c r="D32" s="111" t="s">
        <v>4037</v>
      </c>
      <c r="E32" s="111" t="s">
        <v>3997</v>
      </c>
    </row>
    <row r="33" spans="1:5" x14ac:dyDescent="0.25">
      <c r="A33" s="111" t="s">
        <v>3994</v>
      </c>
      <c r="B33" s="111" t="s">
        <v>4038</v>
      </c>
      <c r="C33" s="111" t="s">
        <v>634</v>
      </c>
      <c r="D33" s="111" t="s">
        <v>4039</v>
      </c>
      <c r="E33" s="111" t="s">
        <v>3997</v>
      </c>
    </row>
    <row r="34" spans="1:5" x14ac:dyDescent="0.25">
      <c r="A34" s="111" t="s">
        <v>3994</v>
      </c>
      <c r="B34" s="111" t="s">
        <v>4038</v>
      </c>
      <c r="C34" s="111" t="s">
        <v>626</v>
      </c>
      <c r="D34" s="111" t="s">
        <v>4029</v>
      </c>
      <c r="E34" s="111" t="s">
        <v>3997</v>
      </c>
    </row>
    <row r="35" spans="1:5" x14ac:dyDescent="0.25">
      <c r="A35" s="111" t="s">
        <v>3994</v>
      </c>
      <c r="B35" s="111" t="s">
        <v>4038</v>
      </c>
      <c r="C35" s="111" t="s">
        <v>617</v>
      </c>
      <c r="D35" s="111" t="s">
        <v>4040</v>
      </c>
      <c r="E35" s="111" t="s">
        <v>3997</v>
      </c>
    </row>
    <row r="36" spans="1:5" x14ac:dyDescent="0.25">
      <c r="A36" s="111" t="s">
        <v>3994</v>
      </c>
      <c r="B36" s="111" t="s">
        <v>4038</v>
      </c>
      <c r="C36" s="111" t="s">
        <v>638</v>
      </c>
      <c r="D36" s="111" t="s">
        <v>4041</v>
      </c>
      <c r="E36" s="111" t="s">
        <v>3997</v>
      </c>
    </row>
    <row r="37" spans="1:5" x14ac:dyDescent="0.25">
      <c r="A37" s="111" t="s">
        <v>3994</v>
      </c>
      <c r="B37" s="111" t="s">
        <v>4042</v>
      </c>
      <c r="C37" s="111" t="s">
        <v>526</v>
      </c>
      <c r="D37" s="111" t="s">
        <v>4043</v>
      </c>
      <c r="E37" s="111" t="s">
        <v>3997</v>
      </c>
    </row>
    <row r="38" spans="1:5" x14ac:dyDescent="0.25">
      <c r="A38" s="111" t="s">
        <v>3994</v>
      </c>
      <c r="B38" s="111" t="s">
        <v>4044</v>
      </c>
      <c r="C38" s="111" t="s">
        <v>539</v>
      </c>
      <c r="D38" s="111" t="s">
        <v>4045</v>
      </c>
      <c r="E38" s="111" t="s">
        <v>3997</v>
      </c>
    </row>
    <row r="39" spans="1:5" x14ac:dyDescent="0.25">
      <c r="A39" s="111" t="s">
        <v>3994</v>
      </c>
      <c r="B39" s="111" t="s">
        <v>4046</v>
      </c>
      <c r="C39" s="111" t="s">
        <v>699</v>
      </c>
      <c r="D39" s="111" t="s">
        <v>4047</v>
      </c>
      <c r="E39" s="111" t="s">
        <v>3997</v>
      </c>
    </row>
    <row r="40" spans="1:5" x14ac:dyDescent="0.25">
      <c r="A40" s="111" t="s">
        <v>3994</v>
      </c>
      <c r="B40" s="111" t="s">
        <v>4046</v>
      </c>
      <c r="C40" s="111" t="s">
        <v>703</v>
      </c>
      <c r="D40" s="111" t="s">
        <v>4019</v>
      </c>
      <c r="E40" s="111" t="s">
        <v>3997</v>
      </c>
    </row>
    <row r="41" spans="1:5" x14ac:dyDescent="0.25">
      <c r="A41" s="111" t="s">
        <v>3994</v>
      </c>
      <c r="B41" s="111" t="s">
        <v>4048</v>
      </c>
      <c r="C41" s="111" t="s">
        <v>549</v>
      </c>
      <c r="D41" s="111" t="s">
        <v>4049</v>
      </c>
      <c r="E41" s="111" t="s">
        <v>3997</v>
      </c>
    </row>
    <row r="42" spans="1:5" x14ac:dyDescent="0.25">
      <c r="A42" s="111" t="s">
        <v>3994</v>
      </c>
      <c r="B42" s="111" t="s">
        <v>4048</v>
      </c>
      <c r="C42" s="111" t="s">
        <v>555</v>
      </c>
      <c r="D42" s="111" t="s">
        <v>4050</v>
      </c>
      <c r="E42" s="111" t="s">
        <v>3997</v>
      </c>
    </row>
    <row r="43" spans="1:5" x14ac:dyDescent="0.25">
      <c r="A43" s="111" t="s">
        <v>3994</v>
      </c>
      <c r="B43" s="111" t="s">
        <v>4048</v>
      </c>
      <c r="C43" s="111" t="s">
        <v>560</v>
      </c>
      <c r="D43" s="111" t="s">
        <v>4051</v>
      </c>
      <c r="E43" s="111" t="s">
        <v>3997</v>
      </c>
    </row>
    <row r="44" spans="1:5" x14ac:dyDescent="0.25">
      <c r="A44" s="111" t="s">
        <v>3994</v>
      </c>
      <c r="B44" s="111" t="s">
        <v>4048</v>
      </c>
      <c r="C44" s="111" t="s">
        <v>565</v>
      </c>
      <c r="D44" s="111" t="s">
        <v>4052</v>
      </c>
      <c r="E44" s="111" t="s">
        <v>3997</v>
      </c>
    </row>
    <row r="45" spans="1:5" x14ac:dyDescent="0.25">
      <c r="A45" s="111" t="s">
        <v>3994</v>
      </c>
      <c r="B45" s="111" t="s">
        <v>4048</v>
      </c>
      <c r="C45" s="111" t="s">
        <v>569</v>
      </c>
      <c r="D45" s="111" t="s">
        <v>4053</v>
      </c>
      <c r="E45" s="111" t="s">
        <v>3997</v>
      </c>
    </row>
    <row r="46" spans="1:5" x14ac:dyDescent="0.25">
      <c r="A46" s="111" t="s">
        <v>3994</v>
      </c>
      <c r="B46" s="111" t="s">
        <v>4054</v>
      </c>
      <c r="C46" s="111" t="s">
        <v>588</v>
      </c>
      <c r="D46" s="111" t="s">
        <v>4055</v>
      </c>
      <c r="E46" s="111" t="s">
        <v>4032</v>
      </c>
    </row>
    <row r="47" spans="1:5" x14ac:dyDescent="0.25">
      <c r="A47" s="111" t="s">
        <v>3994</v>
      </c>
      <c r="B47" s="111" t="s">
        <v>4056</v>
      </c>
      <c r="C47" s="111" t="s">
        <v>834</v>
      </c>
      <c r="D47" s="111" t="s">
        <v>4057</v>
      </c>
      <c r="E47" s="111" t="s">
        <v>3997</v>
      </c>
    </row>
    <row r="48" spans="1:5" x14ac:dyDescent="0.25">
      <c r="A48" s="111" t="s">
        <v>3994</v>
      </c>
      <c r="B48" s="111" t="s">
        <v>4056</v>
      </c>
      <c r="C48" s="111" t="s">
        <v>838</v>
      </c>
      <c r="D48" s="111" t="s">
        <v>4058</v>
      </c>
      <c r="E48" s="111" t="s">
        <v>3997</v>
      </c>
    </row>
    <row r="49" spans="1:5" x14ac:dyDescent="0.25">
      <c r="A49" s="111" t="s">
        <v>3994</v>
      </c>
      <c r="B49" s="111" t="s">
        <v>4059</v>
      </c>
      <c r="C49" s="111" t="s">
        <v>819</v>
      </c>
      <c r="D49" s="111" t="s">
        <v>4060</v>
      </c>
      <c r="E49" s="111" t="s">
        <v>4061</v>
      </c>
    </row>
    <row r="50" spans="1:5" x14ac:dyDescent="0.25">
      <c r="A50" s="111" t="s">
        <v>3994</v>
      </c>
      <c r="B50" s="111" t="s">
        <v>4059</v>
      </c>
      <c r="C50" s="111" t="s">
        <v>817</v>
      </c>
      <c r="D50" s="111" t="s">
        <v>4062</v>
      </c>
      <c r="E50" s="111" t="s">
        <v>4061</v>
      </c>
    </row>
    <row r="51" spans="1:5" x14ac:dyDescent="0.25">
      <c r="A51" s="111" t="s">
        <v>3994</v>
      </c>
      <c r="B51" s="111" t="s">
        <v>4063</v>
      </c>
      <c r="C51" s="111" t="s">
        <v>747</v>
      </c>
      <c r="D51" s="111" t="s">
        <v>4064</v>
      </c>
      <c r="E51" s="111" t="s">
        <v>3997</v>
      </c>
    </row>
    <row r="52" spans="1:5" x14ac:dyDescent="0.25">
      <c r="A52" s="111" t="s">
        <v>3994</v>
      </c>
      <c r="B52" s="111" t="s">
        <v>4063</v>
      </c>
      <c r="C52" s="111" t="s">
        <v>751</v>
      </c>
      <c r="D52" s="111" t="s">
        <v>4065</v>
      </c>
      <c r="E52" s="111" t="s">
        <v>3997</v>
      </c>
    </row>
    <row r="53" spans="1:5" x14ac:dyDescent="0.25">
      <c r="A53" s="111" t="s">
        <v>3994</v>
      </c>
      <c r="B53" s="111" t="s">
        <v>4063</v>
      </c>
      <c r="C53" s="111" t="s">
        <v>755</v>
      </c>
      <c r="D53" s="111" t="s">
        <v>4066</v>
      </c>
      <c r="E53" s="111" t="s">
        <v>3997</v>
      </c>
    </row>
    <row r="54" spans="1:5" x14ac:dyDescent="0.25">
      <c r="A54" s="111" t="s">
        <v>3994</v>
      </c>
      <c r="B54" s="111" t="s">
        <v>4067</v>
      </c>
      <c r="C54" s="111" t="s">
        <v>842</v>
      </c>
      <c r="D54" s="111" t="s">
        <v>4068</v>
      </c>
      <c r="E54" s="111" t="s">
        <v>3997</v>
      </c>
    </row>
    <row r="55" spans="1:5" x14ac:dyDescent="0.25">
      <c r="A55" s="111" t="s">
        <v>3994</v>
      </c>
      <c r="B55" s="111" t="s">
        <v>4069</v>
      </c>
      <c r="C55" s="111" t="s">
        <v>781</v>
      </c>
      <c r="D55" s="111" t="s">
        <v>4070</v>
      </c>
      <c r="E55" s="111" t="s">
        <v>3997</v>
      </c>
    </row>
    <row r="56" spans="1:5" x14ac:dyDescent="0.25">
      <c r="A56" s="111" t="s">
        <v>3994</v>
      </c>
      <c r="B56" s="111" t="s">
        <v>4071</v>
      </c>
      <c r="C56" s="111" t="s">
        <v>725</v>
      </c>
      <c r="D56" s="111" t="s">
        <v>4072</v>
      </c>
      <c r="E56" s="111" t="s">
        <v>3997</v>
      </c>
    </row>
    <row r="57" spans="1:5" x14ac:dyDescent="0.25">
      <c r="A57" s="111" t="s">
        <v>3994</v>
      </c>
      <c r="B57" s="111" t="s">
        <v>4073</v>
      </c>
      <c r="C57" s="111" t="s">
        <v>708</v>
      </c>
      <c r="D57" s="111" t="s">
        <v>4074</v>
      </c>
      <c r="E57" s="111" t="s">
        <v>3997</v>
      </c>
    </row>
    <row r="58" spans="1:5" x14ac:dyDescent="0.25">
      <c r="A58" s="111" t="s">
        <v>3994</v>
      </c>
      <c r="B58" s="111" t="s">
        <v>4073</v>
      </c>
      <c r="C58" s="111" t="s">
        <v>716</v>
      </c>
      <c r="D58" s="111" t="s">
        <v>4075</v>
      </c>
      <c r="E58" s="111" t="s">
        <v>3997</v>
      </c>
    </row>
    <row r="59" spans="1:5" x14ac:dyDescent="0.25">
      <c r="A59" s="111" t="s">
        <v>3994</v>
      </c>
      <c r="B59" s="111" t="s">
        <v>4076</v>
      </c>
      <c r="C59" s="111" t="s">
        <v>758</v>
      </c>
      <c r="D59" s="111" t="s">
        <v>4077</v>
      </c>
      <c r="E59" s="111" t="s">
        <v>4078</v>
      </c>
    </row>
    <row r="60" spans="1:5" x14ac:dyDescent="0.25">
      <c r="A60" s="111" t="s">
        <v>3994</v>
      </c>
      <c r="B60" s="111" t="s">
        <v>4076</v>
      </c>
      <c r="C60" s="111" t="s">
        <v>761</v>
      </c>
      <c r="D60" s="111" t="s">
        <v>4079</v>
      </c>
      <c r="E60" s="111" t="s">
        <v>4078</v>
      </c>
    </row>
    <row r="61" spans="1:5" x14ac:dyDescent="0.25">
      <c r="A61" s="111" t="s">
        <v>3994</v>
      </c>
      <c r="B61" s="111" t="s">
        <v>4076</v>
      </c>
      <c r="C61" s="111" t="s">
        <v>765</v>
      </c>
      <c r="D61" s="111" t="s">
        <v>4080</v>
      </c>
      <c r="E61" s="111" t="s">
        <v>4078</v>
      </c>
    </row>
    <row r="62" spans="1:5" x14ac:dyDescent="0.25">
      <c r="A62" s="111" t="s">
        <v>3994</v>
      </c>
      <c r="B62" s="111" t="s">
        <v>4076</v>
      </c>
      <c r="C62" s="111" t="s">
        <v>770</v>
      </c>
      <c r="D62" s="111" t="s">
        <v>4081</v>
      </c>
      <c r="E62" s="111" t="s">
        <v>4078</v>
      </c>
    </row>
    <row r="63" spans="1:5" x14ac:dyDescent="0.25">
      <c r="A63" s="111" t="s">
        <v>3994</v>
      </c>
      <c r="B63" s="111" t="s">
        <v>4076</v>
      </c>
      <c r="C63" s="111" t="s">
        <v>775</v>
      </c>
      <c r="D63" s="111" t="s">
        <v>4082</v>
      </c>
      <c r="E63" s="111" t="s">
        <v>4078</v>
      </c>
    </row>
    <row r="64" spans="1:5" x14ac:dyDescent="0.25">
      <c r="A64" s="111" t="s">
        <v>3994</v>
      </c>
      <c r="B64" s="111" t="s">
        <v>4083</v>
      </c>
      <c r="C64" s="111" t="s">
        <v>846</v>
      </c>
      <c r="D64" s="111" t="s">
        <v>4084</v>
      </c>
      <c r="E64" s="111" t="s">
        <v>3997</v>
      </c>
    </row>
    <row r="65" spans="1:5" x14ac:dyDescent="0.25">
      <c r="A65" s="111" t="s">
        <v>3994</v>
      </c>
      <c r="B65" s="111" t="s">
        <v>4083</v>
      </c>
      <c r="C65" s="111" t="s">
        <v>851</v>
      </c>
      <c r="D65" s="111" t="s">
        <v>4085</v>
      </c>
      <c r="E65" s="111" t="s">
        <v>3997</v>
      </c>
    </row>
    <row r="66" spans="1:5" x14ac:dyDescent="0.25">
      <c r="A66" s="111" t="s">
        <v>3994</v>
      </c>
      <c r="B66" s="111" t="s">
        <v>4083</v>
      </c>
      <c r="C66" s="111" t="s">
        <v>855</v>
      </c>
      <c r="D66" s="111" t="s">
        <v>4086</v>
      </c>
      <c r="E66" s="111" t="s">
        <v>4032</v>
      </c>
    </row>
    <row r="67" spans="1:5" x14ac:dyDescent="0.25">
      <c r="A67" s="111" t="s">
        <v>3994</v>
      </c>
      <c r="B67" s="111" t="s">
        <v>4087</v>
      </c>
      <c r="C67" s="111" t="s">
        <v>785</v>
      </c>
      <c r="D67" s="111" t="s">
        <v>4088</v>
      </c>
      <c r="E67" s="111" t="s">
        <v>3997</v>
      </c>
    </row>
    <row r="68" spans="1:5" x14ac:dyDescent="0.25">
      <c r="A68" s="111" t="s">
        <v>3994</v>
      </c>
      <c r="B68" s="111" t="s">
        <v>4087</v>
      </c>
      <c r="C68" s="111" t="s">
        <v>789</v>
      </c>
      <c r="D68" s="111" t="s">
        <v>4089</v>
      </c>
      <c r="E68" s="111" t="s">
        <v>3997</v>
      </c>
    </row>
    <row r="69" spans="1:5" x14ac:dyDescent="0.25">
      <c r="A69" s="111" t="s">
        <v>3994</v>
      </c>
      <c r="B69" s="111" t="s">
        <v>4087</v>
      </c>
      <c r="C69" s="111" t="s">
        <v>792</v>
      </c>
      <c r="D69" s="111" t="s">
        <v>4090</v>
      </c>
      <c r="E69" s="111" t="s">
        <v>3997</v>
      </c>
    </row>
    <row r="70" spans="1:5" x14ac:dyDescent="0.25">
      <c r="A70" s="111" t="s">
        <v>3994</v>
      </c>
      <c r="B70" s="111" t="s">
        <v>4087</v>
      </c>
      <c r="C70" s="111" t="s">
        <v>796</v>
      </c>
      <c r="D70" s="111" t="s">
        <v>4091</v>
      </c>
      <c r="E70" s="111" t="s">
        <v>3997</v>
      </c>
    </row>
    <row r="71" spans="1:5" x14ac:dyDescent="0.25">
      <c r="A71" s="111" t="s">
        <v>3994</v>
      </c>
      <c r="B71" s="111" t="s">
        <v>4087</v>
      </c>
      <c r="C71" s="111" t="s">
        <v>800</v>
      </c>
      <c r="D71" s="111" t="s">
        <v>4092</v>
      </c>
      <c r="E71" s="111" t="s">
        <v>3997</v>
      </c>
    </row>
    <row r="72" spans="1:5" x14ac:dyDescent="0.25">
      <c r="A72" s="111" t="s">
        <v>3994</v>
      </c>
      <c r="B72" s="111" t="s">
        <v>4087</v>
      </c>
      <c r="C72" s="111" t="s">
        <v>805</v>
      </c>
      <c r="D72" s="111" t="s">
        <v>4093</v>
      </c>
      <c r="E72" s="111" t="s">
        <v>3997</v>
      </c>
    </row>
    <row r="73" spans="1:5" x14ac:dyDescent="0.25">
      <c r="A73" s="111" t="s">
        <v>3994</v>
      </c>
      <c r="B73" s="111" t="s">
        <v>4094</v>
      </c>
      <c r="C73" s="111" t="s">
        <v>732</v>
      </c>
      <c r="D73" s="111" t="s">
        <v>4095</v>
      </c>
      <c r="E73" s="111" t="s">
        <v>3997</v>
      </c>
    </row>
    <row r="74" spans="1:5" x14ac:dyDescent="0.25">
      <c r="A74" s="111" t="s">
        <v>3994</v>
      </c>
      <c r="B74" s="111" t="s">
        <v>4094</v>
      </c>
      <c r="C74" s="111" t="s">
        <v>737</v>
      </c>
      <c r="D74" s="111" t="s">
        <v>4096</v>
      </c>
      <c r="E74" s="111" t="s">
        <v>3997</v>
      </c>
    </row>
    <row r="75" spans="1:5" x14ac:dyDescent="0.25">
      <c r="A75" s="111" t="s">
        <v>3994</v>
      </c>
      <c r="B75" s="111" t="s">
        <v>4094</v>
      </c>
      <c r="C75" s="111" t="s">
        <v>741</v>
      </c>
      <c r="D75" s="111" t="s">
        <v>4097</v>
      </c>
      <c r="E75" s="111" t="s">
        <v>3997</v>
      </c>
    </row>
    <row r="76" spans="1:5" x14ac:dyDescent="0.25">
      <c r="A76" s="111" t="s">
        <v>3994</v>
      </c>
      <c r="B76" s="111" t="s">
        <v>4098</v>
      </c>
      <c r="C76" s="111" t="s">
        <v>826</v>
      </c>
      <c r="D76" s="111" t="s">
        <v>4099</v>
      </c>
      <c r="E76" s="111" t="s">
        <v>4078</v>
      </c>
    </row>
    <row r="77" spans="1:5" x14ac:dyDescent="0.25">
      <c r="A77" s="111" t="s">
        <v>3994</v>
      </c>
      <c r="B77" s="111" t="s">
        <v>4098</v>
      </c>
      <c r="C77" s="111" t="s">
        <v>830</v>
      </c>
      <c r="D77" s="111" t="s">
        <v>4100</v>
      </c>
      <c r="E77" s="111" t="s">
        <v>4078</v>
      </c>
    </row>
    <row r="78" spans="1:5" x14ac:dyDescent="0.25">
      <c r="A78" s="111" t="s">
        <v>3994</v>
      </c>
      <c r="B78" s="111" t="s">
        <v>4101</v>
      </c>
      <c r="C78" s="111" t="s">
        <v>811</v>
      </c>
      <c r="D78" s="111" t="s">
        <v>4102</v>
      </c>
      <c r="E78" s="111" t="s">
        <v>3997</v>
      </c>
    </row>
    <row r="79" spans="1:5" x14ac:dyDescent="0.25">
      <c r="A79" s="111" t="s">
        <v>3994</v>
      </c>
      <c r="B79" s="111" t="s">
        <v>7161</v>
      </c>
      <c r="C79" s="111" t="s">
        <v>6837</v>
      </c>
      <c r="D79" s="111" t="s">
        <v>4066</v>
      </c>
      <c r="E79" s="111" t="s">
        <v>4351</v>
      </c>
    </row>
    <row r="80" spans="1:5" x14ac:dyDescent="0.25">
      <c r="A80" s="111" t="s">
        <v>3994</v>
      </c>
      <c r="B80" s="111" t="s">
        <v>7162</v>
      </c>
      <c r="C80" s="111" t="s">
        <v>6853</v>
      </c>
      <c r="D80" s="111" t="s">
        <v>4065</v>
      </c>
      <c r="E80" s="111" t="s">
        <v>7163</v>
      </c>
    </row>
    <row r="81" spans="1:5" x14ac:dyDescent="0.25">
      <c r="A81" s="111" t="s">
        <v>3994</v>
      </c>
      <c r="B81" s="111" t="s">
        <v>7162</v>
      </c>
      <c r="C81" s="111" t="s">
        <v>6858</v>
      </c>
      <c r="D81" s="111" t="s">
        <v>7169</v>
      </c>
      <c r="E81" s="111" t="s">
        <v>7163</v>
      </c>
    </row>
    <row r="82" spans="1:5" x14ac:dyDescent="0.25">
      <c r="A82" s="111" t="s">
        <v>3994</v>
      </c>
      <c r="B82" s="111" t="s">
        <v>7164</v>
      </c>
      <c r="C82" s="111" t="s">
        <v>6842</v>
      </c>
      <c r="D82" s="111" t="s">
        <v>7170</v>
      </c>
      <c r="E82" s="111" t="s">
        <v>4351</v>
      </c>
    </row>
    <row r="83" spans="1:5" x14ac:dyDescent="0.25">
      <c r="A83" s="111" t="s">
        <v>3994</v>
      </c>
      <c r="B83" s="111" t="s">
        <v>7164</v>
      </c>
      <c r="C83" s="111" t="s">
        <v>6846</v>
      </c>
      <c r="D83" s="111" t="s">
        <v>7171</v>
      </c>
      <c r="E83" s="111" t="s">
        <v>4351</v>
      </c>
    </row>
    <row r="84" spans="1:5" x14ac:dyDescent="0.25">
      <c r="A84" s="111" t="s">
        <v>3994</v>
      </c>
      <c r="B84" s="111" t="s">
        <v>7164</v>
      </c>
      <c r="C84" s="111" t="s">
        <v>6849</v>
      </c>
      <c r="D84" s="111" t="s">
        <v>7172</v>
      </c>
      <c r="E84" s="111" t="s">
        <v>4351</v>
      </c>
    </row>
    <row r="85" spans="1:5" x14ac:dyDescent="0.25">
      <c r="A85" s="111" t="s">
        <v>3994</v>
      </c>
      <c r="B85" s="111" t="s">
        <v>4103</v>
      </c>
      <c r="C85" s="111" t="s">
        <v>2982</v>
      </c>
      <c r="D85" s="111" t="s">
        <v>4104</v>
      </c>
      <c r="E85" s="111" t="s">
        <v>4105</v>
      </c>
    </row>
    <row r="86" spans="1:5" x14ac:dyDescent="0.25">
      <c r="A86" s="111" t="s">
        <v>3994</v>
      </c>
      <c r="B86" s="111" t="s">
        <v>4106</v>
      </c>
      <c r="C86" s="111" t="s">
        <v>2987</v>
      </c>
      <c r="D86" s="111" t="s">
        <v>4107</v>
      </c>
      <c r="E86" s="111" t="s">
        <v>3997</v>
      </c>
    </row>
    <row r="87" spans="1:5" x14ac:dyDescent="0.25">
      <c r="A87" s="111" t="s">
        <v>3994</v>
      </c>
      <c r="B87" s="111" t="s">
        <v>4108</v>
      </c>
      <c r="C87" s="111" t="s">
        <v>1050</v>
      </c>
      <c r="D87" s="111" t="s">
        <v>4109</v>
      </c>
      <c r="E87" s="111" t="s">
        <v>4465</v>
      </c>
    </row>
    <row r="88" spans="1:5" x14ac:dyDescent="0.25">
      <c r="A88" s="111" t="s">
        <v>3994</v>
      </c>
      <c r="B88" s="111" t="s">
        <v>4108</v>
      </c>
      <c r="C88" s="111" t="s">
        <v>1054</v>
      </c>
      <c r="D88" s="111" t="s">
        <v>4110</v>
      </c>
      <c r="E88" s="111" t="s">
        <v>4465</v>
      </c>
    </row>
    <row r="89" spans="1:5" x14ac:dyDescent="0.25">
      <c r="A89" s="111" t="s">
        <v>3994</v>
      </c>
      <c r="B89" s="111" t="s">
        <v>4108</v>
      </c>
      <c r="C89" s="111" t="s">
        <v>1057</v>
      </c>
      <c r="D89" s="111" t="s">
        <v>4111</v>
      </c>
      <c r="E89" s="111" t="s">
        <v>4465</v>
      </c>
    </row>
    <row r="90" spans="1:5" x14ac:dyDescent="0.25">
      <c r="A90" s="111" t="s">
        <v>3994</v>
      </c>
      <c r="B90" s="111" t="s">
        <v>4108</v>
      </c>
      <c r="C90" s="111" t="s">
        <v>1060</v>
      </c>
      <c r="D90" s="111" t="s">
        <v>4112</v>
      </c>
      <c r="E90" s="111" t="s">
        <v>4465</v>
      </c>
    </row>
    <row r="91" spans="1:5" x14ac:dyDescent="0.25">
      <c r="A91" s="111" t="s">
        <v>3994</v>
      </c>
      <c r="B91" s="111" t="s">
        <v>4108</v>
      </c>
      <c r="C91" s="111" t="s">
        <v>1157</v>
      </c>
      <c r="D91" s="111" t="s">
        <v>4113</v>
      </c>
      <c r="E91" s="111" t="s">
        <v>4465</v>
      </c>
    </row>
    <row r="92" spans="1:5" x14ac:dyDescent="0.25">
      <c r="A92" s="111" t="s">
        <v>3994</v>
      </c>
      <c r="B92" s="111" t="s">
        <v>4114</v>
      </c>
      <c r="C92" s="111" t="s">
        <v>1163</v>
      </c>
      <c r="D92" s="111" t="s">
        <v>4115</v>
      </c>
      <c r="E92" s="111" t="s">
        <v>4465</v>
      </c>
    </row>
    <row r="93" spans="1:5" x14ac:dyDescent="0.25">
      <c r="A93" s="111" t="s">
        <v>3994</v>
      </c>
      <c r="B93" s="111" t="s">
        <v>4114</v>
      </c>
      <c r="C93" s="111" t="s">
        <v>1167</v>
      </c>
      <c r="D93" s="111" t="s">
        <v>4116</v>
      </c>
      <c r="E93" s="111" t="s">
        <v>4465</v>
      </c>
    </row>
    <row r="94" spans="1:5" x14ac:dyDescent="0.25">
      <c r="A94" s="111" t="s">
        <v>3994</v>
      </c>
      <c r="B94" s="111" t="s">
        <v>4114</v>
      </c>
      <c r="C94" s="111" t="s">
        <v>1171</v>
      </c>
      <c r="D94" s="111" t="s">
        <v>4117</v>
      </c>
      <c r="E94" s="111" t="s">
        <v>4465</v>
      </c>
    </row>
    <row r="95" spans="1:5" x14ac:dyDescent="0.25">
      <c r="A95" s="111" t="s">
        <v>3994</v>
      </c>
      <c r="B95" s="111" t="s">
        <v>4114</v>
      </c>
      <c r="C95" s="111" t="s">
        <v>1175</v>
      </c>
      <c r="D95" s="111" t="s">
        <v>4118</v>
      </c>
      <c r="E95" s="111" t="s">
        <v>4465</v>
      </c>
    </row>
    <row r="96" spans="1:5" x14ac:dyDescent="0.25">
      <c r="A96" s="111" t="s">
        <v>3994</v>
      </c>
      <c r="B96" s="111" t="s">
        <v>4114</v>
      </c>
      <c r="C96" s="111" t="s">
        <v>1178</v>
      </c>
      <c r="D96" s="111" t="s">
        <v>4119</v>
      </c>
      <c r="E96" s="111" t="s">
        <v>4465</v>
      </c>
    </row>
    <row r="97" spans="1:5" x14ac:dyDescent="0.25">
      <c r="A97" s="111" t="s">
        <v>3994</v>
      </c>
      <c r="B97" s="111" t="s">
        <v>4114</v>
      </c>
      <c r="C97" s="111" t="s">
        <v>1181</v>
      </c>
      <c r="D97" s="111" t="s">
        <v>4120</v>
      </c>
      <c r="E97" s="111" t="s">
        <v>4465</v>
      </c>
    </row>
    <row r="98" spans="1:5" x14ac:dyDescent="0.25">
      <c r="A98" s="111" t="s">
        <v>3994</v>
      </c>
      <c r="B98" s="111" t="s">
        <v>4121</v>
      </c>
      <c r="C98" s="111" t="s">
        <v>861</v>
      </c>
      <c r="D98" s="111" t="s">
        <v>4122</v>
      </c>
      <c r="E98" s="111" t="s">
        <v>4465</v>
      </c>
    </row>
    <row r="99" spans="1:5" x14ac:dyDescent="0.25">
      <c r="A99" s="111" t="s">
        <v>3994</v>
      </c>
      <c r="B99" s="111" t="s">
        <v>4121</v>
      </c>
      <c r="C99" s="111" t="s">
        <v>867</v>
      </c>
      <c r="D99" s="111" t="s">
        <v>4123</v>
      </c>
      <c r="E99" s="111" t="s">
        <v>4465</v>
      </c>
    </row>
    <row r="100" spans="1:5" x14ac:dyDescent="0.25">
      <c r="A100" s="111" t="s">
        <v>3994</v>
      </c>
      <c r="B100" s="111" t="s">
        <v>4121</v>
      </c>
      <c r="C100" s="111" t="s">
        <v>874</v>
      </c>
      <c r="D100" s="111" t="s">
        <v>4124</v>
      </c>
      <c r="E100" s="111" t="s">
        <v>4465</v>
      </c>
    </row>
    <row r="101" spans="1:5" x14ac:dyDescent="0.25">
      <c r="A101" s="111" t="s">
        <v>3994</v>
      </c>
      <c r="B101" s="111" t="s">
        <v>4121</v>
      </c>
      <c r="C101" s="111" t="s">
        <v>878</v>
      </c>
      <c r="D101" s="111" t="s">
        <v>4125</v>
      </c>
      <c r="E101" s="111" t="s">
        <v>4465</v>
      </c>
    </row>
    <row r="102" spans="1:5" x14ac:dyDescent="0.25">
      <c r="A102" s="111" t="s">
        <v>3994</v>
      </c>
      <c r="B102" s="111" t="s">
        <v>4126</v>
      </c>
      <c r="C102" s="111" t="s">
        <v>1831</v>
      </c>
      <c r="D102" s="111" t="s">
        <v>4127</v>
      </c>
      <c r="E102" s="111" t="s">
        <v>4465</v>
      </c>
    </row>
    <row r="103" spans="1:5" x14ac:dyDescent="0.25">
      <c r="A103" s="111" t="s">
        <v>3994</v>
      </c>
      <c r="B103" s="111" t="s">
        <v>4126</v>
      </c>
      <c r="C103" s="111" t="s">
        <v>1752</v>
      </c>
      <c r="D103" s="111" t="s">
        <v>4128</v>
      </c>
      <c r="E103" s="111" t="s">
        <v>4465</v>
      </c>
    </row>
    <row r="104" spans="1:5" x14ac:dyDescent="0.25">
      <c r="A104" s="111" t="s">
        <v>3994</v>
      </c>
      <c r="B104" s="111" t="s">
        <v>4126</v>
      </c>
      <c r="C104" s="111" t="s">
        <v>1782</v>
      </c>
      <c r="D104" s="111" t="s">
        <v>4129</v>
      </c>
      <c r="E104" s="111" t="s">
        <v>4465</v>
      </c>
    </row>
    <row r="105" spans="1:5" x14ac:dyDescent="0.25">
      <c r="A105" s="111" t="s">
        <v>3994</v>
      </c>
      <c r="B105" s="111" t="s">
        <v>4126</v>
      </c>
      <c r="C105" s="111" t="s">
        <v>1631</v>
      </c>
      <c r="D105" s="111" t="s">
        <v>4130</v>
      </c>
      <c r="E105" s="111" t="s">
        <v>4465</v>
      </c>
    </row>
    <row r="106" spans="1:5" x14ac:dyDescent="0.25">
      <c r="A106" s="111" t="s">
        <v>3994</v>
      </c>
      <c r="B106" s="111" t="s">
        <v>4126</v>
      </c>
      <c r="C106" s="111" t="s">
        <v>1784</v>
      </c>
      <c r="D106" s="111" t="s">
        <v>4131</v>
      </c>
      <c r="E106" s="111" t="s">
        <v>4465</v>
      </c>
    </row>
    <row r="107" spans="1:5" x14ac:dyDescent="0.25">
      <c r="A107" s="111" t="s">
        <v>3994</v>
      </c>
      <c r="B107" s="111" t="s">
        <v>4126</v>
      </c>
      <c r="C107" s="111" t="s">
        <v>1787</v>
      </c>
      <c r="D107" s="111" t="s">
        <v>4132</v>
      </c>
      <c r="E107" s="111" t="s">
        <v>4465</v>
      </c>
    </row>
    <row r="108" spans="1:5" x14ac:dyDescent="0.25">
      <c r="A108" s="111" t="s">
        <v>3994</v>
      </c>
      <c r="B108" s="111" t="s">
        <v>4126</v>
      </c>
      <c r="C108" s="111" t="s">
        <v>1634</v>
      </c>
      <c r="D108" s="111" t="s">
        <v>4133</v>
      </c>
      <c r="E108" s="111" t="s">
        <v>4465</v>
      </c>
    </row>
    <row r="109" spans="1:5" x14ac:dyDescent="0.25">
      <c r="A109" s="111" t="s">
        <v>3994</v>
      </c>
      <c r="B109" s="111" t="s">
        <v>4126</v>
      </c>
      <c r="C109" s="111" t="s">
        <v>1765</v>
      </c>
      <c r="D109" s="111" t="s">
        <v>4134</v>
      </c>
      <c r="E109" s="111" t="s">
        <v>4465</v>
      </c>
    </row>
    <row r="110" spans="1:5" x14ac:dyDescent="0.25">
      <c r="A110" s="111" t="s">
        <v>3994</v>
      </c>
      <c r="B110" s="111" t="s">
        <v>4126</v>
      </c>
      <c r="C110" s="111" t="s">
        <v>1638</v>
      </c>
      <c r="D110" s="111" t="s">
        <v>4135</v>
      </c>
      <c r="E110" s="111" t="s">
        <v>4465</v>
      </c>
    </row>
    <row r="111" spans="1:5" x14ac:dyDescent="0.25">
      <c r="A111" s="111" t="s">
        <v>3994</v>
      </c>
      <c r="B111" s="111" t="s">
        <v>4126</v>
      </c>
      <c r="C111" s="111" t="s">
        <v>1789</v>
      </c>
      <c r="D111" s="111" t="s">
        <v>4136</v>
      </c>
      <c r="E111" s="111" t="s">
        <v>4465</v>
      </c>
    </row>
    <row r="112" spans="1:5" x14ac:dyDescent="0.25">
      <c r="A112" s="111" t="s">
        <v>3994</v>
      </c>
      <c r="B112" s="111" t="s">
        <v>4126</v>
      </c>
      <c r="C112" s="111" t="s">
        <v>1792</v>
      </c>
      <c r="D112" s="111" t="s">
        <v>4137</v>
      </c>
      <c r="E112" s="111" t="s">
        <v>4465</v>
      </c>
    </row>
    <row r="113" spans="1:5" x14ac:dyDescent="0.25">
      <c r="A113" s="111" t="s">
        <v>3994</v>
      </c>
      <c r="B113" s="111" t="s">
        <v>4126</v>
      </c>
      <c r="C113" s="111" t="s">
        <v>1768</v>
      </c>
      <c r="D113" s="111" t="s">
        <v>4138</v>
      </c>
      <c r="E113" s="111" t="s">
        <v>4465</v>
      </c>
    </row>
    <row r="114" spans="1:5" x14ac:dyDescent="0.25">
      <c r="A114" s="111" t="s">
        <v>3994</v>
      </c>
      <c r="B114" s="111" t="s">
        <v>4126</v>
      </c>
      <c r="C114" s="111" t="s">
        <v>1797</v>
      </c>
      <c r="D114" s="111" t="s">
        <v>4139</v>
      </c>
      <c r="E114" s="111" t="s">
        <v>4465</v>
      </c>
    </row>
    <row r="115" spans="1:5" x14ac:dyDescent="0.25">
      <c r="A115" s="111" t="s">
        <v>3994</v>
      </c>
      <c r="B115" s="111" t="s">
        <v>4140</v>
      </c>
      <c r="C115" s="111" t="s">
        <v>1605</v>
      </c>
      <c r="D115" s="111" t="s">
        <v>4141</v>
      </c>
      <c r="E115" s="111" t="s">
        <v>4465</v>
      </c>
    </row>
    <row r="116" spans="1:5" x14ac:dyDescent="0.25">
      <c r="A116" s="111" t="s">
        <v>3994</v>
      </c>
      <c r="B116" s="111" t="s">
        <v>4142</v>
      </c>
      <c r="C116" s="111" t="s">
        <v>2044</v>
      </c>
      <c r="D116" s="111" t="s">
        <v>4143</v>
      </c>
      <c r="E116" s="111" t="s">
        <v>4465</v>
      </c>
    </row>
    <row r="117" spans="1:5" x14ac:dyDescent="0.25">
      <c r="A117" s="111" t="s">
        <v>3994</v>
      </c>
      <c r="B117" s="111" t="s">
        <v>4142</v>
      </c>
      <c r="C117" s="111" t="s">
        <v>2048</v>
      </c>
      <c r="D117" s="111" t="s">
        <v>4144</v>
      </c>
      <c r="E117" s="111" t="s">
        <v>4465</v>
      </c>
    </row>
    <row r="118" spans="1:5" x14ac:dyDescent="0.25">
      <c r="A118" s="111" t="s">
        <v>3994</v>
      </c>
      <c r="B118" s="111" t="s">
        <v>4142</v>
      </c>
      <c r="C118" s="111" t="s">
        <v>1981</v>
      </c>
      <c r="D118" s="111" t="s">
        <v>4145</v>
      </c>
      <c r="E118" s="111" t="s">
        <v>4465</v>
      </c>
    </row>
    <row r="119" spans="1:5" x14ac:dyDescent="0.25">
      <c r="A119" s="111" t="s">
        <v>3994</v>
      </c>
      <c r="B119" s="111" t="s">
        <v>4142</v>
      </c>
      <c r="C119" s="111" t="s">
        <v>1985</v>
      </c>
      <c r="D119" s="111" t="s">
        <v>4146</v>
      </c>
      <c r="E119" s="111" t="s">
        <v>4465</v>
      </c>
    </row>
    <row r="120" spans="1:5" x14ac:dyDescent="0.25">
      <c r="A120" s="111" t="s">
        <v>3994</v>
      </c>
      <c r="B120" s="111" t="s">
        <v>4142</v>
      </c>
      <c r="C120" s="111" t="s">
        <v>1988</v>
      </c>
      <c r="D120" s="111" t="s">
        <v>4147</v>
      </c>
      <c r="E120" s="111" t="s">
        <v>4465</v>
      </c>
    </row>
    <row r="121" spans="1:5" x14ac:dyDescent="0.25">
      <c r="A121" s="111" t="s">
        <v>3994</v>
      </c>
      <c r="B121" s="111" t="s">
        <v>4142</v>
      </c>
      <c r="C121" s="111" t="s">
        <v>1992</v>
      </c>
      <c r="D121" s="111" t="s">
        <v>4148</v>
      </c>
      <c r="E121" s="111" t="s">
        <v>4465</v>
      </c>
    </row>
    <row r="122" spans="1:5" x14ac:dyDescent="0.25">
      <c r="A122" s="111" t="s">
        <v>3994</v>
      </c>
      <c r="B122" s="111" t="s">
        <v>4142</v>
      </c>
      <c r="C122" s="111" t="s">
        <v>1996</v>
      </c>
      <c r="D122" s="111" t="s">
        <v>4149</v>
      </c>
      <c r="E122" s="111" t="s">
        <v>4465</v>
      </c>
    </row>
    <row r="123" spans="1:5" x14ac:dyDescent="0.25">
      <c r="A123" s="111" t="s">
        <v>3994</v>
      </c>
      <c r="B123" s="111" t="s">
        <v>4142</v>
      </c>
      <c r="C123" s="111" t="s">
        <v>2000</v>
      </c>
      <c r="D123" s="111" t="s">
        <v>4150</v>
      </c>
      <c r="E123" s="111" t="s">
        <v>4465</v>
      </c>
    </row>
    <row r="124" spans="1:5" x14ac:dyDescent="0.25">
      <c r="A124" s="111" t="s">
        <v>3994</v>
      </c>
      <c r="B124" s="111" t="s">
        <v>4142</v>
      </c>
      <c r="C124" s="111" t="s">
        <v>2004</v>
      </c>
      <c r="D124" s="111" t="s">
        <v>4151</v>
      </c>
      <c r="E124" s="111" t="s">
        <v>4465</v>
      </c>
    </row>
    <row r="125" spans="1:5" x14ac:dyDescent="0.25">
      <c r="A125" s="111" t="s">
        <v>3994</v>
      </c>
      <c r="B125" s="111" t="s">
        <v>4142</v>
      </c>
      <c r="C125" s="111" t="s">
        <v>2052</v>
      </c>
      <c r="D125" s="111" t="s">
        <v>4152</v>
      </c>
      <c r="E125" s="111" t="s">
        <v>4465</v>
      </c>
    </row>
    <row r="126" spans="1:5" x14ac:dyDescent="0.25">
      <c r="A126" s="111" t="s">
        <v>3994</v>
      </c>
      <c r="B126" s="111" t="s">
        <v>4142</v>
      </c>
      <c r="C126" s="111" t="s">
        <v>2056</v>
      </c>
      <c r="D126" s="111" t="s">
        <v>4153</v>
      </c>
      <c r="E126" s="111" t="s">
        <v>4465</v>
      </c>
    </row>
    <row r="127" spans="1:5" x14ac:dyDescent="0.25">
      <c r="A127" s="111" t="s">
        <v>3994</v>
      </c>
      <c r="B127" s="111" t="s">
        <v>4142</v>
      </c>
      <c r="C127" s="111" t="s">
        <v>2008</v>
      </c>
      <c r="D127" s="111" t="s">
        <v>4154</v>
      </c>
      <c r="E127" s="111" t="s">
        <v>4465</v>
      </c>
    </row>
    <row r="128" spans="1:5" x14ac:dyDescent="0.25">
      <c r="A128" s="111" t="s">
        <v>3994</v>
      </c>
      <c r="B128" s="111" t="s">
        <v>4142</v>
      </c>
      <c r="C128" s="111" t="s">
        <v>2059</v>
      </c>
      <c r="D128" s="111" t="s">
        <v>4155</v>
      </c>
      <c r="E128" s="111" t="s">
        <v>4465</v>
      </c>
    </row>
    <row r="129" spans="1:5" x14ac:dyDescent="0.25">
      <c r="A129" s="111" t="s">
        <v>3994</v>
      </c>
      <c r="B129" s="111" t="s">
        <v>4142</v>
      </c>
      <c r="C129" s="111" t="s">
        <v>2063</v>
      </c>
      <c r="D129" s="111" t="s">
        <v>4156</v>
      </c>
      <c r="E129" s="111" t="s">
        <v>4465</v>
      </c>
    </row>
    <row r="130" spans="1:5" x14ac:dyDescent="0.25">
      <c r="A130" s="111" t="s">
        <v>3994</v>
      </c>
      <c r="B130" s="111" t="s">
        <v>4142</v>
      </c>
      <c r="C130" s="111" t="s">
        <v>2066</v>
      </c>
      <c r="D130" s="111" t="s">
        <v>4157</v>
      </c>
      <c r="E130" s="111" t="s">
        <v>4465</v>
      </c>
    </row>
    <row r="131" spans="1:5" x14ac:dyDescent="0.25">
      <c r="A131" s="111" t="s">
        <v>3994</v>
      </c>
      <c r="B131" s="111" t="s">
        <v>4158</v>
      </c>
      <c r="C131" s="111" t="s">
        <v>1886</v>
      </c>
      <c r="D131" s="111" t="s">
        <v>4159</v>
      </c>
      <c r="E131" s="111" t="s">
        <v>4465</v>
      </c>
    </row>
    <row r="132" spans="1:5" x14ac:dyDescent="0.25">
      <c r="A132" s="111" t="s">
        <v>3994</v>
      </c>
      <c r="B132" s="111" t="s">
        <v>4160</v>
      </c>
      <c r="C132" s="111" t="s">
        <v>1889</v>
      </c>
      <c r="D132" s="111" t="s">
        <v>4161</v>
      </c>
      <c r="E132" s="111" t="s">
        <v>4465</v>
      </c>
    </row>
    <row r="133" spans="1:5" x14ac:dyDescent="0.25">
      <c r="A133" s="111" t="s">
        <v>3994</v>
      </c>
      <c r="B133" s="111" t="s">
        <v>4160</v>
      </c>
      <c r="C133" s="111" t="s">
        <v>1891</v>
      </c>
      <c r="D133" s="111" t="s">
        <v>4162</v>
      </c>
      <c r="E133" s="111" t="s">
        <v>4465</v>
      </c>
    </row>
    <row r="134" spans="1:5" x14ac:dyDescent="0.25">
      <c r="A134" s="111" t="s">
        <v>3994</v>
      </c>
      <c r="B134" s="111" t="s">
        <v>4163</v>
      </c>
      <c r="C134" s="111" t="s">
        <v>1229</v>
      </c>
      <c r="D134" s="111" t="s">
        <v>4164</v>
      </c>
      <c r="E134" s="111" t="s">
        <v>4465</v>
      </c>
    </row>
    <row r="135" spans="1:5" x14ac:dyDescent="0.25">
      <c r="A135" s="111" t="s">
        <v>3994</v>
      </c>
      <c r="B135" s="111" t="s">
        <v>4163</v>
      </c>
      <c r="C135" s="111" t="s">
        <v>1234</v>
      </c>
      <c r="D135" s="111" t="s">
        <v>4165</v>
      </c>
      <c r="E135" s="111" t="s">
        <v>4465</v>
      </c>
    </row>
    <row r="136" spans="1:5" x14ac:dyDescent="0.25">
      <c r="A136" s="111" t="s">
        <v>3994</v>
      </c>
      <c r="B136" s="111" t="s">
        <v>4166</v>
      </c>
      <c r="C136" s="111" t="s">
        <v>1240</v>
      </c>
      <c r="D136" s="111" t="s">
        <v>4167</v>
      </c>
      <c r="E136" s="111" t="s">
        <v>4465</v>
      </c>
    </row>
    <row r="137" spans="1:5" x14ac:dyDescent="0.25">
      <c r="A137" s="111" t="s">
        <v>3994</v>
      </c>
      <c r="B137" s="111" t="s">
        <v>4168</v>
      </c>
      <c r="C137" s="111" t="s">
        <v>1861</v>
      </c>
      <c r="D137" s="111" t="s">
        <v>4130</v>
      </c>
      <c r="E137" s="111" t="s">
        <v>4465</v>
      </c>
    </row>
    <row r="138" spans="1:5" x14ac:dyDescent="0.25">
      <c r="A138" s="111" t="s">
        <v>3994</v>
      </c>
      <c r="B138" s="111" t="s">
        <v>4168</v>
      </c>
      <c r="C138" s="111" t="s">
        <v>1864</v>
      </c>
      <c r="D138" s="111" t="s">
        <v>4169</v>
      </c>
      <c r="E138" s="111" t="s">
        <v>4465</v>
      </c>
    </row>
    <row r="139" spans="1:5" x14ac:dyDescent="0.25">
      <c r="A139" s="111" t="s">
        <v>3994</v>
      </c>
      <c r="B139" s="111" t="s">
        <v>4168</v>
      </c>
      <c r="C139" s="111" t="s">
        <v>1868</v>
      </c>
      <c r="D139" s="111" t="s">
        <v>4170</v>
      </c>
      <c r="E139" s="111" t="s">
        <v>4465</v>
      </c>
    </row>
    <row r="140" spans="1:5" x14ac:dyDescent="0.25">
      <c r="A140" s="111" t="s">
        <v>3994</v>
      </c>
      <c r="B140" s="111" t="s">
        <v>4168</v>
      </c>
      <c r="C140" s="111" t="s">
        <v>1880</v>
      </c>
      <c r="D140" s="111" t="s">
        <v>4171</v>
      </c>
      <c r="E140" s="111" t="s">
        <v>4465</v>
      </c>
    </row>
    <row r="141" spans="1:5" x14ac:dyDescent="0.25">
      <c r="A141" s="111" t="s">
        <v>3994</v>
      </c>
      <c r="B141" s="111" t="s">
        <v>4172</v>
      </c>
      <c r="C141" s="111" t="s">
        <v>2076</v>
      </c>
      <c r="D141" s="111" t="s">
        <v>4173</v>
      </c>
      <c r="E141" s="111" t="s">
        <v>4465</v>
      </c>
    </row>
    <row r="142" spans="1:5" x14ac:dyDescent="0.25">
      <c r="A142" s="111" t="s">
        <v>3994</v>
      </c>
      <c r="B142" s="111" t="s">
        <v>4174</v>
      </c>
      <c r="C142" s="111" t="s">
        <v>2082</v>
      </c>
      <c r="D142" s="111" t="s">
        <v>4175</v>
      </c>
      <c r="E142" s="111" t="s">
        <v>4465</v>
      </c>
    </row>
    <row r="143" spans="1:5" x14ac:dyDescent="0.25">
      <c r="A143" s="111" t="s">
        <v>3994</v>
      </c>
      <c r="B143" s="111" t="s">
        <v>4176</v>
      </c>
      <c r="C143" s="111" t="s">
        <v>2086</v>
      </c>
      <c r="D143" s="111" t="s">
        <v>4177</v>
      </c>
      <c r="E143" s="111" t="s">
        <v>4465</v>
      </c>
    </row>
    <row r="144" spans="1:5" x14ac:dyDescent="0.25">
      <c r="A144" s="111" t="s">
        <v>3994</v>
      </c>
      <c r="B144" s="111" t="s">
        <v>4178</v>
      </c>
      <c r="C144" s="111" t="s">
        <v>1063</v>
      </c>
      <c r="D144" s="111" t="s">
        <v>4179</v>
      </c>
      <c r="E144" s="111" t="s">
        <v>4465</v>
      </c>
    </row>
    <row r="145" spans="1:5" x14ac:dyDescent="0.25">
      <c r="A145" s="111" t="s">
        <v>3994</v>
      </c>
      <c r="B145" s="111" t="s">
        <v>4178</v>
      </c>
      <c r="C145" s="111" t="s">
        <v>1066</v>
      </c>
      <c r="D145" s="111" t="s">
        <v>4180</v>
      </c>
      <c r="E145" s="111" t="s">
        <v>4465</v>
      </c>
    </row>
    <row r="146" spans="1:5" x14ac:dyDescent="0.25">
      <c r="A146" s="111" t="s">
        <v>3994</v>
      </c>
      <c r="B146" s="111" t="s">
        <v>4178</v>
      </c>
      <c r="C146" s="111" t="s">
        <v>1071</v>
      </c>
      <c r="D146" s="111" t="s">
        <v>4181</v>
      </c>
      <c r="E146" s="111" t="s">
        <v>4465</v>
      </c>
    </row>
    <row r="147" spans="1:5" x14ac:dyDescent="0.25">
      <c r="A147" s="111" t="s">
        <v>3994</v>
      </c>
      <c r="B147" s="111" t="s">
        <v>4178</v>
      </c>
      <c r="C147" s="111" t="s">
        <v>1075</v>
      </c>
      <c r="D147" s="111" t="s">
        <v>4182</v>
      </c>
      <c r="E147" s="111" t="s">
        <v>4465</v>
      </c>
    </row>
    <row r="148" spans="1:5" x14ac:dyDescent="0.25">
      <c r="A148" s="111" t="s">
        <v>3994</v>
      </c>
      <c r="B148" s="111" t="s">
        <v>4178</v>
      </c>
      <c r="C148" s="111" t="s">
        <v>1079</v>
      </c>
      <c r="D148" s="111" t="s">
        <v>4183</v>
      </c>
      <c r="E148" s="111" t="s">
        <v>4465</v>
      </c>
    </row>
    <row r="149" spans="1:5" x14ac:dyDescent="0.25">
      <c r="A149" s="111" t="s">
        <v>3994</v>
      </c>
      <c r="B149" s="111" t="s">
        <v>4178</v>
      </c>
      <c r="C149" s="111" t="s">
        <v>1083</v>
      </c>
      <c r="D149" s="111" t="s">
        <v>4184</v>
      </c>
      <c r="E149" s="111" t="s">
        <v>4465</v>
      </c>
    </row>
    <row r="150" spans="1:5" x14ac:dyDescent="0.25">
      <c r="A150" s="111" t="s">
        <v>3994</v>
      </c>
      <c r="B150" s="111" t="s">
        <v>4178</v>
      </c>
      <c r="C150" s="111" t="s">
        <v>1087</v>
      </c>
      <c r="D150" s="111" t="s">
        <v>4185</v>
      </c>
      <c r="E150" s="111" t="s">
        <v>4465</v>
      </c>
    </row>
    <row r="151" spans="1:5" x14ac:dyDescent="0.25">
      <c r="A151" s="111" t="s">
        <v>3994</v>
      </c>
      <c r="B151" s="111" t="s">
        <v>4178</v>
      </c>
      <c r="C151" s="111" t="s">
        <v>1090</v>
      </c>
      <c r="D151" s="111" t="s">
        <v>4186</v>
      </c>
      <c r="E151" s="111" t="s">
        <v>4465</v>
      </c>
    </row>
    <row r="152" spans="1:5" x14ac:dyDescent="0.25">
      <c r="A152" s="111" t="s">
        <v>3994</v>
      </c>
      <c r="B152" s="111" t="s">
        <v>4178</v>
      </c>
      <c r="C152" s="111" t="s">
        <v>1094</v>
      </c>
      <c r="D152" s="111" t="s">
        <v>4187</v>
      </c>
      <c r="E152" s="111" t="s">
        <v>4465</v>
      </c>
    </row>
    <row r="153" spans="1:5" x14ac:dyDescent="0.25">
      <c r="A153" s="111" t="s">
        <v>3994</v>
      </c>
      <c r="B153" s="111" t="s">
        <v>4178</v>
      </c>
      <c r="C153" s="111" t="s">
        <v>1099</v>
      </c>
      <c r="D153" s="111" t="s">
        <v>4188</v>
      </c>
      <c r="E153" s="111" t="s">
        <v>4465</v>
      </c>
    </row>
    <row r="154" spans="1:5" x14ac:dyDescent="0.25">
      <c r="A154" s="111" t="s">
        <v>3994</v>
      </c>
      <c r="B154" s="111" t="s">
        <v>4178</v>
      </c>
      <c r="C154" s="111" t="s">
        <v>1102</v>
      </c>
      <c r="D154" s="111" t="s">
        <v>4189</v>
      </c>
      <c r="E154" s="111" t="s">
        <v>4465</v>
      </c>
    </row>
    <row r="155" spans="1:5" x14ac:dyDescent="0.25">
      <c r="A155" s="111" t="s">
        <v>3994</v>
      </c>
      <c r="B155" s="111" t="s">
        <v>4178</v>
      </c>
      <c r="C155" s="111" t="s">
        <v>1105</v>
      </c>
      <c r="D155" s="111" t="s">
        <v>4190</v>
      </c>
      <c r="E155" s="111" t="s">
        <v>4465</v>
      </c>
    </row>
    <row r="156" spans="1:5" x14ac:dyDescent="0.25">
      <c r="A156" s="111" t="s">
        <v>3994</v>
      </c>
      <c r="B156" s="111" t="s">
        <v>4178</v>
      </c>
      <c r="C156" s="111" t="s">
        <v>1109</v>
      </c>
      <c r="D156" s="111" t="s">
        <v>4191</v>
      </c>
      <c r="E156" s="111" t="s">
        <v>4465</v>
      </c>
    </row>
    <row r="157" spans="1:5" x14ac:dyDescent="0.25">
      <c r="A157" s="111" t="s">
        <v>3994</v>
      </c>
      <c r="B157" s="111" t="s">
        <v>4178</v>
      </c>
      <c r="C157" s="111" t="s">
        <v>1112</v>
      </c>
      <c r="D157" s="111" t="s">
        <v>4180</v>
      </c>
      <c r="E157" s="111" t="s">
        <v>4465</v>
      </c>
    </row>
    <row r="158" spans="1:5" x14ac:dyDescent="0.25">
      <c r="A158" s="111" t="s">
        <v>3994</v>
      </c>
      <c r="B158" s="111" t="s">
        <v>4192</v>
      </c>
      <c r="C158" s="111" t="s">
        <v>1185</v>
      </c>
      <c r="D158" s="111" t="s">
        <v>4193</v>
      </c>
      <c r="E158" s="111" t="s">
        <v>4465</v>
      </c>
    </row>
    <row r="159" spans="1:5" x14ac:dyDescent="0.25">
      <c r="A159" s="111" t="s">
        <v>3994</v>
      </c>
      <c r="B159" s="111" t="s">
        <v>4192</v>
      </c>
      <c r="C159" s="111" t="s">
        <v>1189</v>
      </c>
      <c r="D159" s="111" t="s">
        <v>4194</v>
      </c>
      <c r="E159" s="111" t="s">
        <v>4465</v>
      </c>
    </row>
    <row r="160" spans="1:5" x14ac:dyDescent="0.25">
      <c r="A160" s="111" t="s">
        <v>3994</v>
      </c>
      <c r="B160" s="111" t="s">
        <v>4192</v>
      </c>
      <c r="C160" s="111" t="s">
        <v>1193</v>
      </c>
      <c r="D160" s="111" t="s">
        <v>4195</v>
      </c>
      <c r="E160" s="111" t="s">
        <v>4465</v>
      </c>
    </row>
    <row r="161" spans="1:5" x14ac:dyDescent="0.25">
      <c r="A161" s="111" t="s">
        <v>3994</v>
      </c>
      <c r="B161" s="111" t="s">
        <v>4192</v>
      </c>
      <c r="C161" s="111" t="s">
        <v>1196</v>
      </c>
      <c r="D161" s="111" t="s">
        <v>4196</v>
      </c>
      <c r="E161" s="111" t="s">
        <v>4465</v>
      </c>
    </row>
    <row r="162" spans="1:5" x14ac:dyDescent="0.25">
      <c r="A162" s="111" t="s">
        <v>3994</v>
      </c>
      <c r="B162" s="111" t="s">
        <v>4192</v>
      </c>
      <c r="C162" s="111" t="s">
        <v>1200</v>
      </c>
      <c r="D162" s="111" t="s">
        <v>4197</v>
      </c>
      <c r="E162" s="111" t="s">
        <v>4465</v>
      </c>
    </row>
    <row r="163" spans="1:5" x14ac:dyDescent="0.25">
      <c r="A163" s="111" t="s">
        <v>3994</v>
      </c>
      <c r="B163" s="111" t="s">
        <v>4192</v>
      </c>
      <c r="C163" s="111" t="s">
        <v>1204</v>
      </c>
      <c r="D163" s="111" t="s">
        <v>4198</v>
      </c>
      <c r="E163" s="111" t="s">
        <v>4465</v>
      </c>
    </row>
    <row r="164" spans="1:5" x14ac:dyDescent="0.25">
      <c r="A164" s="111" t="s">
        <v>3994</v>
      </c>
      <c r="B164" s="111" t="s">
        <v>4192</v>
      </c>
      <c r="C164" s="111" t="s">
        <v>1208</v>
      </c>
      <c r="D164" s="111" t="s">
        <v>4199</v>
      </c>
      <c r="E164" s="111" t="s">
        <v>4465</v>
      </c>
    </row>
    <row r="165" spans="1:5" x14ac:dyDescent="0.25">
      <c r="A165" s="111" t="s">
        <v>3994</v>
      </c>
      <c r="B165" s="111" t="s">
        <v>4192</v>
      </c>
      <c r="C165" s="111" t="s">
        <v>1213</v>
      </c>
      <c r="D165" s="111" t="s">
        <v>4200</v>
      </c>
      <c r="E165" s="111" t="s">
        <v>4465</v>
      </c>
    </row>
    <row r="166" spans="1:5" x14ac:dyDescent="0.25">
      <c r="A166" s="111" t="s">
        <v>3994</v>
      </c>
      <c r="B166" s="111" t="s">
        <v>4192</v>
      </c>
      <c r="C166" s="111" t="s">
        <v>1217</v>
      </c>
      <c r="D166" s="111" t="s">
        <v>4201</v>
      </c>
      <c r="E166" s="111" t="s">
        <v>4465</v>
      </c>
    </row>
    <row r="167" spans="1:5" x14ac:dyDescent="0.25">
      <c r="A167" s="111" t="s">
        <v>3994</v>
      </c>
      <c r="B167" s="111" t="s">
        <v>4192</v>
      </c>
      <c r="C167" s="111" t="s">
        <v>1220</v>
      </c>
      <c r="D167" s="111" t="s">
        <v>4202</v>
      </c>
      <c r="E167" s="111" t="s">
        <v>4465</v>
      </c>
    </row>
    <row r="168" spans="1:5" x14ac:dyDescent="0.25">
      <c r="A168" s="111" t="s">
        <v>3994</v>
      </c>
      <c r="B168" s="111" t="s">
        <v>4192</v>
      </c>
      <c r="C168" s="111" t="s">
        <v>1224</v>
      </c>
      <c r="D168" s="111" t="s">
        <v>4203</v>
      </c>
      <c r="E168" s="111" t="s">
        <v>4465</v>
      </c>
    </row>
    <row r="169" spans="1:5" x14ac:dyDescent="0.25">
      <c r="A169" s="111" t="s">
        <v>3994</v>
      </c>
      <c r="B169" s="111" t="s">
        <v>4204</v>
      </c>
      <c r="C169" s="111" t="s">
        <v>884</v>
      </c>
      <c r="D169" s="111" t="s">
        <v>4205</v>
      </c>
      <c r="E169" s="111" t="s">
        <v>4465</v>
      </c>
    </row>
    <row r="170" spans="1:5" x14ac:dyDescent="0.25">
      <c r="A170" s="111" t="s">
        <v>3994</v>
      </c>
      <c r="B170" s="111" t="s">
        <v>4204</v>
      </c>
      <c r="C170" s="111" t="s">
        <v>889</v>
      </c>
      <c r="D170" s="111" t="s">
        <v>4206</v>
      </c>
      <c r="E170" s="111" t="s">
        <v>4465</v>
      </c>
    </row>
    <row r="171" spans="1:5" x14ac:dyDescent="0.25">
      <c r="A171" s="111" t="s">
        <v>3994</v>
      </c>
      <c r="B171" s="111" t="s">
        <v>4204</v>
      </c>
      <c r="C171" s="111" t="s">
        <v>894</v>
      </c>
      <c r="D171" s="111" t="s">
        <v>4207</v>
      </c>
      <c r="E171" s="111" t="s">
        <v>4465</v>
      </c>
    </row>
    <row r="172" spans="1:5" x14ac:dyDescent="0.25">
      <c r="A172" s="111" t="s">
        <v>3994</v>
      </c>
      <c r="B172" s="111" t="s">
        <v>4204</v>
      </c>
      <c r="C172" s="111" t="s">
        <v>899</v>
      </c>
      <c r="D172" s="111" t="s">
        <v>4208</v>
      </c>
      <c r="E172" s="111" t="s">
        <v>4465</v>
      </c>
    </row>
    <row r="173" spans="1:5" x14ac:dyDescent="0.25">
      <c r="A173" s="111" t="s">
        <v>3994</v>
      </c>
      <c r="B173" s="111" t="s">
        <v>4204</v>
      </c>
      <c r="C173" s="111" t="s">
        <v>903</v>
      </c>
      <c r="D173" s="111" t="s">
        <v>4209</v>
      </c>
      <c r="E173" s="111" t="s">
        <v>4465</v>
      </c>
    </row>
    <row r="174" spans="1:5" x14ac:dyDescent="0.25">
      <c r="A174" s="111" t="s">
        <v>3994</v>
      </c>
      <c r="B174" s="111" t="s">
        <v>4204</v>
      </c>
      <c r="C174" s="111" t="s">
        <v>908</v>
      </c>
      <c r="D174" s="111" t="s">
        <v>4209</v>
      </c>
      <c r="E174" s="111" t="s">
        <v>4465</v>
      </c>
    </row>
    <row r="175" spans="1:5" x14ac:dyDescent="0.25">
      <c r="A175" s="111" t="s">
        <v>3994</v>
      </c>
      <c r="B175" s="111" t="s">
        <v>4204</v>
      </c>
      <c r="C175" s="111" t="s">
        <v>914</v>
      </c>
      <c r="D175" s="111" t="s">
        <v>4210</v>
      </c>
      <c r="E175" s="111" t="s">
        <v>4465</v>
      </c>
    </row>
    <row r="176" spans="1:5" x14ac:dyDescent="0.25">
      <c r="A176" s="111" t="s">
        <v>3994</v>
      </c>
      <c r="B176" s="111" t="s">
        <v>4204</v>
      </c>
      <c r="C176" s="111" t="s">
        <v>919</v>
      </c>
      <c r="D176" s="111" t="s">
        <v>4211</v>
      </c>
      <c r="E176" s="111" t="s">
        <v>4465</v>
      </c>
    </row>
    <row r="177" spans="1:5" x14ac:dyDescent="0.25">
      <c r="A177" s="111" t="s">
        <v>3994</v>
      </c>
      <c r="B177" s="111" t="s">
        <v>4204</v>
      </c>
      <c r="C177" s="111" t="s">
        <v>923</v>
      </c>
      <c r="D177" s="111" t="s">
        <v>4212</v>
      </c>
      <c r="E177" s="111" t="s">
        <v>4465</v>
      </c>
    </row>
    <row r="178" spans="1:5" x14ac:dyDescent="0.25">
      <c r="A178" s="111" t="s">
        <v>3994</v>
      </c>
      <c r="B178" s="111" t="s">
        <v>4204</v>
      </c>
      <c r="C178" s="111" t="s">
        <v>928</v>
      </c>
      <c r="D178" s="111" t="s">
        <v>4213</v>
      </c>
      <c r="E178" s="111" t="s">
        <v>4465</v>
      </c>
    </row>
    <row r="179" spans="1:5" x14ac:dyDescent="0.25">
      <c r="A179" s="111" t="s">
        <v>3994</v>
      </c>
      <c r="B179" s="111" t="s">
        <v>4204</v>
      </c>
      <c r="C179" s="111" t="s">
        <v>934</v>
      </c>
      <c r="D179" s="111" t="s">
        <v>4214</v>
      </c>
      <c r="E179" s="111" t="s">
        <v>4465</v>
      </c>
    </row>
    <row r="180" spans="1:5" x14ac:dyDescent="0.25">
      <c r="A180" s="111" t="s">
        <v>3994</v>
      </c>
      <c r="B180" s="111" t="s">
        <v>4204</v>
      </c>
      <c r="C180" s="111" t="s">
        <v>939</v>
      </c>
      <c r="D180" s="111" t="s">
        <v>4215</v>
      </c>
      <c r="E180" s="111" t="s">
        <v>4465</v>
      </c>
    </row>
    <row r="181" spans="1:5" x14ac:dyDescent="0.25">
      <c r="A181" s="111" t="s">
        <v>3994</v>
      </c>
      <c r="B181" s="111" t="s">
        <v>4204</v>
      </c>
      <c r="C181" s="111" t="s">
        <v>944</v>
      </c>
      <c r="D181" s="111" t="s">
        <v>4125</v>
      </c>
      <c r="E181" s="111" t="s">
        <v>4465</v>
      </c>
    </row>
    <row r="182" spans="1:5" x14ac:dyDescent="0.25">
      <c r="A182" s="111" t="s">
        <v>3994</v>
      </c>
      <c r="B182" s="111" t="s">
        <v>4204</v>
      </c>
      <c r="C182" s="111" t="s">
        <v>1031</v>
      </c>
      <c r="D182" s="111" t="s">
        <v>4216</v>
      </c>
      <c r="E182" s="111" t="s">
        <v>4465</v>
      </c>
    </row>
    <row r="183" spans="1:5" x14ac:dyDescent="0.25">
      <c r="A183" s="111" t="s">
        <v>3994</v>
      </c>
      <c r="B183" s="111" t="s">
        <v>4204</v>
      </c>
      <c r="C183" s="111" t="s">
        <v>949</v>
      </c>
      <c r="D183" s="111" t="s">
        <v>4217</v>
      </c>
      <c r="E183" s="111" t="s">
        <v>4465</v>
      </c>
    </row>
    <row r="184" spans="1:5" x14ac:dyDescent="0.25">
      <c r="A184" s="111" t="s">
        <v>3994</v>
      </c>
      <c r="B184" s="111" t="s">
        <v>4204</v>
      </c>
      <c r="C184" s="111" t="s">
        <v>952</v>
      </c>
      <c r="D184" s="111" t="s">
        <v>4218</v>
      </c>
      <c r="E184" s="111" t="s">
        <v>4465</v>
      </c>
    </row>
    <row r="185" spans="1:5" x14ac:dyDescent="0.25">
      <c r="A185" s="111" t="s">
        <v>3994</v>
      </c>
      <c r="B185" s="111" t="s">
        <v>4204</v>
      </c>
      <c r="C185" s="111" t="s">
        <v>956</v>
      </c>
      <c r="D185" s="111" t="s">
        <v>4219</v>
      </c>
      <c r="E185" s="111" t="s">
        <v>4465</v>
      </c>
    </row>
    <row r="186" spans="1:5" x14ac:dyDescent="0.25">
      <c r="A186" s="111" t="s">
        <v>3994</v>
      </c>
      <c r="B186" s="111" t="s">
        <v>4204</v>
      </c>
      <c r="C186" s="111" t="s">
        <v>1033</v>
      </c>
      <c r="D186" s="111" t="s">
        <v>4220</v>
      </c>
      <c r="E186" s="111" t="s">
        <v>4465</v>
      </c>
    </row>
    <row r="187" spans="1:5" x14ac:dyDescent="0.25">
      <c r="A187" s="111" t="s">
        <v>3994</v>
      </c>
      <c r="B187" s="111" t="s">
        <v>4204</v>
      </c>
      <c r="C187" s="111" t="s">
        <v>960</v>
      </c>
      <c r="D187" s="111" t="s">
        <v>4221</v>
      </c>
      <c r="E187" s="111" t="s">
        <v>4465</v>
      </c>
    </row>
    <row r="188" spans="1:5" x14ac:dyDescent="0.25">
      <c r="A188" s="111" t="s">
        <v>3994</v>
      </c>
      <c r="B188" s="111" t="s">
        <v>4204</v>
      </c>
      <c r="C188" s="111" t="s">
        <v>964</v>
      </c>
      <c r="D188" s="111" t="s">
        <v>4222</v>
      </c>
      <c r="E188" s="111" t="s">
        <v>4465</v>
      </c>
    </row>
    <row r="189" spans="1:5" x14ac:dyDescent="0.25">
      <c r="A189" s="111" t="s">
        <v>3994</v>
      </c>
      <c r="B189" s="111" t="s">
        <v>4204</v>
      </c>
      <c r="C189" s="111" t="s">
        <v>967</v>
      </c>
      <c r="D189" s="111" t="s">
        <v>4223</v>
      </c>
      <c r="E189" s="111" t="s">
        <v>4465</v>
      </c>
    </row>
    <row r="190" spans="1:5" x14ac:dyDescent="0.25">
      <c r="A190" s="111" t="s">
        <v>3994</v>
      </c>
      <c r="B190" s="111" t="s">
        <v>4204</v>
      </c>
      <c r="C190" s="111" t="s">
        <v>970</v>
      </c>
      <c r="D190" s="111" t="s">
        <v>4224</v>
      </c>
      <c r="E190" s="111" t="s">
        <v>4465</v>
      </c>
    </row>
    <row r="191" spans="1:5" x14ac:dyDescent="0.25">
      <c r="A191" s="111" t="s">
        <v>3994</v>
      </c>
      <c r="B191" s="111" t="s">
        <v>4204</v>
      </c>
      <c r="C191" s="111" t="s">
        <v>974</v>
      </c>
      <c r="D191" s="111" t="s">
        <v>4225</v>
      </c>
      <c r="E191" s="111" t="s">
        <v>4465</v>
      </c>
    </row>
    <row r="192" spans="1:5" x14ac:dyDescent="0.25">
      <c r="A192" s="111" t="s">
        <v>3994</v>
      </c>
      <c r="B192" s="111" t="s">
        <v>4204</v>
      </c>
      <c r="C192" s="111" t="s">
        <v>979</v>
      </c>
      <c r="D192" s="111" t="s">
        <v>4226</v>
      </c>
      <c r="E192" s="111" t="s">
        <v>4465</v>
      </c>
    </row>
    <row r="193" spans="1:5" x14ac:dyDescent="0.25">
      <c r="A193" s="111" t="s">
        <v>3994</v>
      </c>
      <c r="B193" s="111" t="s">
        <v>4204</v>
      </c>
      <c r="C193" s="111" t="s">
        <v>983</v>
      </c>
      <c r="D193" s="111" t="s">
        <v>4227</v>
      </c>
      <c r="E193" s="111" t="s">
        <v>4465</v>
      </c>
    </row>
    <row r="194" spans="1:5" x14ac:dyDescent="0.25">
      <c r="A194" s="111" t="s">
        <v>3994</v>
      </c>
      <c r="B194" s="111" t="s">
        <v>4204</v>
      </c>
      <c r="C194" s="111" t="s">
        <v>1872</v>
      </c>
      <c r="D194" s="111" t="s">
        <v>4228</v>
      </c>
      <c r="E194" s="111" t="s">
        <v>4465</v>
      </c>
    </row>
    <row r="195" spans="1:5" x14ac:dyDescent="0.25">
      <c r="A195" s="111" t="s">
        <v>3994</v>
      </c>
      <c r="B195" s="111" t="s">
        <v>4204</v>
      </c>
      <c r="C195" s="111" t="s">
        <v>1037</v>
      </c>
      <c r="D195" s="111" t="s">
        <v>4229</v>
      </c>
      <c r="E195" s="111" t="s">
        <v>4465</v>
      </c>
    </row>
    <row r="196" spans="1:5" x14ac:dyDescent="0.25">
      <c r="A196" s="111" t="s">
        <v>3994</v>
      </c>
      <c r="B196" s="111" t="s">
        <v>4204</v>
      </c>
      <c r="C196" s="111" t="s">
        <v>987</v>
      </c>
      <c r="D196" s="111" t="s">
        <v>4230</v>
      </c>
      <c r="E196" s="111" t="s">
        <v>4465</v>
      </c>
    </row>
    <row r="197" spans="1:5" x14ac:dyDescent="0.25">
      <c r="A197" s="111" t="s">
        <v>3994</v>
      </c>
      <c r="B197" s="111" t="s">
        <v>4204</v>
      </c>
      <c r="C197" s="111" t="s">
        <v>991</v>
      </c>
      <c r="D197" s="111" t="s">
        <v>4231</v>
      </c>
      <c r="E197" s="111" t="s">
        <v>4465</v>
      </c>
    </row>
    <row r="198" spans="1:5" x14ac:dyDescent="0.25">
      <c r="A198" s="111" t="s">
        <v>3994</v>
      </c>
      <c r="B198" s="111" t="s">
        <v>4204</v>
      </c>
      <c r="C198" s="111" t="s">
        <v>995</v>
      </c>
      <c r="D198" s="111" t="s">
        <v>4164</v>
      </c>
      <c r="E198" s="111" t="s">
        <v>4465</v>
      </c>
    </row>
    <row r="199" spans="1:5" x14ac:dyDescent="0.25">
      <c r="A199" s="111" t="s">
        <v>3994</v>
      </c>
      <c r="B199" s="111" t="s">
        <v>4204</v>
      </c>
      <c r="C199" s="111" t="s">
        <v>999</v>
      </c>
      <c r="D199" s="111" t="s">
        <v>4232</v>
      </c>
      <c r="E199" s="111" t="s">
        <v>4465</v>
      </c>
    </row>
    <row r="200" spans="1:5" x14ac:dyDescent="0.25">
      <c r="A200" s="111" t="s">
        <v>3994</v>
      </c>
      <c r="B200" s="111" t="s">
        <v>4204</v>
      </c>
      <c r="C200" s="111" t="s">
        <v>1040</v>
      </c>
      <c r="D200" s="111" t="s">
        <v>4233</v>
      </c>
      <c r="E200" s="111" t="s">
        <v>4465</v>
      </c>
    </row>
    <row r="201" spans="1:5" x14ac:dyDescent="0.25">
      <c r="A201" s="111" t="s">
        <v>3994</v>
      </c>
      <c r="B201" s="111" t="s">
        <v>4204</v>
      </c>
      <c r="C201" s="111" t="s">
        <v>1004</v>
      </c>
      <c r="D201" s="111" t="s">
        <v>4234</v>
      </c>
      <c r="E201" s="111" t="s">
        <v>4465</v>
      </c>
    </row>
    <row r="202" spans="1:5" x14ac:dyDescent="0.25">
      <c r="A202" s="111" t="s">
        <v>3994</v>
      </c>
      <c r="B202" s="111" t="s">
        <v>4235</v>
      </c>
      <c r="C202" s="111" t="s">
        <v>1007</v>
      </c>
      <c r="D202" s="111" t="s">
        <v>4236</v>
      </c>
      <c r="E202" s="111" t="s">
        <v>4465</v>
      </c>
    </row>
    <row r="203" spans="1:5" x14ac:dyDescent="0.25">
      <c r="A203" s="111" t="s">
        <v>3994</v>
      </c>
      <c r="B203" s="111" t="s">
        <v>4235</v>
      </c>
      <c r="C203" s="111" t="s">
        <v>1027</v>
      </c>
      <c r="D203" s="111" t="s">
        <v>4237</v>
      </c>
      <c r="E203" s="111" t="s">
        <v>4465</v>
      </c>
    </row>
    <row r="204" spans="1:5" x14ac:dyDescent="0.25">
      <c r="A204" s="111" t="s">
        <v>3994</v>
      </c>
      <c r="B204" s="111" t="s">
        <v>4238</v>
      </c>
      <c r="C204" s="111" t="s">
        <v>1642</v>
      </c>
      <c r="D204" s="111" t="s">
        <v>4239</v>
      </c>
      <c r="E204" s="111" t="s">
        <v>4078</v>
      </c>
    </row>
    <row r="205" spans="1:5" x14ac:dyDescent="0.25">
      <c r="A205" s="111" t="s">
        <v>3994</v>
      </c>
      <c r="B205" s="111" t="s">
        <v>4238</v>
      </c>
      <c r="C205" s="111" t="s">
        <v>1800</v>
      </c>
      <c r="D205" s="111" t="s">
        <v>4186</v>
      </c>
      <c r="E205" s="111" t="s">
        <v>4078</v>
      </c>
    </row>
    <row r="206" spans="1:5" x14ac:dyDescent="0.25">
      <c r="A206" s="111" t="s">
        <v>3994</v>
      </c>
      <c r="B206" s="111" t="s">
        <v>4238</v>
      </c>
      <c r="C206" s="111" t="s">
        <v>1644</v>
      </c>
      <c r="D206" s="111" t="s">
        <v>4240</v>
      </c>
      <c r="E206" s="111" t="s">
        <v>4078</v>
      </c>
    </row>
    <row r="207" spans="1:5" x14ac:dyDescent="0.25">
      <c r="A207" s="111" t="s">
        <v>3994</v>
      </c>
      <c r="B207" s="111" t="s">
        <v>4238</v>
      </c>
      <c r="C207" s="111" t="s">
        <v>1770</v>
      </c>
      <c r="D207" s="111" t="s">
        <v>4241</v>
      </c>
      <c r="E207" s="111" t="s">
        <v>4078</v>
      </c>
    </row>
    <row r="208" spans="1:5" x14ac:dyDescent="0.25">
      <c r="A208" s="111" t="s">
        <v>3994</v>
      </c>
      <c r="B208" s="111" t="s">
        <v>4238</v>
      </c>
      <c r="C208" s="111" t="s">
        <v>1836</v>
      </c>
      <c r="D208" s="111" t="s">
        <v>4242</v>
      </c>
      <c r="E208" s="111" t="s">
        <v>4078</v>
      </c>
    </row>
    <row r="209" spans="1:5" x14ac:dyDescent="0.25">
      <c r="A209" s="111" t="s">
        <v>3994</v>
      </c>
      <c r="B209" s="111" t="s">
        <v>4238</v>
      </c>
      <c r="C209" s="111" t="s">
        <v>1802</v>
      </c>
      <c r="D209" s="111" t="s">
        <v>4243</v>
      </c>
      <c r="E209" s="111" t="s">
        <v>4078</v>
      </c>
    </row>
    <row r="210" spans="1:5" x14ac:dyDescent="0.25">
      <c r="A210" s="111" t="s">
        <v>3994</v>
      </c>
      <c r="B210" s="111" t="s">
        <v>4238</v>
      </c>
      <c r="C210" s="111" t="s">
        <v>1649</v>
      </c>
      <c r="D210" s="111" t="s">
        <v>4244</v>
      </c>
      <c r="E210" s="111" t="s">
        <v>4078</v>
      </c>
    </row>
    <row r="211" spans="1:5" x14ac:dyDescent="0.25">
      <c r="A211" s="111" t="s">
        <v>3994</v>
      </c>
      <c r="B211" s="111" t="s">
        <v>4238</v>
      </c>
      <c r="C211" s="111" t="s">
        <v>1823</v>
      </c>
      <c r="D211" s="111" t="s">
        <v>4245</v>
      </c>
      <c r="E211" s="111" t="s">
        <v>4078</v>
      </c>
    </row>
    <row r="212" spans="1:5" x14ac:dyDescent="0.25">
      <c r="A212" s="111" t="s">
        <v>3994</v>
      </c>
      <c r="B212" s="111" t="s">
        <v>4238</v>
      </c>
      <c r="C212" s="111" t="s">
        <v>1652</v>
      </c>
      <c r="D212" s="111" t="s">
        <v>4246</v>
      </c>
      <c r="E212" s="111" t="s">
        <v>4078</v>
      </c>
    </row>
    <row r="213" spans="1:5" x14ac:dyDescent="0.25">
      <c r="A213" s="111" t="s">
        <v>3994</v>
      </c>
      <c r="B213" s="111" t="s">
        <v>4238</v>
      </c>
      <c r="C213" s="111" t="s">
        <v>1656</v>
      </c>
      <c r="D213" s="111" t="s">
        <v>4247</v>
      </c>
      <c r="E213" s="111" t="s">
        <v>4078</v>
      </c>
    </row>
    <row r="214" spans="1:5" x14ac:dyDescent="0.25">
      <c r="A214" s="111" t="s">
        <v>3994</v>
      </c>
      <c r="B214" s="111" t="s">
        <v>4238</v>
      </c>
      <c r="C214" s="111" t="s">
        <v>1773</v>
      </c>
      <c r="D214" s="111" t="s">
        <v>4248</v>
      </c>
      <c r="E214" s="111" t="s">
        <v>4078</v>
      </c>
    </row>
    <row r="215" spans="1:5" x14ac:dyDescent="0.25">
      <c r="A215" s="111" t="s">
        <v>3994</v>
      </c>
      <c r="B215" s="111" t="s">
        <v>4238</v>
      </c>
      <c r="C215" s="111" t="s">
        <v>1659</v>
      </c>
      <c r="D215" s="111" t="s">
        <v>4249</v>
      </c>
      <c r="E215" s="111" t="s">
        <v>4078</v>
      </c>
    </row>
    <row r="216" spans="1:5" x14ac:dyDescent="0.25">
      <c r="A216" s="111" t="s">
        <v>3994</v>
      </c>
      <c r="B216" s="111" t="s">
        <v>4238</v>
      </c>
      <c r="C216" s="111" t="s">
        <v>1662</v>
      </c>
      <c r="D216" s="111" t="s">
        <v>4250</v>
      </c>
      <c r="E216" s="111" t="s">
        <v>4078</v>
      </c>
    </row>
    <row r="217" spans="1:5" x14ac:dyDescent="0.25">
      <c r="A217" s="111" t="s">
        <v>3994</v>
      </c>
      <c r="B217" s="111" t="s">
        <v>4238</v>
      </c>
      <c r="C217" s="111" t="s">
        <v>1665</v>
      </c>
      <c r="D217" s="111" t="s">
        <v>4164</v>
      </c>
      <c r="E217" s="111" t="s">
        <v>4078</v>
      </c>
    </row>
    <row r="218" spans="1:5" x14ac:dyDescent="0.25">
      <c r="A218" s="111" t="s">
        <v>3994</v>
      </c>
      <c r="B218" s="111" t="s">
        <v>4238</v>
      </c>
      <c r="C218" s="111" t="s">
        <v>1668</v>
      </c>
      <c r="D218" s="111" t="s">
        <v>4210</v>
      </c>
      <c r="E218" s="111" t="s">
        <v>4078</v>
      </c>
    </row>
    <row r="219" spans="1:5" x14ac:dyDescent="0.25">
      <c r="A219" s="111" t="s">
        <v>3994</v>
      </c>
      <c r="B219" s="111" t="s">
        <v>4238</v>
      </c>
      <c r="C219" s="111" t="s">
        <v>1672</v>
      </c>
      <c r="D219" s="111" t="s">
        <v>4251</v>
      </c>
      <c r="E219" s="111" t="s">
        <v>4078</v>
      </c>
    </row>
    <row r="220" spans="1:5" x14ac:dyDescent="0.25">
      <c r="A220" s="111" t="s">
        <v>3994</v>
      </c>
      <c r="B220" s="111" t="s">
        <v>4238</v>
      </c>
      <c r="C220" s="111" t="s">
        <v>1676</v>
      </c>
      <c r="D220" s="111" t="s">
        <v>4252</v>
      </c>
      <c r="E220" s="111" t="s">
        <v>4078</v>
      </c>
    </row>
    <row r="221" spans="1:5" x14ac:dyDescent="0.25">
      <c r="A221" s="111" t="s">
        <v>3994</v>
      </c>
      <c r="B221" s="111" t="s">
        <v>4238</v>
      </c>
      <c r="C221" s="111" t="s">
        <v>1679</v>
      </c>
      <c r="D221" s="111" t="s">
        <v>4253</v>
      </c>
      <c r="E221" s="111" t="s">
        <v>4078</v>
      </c>
    </row>
    <row r="222" spans="1:5" x14ac:dyDescent="0.25">
      <c r="A222" s="111" t="s">
        <v>3994</v>
      </c>
      <c r="B222" s="111" t="s">
        <v>4238</v>
      </c>
      <c r="C222" s="111" t="s">
        <v>1804</v>
      </c>
      <c r="D222" s="111" t="s">
        <v>4254</v>
      </c>
      <c r="E222" s="111" t="s">
        <v>4078</v>
      </c>
    </row>
    <row r="223" spans="1:5" x14ac:dyDescent="0.25">
      <c r="A223" s="111" t="s">
        <v>3994</v>
      </c>
      <c r="B223" s="111" t="s">
        <v>4238</v>
      </c>
      <c r="C223" s="111" t="s">
        <v>1685</v>
      </c>
      <c r="D223" s="111" t="s">
        <v>4255</v>
      </c>
      <c r="E223" s="111" t="s">
        <v>4078</v>
      </c>
    </row>
    <row r="224" spans="1:5" x14ac:dyDescent="0.25">
      <c r="A224" s="111" t="s">
        <v>3994</v>
      </c>
      <c r="B224" s="111" t="s">
        <v>4238</v>
      </c>
      <c r="C224" s="111" t="s">
        <v>1687</v>
      </c>
      <c r="D224" s="111" t="s">
        <v>4256</v>
      </c>
      <c r="E224" s="111" t="s">
        <v>4078</v>
      </c>
    </row>
    <row r="225" spans="1:5" x14ac:dyDescent="0.25">
      <c r="A225" s="111" t="s">
        <v>3994</v>
      </c>
      <c r="B225" s="111" t="s">
        <v>4238</v>
      </c>
      <c r="C225" s="111" t="s">
        <v>1806</v>
      </c>
      <c r="D225" s="111" t="s">
        <v>4257</v>
      </c>
      <c r="E225" s="111" t="s">
        <v>4078</v>
      </c>
    </row>
    <row r="226" spans="1:5" x14ac:dyDescent="0.25">
      <c r="A226" s="111" t="s">
        <v>3994</v>
      </c>
      <c r="B226" s="111" t="s">
        <v>4238</v>
      </c>
      <c r="C226" s="111" t="s">
        <v>1808</v>
      </c>
      <c r="D226" s="111" t="s">
        <v>4111</v>
      </c>
      <c r="E226" s="111" t="s">
        <v>4078</v>
      </c>
    </row>
    <row r="227" spans="1:5" x14ac:dyDescent="0.25">
      <c r="A227" s="111" t="s">
        <v>3994</v>
      </c>
      <c r="B227" s="111" t="s">
        <v>4238</v>
      </c>
      <c r="C227" s="111" t="s">
        <v>1689</v>
      </c>
      <c r="D227" s="111" t="s">
        <v>4258</v>
      </c>
      <c r="E227" s="111" t="s">
        <v>4078</v>
      </c>
    </row>
    <row r="228" spans="1:5" x14ac:dyDescent="0.25">
      <c r="A228" s="111" t="s">
        <v>3994</v>
      </c>
      <c r="B228" s="111" t="s">
        <v>4238</v>
      </c>
      <c r="C228" s="111" t="s">
        <v>1692</v>
      </c>
      <c r="D228" s="111" t="s">
        <v>4259</v>
      </c>
      <c r="E228" s="111" t="s">
        <v>4078</v>
      </c>
    </row>
    <row r="229" spans="1:5" x14ac:dyDescent="0.25">
      <c r="A229" s="111" t="s">
        <v>3994</v>
      </c>
      <c r="B229" s="111" t="s">
        <v>4238</v>
      </c>
      <c r="C229" s="111" t="s">
        <v>1810</v>
      </c>
      <c r="D229" s="111" t="s">
        <v>4260</v>
      </c>
      <c r="E229" s="111" t="s">
        <v>4078</v>
      </c>
    </row>
    <row r="230" spans="1:5" x14ac:dyDescent="0.25">
      <c r="A230" s="111" t="s">
        <v>3994</v>
      </c>
      <c r="B230" s="111" t="s">
        <v>4238</v>
      </c>
      <c r="C230" s="111" t="s">
        <v>1841</v>
      </c>
      <c r="D230" s="111" t="s">
        <v>4261</v>
      </c>
      <c r="E230" s="111" t="s">
        <v>4078</v>
      </c>
    </row>
    <row r="231" spans="1:5" x14ac:dyDescent="0.25">
      <c r="A231" s="111" t="s">
        <v>3994</v>
      </c>
      <c r="B231" s="111" t="s">
        <v>4238</v>
      </c>
      <c r="C231" s="111" t="s">
        <v>1845</v>
      </c>
      <c r="D231" s="111" t="s">
        <v>4262</v>
      </c>
      <c r="E231" s="111" t="s">
        <v>4078</v>
      </c>
    </row>
    <row r="232" spans="1:5" x14ac:dyDescent="0.25">
      <c r="A232" s="111" t="s">
        <v>3994</v>
      </c>
      <c r="B232" s="111" t="s">
        <v>4238</v>
      </c>
      <c r="C232" s="111" t="s">
        <v>1696</v>
      </c>
      <c r="D232" s="111" t="s">
        <v>4263</v>
      </c>
      <c r="E232" s="111" t="s">
        <v>4078</v>
      </c>
    </row>
    <row r="233" spans="1:5" x14ac:dyDescent="0.25">
      <c r="A233" s="111" t="s">
        <v>3994</v>
      </c>
      <c r="B233" s="111" t="s">
        <v>4238</v>
      </c>
      <c r="C233" s="111" t="s">
        <v>1699</v>
      </c>
      <c r="D233" s="111" t="s">
        <v>4264</v>
      </c>
      <c r="E233" s="111" t="s">
        <v>4078</v>
      </c>
    </row>
    <row r="234" spans="1:5" x14ac:dyDescent="0.25">
      <c r="A234" s="111" t="s">
        <v>3994</v>
      </c>
      <c r="B234" s="111" t="s">
        <v>4238</v>
      </c>
      <c r="C234" s="111" t="s">
        <v>1702</v>
      </c>
      <c r="D234" s="111" t="s">
        <v>4265</v>
      </c>
      <c r="E234" s="111" t="s">
        <v>4078</v>
      </c>
    </row>
    <row r="235" spans="1:5" x14ac:dyDescent="0.25">
      <c r="A235" s="111" t="s">
        <v>3994</v>
      </c>
      <c r="B235" s="111" t="s">
        <v>4238</v>
      </c>
      <c r="C235" s="111" t="s">
        <v>1705</v>
      </c>
      <c r="D235" s="111" t="s">
        <v>4266</v>
      </c>
      <c r="E235" s="111" t="s">
        <v>4078</v>
      </c>
    </row>
    <row r="236" spans="1:5" x14ac:dyDescent="0.25">
      <c r="A236" s="111" t="s">
        <v>3994</v>
      </c>
      <c r="B236" s="111" t="s">
        <v>4267</v>
      </c>
      <c r="C236" s="111" t="s">
        <v>1813</v>
      </c>
      <c r="D236" s="111" t="s">
        <v>4268</v>
      </c>
      <c r="E236" s="111" t="s">
        <v>4465</v>
      </c>
    </row>
    <row r="237" spans="1:5" x14ac:dyDescent="0.25">
      <c r="A237" s="111" t="s">
        <v>3994</v>
      </c>
      <c r="B237" s="111" t="s">
        <v>4267</v>
      </c>
      <c r="C237" s="111" t="s">
        <v>1707</v>
      </c>
      <c r="D237" s="111" t="s">
        <v>4169</v>
      </c>
      <c r="E237" s="111" t="s">
        <v>4465</v>
      </c>
    </row>
    <row r="238" spans="1:5" x14ac:dyDescent="0.25">
      <c r="A238" s="111" t="s">
        <v>3994</v>
      </c>
      <c r="B238" s="111" t="s">
        <v>4267</v>
      </c>
      <c r="C238" s="111" t="s">
        <v>1817</v>
      </c>
      <c r="D238" s="111" t="s">
        <v>4269</v>
      </c>
      <c r="E238" s="111" t="s">
        <v>4465</v>
      </c>
    </row>
    <row r="239" spans="1:5" x14ac:dyDescent="0.25">
      <c r="A239" s="111" t="s">
        <v>3994</v>
      </c>
      <c r="B239" s="111" t="s">
        <v>4267</v>
      </c>
      <c r="C239" s="111" t="s">
        <v>1776</v>
      </c>
      <c r="D239" s="111" t="s">
        <v>4270</v>
      </c>
      <c r="E239" s="111" t="s">
        <v>4465</v>
      </c>
    </row>
    <row r="240" spans="1:5" x14ac:dyDescent="0.25">
      <c r="A240" s="111" t="s">
        <v>3994</v>
      </c>
      <c r="B240" s="111" t="s">
        <v>4267</v>
      </c>
      <c r="C240" s="111" t="s">
        <v>1710</v>
      </c>
      <c r="D240" s="111" t="s">
        <v>4258</v>
      </c>
      <c r="E240" s="111" t="s">
        <v>4465</v>
      </c>
    </row>
    <row r="241" spans="1:5" x14ac:dyDescent="0.25">
      <c r="A241" s="111" t="s">
        <v>3994</v>
      </c>
      <c r="B241" s="111" t="s">
        <v>4267</v>
      </c>
      <c r="C241" s="111" t="s">
        <v>1819</v>
      </c>
      <c r="D241" s="111" t="s">
        <v>4271</v>
      </c>
      <c r="E241" s="111" t="s">
        <v>4465</v>
      </c>
    </row>
    <row r="242" spans="1:5" x14ac:dyDescent="0.25">
      <c r="A242" s="111" t="s">
        <v>3994</v>
      </c>
      <c r="B242" s="111" t="s">
        <v>4267</v>
      </c>
      <c r="C242" s="111" t="s">
        <v>1712</v>
      </c>
      <c r="D242" s="111" t="s">
        <v>4272</v>
      </c>
      <c r="E242" s="111" t="s">
        <v>4465</v>
      </c>
    </row>
    <row r="243" spans="1:5" x14ac:dyDescent="0.25">
      <c r="A243" s="111" t="s">
        <v>3994</v>
      </c>
      <c r="B243" s="111" t="s">
        <v>4267</v>
      </c>
      <c r="C243" s="111" t="s">
        <v>1717</v>
      </c>
      <c r="D243" s="111" t="s">
        <v>4273</v>
      </c>
      <c r="E243" s="111" t="s">
        <v>4465</v>
      </c>
    </row>
    <row r="244" spans="1:5" x14ac:dyDescent="0.25">
      <c r="A244" s="111" t="s">
        <v>3994</v>
      </c>
      <c r="B244" s="111" t="s">
        <v>4267</v>
      </c>
      <c r="C244" s="111" t="s">
        <v>1721</v>
      </c>
      <c r="D244" s="111" t="s">
        <v>4274</v>
      </c>
      <c r="E244" s="111" t="s">
        <v>4465</v>
      </c>
    </row>
    <row r="245" spans="1:5" x14ac:dyDescent="0.25">
      <c r="A245" s="111" t="s">
        <v>3994</v>
      </c>
      <c r="B245" s="111" t="s">
        <v>4267</v>
      </c>
      <c r="C245" s="111" t="s">
        <v>1755</v>
      </c>
      <c r="D245" s="111" t="s">
        <v>4275</v>
      </c>
      <c r="E245" s="111" t="s">
        <v>4465</v>
      </c>
    </row>
    <row r="246" spans="1:5" x14ac:dyDescent="0.25">
      <c r="A246" s="111" t="s">
        <v>3994</v>
      </c>
      <c r="B246" s="111" t="s">
        <v>4276</v>
      </c>
      <c r="C246" s="111" t="s">
        <v>1608</v>
      </c>
      <c r="D246" s="111" t="s">
        <v>4277</v>
      </c>
      <c r="E246" s="111" t="s">
        <v>4465</v>
      </c>
    </row>
    <row r="247" spans="1:5" x14ac:dyDescent="0.25">
      <c r="A247" s="111" t="s">
        <v>3994</v>
      </c>
      <c r="B247" s="111" t="s">
        <v>4276</v>
      </c>
      <c r="C247" s="111" t="s">
        <v>1603</v>
      </c>
      <c r="D247" s="111" t="s">
        <v>4146</v>
      </c>
      <c r="E247" s="111" t="s">
        <v>4465</v>
      </c>
    </row>
    <row r="248" spans="1:5" x14ac:dyDescent="0.25">
      <c r="A248" s="111" t="s">
        <v>3994</v>
      </c>
      <c r="B248" s="111" t="s">
        <v>4276</v>
      </c>
      <c r="C248" s="111" t="s">
        <v>1612</v>
      </c>
      <c r="D248" s="111" t="s">
        <v>4278</v>
      </c>
      <c r="E248" s="111" t="s">
        <v>4465</v>
      </c>
    </row>
    <row r="249" spans="1:5" x14ac:dyDescent="0.25">
      <c r="A249" s="111" t="s">
        <v>3994</v>
      </c>
      <c r="B249" s="111" t="s">
        <v>4276</v>
      </c>
      <c r="C249" s="111" t="s">
        <v>1616</v>
      </c>
      <c r="D249" s="111" t="s">
        <v>4279</v>
      </c>
      <c r="E249" s="111" t="s">
        <v>4465</v>
      </c>
    </row>
    <row r="250" spans="1:5" x14ac:dyDescent="0.25">
      <c r="A250" s="111" t="s">
        <v>3994</v>
      </c>
      <c r="B250" s="111" t="s">
        <v>4276</v>
      </c>
      <c r="C250" s="111" t="s">
        <v>1618</v>
      </c>
      <c r="D250" s="111" t="s">
        <v>4280</v>
      </c>
      <c r="E250" s="111" t="s">
        <v>4465</v>
      </c>
    </row>
    <row r="251" spans="1:5" x14ac:dyDescent="0.25">
      <c r="A251" s="111" t="s">
        <v>3994</v>
      </c>
      <c r="B251" s="111" t="s">
        <v>4281</v>
      </c>
      <c r="C251" s="111" t="s">
        <v>2012</v>
      </c>
      <c r="D251" s="111" t="s">
        <v>4282</v>
      </c>
      <c r="E251" s="111" t="s">
        <v>4465</v>
      </c>
    </row>
    <row r="252" spans="1:5" x14ac:dyDescent="0.25">
      <c r="A252" s="111" t="s">
        <v>3994</v>
      </c>
      <c r="B252" s="111" t="s">
        <v>4281</v>
      </c>
      <c r="C252" s="111" t="s">
        <v>2070</v>
      </c>
      <c r="D252" s="111" t="s">
        <v>4283</v>
      </c>
      <c r="E252" s="111" t="s">
        <v>4465</v>
      </c>
    </row>
    <row r="253" spans="1:5" x14ac:dyDescent="0.25">
      <c r="A253" s="111" t="s">
        <v>3994</v>
      </c>
      <c r="B253" s="111" t="s">
        <v>4281</v>
      </c>
      <c r="C253" s="111" t="s">
        <v>2016</v>
      </c>
      <c r="D253" s="111" t="s">
        <v>4284</v>
      </c>
      <c r="E253" s="111" t="s">
        <v>4465</v>
      </c>
    </row>
    <row r="254" spans="1:5" x14ac:dyDescent="0.25">
      <c r="A254" s="111" t="s">
        <v>3994</v>
      </c>
      <c r="B254" s="111" t="s">
        <v>4281</v>
      </c>
      <c r="C254" s="111" t="s">
        <v>2020</v>
      </c>
      <c r="D254" s="111" t="s">
        <v>4285</v>
      </c>
      <c r="E254" s="111" t="s">
        <v>4465</v>
      </c>
    </row>
    <row r="255" spans="1:5" x14ac:dyDescent="0.25">
      <c r="A255" s="111" t="s">
        <v>3994</v>
      </c>
      <c r="B255" s="111" t="s">
        <v>4281</v>
      </c>
      <c r="C255" s="111" t="s">
        <v>2024</v>
      </c>
      <c r="D255" s="111" t="s">
        <v>4286</v>
      </c>
      <c r="E255" s="111" t="s">
        <v>4465</v>
      </c>
    </row>
    <row r="256" spans="1:5" x14ac:dyDescent="0.25">
      <c r="A256" s="111" t="s">
        <v>3994</v>
      </c>
      <c r="B256" s="111" t="s">
        <v>4281</v>
      </c>
      <c r="C256" s="111" t="s">
        <v>2028</v>
      </c>
      <c r="D256" s="111" t="s">
        <v>4287</v>
      </c>
      <c r="E256" s="111" t="s">
        <v>4465</v>
      </c>
    </row>
    <row r="257" spans="1:5" x14ac:dyDescent="0.25">
      <c r="A257" s="111" t="s">
        <v>3994</v>
      </c>
      <c r="B257" s="111" t="s">
        <v>4281</v>
      </c>
      <c r="C257" s="111" t="s">
        <v>2032</v>
      </c>
      <c r="D257" s="111" t="s">
        <v>4288</v>
      </c>
      <c r="E257" s="111" t="s">
        <v>4465</v>
      </c>
    </row>
    <row r="258" spans="1:5" x14ac:dyDescent="0.25">
      <c r="A258" s="111" t="s">
        <v>3994</v>
      </c>
      <c r="B258" s="111" t="s">
        <v>4281</v>
      </c>
      <c r="C258" s="111" t="s">
        <v>2036</v>
      </c>
      <c r="D258" s="111" t="s">
        <v>4289</v>
      </c>
      <c r="E258" s="111" t="s">
        <v>4465</v>
      </c>
    </row>
    <row r="259" spans="1:5" x14ac:dyDescent="0.25">
      <c r="A259" s="111" t="s">
        <v>3994</v>
      </c>
      <c r="B259" s="111" t="s">
        <v>7173</v>
      </c>
      <c r="C259" s="111" t="s">
        <v>6906</v>
      </c>
      <c r="D259" s="111" t="s">
        <v>7174</v>
      </c>
      <c r="E259" s="111" t="s">
        <v>4465</v>
      </c>
    </row>
    <row r="260" spans="1:5" x14ac:dyDescent="0.25">
      <c r="A260" s="111" t="s">
        <v>3994</v>
      </c>
      <c r="B260" s="111" t="s">
        <v>7173</v>
      </c>
      <c r="C260" s="111" t="s">
        <v>6907</v>
      </c>
      <c r="D260" s="111" t="s">
        <v>7175</v>
      </c>
      <c r="E260" s="111" t="s">
        <v>4465</v>
      </c>
    </row>
    <row r="261" spans="1:5" x14ac:dyDescent="0.25">
      <c r="A261" s="111" t="s">
        <v>3994</v>
      </c>
      <c r="B261" s="111" t="s">
        <v>7173</v>
      </c>
      <c r="C261" s="111" t="s">
        <v>6869</v>
      </c>
      <c r="D261" s="111" t="s">
        <v>7176</v>
      </c>
      <c r="E261" s="111" t="s">
        <v>4465</v>
      </c>
    </row>
    <row r="262" spans="1:5" x14ac:dyDescent="0.25">
      <c r="A262" s="111" t="s">
        <v>3994</v>
      </c>
      <c r="B262" s="111" t="s">
        <v>7173</v>
      </c>
      <c r="C262" s="111" t="s">
        <v>6908</v>
      </c>
      <c r="D262" s="111" t="s">
        <v>7177</v>
      </c>
      <c r="E262" s="111" t="s">
        <v>4465</v>
      </c>
    </row>
    <row r="263" spans="1:5" x14ac:dyDescent="0.25">
      <c r="A263" s="111" t="s">
        <v>3994</v>
      </c>
      <c r="B263" s="111" t="s">
        <v>7173</v>
      </c>
      <c r="C263" s="111" t="s">
        <v>6909</v>
      </c>
      <c r="D263" s="111" t="s">
        <v>7178</v>
      </c>
      <c r="E263" s="111" t="s">
        <v>4465</v>
      </c>
    </row>
    <row r="264" spans="1:5" x14ac:dyDescent="0.25">
      <c r="A264" s="111" t="s">
        <v>3994</v>
      </c>
      <c r="B264" s="111" t="s">
        <v>7173</v>
      </c>
      <c r="C264" s="111" t="s">
        <v>6910</v>
      </c>
      <c r="D264" s="111" t="s">
        <v>7179</v>
      </c>
      <c r="E264" s="111" t="s">
        <v>4465</v>
      </c>
    </row>
    <row r="265" spans="1:5" x14ac:dyDescent="0.25">
      <c r="A265" s="111" t="s">
        <v>3994</v>
      </c>
      <c r="B265" s="111" t="s">
        <v>7173</v>
      </c>
      <c r="C265" s="111" t="s">
        <v>6911</v>
      </c>
      <c r="D265" s="111" t="s">
        <v>7180</v>
      </c>
      <c r="E265" s="111" t="s">
        <v>4465</v>
      </c>
    </row>
    <row r="266" spans="1:5" x14ac:dyDescent="0.25">
      <c r="A266" s="111" t="s">
        <v>3994</v>
      </c>
      <c r="B266" s="111" t="s">
        <v>7173</v>
      </c>
      <c r="C266" s="111" t="s">
        <v>6912</v>
      </c>
      <c r="D266" s="111" t="s">
        <v>7181</v>
      </c>
      <c r="E266" s="111" t="s">
        <v>4465</v>
      </c>
    </row>
    <row r="267" spans="1:5" x14ac:dyDescent="0.25">
      <c r="A267" s="111" t="s">
        <v>3994</v>
      </c>
      <c r="B267" s="111" t="s">
        <v>7173</v>
      </c>
      <c r="C267" s="111" t="s">
        <v>6913</v>
      </c>
      <c r="D267" s="111" t="s">
        <v>7182</v>
      </c>
      <c r="E267" s="111" t="s">
        <v>4465</v>
      </c>
    </row>
    <row r="268" spans="1:5" x14ac:dyDescent="0.25">
      <c r="A268" s="111" t="s">
        <v>3994</v>
      </c>
      <c r="B268" s="111" t="s">
        <v>7173</v>
      </c>
      <c r="C268" s="111" t="s">
        <v>6870</v>
      </c>
      <c r="D268" s="111" t="s">
        <v>7183</v>
      </c>
      <c r="E268" s="111" t="s">
        <v>4465</v>
      </c>
    </row>
    <row r="269" spans="1:5" x14ac:dyDescent="0.25">
      <c r="A269" s="111" t="s">
        <v>3994</v>
      </c>
      <c r="B269" s="111" t="s">
        <v>7173</v>
      </c>
      <c r="C269" s="111" t="s">
        <v>6914</v>
      </c>
      <c r="D269" s="111" t="s">
        <v>7184</v>
      </c>
      <c r="E269" s="111" t="s">
        <v>4465</v>
      </c>
    </row>
    <row r="270" spans="1:5" x14ac:dyDescent="0.25">
      <c r="A270" s="111" t="s">
        <v>3994</v>
      </c>
      <c r="B270" s="111" t="s">
        <v>7173</v>
      </c>
      <c r="C270" s="111" t="s">
        <v>6871</v>
      </c>
      <c r="D270" s="111" t="s">
        <v>7185</v>
      </c>
      <c r="E270" s="111" t="s">
        <v>4465</v>
      </c>
    </row>
    <row r="271" spans="1:5" x14ac:dyDescent="0.25">
      <c r="A271" s="111" t="s">
        <v>3994</v>
      </c>
      <c r="B271" s="111" t="s">
        <v>7173</v>
      </c>
      <c r="C271" s="111" t="s">
        <v>6872</v>
      </c>
      <c r="D271" s="111" t="s">
        <v>7186</v>
      </c>
      <c r="E271" s="111" t="s">
        <v>4465</v>
      </c>
    </row>
    <row r="272" spans="1:5" x14ac:dyDescent="0.25">
      <c r="A272" s="111" t="s">
        <v>3994</v>
      </c>
      <c r="B272" s="111" t="s">
        <v>7173</v>
      </c>
      <c r="C272" s="111" t="s">
        <v>6915</v>
      </c>
      <c r="D272" s="111" t="s">
        <v>7187</v>
      </c>
      <c r="E272" s="111" t="s">
        <v>4465</v>
      </c>
    </row>
    <row r="273" spans="1:5" x14ac:dyDescent="0.25">
      <c r="A273" s="111" t="s">
        <v>3994</v>
      </c>
      <c r="B273" s="111" t="s">
        <v>7173</v>
      </c>
      <c r="C273" s="111" t="s">
        <v>6873</v>
      </c>
      <c r="D273" s="111" t="s">
        <v>7188</v>
      </c>
      <c r="E273" s="111" t="s">
        <v>4465</v>
      </c>
    </row>
    <row r="274" spans="1:5" x14ac:dyDescent="0.25">
      <c r="A274" s="111" t="s">
        <v>3994</v>
      </c>
      <c r="B274" s="111" t="s">
        <v>7173</v>
      </c>
      <c r="C274" s="111" t="s">
        <v>6916</v>
      </c>
      <c r="D274" s="111" t="s">
        <v>7189</v>
      </c>
      <c r="E274" s="111" t="s">
        <v>4465</v>
      </c>
    </row>
    <row r="275" spans="1:5" x14ac:dyDescent="0.25">
      <c r="A275" s="111" t="s">
        <v>3994</v>
      </c>
      <c r="B275" s="111" t="s">
        <v>7173</v>
      </c>
      <c r="C275" s="111" t="s">
        <v>6917</v>
      </c>
      <c r="D275" s="111" t="s">
        <v>7190</v>
      </c>
      <c r="E275" s="111" t="s">
        <v>4465</v>
      </c>
    </row>
    <row r="276" spans="1:5" x14ac:dyDescent="0.25">
      <c r="A276" s="111" t="s">
        <v>3994</v>
      </c>
      <c r="B276" s="111" t="s">
        <v>7173</v>
      </c>
      <c r="C276" s="111" t="s">
        <v>6918</v>
      </c>
      <c r="D276" s="111" t="s">
        <v>7191</v>
      </c>
      <c r="E276" s="111" t="s">
        <v>4465</v>
      </c>
    </row>
    <row r="277" spans="1:5" x14ac:dyDescent="0.25">
      <c r="A277" s="111" t="s">
        <v>3994</v>
      </c>
      <c r="B277" s="111" t="s">
        <v>7173</v>
      </c>
      <c r="C277" s="111" t="s">
        <v>6919</v>
      </c>
      <c r="D277" s="111" t="s">
        <v>7192</v>
      </c>
      <c r="E277" s="111" t="s">
        <v>4465</v>
      </c>
    </row>
    <row r="278" spans="1:5" x14ac:dyDescent="0.25">
      <c r="A278" s="111" t="s">
        <v>3994</v>
      </c>
      <c r="B278" s="111" t="s">
        <v>7173</v>
      </c>
      <c r="C278" s="111" t="s">
        <v>6920</v>
      </c>
      <c r="D278" s="111" t="s">
        <v>7193</v>
      </c>
      <c r="E278" s="111" t="s">
        <v>4465</v>
      </c>
    </row>
    <row r="279" spans="1:5" x14ac:dyDescent="0.25">
      <c r="A279" s="111" t="s">
        <v>3994</v>
      </c>
      <c r="B279" s="111" t="s">
        <v>7173</v>
      </c>
      <c r="C279" s="111" t="s">
        <v>6921</v>
      </c>
      <c r="D279" s="111" t="s">
        <v>7194</v>
      </c>
      <c r="E279" s="111" t="s">
        <v>4465</v>
      </c>
    </row>
    <row r="280" spans="1:5" x14ac:dyDescent="0.25">
      <c r="A280" s="111" t="s">
        <v>3994</v>
      </c>
      <c r="B280" s="111" t="s">
        <v>7173</v>
      </c>
      <c r="C280" s="111" t="s">
        <v>6922</v>
      </c>
      <c r="D280" s="111" t="s">
        <v>7195</v>
      </c>
      <c r="E280" s="111" t="s">
        <v>4465</v>
      </c>
    </row>
    <row r="281" spans="1:5" x14ac:dyDescent="0.25">
      <c r="A281" s="111" t="s">
        <v>3994</v>
      </c>
      <c r="B281" s="111" t="s">
        <v>7173</v>
      </c>
      <c r="C281" s="111" t="s">
        <v>6923</v>
      </c>
      <c r="D281" s="111" t="s">
        <v>7196</v>
      </c>
      <c r="E281" s="111" t="s">
        <v>4465</v>
      </c>
    </row>
    <row r="282" spans="1:5" x14ac:dyDescent="0.25">
      <c r="A282" s="111" t="s">
        <v>3994</v>
      </c>
      <c r="B282" s="111" t="s">
        <v>7173</v>
      </c>
      <c r="C282" s="111" t="s">
        <v>6924</v>
      </c>
      <c r="D282" s="111" t="s">
        <v>7197</v>
      </c>
      <c r="E282" s="111" t="s">
        <v>4465</v>
      </c>
    </row>
    <row r="283" spans="1:5" x14ac:dyDescent="0.25">
      <c r="A283" s="111" t="s">
        <v>3994</v>
      </c>
      <c r="B283" s="111" t="s">
        <v>7173</v>
      </c>
      <c r="C283" s="111" t="s">
        <v>6925</v>
      </c>
      <c r="D283" s="111" t="s">
        <v>7198</v>
      </c>
      <c r="E283" s="111" t="s">
        <v>4465</v>
      </c>
    </row>
    <row r="284" spans="1:5" x14ac:dyDescent="0.25">
      <c r="A284" s="111" t="s">
        <v>3994</v>
      </c>
      <c r="B284" s="111" t="s">
        <v>7173</v>
      </c>
      <c r="C284" s="111" t="s">
        <v>6926</v>
      </c>
      <c r="D284" s="111" t="s">
        <v>7199</v>
      </c>
      <c r="E284" s="111" t="s">
        <v>4465</v>
      </c>
    </row>
    <row r="285" spans="1:5" x14ac:dyDescent="0.25">
      <c r="A285" s="111" t="s">
        <v>3994</v>
      </c>
      <c r="B285" s="111" t="s">
        <v>7173</v>
      </c>
      <c r="C285" s="111" t="s">
        <v>6927</v>
      </c>
      <c r="D285" s="111" t="s">
        <v>7200</v>
      </c>
      <c r="E285" s="111" t="s">
        <v>4465</v>
      </c>
    </row>
    <row r="286" spans="1:5" x14ac:dyDescent="0.25">
      <c r="A286" s="111" t="s">
        <v>3994</v>
      </c>
      <c r="B286" s="111" t="s">
        <v>7173</v>
      </c>
      <c r="C286" s="111" t="s">
        <v>6928</v>
      </c>
      <c r="D286" s="111" t="s">
        <v>7201</v>
      </c>
      <c r="E286" s="111" t="s">
        <v>4465</v>
      </c>
    </row>
    <row r="287" spans="1:5" x14ac:dyDescent="0.25">
      <c r="A287" s="111" t="s">
        <v>3994</v>
      </c>
      <c r="B287" s="111" t="s">
        <v>7173</v>
      </c>
      <c r="C287" s="111" t="s">
        <v>6929</v>
      </c>
      <c r="D287" s="111" t="s">
        <v>7202</v>
      </c>
      <c r="E287" s="111" t="s">
        <v>4465</v>
      </c>
    </row>
    <row r="288" spans="1:5" x14ac:dyDescent="0.25">
      <c r="A288" s="111" t="s">
        <v>3994</v>
      </c>
      <c r="B288" s="111" t="s">
        <v>7173</v>
      </c>
      <c r="C288" s="111" t="s">
        <v>6874</v>
      </c>
      <c r="D288" s="111" t="s">
        <v>7203</v>
      </c>
      <c r="E288" s="111" t="s">
        <v>4465</v>
      </c>
    </row>
    <row r="289" spans="1:5" x14ac:dyDescent="0.25">
      <c r="A289" s="111" t="s">
        <v>3994</v>
      </c>
      <c r="B289" s="111" t="s">
        <v>7173</v>
      </c>
      <c r="C289" s="111" t="s">
        <v>6930</v>
      </c>
      <c r="D289" s="111" t="s">
        <v>7204</v>
      </c>
      <c r="E289" s="111" t="s">
        <v>4465</v>
      </c>
    </row>
    <row r="290" spans="1:5" x14ac:dyDescent="0.25">
      <c r="A290" s="111" t="s">
        <v>3994</v>
      </c>
      <c r="B290" s="111" t="s">
        <v>7173</v>
      </c>
      <c r="C290" s="111" t="s">
        <v>6931</v>
      </c>
      <c r="D290" s="111" t="s">
        <v>7205</v>
      </c>
      <c r="E290" s="111" t="s">
        <v>4465</v>
      </c>
    </row>
    <row r="291" spans="1:5" x14ac:dyDescent="0.25">
      <c r="A291" s="111" t="s">
        <v>3994</v>
      </c>
      <c r="B291" s="111" t="s">
        <v>7173</v>
      </c>
      <c r="C291" s="111" t="s">
        <v>6932</v>
      </c>
      <c r="D291" s="111" t="s">
        <v>7206</v>
      </c>
      <c r="E291" s="111" t="s">
        <v>4465</v>
      </c>
    </row>
    <row r="292" spans="1:5" x14ac:dyDescent="0.25">
      <c r="A292" s="111" t="s">
        <v>3994</v>
      </c>
      <c r="B292" s="111" t="s">
        <v>7173</v>
      </c>
      <c r="C292" s="111" t="s">
        <v>6875</v>
      </c>
      <c r="D292" s="111" t="s">
        <v>7207</v>
      </c>
      <c r="E292" s="111" t="s">
        <v>4465</v>
      </c>
    </row>
    <row r="293" spans="1:5" x14ac:dyDescent="0.25">
      <c r="A293" s="111" t="s">
        <v>3994</v>
      </c>
      <c r="B293" s="111" t="s">
        <v>7173</v>
      </c>
      <c r="C293" s="111" t="s">
        <v>6933</v>
      </c>
      <c r="D293" s="111" t="s">
        <v>7208</v>
      </c>
      <c r="E293" s="111" t="s">
        <v>4465</v>
      </c>
    </row>
    <row r="294" spans="1:5" x14ac:dyDescent="0.25">
      <c r="A294" s="111" t="s">
        <v>3994</v>
      </c>
      <c r="B294" s="111" t="s">
        <v>7209</v>
      </c>
      <c r="C294" s="111" t="s">
        <v>6934</v>
      </c>
      <c r="D294" s="111" t="s">
        <v>7210</v>
      </c>
      <c r="E294" s="111" t="s">
        <v>4465</v>
      </c>
    </row>
    <row r="295" spans="1:5" x14ac:dyDescent="0.25">
      <c r="A295" s="111" t="s">
        <v>3994</v>
      </c>
      <c r="B295" s="111" t="s">
        <v>7209</v>
      </c>
      <c r="C295" s="111" t="s">
        <v>6935</v>
      </c>
      <c r="D295" s="111" t="s">
        <v>7211</v>
      </c>
      <c r="E295" s="111" t="s">
        <v>4465</v>
      </c>
    </row>
    <row r="296" spans="1:5" x14ac:dyDescent="0.25">
      <c r="A296" s="111" t="s">
        <v>3994</v>
      </c>
      <c r="B296" s="111" t="s">
        <v>7209</v>
      </c>
      <c r="C296" s="111" t="s">
        <v>6876</v>
      </c>
      <c r="D296" s="111" t="s">
        <v>7212</v>
      </c>
      <c r="E296" s="111" t="s">
        <v>4465</v>
      </c>
    </row>
    <row r="297" spans="1:5" x14ac:dyDescent="0.25">
      <c r="A297" s="111" t="s">
        <v>3994</v>
      </c>
      <c r="B297" s="111" t="s">
        <v>7209</v>
      </c>
      <c r="C297" s="111" t="s">
        <v>6936</v>
      </c>
      <c r="D297" s="111" t="s">
        <v>7213</v>
      </c>
      <c r="E297" s="111" t="s">
        <v>4465</v>
      </c>
    </row>
    <row r="298" spans="1:5" x14ac:dyDescent="0.25">
      <c r="A298" s="111" t="s">
        <v>3994</v>
      </c>
      <c r="B298" s="111" t="s">
        <v>7209</v>
      </c>
      <c r="C298" s="111" t="s">
        <v>6937</v>
      </c>
      <c r="D298" s="111" t="s">
        <v>7214</v>
      </c>
      <c r="E298" s="111" t="s">
        <v>4465</v>
      </c>
    </row>
    <row r="299" spans="1:5" x14ac:dyDescent="0.25">
      <c r="A299" s="111" t="s">
        <v>3994</v>
      </c>
      <c r="B299" s="111" t="s">
        <v>7209</v>
      </c>
      <c r="C299" s="111" t="s">
        <v>6938</v>
      </c>
      <c r="D299" s="111" t="s">
        <v>7215</v>
      </c>
      <c r="E299" s="111" t="s">
        <v>4465</v>
      </c>
    </row>
    <row r="300" spans="1:5" x14ac:dyDescent="0.25">
      <c r="A300" s="111" t="s">
        <v>3994</v>
      </c>
      <c r="B300" s="111" t="s">
        <v>7209</v>
      </c>
      <c r="C300" s="111" t="s">
        <v>6877</v>
      </c>
      <c r="D300" s="111" t="s">
        <v>7216</v>
      </c>
      <c r="E300" s="111" t="s">
        <v>4465</v>
      </c>
    </row>
    <row r="301" spans="1:5" x14ac:dyDescent="0.25">
      <c r="A301" s="111" t="s">
        <v>3994</v>
      </c>
      <c r="B301" s="111" t="s">
        <v>7209</v>
      </c>
      <c r="C301" s="111" t="s">
        <v>6939</v>
      </c>
      <c r="D301" s="111" t="s">
        <v>7217</v>
      </c>
      <c r="E301" s="111" t="s">
        <v>4465</v>
      </c>
    </row>
    <row r="302" spans="1:5" x14ac:dyDescent="0.25">
      <c r="A302" s="111" t="s">
        <v>3994</v>
      </c>
      <c r="B302" s="111" t="s">
        <v>7209</v>
      </c>
      <c r="C302" s="111" t="s">
        <v>6940</v>
      </c>
      <c r="D302" s="111" t="s">
        <v>7218</v>
      </c>
      <c r="E302" s="111" t="s">
        <v>4465</v>
      </c>
    </row>
    <row r="303" spans="1:5" x14ac:dyDescent="0.25">
      <c r="A303" s="111" t="s">
        <v>3994</v>
      </c>
      <c r="B303" s="111" t="s">
        <v>7209</v>
      </c>
      <c r="C303" s="111" t="s">
        <v>6941</v>
      </c>
      <c r="D303" s="111" t="s">
        <v>7219</v>
      </c>
      <c r="E303" s="111" t="s">
        <v>4465</v>
      </c>
    </row>
    <row r="304" spans="1:5" x14ac:dyDescent="0.25">
      <c r="A304" s="111" t="s">
        <v>3994</v>
      </c>
      <c r="B304" s="111" t="s">
        <v>7209</v>
      </c>
      <c r="C304" s="111" t="s">
        <v>6942</v>
      </c>
      <c r="D304" s="111" t="s">
        <v>7220</v>
      </c>
      <c r="E304" s="111" t="s">
        <v>4465</v>
      </c>
    </row>
    <row r="305" spans="1:5" x14ac:dyDescent="0.25">
      <c r="A305" s="111" t="s">
        <v>3994</v>
      </c>
      <c r="B305" s="111" t="s">
        <v>7209</v>
      </c>
      <c r="C305" s="111" t="s">
        <v>6878</v>
      </c>
      <c r="D305" s="111" t="s">
        <v>7221</v>
      </c>
      <c r="E305" s="111" t="s">
        <v>4465</v>
      </c>
    </row>
    <row r="306" spans="1:5" x14ac:dyDescent="0.25">
      <c r="A306" s="111" t="s">
        <v>3994</v>
      </c>
      <c r="B306" s="111" t="s">
        <v>7209</v>
      </c>
      <c r="C306" s="111" t="s">
        <v>6943</v>
      </c>
      <c r="D306" s="111" t="s">
        <v>7222</v>
      </c>
      <c r="E306" s="111" t="s">
        <v>4465</v>
      </c>
    </row>
    <row r="307" spans="1:5" x14ac:dyDescent="0.25">
      <c r="A307" s="111" t="s">
        <v>3994</v>
      </c>
      <c r="B307" s="111" t="s">
        <v>7209</v>
      </c>
      <c r="C307" s="111" t="s">
        <v>6944</v>
      </c>
      <c r="D307" s="111" t="s">
        <v>7223</v>
      </c>
      <c r="E307" s="111" t="s">
        <v>4465</v>
      </c>
    </row>
    <row r="308" spans="1:5" x14ac:dyDescent="0.25">
      <c r="A308" s="111" t="s">
        <v>3994</v>
      </c>
      <c r="B308" s="111" t="s">
        <v>7209</v>
      </c>
      <c r="C308" s="111" t="s">
        <v>6879</v>
      </c>
      <c r="D308" s="111" t="s">
        <v>7224</v>
      </c>
      <c r="E308" s="111" t="s">
        <v>4465</v>
      </c>
    </row>
    <row r="309" spans="1:5" x14ac:dyDescent="0.25">
      <c r="A309" s="111" t="s">
        <v>3994</v>
      </c>
      <c r="B309" s="111" t="s">
        <v>7209</v>
      </c>
      <c r="C309" s="111" t="s">
        <v>6945</v>
      </c>
      <c r="D309" s="111" t="s">
        <v>7225</v>
      </c>
      <c r="E309" s="111" t="s">
        <v>4465</v>
      </c>
    </row>
    <row r="310" spans="1:5" x14ac:dyDescent="0.25">
      <c r="A310" s="111" t="s">
        <v>3994</v>
      </c>
      <c r="B310" s="111" t="s">
        <v>7209</v>
      </c>
      <c r="C310" s="111" t="s">
        <v>6880</v>
      </c>
      <c r="D310" s="111" t="s">
        <v>7226</v>
      </c>
      <c r="E310" s="111" t="s">
        <v>4465</v>
      </c>
    </row>
    <row r="311" spans="1:5" x14ac:dyDescent="0.25">
      <c r="A311" s="111" t="s">
        <v>3994</v>
      </c>
      <c r="B311" s="111" t="s">
        <v>7209</v>
      </c>
      <c r="C311" s="111" t="s">
        <v>6946</v>
      </c>
      <c r="D311" s="111" t="s">
        <v>7227</v>
      </c>
      <c r="E311" s="111" t="s">
        <v>4465</v>
      </c>
    </row>
    <row r="312" spans="1:5" x14ac:dyDescent="0.25">
      <c r="A312" s="111" t="s">
        <v>3994</v>
      </c>
      <c r="B312" s="111" t="s">
        <v>7209</v>
      </c>
      <c r="C312" s="111" t="s">
        <v>6947</v>
      </c>
      <c r="D312" s="111" t="s">
        <v>7228</v>
      </c>
      <c r="E312" s="111" t="s">
        <v>4465</v>
      </c>
    </row>
    <row r="313" spans="1:5" x14ac:dyDescent="0.25">
      <c r="A313" s="111" t="s">
        <v>3994</v>
      </c>
      <c r="B313" s="111" t="s">
        <v>7209</v>
      </c>
      <c r="C313" s="111" t="s">
        <v>6948</v>
      </c>
      <c r="D313" s="111" t="s">
        <v>7229</v>
      </c>
      <c r="E313" s="111" t="s">
        <v>4465</v>
      </c>
    </row>
    <row r="314" spans="1:5" x14ac:dyDescent="0.25">
      <c r="A314" s="111" t="s">
        <v>3994</v>
      </c>
      <c r="B314" s="111" t="s">
        <v>7209</v>
      </c>
      <c r="C314" s="111" t="s">
        <v>6949</v>
      </c>
      <c r="D314" s="111" t="s">
        <v>7230</v>
      </c>
      <c r="E314" s="111" t="s">
        <v>4465</v>
      </c>
    </row>
    <row r="315" spans="1:5" x14ac:dyDescent="0.25">
      <c r="A315" s="111" t="s">
        <v>3994</v>
      </c>
      <c r="B315" s="111" t="s">
        <v>7209</v>
      </c>
      <c r="C315" s="111" t="s">
        <v>6950</v>
      </c>
      <c r="D315" s="111" t="s">
        <v>7231</v>
      </c>
      <c r="E315" s="111" t="s">
        <v>4465</v>
      </c>
    </row>
    <row r="316" spans="1:5" x14ac:dyDescent="0.25">
      <c r="A316" s="111" t="s">
        <v>3994</v>
      </c>
      <c r="B316" s="111" t="s">
        <v>7209</v>
      </c>
      <c r="C316" s="111" t="s">
        <v>6951</v>
      </c>
      <c r="D316" s="111" t="s">
        <v>7232</v>
      </c>
      <c r="E316" s="111" t="s">
        <v>4465</v>
      </c>
    </row>
    <row r="317" spans="1:5" x14ac:dyDescent="0.25">
      <c r="A317" s="111" t="s">
        <v>3994</v>
      </c>
      <c r="B317" s="111" t="s">
        <v>7209</v>
      </c>
      <c r="C317" s="111" t="s">
        <v>6881</v>
      </c>
      <c r="D317" s="111" t="s">
        <v>7233</v>
      </c>
      <c r="E317" s="111" t="s">
        <v>4465</v>
      </c>
    </row>
    <row r="318" spans="1:5" x14ac:dyDescent="0.25">
      <c r="A318" s="111" t="s">
        <v>3994</v>
      </c>
      <c r="B318" s="111" t="s">
        <v>7209</v>
      </c>
      <c r="C318" s="111" t="s">
        <v>6952</v>
      </c>
      <c r="D318" s="111" t="s">
        <v>7234</v>
      </c>
      <c r="E318" s="111" t="s">
        <v>4465</v>
      </c>
    </row>
    <row r="319" spans="1:5" x14ac:dyDescent="0.25">
      <c r="A319" s="111" t="s">
        <v>3994</v>
      </c>
      <c r="B319" s="111" t="s">
        <v>7209</v>
      </c>
      <c r="C319" s="111" t="s">
        <v>6882</v>
      </c>
      <c r="D319" s="111" t="s">
        <v>7235</v>
      </c>
      <c r="E319" s="111" t="s">
        <v>4465</v>
      </c>
    </row>
    <row r="320" spans="1:5" x14ac:dyDescent="0.25">
      <c r="A320" s="111" t="s">
        <v>3994</v>
      </c>
      <c r="B320" s="111" t="s">
        <v>7209</v>
      </c>
      <c r="C320" s="111" t="s">
        <v>6883</v>
      </c>
      <c r="D320" s="111" t="s">
        <v>7236</v>
      </c>
      <c r="E320" s="111" t="s">
        <v>4465</v>
      </c>
    </row>
    <row r="321" spans="1:5" x14ac:dyDescent="0.25">
      <c r="A321" s="111" t="s">
        <v>3994</v>
      </c>
      <c r="B321" s="111" t="s">
        <v>7209</v>
      </c>
      <c r="C321" s="111" t="s">
        <v>6953</v>
      </c>
      <c r="D321" s="111" t="s">
        <v>7237</v>
      </c>
      <c r="E321" s="111" t="s">
        <v>4465</v>
      </c>
    </row>
    <row r="322" spans="1:5" x14ac:dyDescent="0.25">
      <c r="A322" s="111" t="s">
        <v>3994</v>
      </c>
      <c r="B322" s="111" t="s">
        <v>7209</v>
      </c>
      <c r="C322" s="111" t="s">
        <v>6954</v>
      </c>
      <c r="D322" s="111" t="s">
        <v>7238</v>
      </c>
      <c r="E322" s="111" t="s">
        <v>4465</v>
      </c>
    </row>
    <row r="323" spans="1:5" x14ac:dyDescent="0.25">
      <c r="A323" s="111" t="s">
        <v>3994</v>
      </c>
      <c r="B323" s="111" t="s">
        <v>7209</v>
      </c>
      <c r="C323" s="111" t="s">
        <v>6955</v>
      </c>
      <c r="D323" s="111" t="s">
        <v>7239</v>
      </c>
      <c r="E323" s="111" t="s">
        <v>4465</v>
      </c>
    </row>
    <row r="324" spans="1:5" x14ac:dyDescent="0.25">
      <c r="A324" s="111" t="s">
        <v>3994</v>
      </c>
      <c r="B324" s="111" t="s">
        <v>7209</v>
      </c>
      <c r="C324" s="111" t="s">
        <v>6956</v>
      </c>
      <c r="D324" s="111" t="s">
        <v>7240</v>
      </c>
      <c r="E324" s="111" t="s">
        <v>4465</v>
      </c>
    </row>
    <row r="325" spans="1:5" x14ac:dyDescent="0.25">
      <c r="A325" s="111" t="s">
        <v>3994</v>
      </c>
      <c r="B325" s="111" t="s">
        <v>7209</v>
      </c>
      <c r="C325" s="111" t="s">
        <v>6957</v>
      </c>
      <c r="D325" s="111" t="s">
        <v>7241</v>
      </c>
      <c r="E325" s="111" t="s">
        <v>4465</v>
      </c>
    </row>
    <row r="326" spans="1:5" x14ac:dyDescent="0.25">
      <c r="A326" s="111" t="s">
        <v>3994</v>
      </c>
      <c r="B326" s="111" t="s">
        <v>7209</v>
      </c>
      <c r="C326" s="111" t="s">
        <v>6958</v>
      </c>
      <c r="D326" s="111" t="s">
        <v>7242</v>
      </c>
      <c r="E326" s="111" t="s">
        <v>4465</v>
      </c>
    </row>
    <row r="327" spans="1:5" x14ac:dyDescent="0.25">
      <c r="A327" s="111" t="s">
        <v>3994</v>
      </c>
      <c r="B327" s="111" t="s">
        <v>7209</v>
      </c>
      <c r="C327" s="111" t="s">
        <v>6959</v>
      </c>
      <c r="D327" s="111" t="s">
        <v>7243</v>
      </c>
      <c r="E327" s="111" t="s">
        <v>4465</v>
      </c>
    </row>
    <row r="328" spans="1:5" x14ac:dyDescent="0.25">
      <c r="A328" s="111" t="s">
        <v>3994</v>
      </c>
      <c r="B328" s="111" t="s">
        <v>7244</v>
      </c>
      <c r="C328" s="111" t="s">
        <v>6960</v>
      </c>
      <c r="D328" s="111" t="s">
        <v>7245</v>
      </c>
      <c r="E328" s="111" t="s">
        <v>4465</v>
      </c>
    </row>
    <row r="329" spans="1:5" x14ac:dyDescent="0.25">
      <c r="A329" s="111" t="s">
        <v>3994</v>
      </c>
      <c r="B329" s="111" t="s">
        <v>7244</v>
      </c>
      <c r="C329" s="111" t="s">
        <v>6884</v>
      </c>
      <c r="D329" s="111" t="s">
        <v>7246</v>
      </c>
      <c r="E329" s="111" t="s">
        <v>4465</v>
      </c>
    </row>
    <row r="330" spans="1:5" x14ac:dyDescent="0.25">
      <c r="A330" s="111" t="s">
        <v>3994</v>
      </c>
      <c r="B330" s="111" t="s">
        <v>7244</v>
      </c>
      <c r="C330" s="111" t="s">
        <v>6961</v>
      </c>
      <c r="D330" s="111" t="s">
        <v>7247</v>
      </c>
      <c r="E330" s="111" t="s">
        <v>4465</v>
      </c>
    </row>
    <row r="331" spans="1:5" x14ac:dyDescent="0.25">
      <c r="A331" s="111" t="s">
        <v>3994</v>
      </c>
      <c r="B331" s="111" t="s">
        <v>7244</v>
      </c>
      <c r="C331" s="111" t="s">
        <v>6962</v>
      </c>
      <c r="D331" s="111" t="s">
        <v>7248</v>
      </c>
      <c r="E331" s="111" t="s">
        <v>4465</v>
      </c>
    </row>
    <row r="332" spans="1:5" x14ac:dyDescent="0.25">
      <c r="A332" s="111" t="s">
        <v>3994</v>
      </c>
      <c r="B332" s="111" t="s">
        <v>7244</v>
      </c>
      <c r="C332" s="111" t="s">
        <v>6885</v>
      </c>
      <c r="D332" s="111" t="s">
        <v>7249</v>
      </c>
      <c r="E332" s="111" t="s">
        <v>4465</v>
      </c>
    </row>
    <row r="333" spans="1:5" x14ac:dyDescent="0.25">
      <c r="A333" s="111" t="s">
        <v>3994</v>
      </c>
      <c r="B333" s="111" t="s">
        <v>7244</v>
      </c>
      <c r="C333" s="111" t="s">
        <v>6963</v>
      </c>
      <c r="D333" s="111" t="s">
        <v>7250</v>
      </c>
      <c r="E333" s="111" t="s">
        <v>4465</v>
      </c>
    </row>
    <row r="334" spans="1:5" x14ac:dyDescent="0.25">
      <c r="A334" s="111" t="s">
        <v>3994</v>
      </c>
      <c r="B334" s="111" t="s">
        <v>7244</v>
      </c>
      <c r="C334" s="111" t="s">
        <v>6886</v>
      </c>
      <c r="D334" s="111" t="s">
        <v>7251</v>
      </c>
      <c r="E334" s="111" t="s">
        <v>4465</v>
      </c>
    </row>
    <row r="335" spans="1:5" x14ac:dyDescent="0.25">
      <c r="A335" s="111" t="s">
        <v>3994</v>
      </c>
      <c r="B335" s="111" t="s">
        <v>7244</v>
      </c>
      <c r="C335" s="111" t="s">
        <v>6887</v>
      </c>
      <c r="D335" s="111" t="s">
        <v>7252</v>
      </c>
      <c r="E335" s="111" t="s">
        <v>4465</v>
      </c>
    </row>
    <row r="336" spans="1:5" x14ac:dyDescent="0.25">
      <c r="A336" s="111" t="s">
        <v>3994</v>
      </c>
      <c r="B336" s="111" t="s">
        <v>7244</v>
      </c>
      <c r="C336" s="111" t="s">
        <v>6964</v>
      </c>
      <c r="D336" s="111" t="s">
        <v>7253</v>
      </c>
      <c r="E336" s="111" t="s">
        <v>4465</v>
      </c>
    </row>
    <row r="337" spans="1:5" x14ac:dyDescent="0.25">
      <c r="A337" s="111" t="s">
        <v>3994</v>
      </c>
      <c r="B337" s="111" t="s">
        <v>7244</v>
      </c>
      <c r="C337" s="111" t="s">
        <v>6965</v>
      </c>
      <c r="D337" s="111" t="s">
        <v>7254</v>
      </c>
      <c r="E337" s="111" t="s">
        <v>4465</v>
      </c>
    </row>
    <row r="338" spans="1:5" x14ac:dyDescent="0.25">
      <c r="A338" s="111" t="s">
        <v>3994</v>
      </c>
      <c r="B338" s="111" t="s">
        <v>7244</v>
      </c>
      <c r="C338" s="111" t="s">
        <v>6966</v>
      </c>
      <c r="D338" s="111" t="s">
        <v>7255</v>
      </c>
      <c r="E338" s="111" t="s">
        <v>4465</v>
      </c>
    </row>
    <row r="339" spans="1:5" x14ac:dyDescent="0.25">
      <c r="A339" s="111" t="s">
        <v>3994</v>
      </c>
      <c r="B339" s="111" t="s">
        <v>7244</v>
      </c>
      <c r="C339" s="111" t="s">
        <v>6967</v>
      </c>
      <c r="D339" s="111" t="s">
        <v>7256</v>
      </c>
      <c r="E339" s="111" t="s">
        <v>4465</v>
      </c>
    </row>
    <row r="340" spans="1:5" x14ac:dyDescent="0.25">
      <c r="A340" s="111" t="s">
        <v>3994</v>
      </c>
      <c r="B340" s="111" t="s">
        <v>7244</v>
      </c>
      <c r="C340" s="111" t="s">
        <v>6968</v>
      </c>
      <c r="D340" s="111" t="s">
        <v>7257</v>
      </c>
      <c r="E340" s="111" t="s">
        <v>4465</v>
      </c>
    </row>
    <row r="341" spans="1:5" x14ac:dyDescent="0.25">
      <c r="A341" s="111" t="s">
        <v>3994</v>
      </c>
      <c r="B341" s="111" t="s">
        <v>7244</v>
      </c>
      <c r="C341" s="111" t="s">
        <v>6969</v>
      </c>
      <c r="D341" s="111" t="s">
        <v>7258</v>
      </c>
      <c r="E341" s="111" t="s">
        <v>4465</v>
      </c>
    </row>
    <row r="342" spans="1:5" x14ac:dyDescent="0.25">
      <c r="A342" s="111" t="s">
        <v>3994</v>
      </c>
      <c r="B342" s="111" t="s">
        <v>7244</v>
      </c>
      <c r="C342" s="111" t="s">
        <v>6970</v>
      </c>
      <c r="D342" s="111" t="s">
        <v>7259</v>
      </c>
      <c r="E342" s="111" t="s">
        <v>4465</v>
      </c>
    </row>
    <row r="343" spans="1:5" x14ac:dyDescent="0.25">
      <c r="A343" s="111" t="s">
        <v>3994</v>
      </c>
      <c r="B343" s="111" t="s">
        <v>7244</v>
      </c>
      <c r="C343" s="111" t="s">
        <v>6971</v>
      </c>
      <c r="D343" s="111" t="s">
        <v>7260</v>
      </c>
      <c r="E343" s="111" t="s">
        <v>4465</v>
      </c>
    </row>
    <row r="344" spans="1:5" x14ac:dyDescent="0.25">
      <c r="A344" s="111" t="s">
        <v>3994</v>
      </c>
      <c r="B344" s="111" t="s">
        <v>7244</v>
      </c>
      <c r="C344" s="111" t="s">
        <v>6972</v>
      </c>
      <c r="D344" s="111" t="s">
        <v>7261</v>
      </c>
      <c r="E344" s="111" t="s">
        <v>4465</v>
      </c>
    </row>
    <row r="345" spans="1:5" x14ac:dyDescent="0.25">
      <c r="A345" s="111" t="s">
        <v>3994</v>
      </c>
      <c r="B345" s="111" t="s">
        <v>7244</v>
      </c>
      <c r="C345" s="111" t="s">
        <v>6973</v>
      </c>
      <c r="D345" s="111" t="s">
        <v>7262</v>
      </c>
      <c r="E345" s="111" t="s">
        <v>4465</v>
      </c>
    </row>
    <row r="346" spans="1:5" x14ac:dyDescent="0.25">
      <c r="A346" s="111" t="s">
        <v>3994</v>
      </c>
      <c r="B346" s="111" t="s">
        <v>7244</v>
      </c>
      <c r="C346" s="111" t="s">
        <v>6974</v>
      </c>
      <c r="D346" s="111" t="s">
        <v>7263</v>
      </c>
      <c r="E346" s="111" t="s">
        <v>4465</v>
      </c>
    </row>
    <row r="347" spans="1:5" x14ac:dyDescent="0.25">
      <c r="A347" s="111" t="s">
        <v>3994</v>
      </c>
      <c r="B347" s="111" t="s">
        <v>7244</v>
      </c>
      <c r="C347" s="111" t="s">
        <v>6888</v>
      </c>
      <c r="D347" s="111" t="s">
        <v>7264</v>
      </c>
      <c r="E347" s="111" t="s">
        <v>4465</v>
      </c>
    </row>
    <row r="348" spans="1:5" x14ac:dyDescent="0.25">
      <c r="A348" s="111" t="s">
        <v>3994</v>
      </c>
      <c r="B348" s="111" t="s">
        <v>7244</v>
      </c>
      <c r="C348" s="111" t="s">
        <v>6975</v>
      </c>
      <c r="D348" s="111" t="s">
        <v>7265</v>
      </c>
      <c r="E348" s="111" t="s">
        <v>4465</v>
      </c>
    </row>
    <row r="349" spans="1:5" x14ac:dyDescent="0.25">
      <c r="A349" s="111" t="s">
        <v>3994</v>
      </c>
      <c r="B349" s="111" t="s">
        <v>7244</v>
      </c>
      <c r="C349" s="111" t="s">
        <v>6976</v>
      </c>
      <c r="D349" s="111" t="s">
        <v>7266</v>
      </c>
      <c r="E349" s="111" t="s">
        <v>4465</v>
      </c>
    </row>
    <row r="350" spans="1:5" x14ac:dyDescent="0.25">
      <c r="A350" s="111" t="s">
        <v>3994</v>
      </c>
      <c r="B350" s="111" t="s">
        <v>7244</v>
      </c>
      <c r="C350" s="111" t="s">
        <v>6977</v>
      </c>
      <c r="D350" s="111" t="s">
        <v>7267</v>
      </c>
      <c r="E350" s="111" t="s">
        <v>4465</v>
      </c>
    </row>
    <row r="351" spans="1:5" x14ac:dyDescent="0.25">
      <c r="A351" s="111" t="s">
        <v>3994</v>
      </c>
      <c r="B351" s="111" t="s">
        <v>7244</v>
      </c>
      <c r="C351" s="111" t="s">
        <v>6978</v>
      </c>
      <c r="D351" s="111" t="s">
        <v>7268</v>
      </c>
      <c r="E351" s="111" t="s">
        <v>4465</v>
      </c>
    </row>
    <row r="352" spans="1:5" x14ac:dyDescent="0.25">
      <c r="A352" s="111" t="s">
        <v>3994</v>
      </c>
      <c r="B352" s="111" t="s">
        <v>7244</v>
      </c>
      <c r="C352" s="111" t="s">
        <v>6979</v>
      </c>
      <c r="D352" s="111" t="s">
        <v>7269</v>
      </c>
      <c r="E352" s="111" t="s">
        <v>4465</v>
      </c>
    </row>
    <row r="353" spans="1:5" x14ac:dyDescent="0.25">
      <c r="A353" s="111" t="s">
        <v>3994</v>
      </c>
      <c r="B353" s="111" t="s">
        <v>7244</v>
      </c>
      <c r="C353" s="111" t="s">
        <v>6980</v>
      </c>
      <c r="D353" s="111" t="s">
        <v>7270</v>
      </c>
      <c r="E353" s="111" t="s">
        <v>4465</v>
      </c>
    </row>
    <row r="354" spans="1:5" x14ac:dyDescent="0.25">
      <c r="A354" s="111" t="s">
        <v>3994</v>
      </c>
      <c r="B354" s="111" t="s">
        <v>7244</v>
      </c>
      <c r="C354" s="111" t="s">
        <v>6889</v>
      </c>
      <c r="D354" s="111" t="s">
        <v>7271</v>
      </c>
      <c r="E354" s="111" t="s">
        <v>4465</v>
      </c>
    </row>
    <row r="355" spans="1:5" x14ac:dyDescent="0.25">
      <c r="A355" s="111" t="s">
        <v>3994</v>
      </c>
      <c r="B355" s="111" t="s">
        <v>7244</v>
      </c>
      <c r="C355" s="111" t="s">
        <v>6981</v>
      </c>
      <c r="D355" s="111" t="s">
        <v>7272</v>
      </c>
      <c r="E355" s="111" t="s">
        <v>4465</v>
      </c>
    </row>
    <row r="356" spans="1:5" x14ac:dyDescent="0.25">
      <c r="A356" s="111" t="s">
        <v>3994</v>
      </c>
      <c r="B356" s="111" t="s">
        <v>7244</v>
      </c>
      <c r="C356" s="111" t="s">
        <v>6890</v>
      </c>
      <c r="D356" s="111" t="s">
        <v>7273</v>
      </c>
      <c r="E356" s="111" t="s">
        <v>4465</v>
      </c>
    </row>
    <row r="357" spans="1:5" x14ac:dyDescent="0.25">
      <c r="A357" s="111" t="s">
        <v>3994</v>
      </c>
      <c r="B357" s="111" t="s">
        <v>7244</v>
      </c>
      <c r="C357" s="111" t="s">
        <v>6985</v>
      </c>
      <c r="D357" s="111" t="s">
        <v>7274</v>
      </c>
      <c r="E357" s="111" t="s">
        <v>4465</v>
      </c>
    </row>
    <row r="358" spans="1:5" x14ac:dyDescent="0.25">
      <c r="A358" s="111" t="s">
        <v>3994</v>
      </c>
      <c r="B358" s="111" t="s">
        <v>7244</v>
      </c>
      <c r="C358" s="111" t="s">
        <v>6986</v>
      </c>
      <c r="D358" s="111" t="s">
        <v>7275</v>
      </c>
      <c r="E358" s="111" t="s">
        <v>4465</v>
      </c>
    </row>
    <row r="359" spans="1:5" x14ac:dyDescent="0.25">
      <c r="A359" s="111" t="s">
        <v>3994</v>
      </c>
      <c r="B359" s="111" t="s">
        <v>7244</v>
      </c>
      <c r="C359" s="111" t="s">
        <v>6891</v>
      </c>
      <c r="D359" s="111" t="s">
        <v>7276</v>
      </c>
      <c r="E359" s="111" t="s">
        <v>4465</v>
      </c>
    </row>
    <row r="360" spans="1:5" x14ac:dyDescent="0.25">
      <c r="A360" s="111" t="s">
        <v>3994</v>
      </c>
      <c r="B360" s="111" t="s">
        <v>7244</v>
      </c>
      <c r="C360" s="111" t="s">
        <v>6987</v>
      </c>
      <c r="D360" s="111" t="s">
        <v>7277</v>
      </c>
      <c r="E360" s="111" t="s">
        <v>4465</v>
      </c>
    </row>
    <row r="361" spans="1:5" x14ac:dyDescent="0.25">
      <c r="A361" s="111" t="s">
        <v>3994</v>
      </c>
      <c r="B361" s="111" t="s">
        <v>7244</v>
      </c>
      <c r="C361" s="111" t="s">
        <v>6988</v>
      </c>
      <c r="D361" s="111" t="s">
        <v>7278</v>
      </c>
      <c r="E361" s="111" t="s">
        <v>4465</v>
      </c>
    </row>
    <row r="362" spans="1:5" x14ac:dyDescent="0.25">
      <c r="A362" s="111" t="s">
        <v>3994</v>
      </c>
      <c r="B362" s="111" t="s">
        <v>7279</v>
      </c>
      <c r="C362" s="111" t="s">
        <v>6892</v>
      </c>
      <c r="D362" s="111" t="s">
        <v>7280</v>
      </c>
      <c r="E362" s="111" t="s">
        <v>4465</v>
      </c>
    </row>
    <row r="363" spans="1:5" x14ac:dyDescent="0.25">
      <c r="A363" s="111" t="s">
        <v>3994</v>
      </c>
      <c r="B363" s="111" t="s">
        <v>7279</v>
      </c>
      <c r="C363" s="111" t="s">
        <v>6893</v>
      </c>
      <c r="D363" s="111" t="s">
        <v>7281</v>
      </c>
      <c r="E363" s="111" t="s">
        <v>4465</v>
      </c>
    </row>
    <row r="364" spans="1:5" x14ac:dyDescent="0.25">
      <c r="A364" s="111" t="s">
        <v>3994</v>
      </c>
      <c r="B364" s="111" t="s">
        <v>7279</v>
      </c>
      <c r="C364" s="111" t="s">
        <v>6894</v>
      </c>
      <c r="D364" s="111" t="s">
        <v>7282</v>
      </c>
      <c r="E364" s="111" t="s">
        <v>4465</v>
      </c>
    </row>
    <row r="365" spans="1:5" x14ac:dyDescent="0.25">
      <c r="A365" s="111" t="s">
        <v>3994</v>
      </c>
      <c r="B365" s="111" t="s">
        <v>7279</v>
      </c>
      <c r="C365" s="111" t="s">
        <v>6895</v>
      </c>
      <c r="D365" s="111" t="s">
        <v>7283</v>
      </c>
      <c r="E365" s="111" t="s">
        <v>4465</v>
      </c>
    </row>
    <row r="366" spans="1:5" x14ac:dyDescent="0.25">
      <c r="A366" s="111" t="s">
        <v>3994</v>
      </c>
      <c r="B366" s="111" t="s">
        <v>7279</v>
      </c>
      <c r="C366" s="111" t="s">
        <v>6896</v>
      </c>
      <c r="D366" s="111" t="s">
        <v>7284</v>
      </c>
      <c r="E366" s="111" t="s">
        <v>4465</v>
      </c>
    </row>
    <row r="367" spans="1:5" x14ac:dyDescent="0.25">
      <c r="A367" s="111" t="s">
        <v>3994</v>
      </c>
      <c r="B367" s="111" t="s">
        <v>7279</v>
      </c>
      <c r="C367" s="111" t="s">
        <v>6897</v>
      </c>
      <c r="D367" s="111" t="s">
        <v>7285</v>
      </c>
      <c r="E367" s="111" t="s">
        <v>4465</v>
      </c>
    </row>
    <row r="368" spans="1:5" x14ac:dyDescent="0.25">
      <c r="A368" s="111" t="s">
        <v>3994</v>
      </c>
      <c r="B368" s="111" t="s">
        <v>7279</v>
      </c>
      <c r="C368" s="111" t="s">
        <v>6898</v>
      </c>
      <c r="D368" s="111" t="s">
        <v>7286</v>
      </c>
      <c r="E368" s="111" t="s">
        <v>4465</v>
      </c>
    </row>
    <row r="369" spans="1:5" x14ac:dyDescent="0.25">
      <c r="A369" s="111" t="s">
        <v>3994</v>
      </c>
      <c r="B369" s="111" t="s">
        <v>7279</v>
      </c>
      <c r="C369" s="111" t="s">
        <v>6899</v>
      </c>
      <c r="D369" s="111" t="s">
        <v>7287</v>
      </c>
      <c r="E369" s="111" t="s">
        <v>4465</v>
      </c>
    </row>
    <row r="370" spans="1:5" x14ac:dyDescent="0.25">
      <c r="A370" s="111" t="s">
        <v>3994</v>
      </c>
      <c r="B370" s="111" t="s">
        <v>7279</v>
      </c>
      <c r="C370" s="111" t="s">
        <v>6989</v>
      </c>
      <c r="D370" s="111" t="s">
        <v>7288</v>
      </c>
      <c r="E370" s="111" t="s">
        <v>4465</v>
      </c>
    </row>
    <row r="371" spans="1:5" x14ac:dyDescent="0.25">
      <c r="A371" s="111" t="s">
        <v>3994</v>
      </c>
      <c r="B371" s="111" t="s">
        <v>7279</v>
      </c>
      <c r="C371" s="111" t="s">
        <v>6990</v>
      </c>
      <c r="D371" s="111" t="s">
        <v>7289</v>
      </c>
      <c r="E371" s="111" t="s">
        <v>4465</v>
      </c>
    </row>
    <row r="372" spans="1:5" x14ac:dyDescent="0.25">
      <c r="A372" s="111" t="s">
        <v>3994</v>
      </c>
      <c r="B372" s="111" t="s">
        <v>7279</v>
      </c>
      <c r="C372" s="111" t="s">
        <v>6991</v>
      </c>
      <c r="D372" s="111" t="s">
        <v>7290</v>
      </c>
      <c r="E372" s="111" t="s">
        <v>4465</v>
      </c>
    </row>
    <row r="373" spans="1:5" x14ac:dyDescent="0.25">
      <c r="A373" s="111" t="s">
        <v>3994</v>
      </c>
      <c r="B373" s="111" t="s">
        <v>7279</v>
      </c>
      <c r="C373" s="111" t="s">
        <v>6992</v>
      </c>
      <c r="D373" s="111" t="s">
        <v>7291</v>
      </c>
      <c r="E373" s="111" t="s">
        <v>4465</v>
      </c>
    </row>
    <row r="374" spans="1:5" x14ac:dyDescent="0.25">
      <c r="A374" s="111" t="s">
        <v>3994</v>
      </c>
      <c r="B374" s="111" t="s">
        <v>7279</v>
      </c>
      <c r="C374" s="111" t="s">
        <v>6900</v>
      </c>
      <c r="D374" s="111" t="s">
        <v>7292</v>
      </c>
      <c r="E374" s="111" t="s">
        <v>4465</v>
      </c>
    </row>
    <row r="375" spans="1:5" x14ac:dyDescent="0.25">
      <c r="A375" s="111" t="s">
        <v>3994</v>
      </c>
      <c r="B375" s="111" t="s">
        <v>7279</v>
      </c>
      <c r="C375" s="111" t="s">
        <v>6901</v>
      </c>
      <c r="D375" s="111" t="s">
        <v>7293</v>
      </c>
      <c r="E375" s="111" t="s">
        <v>4465</v>
      </c>
    </row>
    <row r="376" spans="1:5" x14ac:dyDescent="0.25">
      <c r="A376" s="111" t="s">
        <v>3994</v>
      </c>
      <c r="B376" s="111" t="s">
        <v>7279</v>
      </c>
      <c r="C376" s="111" t="s">
        <v>6993</v>
      </c>
      <c r="D376" s="111" t="s">
        <v>7294</v>
      </c>
      <c r="E376" s="111" t="s">
        <v>4465</v>
      </c>
    </row>
    <row r="377" spans="1:5" x14ac:dyDescent="0.25">
      <c r="A377" s="111" t="s">
        <v>3994</v>
      </c>
      <c r="B377" s="111" t="s">
        <v>7279</v>
      </c>
      <c r="C377" s="111" t="s">
        <v>6994</v>
      </c>
      <c r="D377" s="111" t="s">
        <v>7295</v>
      </c>
      <c r="E377" s="111" t="s">
        <v>4465</v>
      </c>
    </row>
    <row r="378" spans="1:5" x14ac:dyDescent="0.25">
      <c r="A378" s="111" t="s">
        <v>3994</v>
      </c>
      <c r="B378" s="111" t="s">
        <v>7279</v>
      </c>
      <c r="C378" s="111" t="s">
        <v>6995</v>
      </c>
      <c r="D378" s="111" t="s">
        <v>7296</v>
      </c>
      <c r="E378" s="111" t="s">
        <v>4465</v>
      </c>
    </row>
    <row r="379" spans="1:5" x14ac:dyDescent="0.25">
      <c r="A379" s="111" t="s">
        <v>3994</v>
      </c>
      <c r="B379" s="111" t="s">
        <v>7279</v>
      </c>
      <c r="C379" s="111" t="s">
        <v>6996</v>
      </c>
      <c r="D379" s="111" t="s">
        <v>7297</v>
      </c>
      <c r="E379" s="111" t="s">
        <v>4465</v>
      </c>
    </row>
    <row r="380" spans="1:5" x14ac:dyDescent="0.25">
      <c r="A380" s="111" t="s">
        <v>3994</v>
      </c>
      <c r="B380" s="111" t="s">
        <v>7279</v>
      </c>
      <c r="C380" s="111" t="s">
        <v>6997</v>
      </c>
      <c r="D380" s="111" t="s">
        <v>7298</v>
      </c>
      <c r="E380" s="111" t="s">
        <v>4465</v>
      </c>
    </row>
    <row r="381" spans="1:5" x14ac:dyDescent="0.25">
      <c r="A381" s="111" t="s">
        <v>3994</v>
      </c>
      <c r="B381" s="111" t="s">
        <v>7279</v>
      </c>
      <c r="C381" s="111" t="s">
        <v>6998</v>
      </c>
      <c r="D381" s="111" t="s">
        <v>7299</v>
      </c>
      <c r="E381" s="111" t="s">
        <v>4465</v>
      </c>
    </row>
    <row r="382" spans="1:5" x14ac:dyDescent="0.25">
      <c r="A382" s="111" t="s">
        <v>3994</v>
      </c>
      <c r="B382" s="111" t="s">
        <v>7279</v>
      </c>
      <c r="C382" s="111" t="s">
        <v>6999</v>
      </c>
      <c r="D382" s="111" t="s">
        <v>7300</v>
      </c>
      <c r="E382" s="111" t="s">
        <v>4465</v>
      </c>
    </row>
    <row r="383" spans="1:5" x14ac:dyDescent="0.25">
      <c r="A383" s="111" t="s">
        <v>3994</v>
      </c>
      <c r="B383" s="111" t="s">
        <v>7301</v>
      </c>
      <c r="C383" s="111" t="s">
        <v>6902</v>
      </c>
      <c r="D383" s="111" t="s">
        <v>7302</v>
      </c>
      <c r="E383" s="111" t="s">
        <v>4465</v>
      </c>
    </row>
    <row r="384" spans="1:5" x14ac:dyDescent="0.25">
      <c r="A384" s="111" t="s">
        <v>3994</v>
      </c>
      <c r="B384" s="111" t="s">
        <v>7301</v>
      </c>
      <c r="C384" s="111" t="s">
        <v>6903</v>
      </c>
      <c r="D384" s="111" t="s">
        <v>7303</v>
      </c>
      <c r="E384" s="111" t="s">
        <v>4465</v>
      </c>
    </row>
    <row r="385" spans="1:5" x14ac:dyDescent="0.25">
      <c r="A385" s="111" t="s">
        <v>3994</v>
      </c>
      <c r="B385" s="111" t="s">
        <v>7301</v>
      </c>
      <c r="C385" s="111" t="s">
        <v>6904</v>
      </c>
      <c r="D385" s="111" t="s">
        <v>7304</v>
      </c>
      <c r="E385" s="111" t="s">
        <v>4465</v>
      </c>
    </row>
    <row r="386" spans="1:5" x14ac:dyDescent="0.25">
      <c r="A386" s="111" t="s">
        <v>3994</v>
      </c>
      <c r="B386" s="111" t="s">
        <v>7301</v>
      </c>
      <c r="C386" s="111" t="s">
        <v>6905</v>
      </c>
      <c r="D386" s="111" t="s">
        <v>7305</v>
      </c>
      <c r="E386" s="111" t="s">
        <v>4465</v>
      </c>
    </row>
    <row r="387" spans="1:5" x14ac:dyDescent="0.25">
      <c r="A387" s="111" t="s">
        <v>3994</v>
      </c>
      <c r="B387" s="111" t="s">
        <v>7301</v>
      </c>
      <c r="C387" s="111" t="s">
        <v>6866</v>
      </c>
      <c r="D387" s="111" t="s">
        <v>7306</v>
      </c>
      <c r="E387" s="111" t="s">
        <v>4465</v>
      </c>
    </row>
    <row r="388" spans="1:5" x14ac:dyDescent="0.25">
      <c r="A388" s="111" t="s">
        <v>3994</v>
      </c>
      <c r="B388" s="111" t="s">
        <v>7301</v>
      </c>
      <c r="C388" s="111" t="s">
        <v>6867</v>
      </c>
      <c r="D388" s="111" t="s">
        <v>7307</v>
      </c>
      <c r="E388" s="111" t="s">
        <v>4465</v>
      </c>
    </row>
    <row r="389" spans="1:5" x14ac:dyDescent="0.25">
      <c r="A389" s="111" t="s">
        <v>3994</v>
      </c>
      <c r="B389" s="111" t="s">
        <v>7301</v>
      </c>
      <c r="C389" s="111" t="s">
        <v>6868</v>
      </c>
      <c r="D389" s="111" t="s">
        <v>7308</v>
      </c>
      <c r="E389" s="111" t="s">
        <v>4465</v>
      </c>
    </row>
    <row r="390" spans="1:5" x14ac:dyDescent="0.25">
      <c r="A390" s="111" t="s">
        <v>3994</v>
      </c>
      <c r="B390" s="111" t="s">
        <v>4290</v>
      </c>
      <c r="C390" s="111" t="s">
        <v>1258</v>
      </c>
      <c r="D390" s="111" t="s">
        <v>4291</v>
      </c>
      <c r="E390" s="111" t="s">
        <v>4465</v>
      </c>
    </row>
    <row r="391" spans="1:5" x14ac:dyDescent="0.25">
      <c r="A391" s="111" t="s">
        <v>3994</v>
      </c>
      <c r="B391" s="111" t="s">
        <v>4292</v>
      </c>
      <c r="C391" s="111" t="s">
        <v>1975</v>
      </c>
      <c r="D391" s="111" t="s">
        <v>4293</v>
      </c>
      <c r="E391" s="111" t="s">
        <v>4465</v>
      </c>
    </row>
    <row r="392" spans="1:5" x14ac:dyDescent="0.25">
      <c r="A392" s="111" t="s">
        <v>3994</v>
      </c>
      <c r="B392" s="111" t="s">
        <v>4294</v>
      </c>
      <c r="C392" s="111" t="s">
        <v>1931</v>
      </c>
      <c r="D392" s="111" t="s">
        <v>4295</v>
      </c>
      <c r="E392" s="111" t="s">
        <v>4465</v>
      </c>
    </row>
    <row r="393" spans="1:5" x14ac:dyDescent="0.25">
      <c r="A393" s="111" t="s">
        <v>3994</v>
      </c>
      <c r="B393" s="111" t="s">
        <v>4294</v>
      </c>
      <c r="C393" s="111" t="s">
        <v>1933</v>
      </c>
      <c r="D393" s="111" t="s">
        <v>4296</v>
      </c>
      <c r="E393" s="111" t="s">
        <v>4465</v>
      </c>
    </row>
    <row r="394" spans="1:5" x14ac:dyDescent="0.25">
      <c r="A394" s="111" t="s">
        <v>3994</v>
      </c>
      <c r="B394" s="111" t="s">
        <v>4297</v>
      </c>
      <c r="C394" s="111" t="s">
        <v>1968</v>
      </c>
      <c r="D394" s="111" t="s">
        <v>4298</v>
      </c>
      <c r="E394" s="111" t="s">
        <v>4465</v>
      </c>
    </row>
    <row r="395" spans="1:5" x14ac:dyDescent="0.25">
      <c r="A395" s="111" t="s">
        <v>3994</v>
      </c>
      <c r="B395" s="111" t="s">
        <v>4299</v>
      </c>
      <c r="C395" s="111" t="s">
        <v>1910</v>
      </c>
      <c r="D395" s="111" t="s">
        <v>4300</v>
      </c>
      <c r="E395" s="111" t="s">
        <v>4465</v>
      </c>
    </row>
    <row r="396" spans="1:5" x14ac:dyDescent="0.25">
      <c r="A396" s="111" t="s">
        <v>3994</v>
      </c>
      <c r="B396" s="111" t="s">
        <v>4299</v>
      </c>
      <c r="C396" s="111" t="s">
        <v>1908</v>
      </c>
      <c r="D396" s="111" t="s">
        <v>4301</v>
      </c>
      <c r="E396" s="111" t="s">
        <v>4465</v>
      </c>
    </row>
    <row r="397" spans="1:5" x14ac:dyDescent="0.25">
      <c r="A397" s="111" t="s">
        <v>3994</v>
      </c>
      <c r="B397" s="111" t="s">
        <v>4302</v>
      </c>
      <c r="C397" s="111" t="s">
        <v>1945</v>
      </c>
      <c r="D397" s="111" t="s">
        <v>4303</v>
      </c>
      <c r="E397" s="111" t="s">
        <v>4465</v>
      </c>
    </row>
    <row r="398" spans="1:5" x14ac:dyDescent="0.25">
      <c r="A398" s="111" t="s">
        <v>3994</v>
      </c>
      <c r="B398" s="111" t="s">
        <v>4302</v>
      </c>
      <c r="C398" s="111" t="s">
        <v>1950</v>
      </c>
      <c r="D398" s="111" t="s">
        <v>4304</v>
      </c>
      <c r="E398" s="111" t="s">
        <v>4465</v>
      </c>
    </row>
    <row r="399" spans="1:5" x14ac:dyDescent="0.25">
      <c r="A399" s="111" t="s">
        <v>3994</v>
      </c>
      <c r="B399" s="111" t="s">
        <v>4302</v>
      </c>
      <c r="C399" s="111" t="s">
        <v>1954</v>
      </c>
      <c r="D399" s="111" t="s">
        <v>4305</v>
      </c>
      <c r="E399" s="111" t="s">
        <v>4465</v>
      </c>
    </row>
    <row r="400" spans="1:5" x14ac:dyDescent="0.25">
      <c r="A400" s="111" t="s">
        <v>3994</v>
      </c>
      <c r="B400" s="111" t="s">
        <v>4306</v>
      </c>
      <c r="C400" s="111" t="s">
        <v>1896</v>
      </c>
      <c r="D400" s="111" t="s">
        <v>4307</v>
      </c>
      <c r="E400" s="111" t="s">
        <v>4465</v>
      </c>
    </row>
    <row r="401" spans="1:5" x14ac:dyDescent="0.25">
      <c r="A401" s="111" t="s">
        <v>3994</v>
      </c>
      <c r="B401" s="111" t="s">
        <v>4306</v>
      </c>
      <c r="C401" s="111" t="s">
        <v>1903</v>
      </c>
      <c r="D401" s="111" t="s">
        <v>4308</v>
      </c>
      <c r="E401" s="111" t="s">
        <v>4465</v>
      </c>
    </row>
    <row r="402" spans="1:5" x14ac:dyDescent="0.25">
      <c r="A402" s="111" t="s">
        <v>3994</v>
      </c>
      <c r="B402" s="111" t="s">
        <v>4309</v>
      </c>
      <c r="C402" s="111" t="s">
        <v>1114</v>
      </c>
      <c r="D402" s="111" t="s">
        <v>4310</v>
      </c>
      <c r="E402" s="111" t="s">
        <v>4465</v>
      </c>
    </row>
    <row r="403" spans="1:5" x14ac:dyDescent="0.25">
      <c r="A403" s="111" t="s">
        <v>3994</v>
      </c>
      <c r="B403" s="111" t="s">
        <v>4309</v>
      </c>
      <c r="C403" s="111" t="s">
        <v>1118</v>
      </c>
      <c r="D403" s="111" t="s">
        <v>4311</v>
      </c>
      <c r="E403" s="111" t="s">
        <v>4465</v>
      </c>
    </row>
    <row r="404" spans="1:5" x14ac:dyDescent="0.25">
      <c r="A404" s="111" t="s">
        <v>3994</v>
      </c>
      <c r="B404" s="111" t="s">
        <v>4309</v>
      </c>
      <c r="C404" s="111" t="s">
        <v>1122</v>
      </c>
      <c r="D404" s="111" t="s">
        <v>4312</v>
      </c>
      <c r="E404" s="111" t="s">
        <v>4465</v>
      </c>
    </row>
    <row r="405" spans="1:5" x14ac:dyDescent="0.25">
      <c r="A405" s="111" t="s">
        <v>3994</v>
      </c>
      <c r="B405" s="111" t="s">
        <v>4309</v>
      </c>
      <c r="C405" s="111" t="s">
        <v>1125</v>
      </c>
      <c r="D405" s="111" t="s">
        <v>4313</v>
      </c>
      <c r="E405" s="111" t="s">
        <v>4465</v>
      </c>
    </row>
    <row r="406" spans="1:5" x14ac:dyDescent="0.25">
      <c r="A406" s="111" t="s">
        <v>3994</v>
      </c>
      <c r="B406" s="111" t="s">
        <v>4309</v>
      </c>
      <c r="C406" s="111" t="s">
        <v>1128</v>
      </c>
      <c r="D406" s="111" t="s">
        <v>4314</v>
      </c>
      <c r="E406" s="111" t="s">
        <v>4465</v>
      </c>
    </row>
    <row r="407" spans="1:5" x14ac:dyDescent="0.25">
      <c r="A407" s="111" t="s">
        <v>3994</v>
      </c>
      <c r="B407" s="111" t="s">
        <v>4309</v>
      </c>
      <c r="C407" s="111" t="s">
        <v>1132</v>
      </c>
      <c r="D407" s="111" t="s">
        <v>4315</v>
      </c>
      <c r="E407" s="111" t="s">
        <v>4465</v>
      </c>
    </row>
    <row r="408" spans="1:5" x14ac:dyDescent="0.25">
      <c r="A408" s="111" t="s">
        <v>3994</v>
      </c>
      <c r="B408" s="111" t="s">
        <v>4309</v>
      </c>
      <c r="C408" s="111" t="s">
        <v>1136</v>
      </c>
      <c r="D408" s="111" t="s">
        <v>4316</v>
      </c>
      <c r="E408" s="111" t="s">
        <v>4465</v>
      </c>
    </row>
    <row r="409" spans="1:5" x14ac:dyDescent="0.25">
      <c r="A409" s="111" t="s">
        <v>3994</v>
      </c>
      <c r="B409" s="111" t="s">
        <v>4309</v>
      </c>
      <c r="C409" s="111" t="s">
        <v>1139</v>
      </c>
      <c r="D409" s="111" t="s">
        <v>4317</v>
      </c>
      <c r="E409" s="111" t="s">
        <v>4465</v>
      </c>
    </row>
    <row r="410" spans="1:5" x14ac:dyDescent="0.25">
      <c r="A410" s="111" t="s">
        <v>3994</v>
      </c>
      <c r="B410" s="111" t="s">
        <v>4309</v>
      </c>
      <c r="C410" s="111" t="s">
        <v>1143</v>
      </c>
      <c r="D410" s="111" t="s">
        <v>4318</v>
      </c>
      <c r="E410" s="111" t="s">
        <v>4465</v>
      </c>
    </row>
    <row r="411" spans="1:5" x14ac:dyDescent="0.25">
      <c r="A411" s="111" t="s">
        <v>3994</v>
      </c>
      <c r="B411" s="111" t="s">
        <v>4309</v>
      </c>
      <c r="C411" s="111" t="s">
        <v>1146</v>
      </c>
      <c r="D411" s="111" t="s">
        <v>4319</v>
      </c>
      <c r="E411" s="111" t="s">
        <v>4465</v>
      </c>
    </row>
    <row r="412" spans="1:5" x14ac:dyDescent="0.25">
      <c r="A412" s="111" t="s">
        <v>3994</v>
      </c>
      <c r="B412" s="111" t="s">
        <v>4309</v>
      </c>
      <c r="C412" s="111" t="s">
        <v>1150</v>
      </c>
      <c r="D412" s="111" t="s">
        <v>4271</v>
      </c>
      <c r="E412" s="111" t="s">
        <v>4465</v>
      </c>
    </row>
    <row r="413" spans="1:5" x14ac:dyDescent="0.25">
      <c r="A413" s="111" t="s">
        <v>3994</v>
      </c>
      <c r="B413" s="111" t="s">
        <v>4309</v>
      </c>
      <c r="C413" s="111" t="s">
        <v>1154</v>
      </c>
      <c r="D413" s="111" t="s">
        <v>4320</v>
      </c>
      <c r="E413" s="111" t="s">
        <v>4465</v>
      </c>
    </row>
    <row r="414" spans="1:5" x14ac:dyDescent="0.25">
      <c r="A414" s="111" t="s">
        <v>3994</v>
      </c>
      <c r="B414" s="111" t="s">
        <v>4321</v>
      </c>
      <c r="C414" s="111" t="s">
        <v>1015</v>
      </c>
      <c r="D414" s="111" t="s">
        <v>4322</v>
      </c>
      <c r="E414" s="111" t="s">
        <v>4465</v>
      </c>
    </row>
    <row r="415" spans="1:5" x14ac:dyDescent="0.25">
      <c r="A415" s="111" t="s">
        <v>3994</v>
      </c>
      <c r="B415" s="111" t="s">
        <v>4321</v>
      </c>
      <c r="C415" s="111" t="s">
        <v>1043</v>
      </c>
      <c r="D415" s="111" t="s">
        <v>4323</v>
      </c>
      <c r="E415" s="111" t="s">
        <v>4465</v>
      </c>
    </row>
    <row r="416" spans="1:5" x14ac:dyDescent="0.25">
      <c r="A416" s="111" t="s">
        <v>3994</v>
      </c>
      <c r="B416" s="111" t="s">
        <v>4321</v>
      </c>
      <c r="C416" s="111" t="s">
        <v>1020</v>
      </c>
      <c r="D416" s="111" t="s">
        <v>4324</v>
      </c>
      <c r="E416" s="111" t="s">
        <v>4465</v>
      </c>
    </row>
    <row r="417" spans="1:5" x14ac:dyDescent="0.25">
      <c r="A417" s="111" t="s">
        <v>3994</v>
      </c>
      <c r="B417" s="111" t="s">
        <v>4321</v>
      </c>
      <c r="C417" s="111" t="s">
        <v>1023</v>
      </c>
      <c r="D417" s="111" t="s">
        <v>4325</v>
      </c>
      <c r="E417" s="111" t="s">
        <v>4465</v>
      </c>
    </row>
    <row r="418" spans="1:5" x14ac:dyDescent="0.25">
      <c r="A418" s="111" t="s">
        <v>3994</v>
      </c>
      <c r="B418" s="111" t="s">
        <v>4326</v>
      </c>
      <c r="C418" s="111" t="s">
        <v>1733</v>
      </c>
      <c r="D418" s="111" t="s">
        <v>4212</v>
      </c>
      <c r="E418" s="111" t="s">
        <v>4465</v>
      </c>
    </row>
    <row r="419" spans="1:5" x14ac:dyDescent="0.25">
      <c r="A419" s="111" t="s">
        <v>3994</v>
      </c>
      <c r="B419" s="111" t="s">
        <v>4326</v>
      </c>
      <c r="C419" s="111" t="s">
        <v>1736</v>
      </c>
      <c r="D419" s="111" t="s">
        <v>4327</v>
      </c>
      <c r="E419" s="111" t="s">
        <v>4465</v>
      </c>
    </row>
    <row r="420" spans="1:5" x14ac:dyDescent="0.25">
      <c r="A420" s="111" t="s">
        <v>3994</v>
      </c>
      <c r="B420" s="111" t="s">
        <v>4326</v>
      </c>
      <c r="C420" s="111" t="s">
        <v>1739</v>
      </c>
      <c r="D420" s="111" t="s">
        <v>4328</v>
      </c>
      <c r="E420" s="111" t="s">
        <v>4465</v>
      </c>
    </row>
    <row r="421" spans="1:5" x14ac:dyDescent="0.25">
      <c r="A421" s="111" t="s">
        <v>3994</v>
      </c>
      <c r="B421" s="111" t="s">
        <v>4326</v>
      </c>
      <c r="C421" s="111" t="s">
        <v>1744</v>
      </c>
      <c r="D421" s="111" t="s">
        <v>4220</v>
      </c>
      <c r="E421" s="111" t="s">
        <v>4465</v>
      </c>
    </row>
    <row r="422" spans="1:5" x14ac:dyDescent="0.25">
      <c r="A422" s="111" t="s">
        <v>3994</v>
      </c>
      <c r="B422" s="111" t="s">
        <v>4326</v>
      </c>
      <c r="C422" s="111" t="s">
        <v>1850</v>
      </c>
      <c r="D422" s="111" t="s">
        <v>4329</v>
      </c>
      <c r="E422" s="111" t="s">
        <v>4465</v>
      </c>
    </row>
    <row r="423" spans="1:5" x14ac:dyDescent="0.25">
      <c r="A423" s="111" t="s">
        <v>3994</v>
      </c>
      <c r="B423" s="111" t="s">
        <v>4326</v>
      </c>
      <c r="C423" s="111" t="s">
        <v>1826</v>
      </c>
      <c r="D423" s="111" t="s">
        <v>4330</v>
      </c>
      <c r="E423" s="111" t="s">
        <v>4465</v>
      </c>
    </row>
    <row r="424" spans="1:5" x14ac:dyDescent="0.25">
      <c r="A424" s="111" t="s">
        <v>3994</v>
      </c>
      <c r="B424" s="111" t="s">
        <v>4326</v>
      </c>
      <c r="C424" s="111" t="s">
        <v>1747</v>
      </c>
      <c r="D424" s="111" t="s">
        <v>4331</v>
      </c>
      <c r="E424" s="111" t="s">
        <v>4465</v>
      </c>
    </row>
    <row r="425" spans="1:5" x14ac:dyDescent="0.25">
      <c r="A425" s="111" t="s">
        <v>3994</v>
      </c>
      <c r="B425" s="111" t="s">
        <v>4326</v>
      </c>
      <c r="C425" s="111" t="s">
        <v>1749</v>
      </c>
      <c r="D425" s="111" t="s">
        <v>4332</v>
      </c>
      <c r="E425" s="111" t="s">
        <v>4465</v>
      </c>
    </row>
    <row r="426" spans="1:5" x14ac:dyDescent="0.25">
      <c r="A426" s="111" t="s">
        <v>3994</v>
      </c>
      <c r="B426" s="111" t="s">
        <v>4326</v>
      </c>
      <c r="C426" s="111" t="s">
        <v>1779</v>
      </c>
      <c r="D426" s="111" t="s">
        <v>4333</v>
      </c>
      <c r="E426" s="111" t="s">
        <v>4465</v>
      </c>
    </row>
    <row r="427" spans="1:5" x14ac:dyDescent="0.25">
      <c r="A427" s="111" t="s">
        <v>3994</v>
      </c>
      <c r="B427" s="111" t="s">
        <v>4334</v>
      </c>
      <c r="C427" s="111" t="s">
        <v>2040</v>
      </c>
      <c r="D427" s="111" t="s">
        <v>4335</v>
      </c>
      <c r="E427" s="111" t="s">
        <v>4465</v>
      </c>
    </row>
    <row r="428" spans="1:5" x14ac:dyDescent="0.25">
      <c r="A428" s="111" t="s">
        <v>3994</v>
      </c>
      <c r="B428" s="111" t="s">
        <v>4336</v>
      </c>
      <c r="C428" s="111" t="s">
        <v>1248</v>
      </c>
      <c r="D428" s="111" t="s">
        <v>4337</v>
      </c>
      <c r="E428" s="111" t="s">
        <v>4465</v>
      </c>
    </row>
    <row r="429" spans="1:5" x14ac:dyDescent="0.25">
      <c r="A429" s="111" t="s">
        <v>3994</v>
      </c>
      <c r="B429" s="111" t="s">
        <v>4336</v>
      </c>
      <c r="C429" s="111" t="s">
        <v>1253</v>
      </c>
      <c r="D429" s="111" t="s">
        <v>4338</v>
      </c>
      <c r="E429" s="111" t="s">
        <v>4465</v>
      </c>
    </row>
    <row r="430" spans="1:5" x14ac:dyDescent="0.25">
      <c r="A430" s="111" t="s">
        <v>3994</v>
      </c>
      <c r="B430" s="111" t="s">
        <v>4339</v>
      </c>
      <c r="C430" s="111" t="s">
        <v>1926</v>
      </c>
      <c r="D430" s="111" t="s">
        <v>4340</v>
      </c>
      <c r="E430" s="111" t="s">
        <v>4465</v>
      </c>
    </row>
    <row r="431" spans="1:5" x14ac:dyDescent="0.25">
      <c r="A431" s="111" t="s">
        <v>3994</v>
      </c>
      <c r="B431" s="111" t="s">
        <v>4341</v>
      </c>
      <c r="C431" s="111" t="s">
        <v>1938</v>
      </c>
      <c r="D431" s="111" t="s">
        <v>4342</v>
      </c>
      <c r="E431" s="111" t="s">
        <v>4465</v>
      </c>
    </row>
    <row r="432" spans="1:5" x14ac:dyDescent="0.25">
      <c r="A432" s="111" t="s">
        <v>3994</v>
      </c>
      <c r="B432" s="111" t="s">
        <v>4341</v>
      </c>
      <c r="C432" s="111" t="s">
        <v>1941</v>
      </c>
      <c r="D432" s="111" t="s">
        <v>4301</v>
      </c>
      <c r="E432" s="111" t="s">
        <v>4465</v>
      </c>
    </row>
    <row r="433" spans="1:5" x14ac:dyDescent="0.25">
      <c r="A433" s="111" t="s">
        <v>3994</v>
      </c>
      <c r="B433" s="111" t="s">
        <v>4343</v>
      </c>
      <c r="C433" s="111" t="s">
        <v>1963</v>
      </c>
      <c r="D433" s="111" t="s">
        <v>4344</v>
      </c>
      <c r="E433" s="111" t="s">
        <v>4465</v>
      </c>
    </row>
    <row r="434" spans="1:5" x14ac:dyDescent="0.25">
      <c r="A434" s="111" t="s">
        <v>3994</v>
      </c>
      <c r="B434" s="111" t="s">
        <v>4343</v>
      </c>
      <c r="C434" s="111" t="s">
        <v>1961</v>
      </c>
      <c r="D434" s="111" t="s">
        <v>4257</v>
      </c>
      <c r="E434" s="111" t="s">
        <v>4465</v>
      </c>
    </row>
    <row r="435" spans="1:5" x14ac:dyDescent="0.25">
      <c r="A435" s="111" t="s">
        <v>3994</v>
      </c>
      <c r="B435" s="111" t="s">
        <v>4345</v>
      </c>
      <c r="C435" s="111" t="s">
        <v>1855</v>
      </c>
      <c r="D435" s="111" t="s">
        <v>4346</v>
      </c>
      <c r="E435" s="111" t="s">
        <v>4465</v>
      </c>
    </row>
    <row r="436" spans="1:5" x14ac:dyDescent="0.25">
      <c r="A436" s="111" t="s">
        <v>3994</v>
      </c>
      <c r="B436" s="111" t="s">
        <v>4347</v>
      </c>
      <c r="C436" s="111" t="s">
        <v>1917</v>
      </c>
      <c r="D436" s="111" t="s">
        <v>4218</v>
      </c>
      <c r="E436" s="111" t="s">
        <v>4465</v>
      </c>
    </row>
    <row r="437" spans="1:5" x14ac:dyDescent="0.25">
      <c r="A437" s="111" t="s">
        <v>3994</v>
      </c>
      <c r="B437" s="111" t="s">
        <v>4347</v>
      </c>
      <c r="C437" s="111" t="s">
        <v>1919</v>
      </c>
      <c r="D437" s="111" t="s">
        <v>4348</v>
      </c>
      <c r="E437" s="111" t="s">
        <v>4465</v>
      </c>
    </row>
    <row r="438" spans="1:5" x14ac:dyDescent="0.25">
      <c r="A438" s="111" t="s">
        <v>3994</v>
      </c>
      <c r="B438" s="111" t="s">
        <v>4349</v>
      </c>
      <c r="C438" s="111" t="s">
        <v>2600</v>
      </c>
      <c r="D438" s="111" t="s">
        <v>4350</v>
      </c>
      <c r="E438" s="111" t="s">
        <v>4351</v>
      </c>
    </row>
    <row r="439" spans="1:5" x14ac:dyDescent="0.25">
      <c r="A439" s="111" t="s">
        <v>3994</v>
      </c>
      <c r="B439" s="111" t="s">
        <v>4349</v>
      </c>
      <c r="C439" s="111" t="s">
        <v>2604</v>
      </c>
      <c r="D439" s="111" t="s">
        <v>4352</v>
      </c>
      <c r="E439" s="111" t="s">
        <v>4351</v>
      </c>
    </row>
    <row r="440" spans="1:5" x14ac:dyDescent="0.25">
      <c r="A440" s="111" t="s">
        <v>3994</v>
      </c>
      <c r="B440" s="111" t="s">
        <v>4353</v>
      </c>
      <c r="C440" s="111" t="s">
        <v>2401</v>
      </c>
      <c r="D440" s="111" t="s">
        <v>4354</v>
      </c>
      <c r="E440" s="111" t="s">
        <v>3997</v>
      </c>
    </row>
    <row r="441" spans="1:5" x14ac:dyDescent="0.25">
      <c r="A441" s="111" t="s">
        <v>3994</v>
      </c>
      <c r="B441" s="111" t="s">
        <v>4355</v>
      </c>
      <c r="C441" s="111" t="s">
        <v>2411</v>
      </c>
      <c r="D441" s="111" t="s">
        <v>4356</v>
      </c>
      <c r="E441" s="111" t="s">
        <v>3997</v>
      </c>
    </row>
    <row r="442" spans="1:5" x14ac:dyDescent="0.25">
      <c r="A442" s="111" t="s">
        <v>3994</v>
      </c>
      <c r="B442" s="111" t="s">
        <v>4355</v>
      </c>
      <c r="C442" s="111" t="s">
        <v>2408</v>
      </c>
      <c r="D442" s="111" t="s">
        <v>4357</v>
      </c>
      <c r="E442" s="111" t="s">
        <v>3997</v>
      </c>
    </row>
    <row r="443" spans="1:5" x14ac:dyDescent="0.25">
      <c r="A443" s="111" t="s">
        <v>3994</v>
      </c>
      <c r="B443" s="111" t="s">
        <v>4358</v>
      </c>
      <c r="C443" s="111" t="s">
        <v>2297</v>
      </c>
      <c r="D443" s="111" t="s">
        <v>4359</v>
      </c>
      <c r="E443" s="111" t="s">
        <v>4360</v>
      </c>
    </row>
    <row r="444" spans="1:5" x14ac:dyDescent="0.25">
      <c r="A444" s="111" t="s">
        <v>3994</v>
      </c>
      <c r="B444" s="111" t="s">
        <v>4361</v>
      </c>
      <c r="C444" s="111" t="s">
        <v>2229</v>
      </c>
      <c r="D444" s="111" t="s">
        <v>4362</v>
      </c>
      <c r="E444" s="111" t="s">
        <v>3997</v>
      </c>
    </row>
    <row r="445" spans="1:5" x14ac:dyDescent="0.25">
      <c r="A445" s="111" t="s">
        <v>3994</v>
      </c>
      <c r="B445" s="111" t="s">
        <v>4363</v>
      </c>
      <c r="C445" s="111" t="s">
        <v>2647</v>
      </c>
      <c r="D445" s="111" t="s">
        <v>4364</v>
      </c>
      <c r="E445" s="111" t="s">
        <v>3997</v>
      </c>
    </row>
    <row r="446" spans="1:5" x14ac:dyDescent="0.25">
      <c r="A446" s="111" t="s">
        <v>3994</v>
      </c>
      <c r="B446" s="111" t="s">
        <v>4363</v>
      </c>
      <c r="C446" s="111" t="s">
        <v>2651</v>
      </c>
      <c r="D446" s="111" t="s">
        <v>4365</v>
      </c>
      <c r="E446" s="111" t="s">
        <v>3997</v>
      </c>
    </row>
    <row r="447" spans="1:5" x14ac:dyDescent="0.25">
      <c r="A447" s="111" t="s">
        <v>3994</v>
      </c>
      <c r="B447" s="111" t="s">
        <v>4366</v>
      </c>
      <c r="C447" s="111" t="s">
        <v>2285</v>
      </c>
      <c r="D447" s="111" t="s">
        <v>4367</v>
      </c>
      <c r="E447" s="111" t="s">
        <v>3997</v>
      </c>
    </row>
    <row r="448" spans="1:5" x14ac:dyDescent="0.25">
      <c r="A448" s="111" t="s">
        <v>3994</v>
      </c>
      <c r="B448" s="111" t="s">
        <v>4366</v>
      </c>
      <c r="C448" s="111" t="s">
        <v>2277</v>
      </c>
      <c r="D448" s="111" t="s">
        <v>4368</v>
      </c>
      <c r="E448" s="111" t="s">
        <v>3997</v>
      </c>
    </row>
    <row r="449" spans="1:5" x14ac:dyDescent="0.25">
      <c r="A449" s="111" t="s">
        <v>3994</v>
      </c>
      <c r="B449" s="111" t="s">
        <v>4366</v>
      </c>
      <c r="C449" s="111" t="s">
        <v>2291</v>
      </c>
      <c r="D449" s="111" t="s">
        <v>4369</v>
      </c>
      <c r="E449" s="111" t="s">
        <v>3997</v>
      </c>
    </row>
    <row r="450" spans="1:5" x14ac:dyDescent="0.25">
      <c r="A450" s="111" t="s">
        <v>3994</v>
      </c>
      <c r="B450" s="111" t="s">
        <v>4370</v>
      </c>
      <c r="C450" s="111" t="s">
        <v>2448</v>
      </c>
      <c r="D450" s="111" t="s">
        <v>4371</v>
      </c>
      <c r="E450" s="111" t="s">
        <v>3997</v>
      </c>
    </row>
    <row r="451" spans="1:5" x14ac:dyDescent="0.25">
      <c r="A451" s="111" t="s">
        <v>3994</v>
      </c>
      <c r="B451" s="111" t="s">
        <v>4372</v>
      </c>
      <c r="C451" s="111" t="s">
        <v>2443</v>
      </c>
      <c r="D451" s="111" t="s">
        <v>4373</v>
      </c>
      <c r="E451" s="111" t="s">
        <v>3997</v>
      </c>
    </row>
    <row r="452" spans="1:5" x14ac:dyDescent="0.25">
      <c r="A452" s="111" t="s">
        <v>3994</v>
      </c>
      <c r="B452" s="111" t="s">
        <v>4372</v>
      </c>
      <c r="C452" s="111" t="s">
        <v>2441</v>
      </c>
      <c r="D452" s="111" t="s">
        <v>4374</v>
      </c>
      <c r="E452" s="111" t="s">
        <v>3997</v>
      </c>
    </row>
    <row r="453" spans="1:5" x14ac:dyDescent="0.25">
      <c r="A453" s="111" t="s">
        <v>3994</v>
      </c>
      <c r="B453" s="111" t="s">
        <v>4375</v>
      </c>
      <c r="C453" s="111" t="s">
        <v>2241</v>
      </c>
      <c r="D453" s="111" t="s">
        <v>4376</v>
      </c>
      <c r="E453" s="111" t="s">
        <v>3997</v>
      </c>
    </row>
    <row r="454" spans="1:5" x14ac:dyDescent="0.25">
      <c r="A454" s="111" t="s">
        <v>3994</v>
      </c>
      <c r="B454" s="111" t="s">
        <v>4375</v>
      </c>
      <c r="C454" s="111" t="s">
        <v>2244</v>
      </c>
      <c r="D454" s="111" t="s">
        <v>4377</v>
      </c>
      <c r="E454" s="111" t="s">
        <v>3997</v>
      </c>
    </row>
    <row r="455" spans="1:5" x14ac:dyDescent="0.25">
      <c r="A455" s="111" t="s">
        <v>3994</v>
      </c>
      <c r="B455" s="111" t="s">
        <v>4375</v>
      </c>
      <c r="C455" s="111" t="s">
        <v>2248</v>
      </c>
      <c r="D455" s="111" t="s">
        <v>4378</v>
      </c>
      <c r="E455" s="111" t="s">
        <v>3997</v>
      </c>
    </row>
    <row r="456" spans="1:5" x14ac:dyDescent="0.25">
      <c r="A456" s="111" t="s">
        <v>3994</v>
      </c>
      <c r="B456" s="111" t="s">
        <v>4375</v>
      </c>
      <c r="C456" s="111" t="s">
        <v>2252</v>
      </c>
      <c r="D456" s="111" t="s">
        <v>4379</v>
      </c>
      <c r="E456" s="111" t="s">
        <v>3997</v>
      </c>
    </row>
    <row r="457" spans="1:5" x14ac:dyDescent="0.25">
      <c r="A457" s="111" t="s">
        <v>3994</v>
      </c>
      <c r="B457" s="111" t="s">
        <v>4375</v>
      </c>
      <c r="C457" s="111" t="s">
        <v>2256</v>
      </c>
      <c r="D457" s="111" t="s">
        <v>4380</v>
      </c>
      <c r="E457" s="111" t="s">
        <v>3997</v>
      </c>
    </row>
    <row r="458" spans="1:5" x14ac:dyDescent="0.25">
      <c r="A458" s="111" t="s">
        <v>3994</v>
      </c>
      <c r="B458" s="111" t="s">
        <v>4375</v>
      </c>
      <c r="C458" s="111" t="s">
        <v>2259</v>
      </c>
      <c r="D458" s="111" t="s">
        <v>4381</v>
      </c>
      <c r="E458" s="111" t="s">
        <v>3997</v>
      </c>
    </row>
    <row r="459" spans="1:5" x14ac:dyDescent="0.25">
      <c r="A459" s="111" t="s">
        <v>3994</v>
      </c>
      <c r="B459" s="111" t="s">
        <v>4382</v>
      </c>
      <c r="C459" s="111" t="s">
        <v>2199</v>
      </c>
      <c r="D459" s="111" t="s">
        <v>4383</v>
      </c>
      <c r="E459" s="111" t="s">
        <v>3997</v>
      </c>
    </row>
    <row r="460" spans="1:5" x14ac:dyDescent="0.25">
      <c r="A460" s="111" t="s">
        <v>3994</v>
      </c>
      <c r="B460" s="111" t="s">
        <v>4382</v>
      </c>
      <c r="C460" s="111" t="s">
        <v>2203</v>
      </c>
      <c r="D460" s="111" t="s">
        <v>4384</v>
      </c>
      <c r="E460" s="111" t="s">
        <v>3997</v>
      </c>
    </row>
    <row r="461" spans="1:5" x14ac:dyDescent="0.25">
      <c r="A461" s="111" t="s">
        <v>3994</v>
      </c>
      <c r="B461" s="111" t="s">
        <v>4382</v>
      </c>
      <c r="C461" s="111" t="s">
        <v>2205</v>
      </c>
      <c r="D461" s="111" t="s">
        <v>4385</v>
      </c>
      <c r="E461" s="111" t="s">
        <v>3997</v>
      </c>
    </row>
    <row r="462" spans="1:5" x14ac:dyDescent="0.25">
      <c r="A462" s="111" t="s">
        <v>3994</v>
      </c>
      <c r="B462" s="111" t="s">
        <v>4382</v>
      </c>
      <c r="C462" s="111" t="s">
        <v>2207</v>
      </c>
      <c r="D462" s="111" t="s">
        <v>4386</v>
      </c>
      <c r="E462" s="111" t="s">
        <v>3997</v>
      </c>
    </row>
    <row r="463" spans="1:5" x14ac:dyDescent="0.25">
      <c r="A463" s="111" t="s">
        <v>3994</v>
      </c>
      <c r="B463" s="111" t="s">
        <v>4387</v>
      </c>
      <c r="C463" s="111" t="s">
        <v>2103</v>
      </c>
      <c r="D463" s="111" t="s">
        <v>4388</v>
      </c>
      <c r="E463" s="111" t="s">
        <v>3997</v>
      </c>
    </row>
    <row r="464" spans="1:5" x14ac:dyDescent="0.25">
      <c r="A464" s="111" t="s">
        <v>3994</v>
      </c>
      <c r="B464" s="111" t="s">
        <v>4387</v>
      </c>
      <c r="C464" s="111" t="s">
        <v>2108</v>
      </c>
      <c r="D464" s="111" t="s">
        <v>4389</v>
      </c>
      <c r="E464" s="111" t="s">
        <v>3997</v>
      </c>
    </row>
    <row r="465" spans="1:5" x14ac:dyDescent="0.25">
      <c r="A465" s="111" t="s">
        <v>3994</v>
      </c>
      <c r="B465" s="111" t="s">
        <v>4387</v>
      </c>
      <c r="C465" s="111" t="s">
        <v>2112</v>
      </c>
      <c r="D465" s="111" t="s">
        <v>4390</v>
      </c>
      <c r="E465" s="111" t="s">
        <v>3997</v>
      </c>
    </row>
    <row r="466" spans="1:5" x14ac:dyDescent="0.25">
      <c r="A466" s="111" t="s">
        <v>3994</v>
      </c>
      <c r="B466" s="111" t="s">
        <v>4387</v>
      </c>
      <c r="C466" s="111" t="s">
        <v>2116</v>
      </c>
      <c r="D466" s="111" t="s">
        <v>4391</v>
      </c>
      <c r="E466" s="111" t="s">
        <v>3997</v>
      </c>
    </row>
    <row r="467" spans="1:5" x14ac:dyDescent="0.25">
      <c r="A467" s="111" t="s">
        <v>3994</v>
      </c>
      <c r="B467" s="111" t="s">
        <v>4387</v>
      </c>
      <c r="C467" s="111" t="s">
        <v>2121</v>
      </c>
      <c r="D467" s="111" t="s">
        <v>4392</v>
      </c>
      <c r="E467" s="111" t="s">
        <v>3997</v>
      </c>
    </row>
    <row r="468" spans="1:5" x14ac:dyDescent="0.25">
      <c r="A468" s="111" t="s">
        <v>3994</v>
      </c>
      <c r="B468" s="111" t="s">
        <v>4387</v>
      </c>
      <c r="C468" s="111" t="s">
        <v>2184</v>
      </c>
      <c r="D468" s="111" t="s">
        <v>4393</v>
      </c>
      <c r="E468" s="111" t="s">
        <v>3997</v>
      </c>
    </row>
    <row r="469" spans="1:5" x14ac:dyDescent="0.25">
      <c r="A469" s="111" t="s">
        <v>3994</v>
      </c>
      <c r="B469" s="111" t="s">
        <v>4394</v>
      </c>
      <c r="C469" s="111" t="s">
        <v>2535</v>
      </c>
      <c r="D469" s="111" t="s">
        <v>4395</v>
      </c>
      <c r="E469" s="111" t="s">
        <v>3997</v>
      </c>
    </row>
    <row r="470" spans="1:5" x14ac:dyDescent="0.25">
      <c r="A470" s="111" t="s">
        <v>3994</v>
      </c>
      <c r="B470" s="111" t="s">
        <v>4394</v>
      </c>
      <c r="C470" s="111" t="s">
        <v>2512</v>
      </c>
      <c r="D470" s="111" t="s">
        <v>4396</v>
      </c>
      <c r="E470" s="111" t="s">
        <v>3997</v>
      </c>
    </row>
    <row r="471" spans="1:5" x14ac:dyDescent="0.25">
      <c r="A471" s="111" t="s">
        <v>3994</v>
      </c>
      <c r="B471" s="111" t="s">
        <v>4394</v>
      </c>
      <c r="C471" s="111" t="s">
        <v>2463</v>
      </c>
      <c r="D471" s="111" t="s">
        <v>4397</v>
      </c>
      <c r="E471" s="111" t="s">
        <v>3997</v>
      </c>
    </row>
    <row r="472" spans="1:5" x14ac:dyDescent="0.25">
      <c r="A472" s="111" t="s">
        <v>3994</v>
      </c>
      <c r="B472" s="111" t="s">
        <v>4394</v>
      </c>
      <c r="C472" s="111" t="s">
        <v>2532</v>
      </c>
      <c r="D472" s="111" t="s">
        <v>4398</v>
      </c>
      <c r="E472" s="111" t="s">
        <v>3997</v>
      </c>
    </row>
    <row r="473" spans="1:5" x14ac:dyDescent="0.25">
      <c r="A473" s="111" t="s">
        <v>3994</v>
      </c>
      <c r="B473" s="111" t="s">
        <v>4394</v>
      </c>
      <c r="C473" s="111" t="s">
        <v>2537</v>
      </c>
      <c r="D473" s="111" t="s">
        <v>4399</v>
      </c>
      <c r="E473" s="111" t="s">
        <v>3997</v>
      </c>
    </row>
    <row r="474" spans="1:5" x14ac:dyDescent="0.25">
      <c r="A474" s="111" t="s">
        <v>3994</v>
      </c>
      <c r="B474" s="111" t="s">
        <v>4394</v>
      </c>
      <c r="C474" s="111" t="s">
        <v>2492</v>
      </c>
      <c r="D474" s="111" t="s">
        <v>4400</v>
      </c>
      <c r="E474" s="111" t="s">
        <v>4032</v>
      </c>
    </row>
    <row r="475" spans="1:5" x14ac:dyDescent="0.25">
      <c r="A475" s="111" t="s">
        <v>3994</v>
      </c>
      <c r="B475" s="111" t="s">
        <v>4394</v>
      </c>
      <c r="C475" s="111" t="s">
        <v>2541</v>
      </c>
      <c r="D475" s="111" t="s">
        <v>4401</v>
      </c>
      <c r="E475" s="111" t="s">
        <v>3997</v>
      </c>
    </row>
    <row r="476" spans="1:5" x14ac:dyDescent="0.25">
      <c r="A476" s="111" t="s">
        <v>3994</v>
      </c>
      <c r="B476" s="111" t="s">
        <v>4394</v>
      </c>
      <c r="C476" s="111" t="s">
        <v>2517</v>
      </c>
      <c r="D476" s="111" t="s">
        <v>4402</v>
      </c>
      <c r="E476" s="111" t="s">
        <v>3997</v>
      </c>
    </row>
    <row r="477" spans="1:5" x14ac:dyDescent="0.25">
      <c r="A477" s="111" t="s">
        <v>3994</v>
      </c>
      <c r="B477" s="111" t="s">
        <v>4394</v>
      </c>
      <c r="C477" s="111" t="s">
        <v>2556</v>
      </c>
      <c r="D477" s="111" t="s">
        <v>4403</v>
      </c>
      <c r="E477" s="111" t="s">
        <v>4032</v>
      </c>
    </row>
    <row r="478" spans="1:5" x14ac:dyDescent="0.25">
      <c r="A478" s="111" t="s">
        <v>3994</v>
      </c>
      <c r="B478" s="111" t="s">
        <v>4394</v>
      </c>
      <c r="C478" s="111" t="s">
        <v>2547</v>
      </c>
      <c r="D478" s="111" t="s">
        <v>4404</v>
      </c>
      <c r="E478" s="111" t="s">
        <v>3997</v>
      </c>
    </row>
    <row r="479" spans="1:5" x14ac:dyDescent="0.25">
      <c r="A479" s="111" t="s">
        <v>3994</v>
      </c>
      <c r="B479" s="111" t="s">
        <v>4394</v>
      </c>
      <c r="C479" s="111" t="s">
        <v>2521</v>
      </c>
      <c r="D479" s="111" t="s">
        <v>4405</v>
      </c>
      <c r="E479" s="111" t="s">
        <v>3997</v>
      </c>
    </row>
    <row r="480" spans="1:5" x14ac:dyDescent="0.25">
      <c r="A480" s="111" t="s">
        <v>3994</v>
      </c>
      <c r="B480" s="111" t="s">
        <v>4394</v>
      </c>
      <c r="C480" s="111" t="s">
        <v>2544</v>
      </c>
      <c r="D480" s="111" t="s">
        <v>4406</v>
      </c>
      <c r="E480" s="111" t="s">
        <v>3997</v>
      </c>
    </row>
    <row r="481" spans="1:5" x14ac:dyDescent="0.25">
      <c r="A481" s="111" t="s">
        <v>3994</v>
      </c>
      <c r="B481" s="111" t="s">
        <v>4394</v>
      </c>
      <c r="C481" s="111" t="s">
        <v>2466</v>
      </c>
      <c r="D481" s="111" t="s">
        <v>4407</v>
      </c>
      <c r="E481" s="111" t="s">
        <v>3997</v>
      </c>
    </row>
    <row r="482" spans="1:5" x14ac:dyDescent="0.25">
      <c r="A482" s="111" t="s">
        <v>3994</v>
      </c>
      <c r="B482" s="111" t="s">
        <v>4394</v>
      </c>
      <c r="C482" s="111" t="s">
        <v>2496</v>
      </c>
      <c r="D482" s="111" t="s">
        <v>4408</v>
      </c>
      <c r="E482" s="111" t="s">
        <v>3997</v>
      </c>
    </row>
    <row r="483" spans="1:5" x14ac:dyDescent="0.25">
      <c r="A483" s="111" t="s">
        <v>3994</v>
      </c>
      <c r="B483" s="111" t="s">
        <v>4394</v>
      </c>
      <c r="C483" s="111" t="s">
        <v>2523</v>
      </c>
      <c r="D483" s="111" t="s">
        <v>4409</v>
      </c>
      <c r="E483" s="111" t="s">
        <v>3997</v>
      </c>
    </row>
    <row r="484" spans="1:5" x14ac:dyDescent="0.25">
      <c r="A484" s="111" t="s">
        <v>3994</v>
      </c>
      <c r="B484" s="111" t="s">
        <v>4410</v>
      </c>
      <c r="C484" s="111" t="s">
        <v>2316</v>
      </c>
      <c r="D484" s="111" t="s">
        <v>4411</v>
      </c>
      <c r="E484" s="111" t="s">
        <v>3997</v>
      </c>
    </row>
    <row r="485" spans="1:5" x14ac:dyDescent="0.25">
      <c r="A485" s="111" t="s">
        <v>3994</v>
      </c>
      <c r="B485" s="111" t="s">
        <v>4410</v>
      </c>
      <c r="C485" s="111" t="s">
        <v>2321</v>
      </c>
      <c r="D485" s="111" t="s">
        <v>4412</v>
      </c>
      <c r="E485" s="111" t="s">
        <v>4032</v>
      </c>
    </row>
    <row r="486" spans="1:5" x14ac:dyDescent="0.25">
      <c r="A486" s="111" t="s">
        <v>3994</v>
      </c>
      <c r="B486" s="111" t="s">
        <v>4413</v>
      </c>
      <c r="C486" s="111" t="s">
        <v>2609</v>
      </c>
      <c r="D486" s="111" t="s">
        <v>4414</v>
      </c>
      <c r="E486" s="111" t="s">
        <v>3997</v>
      </c>
    </row>
    <row r="487" spans="1:5" x14ac:dyDescent="0.25">
      <c r="A487" s="111" t="s">
        <v>3994</v>
      </c>
      <c r="B487" s="111" t="s">
        <v>4413</v>
      </c>
      <c r="C487" s="111" t="s">
        <v>2613</v>
      </c>
      <c r="D487" s="111" t="s">
        <v>4415</v>
      </c>
      <c r="E487" s="111" t="s">
        <v>3997</v>
      </c>
    </row>
    <row r="488" spans="1:5" x14ac:dyDescent="0.25">
      <c r="A488" s="111" t="s">
        <v>3994</v>
      </c>
      <c r="B488" s="111" t="s">
        <v>4413</v>
      </c>
      <c r="C488" s="111" t="s">
        <v>2617</v>
      </c>
      <c r="D488" s="111" t="s">
        <v>4416</v>
      </c>
      <c r="E488" s="111" t="s">
        <v>3997</v>
      </c>
    </row>
    <row r="489" spans="1:5" x14ac:dyDescent="0.25">
      <c r="A489" s="111" t="s">
        <v>3994</v>
      </c>
      <c r="B489" s="111" t="s">
        <v>4413</v>
      </c>
      <c r="C489" s="111" t="s">
        <v>2621</v>
      </c>
      <c r="D489" s="111" t="s">
        <v>4417</v>
      </c>
      <c r="E489" s="111" t="s">
        <v>3997</v>
      </c>
    </row>
    <row r="490" spans="1:5" x14ac:dyDescent="0.25">
      <c r="A490" s="111" t="s">
        <v>3994</v>
      </c>
      <c r="B490" s="111" t="s">
        <v>4413</v>
      </c>
      <c r="C490" s="111" t="s">
        <v>2625</v>
      </c>
      <c r="D490" s="111" t="s">
        <v>4418</v>
      </c>
      <c r="E490" s="111" t="s">
        <v>3997</v>
      </c>
    </row>
    <row r="491" spans="1:5" x14ac:dyDescent="0.25">
      <c r="A491" s="111" t="s">
        <v>3994</v>
      </c>
      <c r="B491" s="111" t="s">
        <v>4413</v>
      </c>
      <c r="C491" s="111" t="s">
        <v>2629</v>
      </c>
      <c r="D491" s="111" t="s">
        <v>4419</v>
      </c>
      <c r="E491" s="111" t="s">
        <v>3997</v>
      </c>
    </row>
    <row r="492" spans="1:5" x14ac:dyDescent="0.25">
      <c r="A492" s="111" t="s">
        <v>3994</v>
      </c>
      <c r="B492" s="111" t="s">
        <v>4413</v>
      </c>
      <c r="C492" s="111" t="s">
        <v>2633</v>
      </c>
      <c r="D492" s="111" t="s">
        <v>4420</v>
      </c>
      <c r="E492" s="111" t="s">
        <v>3997</v>
      </c>
    </row>
    <row r="493" spans="1:5" x14ac:dyDescent="0.25">
      <c r="A493" s="111" t="s">
        <v>3994</v>
      </c>
      <c r="B493" s="111" t="s">
        <v>4413</v>
      </c>
      <c r="C493" s="111" t="s">
        <v>2637</v>
      </c>
      <c r="D493" s="111" t="s">
        <v>4421</v>
      </c>
      <c r="E493" s="111" t="s">
        <v>3997</v>
      </c>
    </row>
    <row r="494" spans="1:5" x14ac:dyDescent="0.25">
      <c r="A494" s="111" t="s">
        <v>3994</v>
      </c>
      <c r="B494" s="111" t="s">
        <v>4413</v>
      </c>
      <c r="C494" s="111" t="s">
        <v>2641</v>
      </c>
      <c r="D494" s="111" t="s">
        <v>4422</v>
      </c>
      <c r="E494" s="111" t="s">
        <v>3997</v>
      </c>
    </row>
    <row r="495" spans="1:5" x14ac:dyDescent="0.25">
      <c r="A495" s="111" t="s">
        <v>3994</v>
      </c>
      <c r="B495" s="111" t="s">
        <v>4413</v>
      </c>
      <c r="C495" s="111" t="s">
        <v>2561</v>
      </c>
      <c r="D495" s="111" t="s">
        <v>4423</v>
      </c>
      <c r="E495" s="111" t="s">
        <v>3997</v>
      </c>
    </row>
    <row r="496" spans="1:5" x14ac:dyDescent="0.25">
      <c r="A496" s="111" t="s">
        <v>3994</v>
      </c>
      <c r="B496" s="111" t="s">
        <v>4424</v>
      </c>
      <c r="C496" s="111" t="s">
        <v>2195</v>
      </c>
      <c r="D496" s="111" t="s">
        <v>4425</v>
      </c>
      <c r="E496" s="111" t="s">
        <v>4105</v>
      </c>
    </row>
    <row r="497" spans="1:5" x14ac:dyDescent="0.25">
      <c r="A497" s="111" t="s">
        <v>3994</v>
      </c>
      <c r="B497" s="111" t="s">
        <v>4426</v>
      </c>
      <c r="C497" s="111" t="s">
        <v>2326</v>
      </c>
      <c r="D497" s="111" t="s">
        <v>4427</v>
      </c>
      <c r="E497" s="111" t="s">
        <v>4351</v>
      </c>
    </row>
    <row r="498" spans="1:5" x14ac:dyDescent="0.25">
      <c r="A498" s="111" t="s">
        <v>3994</v>
      </c>
      <c r="B498" s="111" t="s">
        <v>4426</v>
      </c>
      <c r="C498" s="111" t="s">
        <v>2331</v>
      </c>
      <c r="D498" s="111" t="s">
        <v>4428</v>
      </c>
      <c r="E498" s="111" t="s">
        <v>4351</v>
      </c>
    </row>
    <row r="499" spans="1:5" x14ac:dyDescent="0.25">
      <c r="A499" s="111" t="s">
        <v>3994</v>
      </c>
      <c r="B499" s="111" t="s">
        <v>4426</v>
      </c>
      <c r="C499" s="111" t="s">
        <v>2335</v>
      </c>
      <c r="D499" s="111" t="s">
        <v>4429</v>
      </c>
      <c r="E499" s="111" t="s">
        <v>4351</v>
      </c>
    </row>
    <row r="500" spans="1:5" x14ac:dyDescent="0.25">
      <c r="A500" s="111" t="s">
        <v>3994</v>
      </c>
      <c r="B500" s="111" t="s">
        <v>4426</v>
      </c>
      <c r="C500" s="111" t="s">
        <v>2340</v>
      </c>
      <c r="D500" s="111" t="s">
        <v>4430</v>
      </c>
      <c r="E500" s="111" t="s">
        <v>4351</v>
      </c>
    </row>
    <row r="501" spans="1:5" x14ac:dyDescent="0.25">
      <c r="A501" s="111" t="s">
        <v>3994</v>
      </c>
      <c r="B501" s="111" t="s">
        <v>4426</v>
      </c>
      <c r="C501" s="111" t="s">
        <v>2343</v>
      </c>
      <c r="D501" s="111" t="s">
        <v>4431</v>
      </c>
      <c r="E501" s="111" t="s">
        <v>4351</v>
      </c>
    </row>
    <row r="502" spans="1:5" x14ac:dyDescent="0.25">
      <c r="A502" s="111" t="s">
        <v>3994</v>
      </c>
      <c r="B502" s="111" t="s">
        <v>4426</v>
      </c>
      <c r="C502" s="111" t="s">
        <v>2302</v>
      </c>
      <c r="D502" s="111" t="s">
        <v>4432</v>
      </c>
      <c r="E502" s="111" t="s">
        <v>4351</v>
      </c>
    </row>
    <row r="503" spans="1:5" x14ac:dyDescent="0.25">
      <c r="A503" s="111" t="s">
        <v>3994</v>
      </c>
      <c r="B503" s="111" t="s">
        <v>4433</v>
      </c>
      <c r="C503" s="111" t="s">
        <v>2236</v>
      </c>
      <c r="D503" s="111" t="s">
        <v>4434</v>
      </c>
      <c r="E503" s="111" t="s">
        <v>3997</v>
      </c>
    </row>
    <row r="504" spans="1:5" x14ac:dyDescent="0.25">
      <c r="A504" s="111" t="s">
        <v>3994</v>
      </c>
      <c r="B504" s="111" t="s">
        <v>4435</v>
      </c>
      <c r="C504" s="111" t="s">
        <v>2263</v>
      </c>
      <c r="D504" s="111" t="s">
        <v>4436</v>
      </c>
      <c r="E504" s="111" t="s">
        <v>3997</v>
      </c>
    </row>
    <row r="505" spans="1:5" x14ac:dyDescent="0.25">
      <c r="A505" s="111" t="s">
        <v>3994</v>
      </c>
      <c r="B505" s="111" t="s">
        <v>4435</v>
      </c>
      <c r="C505" s="111" t="s">
        <v>2266</v>
      </c>
      <c r="D505" s="111" t="s">
        <v>4437</v>
      </c>
      <c r="E505" s="111" t="s">
        <v>3997</v>
      </c>
    </row>
    <row r="506" spans="1:5" x14ac:dyDescent="0.25">
      <c r="A506" s="111" t="s">
        <v>3994</v>
      </c>
      <c r="B506" s="111" t="s">
        <v>4438</v>
      </c>
      <c r="C506" s="111" t="s">
        <v>2210</v>
      </c>
      <c r="D506" s="111" t="s">
        <v>4439</v>
      </c>
      <c r="E506" s="111" t="s">
        <v>3997</v>
      </c>
    </row>
    <row r="507" spans="1:5" x14ac:dyDescent="0.25">
      <c r="A507" s="111" t="s">
        <v>3994</v>
      </c>
      <c r="B507" s="111" t="s">
        <v>4438</v>
      </c>
      <c r="C507" s="111" t="s">
        <v>2214</v>
      </c>
      <c r="D507" s="111" t="s">
        <v>4440</v>
      </c>
      <c r="E507" s="111" t="s">
        <v>3997</v>
      </c>
    </row>
    <row r="508" spans="1:5" x14ac:dyDescent="0.25">
      <c r="A508" s="111" t="s">
        <v>3994</v>
      </c>
      <c r="B508" s="111" t="s">
        <v>4438</v>
      </c>
      <c r="C508" s="111" t="s">
        <v>2218</v>
      </c>
      <c r="D508" s="111" t="s">
        <v>4441</v>
      </c>
      <c r="E508" s="111" t="s">
        <v>3997</v>
      </c>
    </row>
    <row r="509" spans="1:5" x14ac:dyDescent="0.25">
      <c r="A509" s="111" t="s">
        <v>3994</v>
      </c>
      <c r="B509" s="111" t="s">
        <v>4438</v>
      </c>
      <c r="C509" s="111" t="s">
        <v>2223</v>
      </c>
      <c r="D509" s="111" t="s">
        <v>4442</v>
      </c>
      <c r="E509" s="111" t="s">
        <v>3997</v>
      </c>
    </row>
    <row r="510" spans="1:5" x14ac:dyDescent="0.25">
      <c r="A510" s="111" t="s">
        <v>3994</v>
      </c>
      <c r="B510" s="111" t="s">
        <v>4443</v>
      </c>
      <c r="C510" s="111" t="s">
        <v>2131</v>
      </c>
      <c r="D510" s="111" t="s">
        <v>4444</v>
      </c>
      <c r="E510" s="111" t="s">
        <v>4078</v>
      </c>
    </row>
    <row r="511" spans="1:5" x14ac:dyDescent="0.25">
      <c r="A511" s="111" t="s">
        <v>3994</v>
      </c>
      <c r="B511" s="111" t="s">
        <v>4443</v>
      </c>
      <c r="C511" s="111" t="s">
        <v>2126</v>
      </c>
      <c r="D511" s="111" t="s">
        <v>4445</v>
      </c>
      <c r="E511" s="111" t="s">
        <v>3997</v>
      </c>
    </row>
    <row r="512" spans="1:5" x14ac:dyDescent="0.25">
      <c r="A512" s="111" t="s">
        <v>3994</v>
      </c>
      <c r="B512" s="111" t="s">
        <v>4443</v>
      </c>
      <c r="C512" s="111" t="s">
        <v>2135</v>
      </c>
      <c r="D512" s="111" t="s">
        <v>4446</v>
      </c>
      <c r="E512" s="111" t="s">
        <v>3997</v>
      </c>
    </row>
    <row r="513" spans="1:5" x14ac:dyDescent="0.25">
      <c r="A513" s="111" t="s">
        <v>3994</v>
      </c>
      <c r="B513" s="111" t="s">
        <v>4443</v>
      </c>
      <c r="C513" s="111" t="s">
        <v>2189</v>
      </c>
      <c r="D513" s="111" t="s">
        <v>4447</v>
      </c>
      <c r="E513" s="111" t="s">
        <v>3997</v>
      </c>
    </row>
    <row r="514" spans="1:5" x14ac:dyDescent="0.25">
      <c r="A514" s="111" t="s">
        <v>3994</v>
      </c>
      <c r="B514" s="111" t="s">
        <v>4443</v>
      </c>
      <c r="C514" s="111" t="s">
        <v>2140</v>
      </c>
      <c r="D514" s="111" t="s">
        <v>4448</v>
      </c>
      <c r="E514" s="111" t="s">
        <v>3997</v>
      </c>
    </row>
    <row r="515" spans="1:5" x14ac:dyDescent="0.25">
      <c r="A515" s="111" t="s">
        <v>3994</v>
      </c>
      <c r="B515" s="111" t="s">
        <v>4443</v>
      </c>
      <c r="C515" s="111" t="s">
        <v>2146</v>
      </c>
      <c r="D515" s="111" t="s">
        <v>4449</v>
      </c>
      <c r="E515" s="111" t="s">
        <v>3997</v>
      </c>
    </row>
    <row r="516" spans="1:5" x14ac:dyDescent="0.25">
      <c r="A516" s="111" t="s">
        <v>3994</v>
      </c>
      <c r="B516" s="111" t="s">
        <v>4443</v>
      </c>
      <c r="C516" s="111" t="s">
        <v>2150</v>
      </c>
      <c r="D516" s="111" t="s">
        <v>4450</v>
      </c>
      <c r="E516" s="111" t="s">
        <v>3997</v>
      </c>
    </row>
    <row r="517" spans="1:5" x14ac:dyDescent="0.25">
      <c r="A517" s="111" t="s">
        <v>3994</v>
      </c>
      <c r="B517" s="111" t="s">
        <v>4443</v>
      </c>
      <c r="C517" s="111" t="s">
        <v>2153</v>
      </c>
      <c r="D517" s="111" t="s">
        <v>4451</v>
      </c>
      <c r="E517" s="111" t="s">
        <v>3997</v>
      </c>
    </row>
    <row r="518" spans="1:5" x14ac:dyDescent="0.25">
      <c r="A518" s="111" t="s">
        <v>3994</v>
      </c>
      <c r="B518" s="111" t="s">
        <v>4443</v>
      </c>
      <c r="C518" s="111" t="s">
        <v>2157</v>
      </c>
      <c r="D518" s="111" t="s">
        <v>4452</v>
      </c>
      <c r="E518" s="111" t="s">
        <v>3997</v>
      </c>
    </row>
    <row r="519" spans="1:5" x14ac:dyDescent="0.25">
      <c r="A519" s="111" t="s">
        <v>3994</v>
      </c>
      <c r="B519" s="111" t="s">
        <v>4443</v>
      </c>
      <c r="C519" s="111" t="s">
        <v>2160</v>
      </c>
      <c r="D519" s="111" t="s">
        <v>4453</v>
      </c>
      <c r="E519" s="111" t="s">
        <v>3997</v>
      </c>
    </row>
    <row r="520" spans="1:5" x14ac:dyDescent="0.25">
      <c r="A520" s="111" t="s">
        <v>3994</v>
      </c>
      <c r="B520" s="111" t="s">
        <v>4443</v>
      </c>
      <c r="C520" s="111" t="s">
        <v>2164</v>
      </c>
      <c r="D520" s="111" t="s">
        <v>4454</v>
      </c>
      <c r="E520" s="111" t="s">
        <v>3997</v>
      </c>
    </row>
    <row r="521" spans="1:5" x14ac:dyDescent="0.25">
      <c r="A521" s="111" t="s">
        <v>3994</v>
      </c>
      <c r="B521" s="111" t="s">
        <v>4443</v>
      </c>
      <c r="C521" s="111" t="s">
        <v>2168</v>
      </c>
      <c r="D521" s="111" t="s">
        <v>4455</v>
      </c>
      <c r="E521" s="111" t="s">
        <v>4032</v>
      </c>
    </row>
    <row r="522" spans="1:5" x14ac:dyDescent="0.25">
      <c r="A522" s="111" t="s">
        <v>3994</v>
      </c>
      <c r="B522" s="111" t="s">
        <v>4443</v>
      </c>
      <c r="C522" s="111" t="s">
        <v>2172</v>
      </c>
      <c r="D522" s="111" t="s">
        <v>4456</v>
      </c>
      <c r="E522" s="111" t="s">
        <v>3997</v>
      </c>
    </row>
    <row r="523" spans="1:5" x14ac:dyDescent="0.25">
      <c r="A523" s="111" t="s">
        <v>3994</v>
      </c>
      <c r="B523" s="111" t="s">
        <v>4443</v>
      </c>
      <c r="C523" s="111" t="s">
        <v>2176</v>
      </c>
      <c r="D523" s="111" t="s">
        <v>4457</v>
      </c>
      <c r="E523" s="111" t="s">
        <v>3997</v>
      </c>
    </row>
    <row r="524" spans="1:5" x14ac:dyDescent="0.25">
      <c r="A524" s="111" t="s">
        <v>3994</v>
      </c>
      <c r="B524" s="111" t="s">
        <v>4443</v>
      </c>
      <c r="C524" s="111" t="s">
        <v>2180</v>
      </c>
      <c r="D524" s="111" t="s">
        <v>4458</v>
      </c>
      <c r="E524" s="111" t="s">
        <v>3997</v>
      </c>
    </row>
    <row r="525" spans="1:5" x14ac:dyDescent="0.25">
      <c r="A525" s="111" t="s">
        <v>3994</v>
      </c>
      <c r="B525" s="111" t="s">
        <v>4459</v>
      </c>
      <c r="C525" s="111" t="s">
        <v>2472</v>
      </c>
      <c r="D525" s="111" t="s">
        <v>4460</v>
      </c>
      <c r="E525" s="111" t="s">
        <v>4351</v>
      </c>
    </row>
    <row r="526" spans="1:5" x14ac:dyDescent="0.25">
      <c r="A526" s="111" t="s">
        <v>3994</v>
      </c>
      <c r="B526" s="111" t="s">
        <v>4459</v>
      </c>
      <c r="C526" s="111" t="s">
        <v>2501</v>
      </c>
      <c r="D526" s="111" t="s">
        <v>4461</v>
      </c>
      <c r="E526" s="111" t="s">
        <v>4351</v>
      </c>
    </row>
    <row r="527" spans="1:5" x14ac:dyDescent="0.25">
      <c r="A527" s="111" t="s">
        <v>3994</v>
      </c>
      <c r="B527" s="111" t="s">
        <v>4459</v>
      </c>
      <c r="C527" s="111" t="s">
        <v>2504</v>
      </c>
      <c r="D527" s="111" t="s">
        <v>4462</v>
      </c>
      <c r="E527" s="111" t="s">
        <v>4351</v>
      </c>
    </row>
    <row r="528" spans="1:5" x14ac:dyDescent="0.25">
      <c r="A528" s="111" t="s">
        <v>3994</v>
      </c>
      <c r="B528" s="111" t="s">
        <v>4459</v>
      </c>
      <c r="C528" s="111" t="s">
        <v>2508</v>
      </c>
      <c r="D528" s="111" t="s">
        <v>4463</v>
      </c>
      <c r="E528" s="111" t="s">
        <v>4351</v>
      </c>
    </row>
    <row r="529" spans="1:5" x14ac:dyDescent="0.25">
      <c r="A529" s="111" t="s">
        <v>3994</v>
      </c>
      <c r="B529" s="111" t="s">
        <v>4459</v>
      </c>
      <c r="C529" s="111" t="s">
        <v>2478</v>
      </c>
      <c r="D529" s="111" t="s">
        <v>4464</v>
      </c>
      <c r="E529" s="111" t="s">
        <v>4465</v>
      </c>
    </row>
    <row r="530" spans="1:5" x14ac:dyDescent="0.25">
      <c r="A530" s="111" t="s">
        <v>3994</v>
      </c>
      <c r="B530" s="111" t="s">
        <v>4459</v>
      </c>
      <c r="C530" s="111" t="s">
        <v>2487</v>
      </c>
      <c r="D530" s="111" t="s">
        <v>4466</v>
      </c>
      <c r="E530" s="111" t="s">
        <v>4465</v>
      </c>
    </row>
    <row r="531" spans="1:5" x14ac:dyDescent="0.25">
      <c r="A531" s="111" t="s">
        <v>3994</v>
      </c>
      <c r="B531" s="111" t="s">
        <v>4459</v>
      </c>
      <c r="C531" s="111" t="s">
        <v>2483</v>
      </c>
      <c r="D531" s="111" t="s">
        <v>4467</v>
      </c>
      <c r="E531" s="111" t="s">
        <v>4465</v>
      </c>
    </row>
    <row r="532" spans="1:5" x14ac:dyDescent="0.25">
      <c r="A532" s="111" t="s">
        <v>3994</v>
      </c>
      <c r="B532" s="111" t="s">
        <v>4459</v>
      </c>
      <c r="C532" s="111" t="s">
        <v>2551</v>
      </c>
      <c r="D532" s="111" t="s">
        <v>4468</v>
      </c>
      <c r="E532" s="111" t="s">
        <v>4465</v>
      </c>
    </row>
    <row r="533" spans="1:5" x14ac:dyDescent="0.25">
      <c r="A533" s="111" t="s">
        <v>3994</v>
      </c>
      <c r="B533" s="111" t="s">
        <v>4469</v>
      </c>
      <c r="C533" s="111" t="s">
        <v>2564</v>
      </c>
      <c r="D533" s="111" t="s">
        <v>4470</v>
      </c>
      <c r="E533" s="111" t="s">
        <v>3997</v>
      </c>
    </row>
    <row r="534" spans="1:5" x14ac:dyDescent="0.25">
      <c r="A534" s="111" t="s">
        <v>3994</v>
      </c>
      <c r="B534" s="111" t="s">
        <v>4469</v>
      </c>
      <c r="C534" s="111" t="s">
        <v>2568</v>
      </c>
      <c r="D534" s="111" t="s">
        <v>4471</v>
      </c>
      <c r="E534" s="111" t="s">
        <v>3997</v>
      </c>
    </row>
    <row r="535" spans="1:5" x14ac:dyDescent="0.25">
      <c r="A535" s="111" t="s">
        <v>3994</v>
      </c>
      <c r="B535" s="111" t="s">
        <v>4469</v>
      </c>
      <c r="C535" s="111" t="s">
        <v>2572</v>
      </c>
      <c r="D535" s="111" t="s">
        <v>4472</v>
      </c>
      <c r="E535" s="111" t="s">
        <v>3997</v>
      </c>
    </row>
    <row r="536" spans="1:5" x14ac:dyDescent="0.25">
      <c r="A536" s="111" t="s">
        <v>3994</v>
      </c>
      <c r="B536" s="111" t="s">
        <v>4469</v>
      </c>
      <c r="C536" s="111" t="s">
        <v>2576</v>
      </c>
      <c r="D536" s="111" t="s">
        <v>4473</v>
      </c>
      <c r="E536" s="111" t="s">
        <v>3997</v>
      </c>
    </row>
    <row r="537" spans="1:5" x14ac:dyDescent="0.25">
      <c r="A537" s="111" t="s">
        <v>3994</v>
      </c>
      <c r="B537" s="111" t="s">
        <v>4469</v>
      </c>
      <c r="C537" s="111" t="s">
        <v>2581</v>
      </c>
      <c r="D537" s="111" t="s">
        <v>4474</v>
      </c>
      <c r="E537" s="111" t="s">
        <v>3997</v>
      </c>
    </row>
    <row r="538" spans="1:5" x14ac:dyDescent="0.25">
      <c r="A538" s="111" t="s">
        <v>3994</v>
      </c>
      <c r="B538" s="111" t="s">
        <v>4469</v>
      </c>
      <c r="C538" s="111" t="s">
        <v>2584</v>
      </c>
      <c r="D538" s="111" t="s">
        <v>4475</v>
      </c>
      <c r="E538" s="111" t="s">
        <v>3997</v>
      </c>
    </row>
    <row r="539" spans="1:5" x14ac:dyDescent="0.25">
      <c r="A539" s="111" t="s">
        <v>3994</v>
      </c>
      <c r="B539" s="111" t="s">
        <v>4469</v>
      </c>
      <c r="C539" s="111" t="s">
        <v>2587</v>
      </c>
      <c r="D539" s="111" t="s">
        <v>4476</v>
      </c>
      <c r="E539" s="111" t="s">
        <v>3997</v>
      </c>
    </row>
    <row r="540" spans="1:5" x14ac:dyDescent="0.25">
      <c r="A540" s="111" t="s">
        <v>3994</v>
      </c>
      <c r="B540" s="111" t="s">
        <v>4469</v>
      </c>
      <c r="C540" s="111" t="s">
        <v>2590</v>
      </c>
      <c r="D540" s="111" t="s">
        <v>4477</v>
      </c>
      <c r="E540" s="111" t="s">
        <v>3997</v>
      </c>
    </row>
    <row r="541" spans="1:5" x14ac:dyDescent="0.25">
      <c r="A541" s="111" t="s">
        <v>3994</v>
      </c>
      <c r="B541" s="111" t="s">
        <v>4469</v>
      </c>
      <c r="C541" s="111" t="s">
        <v>2594</v>
      </c>
      <c r="D541" s="111" t="s">
        <v>4415</v>
      </c>
      <c r="E541" s="111" t="s">
        <v>3997</v>
      </c>
    </row>
    <row r="542" spans="1:5" x14ac:dyDescent="0.25">
      <c r="A542" s="111" t="s">
        <v>3994</v>
      </c>
      <c r="B542" s="111" t="s">
        <v>4469</v>
      </c>
      <c r="C542" s="111" t="s">
        <v>2596</v>
      </c>
      <c r="D542" s="111" t="s">
        <v>4478</v>
      </c>
      <c r="E542" s="111" t="s">
        <v>3997</v>
      </c>
    </row>
    <row r="543" spans="1:5" x14ac:dyDescent="0.25">
      <c r="A543" s="111" t="s">
        <v>3994</v>
      </c>
      <c r="B543" s="111" t="s">
        <v>4479</v>
      </c>
      <c r="C543" s="111" t="s">
        <v>2347</v>
      </c>
      <c r="D543" s="111" t="s">
        <v>4480</v>
      </c>
      <c r="E543" s="111" t="s">
        <v>4351</v>
      </c>
    </row>
    <row r="544" spans="1:5" x14ac:dyDescent="0.25">
      <c r="A544" s="111" t="s">
        <v>3994</v>
      </c>
      <c r="B544" s="111" t="s">
        <v>4479</v>
      </c>
      <c r="C544" s="111" t="s">
        <v>2351</v>
      </c>
      <c r="D544" s="111" t="s">
        <v>4481</v>
      </c>
      <c r="E544" s="111" t="s">
        <v>4351</v>
      </c>
    </row>
    <row r="545" spans="1:5" x14ac:dyDescent="0.25">
      <c r="A545" s="111" t="s">
        <v>3994</v>
      </c>
      <c r="B545" s="111" t="s">
        <v>4479</v>
      </c>
      <c r="C545" s="111" t="s">
        <v>2354</v>
      </c>
      <c r="D545" s="111" t="s">
        <v>4482</v>
      </c>
      <c r="E545" s="111" t="s">
        <v>4351</v>
      </c>
    </row>
    <row r="546" spans="1:5" x14ac:dyDescent="0.25">
      <c r="A546" s="111" t="s">
        <v>3994</v>
      </c>
      <c r="B546" s="111" t="s">
        <v>4479</v>
      </c>
      <c r="C546" s="111" t="s">
        <v>2357</v>
      </c>
      <c r="D546" s="111" t="s">
        <v>4483</v>
      </c>
      <c r="E546" s="111" t="s">
        <v>4351</v>
      </c>
    </row>
    <row r="547" spans="1:5" x14ac:dyDescent="0.25">
      <c r="A547" s="111" t="s">
        <v>3994</v>
      </c>
      <c r="B547" s="111" t="s">
        <v>4479</v>
      </c>
      <c r="C547" s="111" t="s">
        <v>2362</v>
      </c>
      <c r="D547" s="111" t="s">
        <v>4484</v>
      </c>
      <c r="E547" s="111" t="s">
        <v>4351</v>
      </c>
    </row>
    <row r="548" spans="1:5" x14ac:dyDescent="0.25">
      <c r="A548" s="111" t="s">
        <v>3994</v>
      </c>
      <c r="B548" s="111" t="s">
        <v>4479</v>
      </c>
      <c r="C548" s="111" t="s">
        <v>2365</v>
      </c>
      <c r="D548" s="111" t="s">
        <v>4485</v>
      </c>
      <c r="E548" s="111" t="s">
        <v>4351</v>
      </c>
    </row>
    <row r="549" spans="1:5" x14ac:dyDescent="0.25">
      <c r="A549" s="111" t="s">
        <v>3994</v>
      </c>
      <c r="B549" s="111" t="s">
        <v>4479</v>
      </c>
      <c r="C549" s="111" t="s">
        <v>2367</v>
      </c>
      <c r="D549" s="111" t="s">
        <v>4486</v>
      </c>
      <c r="E549" s="111" t="s">
        <v>4351</v>
      </c>
    </row>
    <row r="550" spans="1:5" x14ac:dyDescent="0.25">
      <c r="A550" s="111" t="s">
        <v>3994</v>
      </c>
      <c r="B550" s="111" t="s">
        <v>4479</v>
      </c>
      <c r="C550" s="111" t="s">
        <v>2370</v>
      </c>
      <c r="D550" s="111" t="s">
        <v>4487</v>
      </c>
      <c r="E550" s="111" t="s">
        <v>4351</v>
      </c>
    </row>
    <row r="551" spans="1:5" x14ac:dyDescent="0.25">
      <c r="A551" s="111" t="s">
        <v>3994</v>
      </c>
      <c r="B551" s="111" t="s">
        <v>4479</v>
      </c>
      <c r="C551" s="111" t="s">
        <v>2372</v>
      </c>
      <c r="D551" s="111" t="s">
        <v>4488</v>
      </c>
      <c r="E551" s="111" t="s">
        <v>4351</v>
      </c>
    </row>
    <row r="552" spans="1:5" x14ac:dyDescent="0.25">
      <c r="A552" s="111" t="s">
        <v>3994</v>
      </c>
      <c r="B552" s="111" t="s">
        <v>4479</v>
      </c>
      <c r="C552" s="111" t="s">
        <v>2375</v>
      </c>
      <c r="D552" s="111" t="s">
        <v>4489</v>
      </c>
      <c r="E552" s="111" t="s">
        <v>4351</v>
      </c>
    </row>
    <row r="553" spans="1:5" x14ac:dyDescent="0.25">
      <c r="A553" s="111" t="s">
        <v>3994</v>
      </c>
      <c r="B553" s="111" t="s">
        <v>4479</v>
      </c>
      <c r="C553" s="111" t="s">
        <v>2378</v>
      </c>
      <c r="D553" s="111" t="s">
        <v>4490</v>
      </c>
      <c r="E553" s="111" t="s">
        <v>4351</v>
      </c>
    </row>
    <row r="554" spans="1:5" x14ac:dyDescent="0.25">
      <c r="A554" s="111" t="s">
        <v>3994</v>
      </c>
      <c r="B554" s="111" t="s">
        <v>4479</v>
      </c>
      <c r="C554" s="111" t="s">
        <v>2381</v>
      </c>
      <c r="D554" s="111" t="s">
        <v>4491</v>
      </c>
      <c r="E554" s="111" t="s">
        <v>4351</v>
      </c>
    </row>
    <row r="555" spans="1:5" x14ac:dyDescent="0.25">
      <c r="A555" s="111" t="s">
        <v>3994</v>
      </c>
      <c r="B555" s="111" t="s">
        <v>4479</v>
      </c>
      <c r="C555" s="111" t="s">
        <v>2385</v>
      </c>
      <c r="D555" s="111" t="s">
        <v>4492</v>
      </c>
      <c r="E555" s="111" t="s">
        <v>4351</v>
      </c>
    </row>
    <row r="556" spans="1:5" x14ac:dyDescent="0.25">
      <c r="A556" s="111" t="s">
        <v>3994</v>
      </c>
      <c r="B556" s="111" t="s">
        <v>4479</v>
      </c>
      <c r="C556" s="111" t="s">
        <v>2388</v>
      </c>
      <c r="D556" s="111" t="s">
        <v>4493</v>
      </c>
      <c r="E556" s="111" t="s">
        <v>4351</v>
      </c>
    </row>
    <row r="557" spans="1:5" x14ac:dyDescent="0.25">
      <c r="A557" s="111" t="s">
        <v>3994</v>
      </c>
      <c r="B557" s="111" t="s">
        <v>4479</v>
      </c>
      <c r="C557" s="111" t="s">
        <v>2391</v>
      </c>
      <c r="D557" s="111" t="s">
        <v>4494</v>
      </c>
      <c r="E557" s="111" t="s">
        <v>4351</v>
      </c>
    </row>
    <row r="558" spans="1:5" x14ac:dyDescent="0.25">
      <c r="A558" s="111" t="s">
        <v>3994</v>
      </c>
      <c r="B558" s="111" t="s">
        <v>4479</v>
      </c>
      <c r="C558" s="111" t="s">
        <v>2394</v>
      </c>
      <c r="D558" s="111" t="s">
        <v>4495</v>
      </c>
      <c r="E558" s="111" t="s">
        <v>4351</v>
      </c>
    </row>
    <row r="559" spans="1:5" x14ac:dyDescent="0.25">
      <c r="A559" s="111" t="s">
        <v>3994</v>
      </c>
      <c r="B559" s="111" t="s">
        <v>4496</v>
      </c>
      <c r="C559" s="111" t="s">
        <v>2306</v>
      </c>
      <c r="D559" s="111" t="s">
        <v>4497</v>
      </c>
      <c r="E559" s="111" t="s">
        <v>3997</v>
      </c>
    </row>
    <row r="560" spans="1:5" x14ac:dyDescent="0.25">
      <c r="A560" s="111" t="s">
        <v>3994</v>
      </c>
      <c r="B560" s="111" t="s">
        <v>4496</v>
      </c>
      <c r="C560" s="111" t="s">
        <v>2310</v>
      </c>
      <c r="D560" s="111" t="s">
        <v>4498</v>
      </c>
      <c r="E560" s="111" t="s">
        <v>3997</v>
      </c>
    </row>
    <row r="561" spans="1:5" x14ac:dyDescent="0.25">
      <c r="A561" s="111" t="s">
        <v>3994</v>
      </c>
      <c r="B561" s="111" t="s">
        <v>4499</v>
      </c>
      <c r="C561" s="111" t="s">
        <v>2097</v>
      </c>
      <c r="D561" s="111" t="s">
        <v>4500</v>
      </c>
      <c r="E561" s="111" t="s">
        <v>4351</v>
      </c>
    </row>
    <row r="562" spans="1:5" x14ac:dyDescent="0.25">
      <c r="A562" s="111" t="s">
        <v>3994</v>
      </c>
      <c r="B562" s="111" t="s">
        <v>4499</v>
      </c>
      <c r="C562" s="111" t="s">
        <v>2092</v>
      </c>
      <c r="D562" s="111" t="s">
        <v>4501</v>
      </c>
      <c r="E562" s="111" t="s">
        <v>4351</v>
      </c>
    </row>
    <row r="563" spans="1:5" x14ac:dyDescent="0.25">
      <c r="A563" s="111" t="s">
        <v>3994</v>
      </c>
      <c r="B563" s="111" t="s">
        <v>4502</v>
      </c>
      <c r="C563" s="111" t="s">
        <v>2271</v>
      </c>
      <c r="D563" s="111" t="s">
        <v>4503</v>
      </c>
      <c r="E563" s="111" t="s">
        <v>3997</v>
      </c>
    </row>
    <row r="564" spans="1:5" x14ac:dyDescent="0.25">
      <c r="A564" s="111" t="s">
        <v>3994</v>
      </c>
      <c r="B564" s="111" t="s">
        <v>4504</v>
      </c>
      <c r="C564" s="111" t="s">
        <v>2281</v>
      </c>
      <c r="D564" s="111" t="s">
        <v>4505</v>
      </c>
      <c r="E564" s="111" t="s">
        <v>3997</v>
      </c>
    </row>
    <row r="565" spans="1:5" x14ac:dyDescent="0.25">
      <c r="A565" s="111" t="s">
        <v>3994</v>
      </c>
      <c r="B565" s="111" t="s">
        <v>4504</v>
      </c>
      <c r="C565" s="111" t="s">
        <v>2289</v>
      </c>
      <c r="D565" s="111" t="s">
        <v>4506</v>
      </c>
      <c r="E565" s="111" t="s">
        <v>3997</v>
      </c>
    </row>
    <row r="566" spans="1:5" x14ac:dyDescent="0.25">
      <c r="A566" s="111" t="s">
        <v>3994</v>
      </c>
      <c r="B566" s="111" t="s">
        <v>4507</v>
      </c>
      <c r="C566" s="111" t="s">
        <v>2435</v>
      </c>
      <c r="D566" s="111" t="s">
        <v>4508</v>
      </c>
      <c r="E566" s="111" t="s">
        <v>3997</v>
      </c>
    </row>
    <row r="567" spans="1:5" x14ac:dyDescent="0.25">
      <c r="A567" s="111" t="s">
        <v>3994</v>
      </c>
      <c r="B567" s="111" t="s">
        <v>4507</v>
      </c>
      <c r="C567" s="111" t="s">
        <v>2437</v>
      </c>
      <c r="D567" s="111" t="s">
        <v>4509</v>
      </c>
      <c r="E567" s="111" t="s">
        <v>3997</v>
      </c>
    </row>
    <row r="568" spans="1:5" x14ac:dyDescent="0.25">
      <c r="A568" s="111" t="s">
        <v>3994</v>
      </c>
      <c r="B568" s="111" t="s">
        <v>4510</v>
      </c>
      <c r="C568" s="111" t="s">
        <v>2417</v>
      </c>
      <c r="D568" s="111" t="s">
        <v>4511</v>
      </c>
      <c r="E568" s="111" t="s">
        <v>3997</v>
      </c>
    </row>
    <row r="569" spans="1:5" x14ac:dyDescent="0.25">
      <c r="A569" s="111" t="s">
        <v>3994</v>
      </c>
      <c r="B569" s="111" t="s">
        <v>4510</v>
      </c>
      <c r="C569" s="111" t="s">
        <v>2420</v>
      </c>
      <c r="D569" s="111" t="s">
        <v>4512</v>
      </c>
      <c r="E569" s="111" t="s">
        <v>3997</v>
      </c>
    </row>
    <row r="570" spans="1:5" x14ac:dyDescent="0.25">
      <c r="A570" s="111" t="s">
        <v>3994</v>
      </c>
      <c r="B570" s="111" t="s">
        <v>4513</v>
      </c>
      <c r="C570" s="111" t="s">
        <v>2454</v>
      </c>
      <c r="D570" s="111" t="s">
        <v>4514</v>
      </c>
      <c r="E570" s="111" t="s">
        <v>3997</v>
      </c>
    </row>
    <row r="571" spans="1:5" x14ac:dyDescent="0.25">
      <c r="A571" s="111" t="s">
        <v>3994</v>
      </c>
      <c r="B571" s="111" t="s">
        <v>4513</v>
      </c>
      <c r="C571" s="111" t="s">
        <v>2458</v>
      </c>
      <c r="D571" s="111" t="s">
        <v>4515</v>
      </c>
      <c r="E571" s="111" t="s">
        <v>3997</v>
      </c>
    </row>
    <row r="572" spans="1:5" x14ac:dyDescent="0.25">
      <c r="A572" s="111" t="s">
        <v>3994</v>
      </c>
      <c r="B572" s="111" t="s">
        <v>4516</v>
      </c>
      <c r="C572" s="111" t="s">
        <v>2425</v>
      </c>
      <c r="D572" s="111" t="s">
        <v>4517</v>
      </c>
      <c r="E572" s="111" t="s">
        <v>3997</v>
      </c>
    </row>
    <row r="573" spans="1:5" x14ac:dyDescent="0.25">
      <c r="A573" s="111" t="s">
        <v>3994</v>
      </c>
      <c r="B573" s="111" t="s">
        <v>4516</v>
      </c>
      <c r="C573" s="111" t="s">
        <v>2427</v>
      </c>
      <c r="D573" s="111" t="s">
        <v>4518</v>
      </c>
      <c r="E573" s="111" t="s">
        <v>3997</v>
      </c>
    </row>
    <row r="574" spans="1:5" x14ac:dyDescent="0.25">
      <c r="A574" s="111" t="s">
        <v>3994</v>
      </c>
      <c r="B574" s="111" t="s">
        <v>4519</v>
      </c>
      <c r="C574" s="111" t="s">
        <v>2751</v>
      </c>
      <c r="D574" s="111" t="s">
        <v>4520</v>
      </c>
      <c r="E574" s="111" t="s">
        <v>3997</v>
      </c>
    </row>
    <row r="575" spans="1:5" x14ac:dyDescent="0.25">
      <c r="A575" s="111" t="s">
        <v>3994</v>
      </c>
      <c r="B575" s="111" t="s">
        <v>4521</v>
      </c>
      <c r="C575" s="111" t="s">
        <v>3917</v>
      </c>
      <c r="D575" s="111" t="s">
        <v>4522</v>
      </c>
      <c r="E575" s="111" t="s">
        <v>3997</v>
      </c>
    </row>
    <row r="576" spans="1:5" x14ac:dyDescent="0.25">
      <c r="A576" s="111" t="s">
        <v>3994</v>
      </c>
      <c r="B576" s="111" t="s">
        <v>4521</v>
      </c>
      <c r="C576" s="111" t="s">
        <v>3923</v>
      </c>
      <c r="D576" s="111" t="s">
        <v>4522</v>
      </c>
      <c r="E576" s="111" t="s">
        <v>3997</v>
      </c>
    </row>
    <row r="577" spans="1:5" x14ac:dyDescent="0.25">
      <c r="A577" s="111" t="s">
        <v>3994</v>
      </c>
      <c r="B577" s="111" t="s">
        <v>4523</v>
      </c>
      <c r="C577" s="111" t="s">
        <v>3928</v>
      </c>
      <c r="D577" s="111" t="s">
        <v>4524</v>
      </c>
      <c r="E577" s="111" t="s">
        <v>3997</v>
      </c>
    </row>
    <row r="578" spans="1:5" x14ac:dyDescent="0.25">
      <c r="A578" s="111" t="s">
        <v>3994</v>
      </c>
      <c r="B578" s="111" t="s">
        <v>4525</v>
      </c>
      <c r="C578" s="111" t="s">
        <v>3932</v>
      </c>
      <c r="D578" s="111" t="s">
        <v>4526</v>
      </c>
      <c r="E578" s="111" t="s">
        <v>4105</v>
      </c>
    </row>
    <row r="579" spans="1:5" x14ac:dyDescent="0.25">
      <c r="A579" s="111" t="s">
        <v>3994</v>
      </c>
      <c r="B579" s="111" t="s">
        <v>4525</v>
      </c>
      <c r="C579" s="111" t="s">
        <v>3913</v>
      </c>
      <c r="D579" s="111" t="s">
        <v>4527</v>
      </c>
      <c r="E579" s="111" t="s">
        <v>4105</v>
      </c>
    </row>
    <row r="580" spans="1:5" x14ac:dyDescent="0.25">
      <c r="A580" s="111" t="s">
        <v>3994</v>
      </c>
      <c r="B580" s="111" t="s">
        <v>4528</v>
      </c>
      <c r="C580" s="111" t="s">
        <v>2793</v>
      </c>
      <c r="D580" s="111" t="s">
        <v>4529</v>
      </c>
      <c r="E580" s="111" t="s">
        <v>4078</v>
      </c>
    </row>
    <row r="581" spans="1:5" x14ac:dyDescent="0.25">
      <c r="A581" s="111" t="s">
        <v>3994</v>
      </c>
      <c r="B581" s="111" t="s">
        <v>4530</v>
      </c>
      <c r="C581" s="111" t="s">
        <v>3962</v>
      </c>
      <c r="D581" s="111" t="s">
        <v>4531</v>
      </c>
      <c r="E581" s="111" t="s">
        <v>4351</v>
      </c>
    </row>
    <row r="582" spans="1:5" x14ac:dyDescent="0.25">
      <c r="A582" s="111" t="s">
        <v>3994</v>
      </c>
      <c r="B582" s="111" t="s">
        <v>4532</v>
      </c>
      <c r="C582" s="111" t="s">
        <v>3966</v>
      </c>
      <c r="D582" s="111" t="s">
        <v>4533</v>
      </c>
      <c r="E582" s="111" t="s">
        <v>3997</v>
      </c>
    </row>
    <row r="583" spans="1:5" x14ac:dyDescent="0.25">
      <c r="A583" s="111" t="s">
        <v>3994</v>
      </c>
      <c r="B583" s="111" t="s">
        <v>4532</v>
      </c>
      <c r="C583" s="111" t="s">
        <v>3946</v>
      </c>
      <c r="D583" s="111" t="s">
        <v>4534</v>
      </c>
      <c r="E583" s="111" t="s">
        <v>3997</v>
      </c>
    </row>
    <row r="584" spans="1:5" x14ac:dyDescent="0.25">
      <c r="A584" s="111" t="s">
        <v>3994</v>
      </c>
      <c r="B584" s="111" t="s">
        <v>4535</v>
      </c>
      <c r="C584" s="111" t="s">
        <v>3959</v>
      </c>
      <c r="D584" s="111" t="s">
        <v>4536</v>
      </c>
      <c r="E584" s="111" t="s">
        <v>3997</v>
      </c>
    </row>
    <row r="585" spans="1:5" x14ac:dyDescent="0.25">
      <c r="A585" s="111" t="s">
        <v>3994</v>
      </c>
      <c r="B585" s="111" t="s">
        <v>4535</v>
      </c>
      <c r="C585" s="111" t="s">
        <v>3970</v>
      </c>
      <c r="D585" s="111" t="s">
        <v>4537</v>
      </c>
      <c r="E585" s="111" t="s">
        <v>3997</v>
      </c>
    </row>
    <row r="586" spans="1:5" x14ac:dyDescent="0.25">
      <c r="A586" s="111" t="s">
        <v>3994</v>
      </c>
      <c r="B586" s="111" t="s">
        <v>4535</v>
      </c>
      <c r="C586" s="111" t="s">
        <v>3974</v>
      </c>
      <c r="D586" s="111" t="s">
        <v>4538</v>
      </c>
      <c r="E586" s="111" t="s">
        <v>3997</v>
      </c>
    </row>
    <row r="587" spans="1:5" x14ac:dyDescent="0.25">
      <c r="A587" s="111" t="s">
        <v>3994</v>
      </c>
      <c r="B587" s="111" t="s">
        <v>4539</v>
      </c>
      <c r="C587" s="111" t="s">
        <v>106</v>
      </c>
      <c r="D587" s="111" t="s">
        <v>4540</v>
      </c>
      <c r="E587" s="111" t="s">
        <v>3997</v>
      </c>
    </row>
    <row r="588" spans="1:5" x14ac:dyDescent="0.25">
      <c r="A588" s="111" t="s">
        <v>3994</v>
      </c>
      <c r="B588" s="111" t="s">
        <v>4539</v>
      </c>
      <c r="C588" s="111" t="s">
        <v>3978</v>
      </c>
      <c r="D588" s="111" t="s">
        <v>4541</v>
      </c>
      <c r="E588" s="111" t="s">
        <v>3997</v>
      </c>
    </row>
    <row r="589" spans="1:5" x14ac:dyDescent="0.25">
      <c r="A589" s="111" t="s">
        <v>3994</v>
      </c>
      <c r="B589" s="111" t="s">
        <v>4542</v>
      </c>
      <c r="C589" s="111" t="s">
        <v>3954</v>
      </c>
      <c r="D589" s="111" t="s">
        <v>4543</v>
      </c>
      <c r="E589" s="111" t="s">
        <v>4351</v>
      </c>
    </row>
    <row r="590" spans="1:5" x14ac:dyDescent="0.25">
      <c r="A590" s="111" t="s">
        <v>3994</v>
      </c>
      <c r="B590" s="111" t="s">
        <v>4542</v>
      </c>
      <c r="C590" s="111" t="s">
        <v>3982</v>
      </c>
      <c r="D590" s="111" t="s">
        <v>4544</v>
      </c>
      <c r="E590" s="111" t="s">
        <v>4351</v>
      </c>
    </row>
    <row r="591" spans="1:5" x14ac:dyDescent="0.25">
      <c r="A591" s="111" t="s">
        <v>3994</v>
      </c>
      <c r="B591" s="111" t="s">
        <v>4545</v>
      </c>
      <c r="C591" s="111" t="s">
        <v>2800</v>
      </c>
      <c r="D591" s="111" t="s">
        <v>4546</v>
      </c>
      <c r="E591" s="111" t="s">
        <v>3997</v>
      </c>
    </row>
    <row r="592" spans="1:5" x14ac:dyDescent="0.25">
      <c r="A592" s="111" t="s">
        <v>3994</v>
      </c>
      <c r="B592" s="111" t="s">
        <v>4547</v>
      </c>
      <c r="C592" s="111" t="s">
        <v>3936</v>
      </c>
      <c r="D592" s="111" t="s">
        <v>4548</v>
      </c>
      <c r="E592" s="111" t="s">
        <v>4105</v>
      </c>
    </row>
    <row r="593" spans="1:5" x14ac:dyDescent="0.25">
      <c r="A593" s="111" t="s">
        <v>3994</v>
      </c>
      <c r="B593" s="111" t="s">
        <v>4549</v>
      </c>
      <c r="C593" s="111" t="s">
        <v>3940</v>
      </c>
      <c r="D593" s="111" t="s">
        <v>4550</v>
      </c>
      <c r="E593" s="111" t="s">
        <v>3997</v>
      </c>
    </row>
    <row r="594" spans="1:5" x14ac:dyDescent="0.25">
      <c r="A594" s="111" t="s">
        <v>3994</v>
      </c>
      <c r="B594" s="111" t="s">
        <v>4551</v>
      </c>
      <c r="C594" s="111" t="s">
        <v>2965</v>
      </c>
      <c r="D594" s="111" t="s">
        <v>4552</v>
      </c>
      <c r="E594" s="111" t="s">
        <v>4061</v>
      </c>
    </row>
    <row r="595" spans="1:5" x14ac:dyDescent="0.25">
      <c r="A595" s="111" t="s">
        <v>3994</v>
      </c>
      <c r="B595" s="111" t="s">
        <v>4551</v>
      </c>
      <c r="C595" s="111" t="s">
        <v>2962</v>
      </c>
      <c r="D595" s="111" t="s">
        <v>4553</v>
      </c>
      <c r="E595" s="111" t="s">
        <v>3997</v>
      </c>
    </row>
    <row r="596" spans="1:5" x14ac:dyDescent="0.25">
      <c r="A596" s="111" t="s">
        <v>3994</v>
      </c>
      <c r="B596" s="111" t="s">
        <v>4554</v>
      </c>
      <c r="C596" s="111" t="s">
        <v>2656</v>
      </c>
      <c r="D596" s="111" t="s">
        <v>4555</v>
      </c>
      <c r="E596" s="111" t="s">
        <v>3997</v>
      </c>
    </row>
    <row r="597" spans="1:5" x14ac:dyDescent="0.25">
      <c r="A597" s="111" t="s">
        <v>3994</v>
      </c>
      <c r="B597" s="111" t="s">
        <v>4554</v>
      </c>
      <c r="C597" s="111" t="s">
        <v>2662</v>
      </c>
      <c r="D597" s="111" t="s">
        <v>4556</v>
      </c>
      <c r="E597" s="111" t="s">
        <v>3997</v>
      </c>
    </row>
    <row r="598" spans="1:5" x14ac:dyDescent="0.25">
      <c r="A598" s="111" t="s">
        <v>3994</v>
      </c>
      <c r="B598" s="111" t="s">
        <v>4557</v>
      </c>
      <c r="C598" s="111" t="s">
        <v>3003</v>
      </c>
      <c r="D598" s="111" t="s">
        <v>4558</v>
      </c>
      <c r="E598" s="111" t="s">
        <v>4032</v>
      </c>
    </row>
    <row r="599" spans="1:5" x14ac:dyDescent="0.25">
      <c r="A599" s="111" t="s">
        <v>3994</v>
      </c>
      <c r="B599" s="111" t="s">
        <v>4559</v>
      </c>
      <c r="C599" s="111" t="s">
        <v>3985</v>
      </c>
      <c r="D599" s="111" t="s">
        <v>4560</v>
      </c>
      <c r="E599" s="111" t="s">
        <v>3997</v>
      </c>
    </row>
    <row r="600" spans="1:5" x14ac:dyDescent="0.25">
      <c r="A600" s="111" t="s">
        <v>3994</v>
      </c>
      <c r="B600" s="111" t="s">
        <v>4561</v>
      </c>
      <c r="C600" s="111" t="s">
        <v>2947</v>
      </c>
      <c r="D600" s="111" t="s">
        <v>4562</v>
      </c>
      <c r="E600" s="111" t="s">
        <v>3997</v>
      </c>
    </row>
    <row r="601" spans="1:5" x14ac:dyDescent="0.25">
      <c r="A601" s="111" t="s">
        <v>3994</v>
      </c>
      <c r="B601" s="111" t="s">
        <v>4561</v>
      </c>
      <c r="C601" s="111" t="s">
        <v>2957</v>
      </c>
      <c r="D601" s="111" t="s">
        <v>4563</v>
      </c>
      <c r="E601" s="111" t="s">
        <v>3997</v>
      </c>
    </row>
    <row r="602" spans="1:5" x14ac:dyDescent="0.25">
      <c r="A602" s="111" t="s">
        <v>3994</v>
      </c>
      <c r="B602" s="111" t="s">
        <v>4561</v>
      </c>
      <c r="C602" s="111" t="s">
        <v>2950</v>
      </c>
      <c r="D602" s="111" t="s">
        <v>4564</v>
      </c>
      <c r="E602" s="111" t="s">
        <v>3997</v>
      </c>
    </row>
    <row r="603" spans="1:5" x14ac:dyDescent="0.25">
      <c r="A603" s="111" t="s">
        <v>3994</v>
      </c>
      <c r="B603" s="111" t="s">
        <v>4561</v>
      </c>
      <c r="C603" s="111" t="s">
        <v>2954</v>
      </c>
      <c r="D603" s="111" t="s">
        <v>4565</v>
      </c>
      <c r="E603" s="111" t="s">
        <v>3997</v>
      </c>
    </row>
    <row r="604" spans="1:5" x14ac:dyDescent="0.25">
      <c r="A604" s="111" t="s">
        <v>3994</v>
      </c>
      <c r="B604" s="111" t="s">
        <v>4566</v>
      </c>
      <c r="C604" s="111" t="s">
        <v>2897</v>
      </c>
      <c r="D604" s="111" t="s">
        <v>4567</v>
      </c>
      <c r="E604" s="111" t="s">
        <v>3997</v>
      </c>
    </row>
    <row r="605" spans="1:5" x14ac:dyDescent="0.25">
      <c r="A605" s="111" t="s">
        <v>3994</v>
      </c>
      <c r="B605" s="111" t="s">
        <v>4566</v>
      </c>
      <c r="C605" s="111" t="s">
        <v>2901</v>
      </c>
      <c r="D605" s="111" t="s">
        <v>4568</v>
      </c>
      <c r="E605" s="111" t="s">
        <v>3997</v>
      </c>
    </row>
    <row r="606" spans="1:5" x14ac:dyDescent="0.25">
      <c r="A606" s="111" t="s">
        <v>3994</v>
      </c>
      <c r="B606" s="111" t="s">
        <v>4566</v>
      </c>
      <c r="C606" s="111" t="s">
        <v>2904</v>
      </c>
      <c r="D606" s="111" t="s">
        <v>4569</v>
      </c>
      <c r="E606" s="111" t="s">
        <v>3997</v>
      </c>
    </row>
    <row r="607" spans="1:5" x14ac:dyDescent="0.25">
      <c r="A607" s="111" t="s">
        <v>3994</v>
      </c>
      <c r="B607" s="111" t="s">
        <v>4570</v>
      </c>
      <c r="C607" s="111" t="s">
        <v>2755</v>
      </c>
      <c r="D607" s="111" t="s">
        <v>4571</v>
      </c>
      <c r="E607" s="111" t="s">
        <v>3997</v>
      </c>
    </row>
    <row r="608" spans="1:5" x14ac:dyDescent="0.25">
      <c r="A608" s="111" t="s">
        <v>3994</v>
      </c>
      <c r="B608" s="111" t="s">
        <v>4570</v>
      </c>
      <c r="C608" s="111" t="s">
        <v>2758</v>
      </c>
      <c r="D608" s="111" t="s">
        <v>4572</v>
      </c>
      <c r="E608" s="111" t="s">
        <v>3997</v>
      </c>
    </row>
    <row r="609" spans="1:5" x14ac:dyDescent="0.25">
      <c r="A609" s="111" t="s">
        <v>3994</v>
      </c>
      <c r="B609" s="111" t="s">
        <v>4570</v>
      </c>
      <c r="C609" s="111" t="s">
        <v>2762</v>
      </c>
      <c r="D609" s="111" t="s">
        <v>4573</v>
      </c>
      <c r="E609" s="111" t="s">
        <v>3997</v>
      </c>
    </row>
    <row r="610" spans="1:5" x14ac:dyDescent="0.25">
      <c r="A610" s="111" t="s">
        <v>3994</v>
      </c>
      <c r="B610" s="111" t="s">
        <v>4570</v>
      </c>
      <c r="C610" s="111" t="s">
        <v>2765</v>
      </c>
      <c r="D610" s="111" t="s">
        <v>4574</v>
      </c>
      <c r="E610" s="111" t="s">
        <v>3997</v>
      </c>
    </row>
    <row r="611" spans="1:5" x14ac:dyDescent="0.25">
      <c r="A611" s="111" t="s">
        <v>3994</v>
      </c>
      <c r="B611" s="111" t="s">
        <v>4570</v>
      </c>
      <c r="C611" s="111" t="s">
        <v>2768</v>
      </c>
      <c r="D611" s="111" t="s">
        <v>4575</v>
      </c>
      <c r="E611" s="111" t="s">
        <v>3997</v>
      </c>
    </row>
    <row r="612" spans="1:5" x14ac:dyDescent="0.25">
      <c r="A612" s="111" t="s">
        <v>3994</v>
      </c>
      <c r="B612" s="111" t="s">
        <v>4576</v>
      </c>
      <c r="C612" s="111" t="s">
        <v>2723</v>
      </c>
      <c r="D612" s="111" t="s">
        <v>4577</v>
      </c>
      <c r="E612" s="111" t="s">
        <v>3997</v>
      </c>
    </row>
    <row r="613" spans="1:5" x14ac:dyDescent="0.25">
      <c r="A613" s="111" t="s">
        <v>3994</v>
      </c>
      <c r="B613" s="111" t="s">
        <v>4576</v>
      </c>
      <c r="C613" s="111" t="s">
        <v>2732</v>
      </c>
      <c r="D613" s="111" t="s">
        <v>4578</v>
      </c>
      <c r="E613" s="111" t="s">
        <v>3997</v>
      </c>
    </row>
    <row r="614" spans="1:5" x14ac:dyDescent="0.25">
      <c r="A614" s="111" t="s">
        <v>3994</v>
      </c>
      <c r="B614" s="111" t="s">
        <v>4576</v>
      </c>
      <c r="C614" s="111" t="s">
        <v>2737</v>
      </c>
      <c r="D614" s="111" t="s">
        <v>4579</v>
      </c>
      <c r="E614" s="111" t="s">
        <v>3997</v>
      </c>
    </row>
    <row r="615" spans="1:5" x14ac:dyDescent="0.25">
      <c r="A615" s="111" t="s">
        <v>3994</v>
      </c>
      <c r="B615" s="111" t="s">
        <v>4576</v>
      </c>
      <c r="C615" s="111" t="s">
        <v>2740</v>
      </c>
      <c r="D615" s="111" t="s">
        <v>4580</v>
      </c>
      <c r="E615" s="111" t="s">
        <v>3997</v>
      </c>
    </row>
    <row r="616" spans="1:5" x14ac:dyDescent="0.25">
      <c r="A616" s="111" t="s">
        <v>3994</v>
      </c>
      <c r="B616" s="111" t="s">
        <v>4581</v>
      </c>
      <c r="C616" s="111" t="s">
        <v>2668</v>
      </c>
      <c r="D616" s="111" t="s">
        <v>4582</v>
      </c>
      <c r="E616" s="111" t="s">
        <v>3997</v>
      </c>
    </row>
    <row r="617" spans="1:5" x14ac:dyDescent="0.25">
      <c r="A617" s="111" t="s">
        <v>3994</v>
      </c>
      <c r="B617" s="111" t="s">
        <v>4581</v>
      </c>
      <c r="C617" s="111" t="s">
        <v>2674</v>
      </c>
      <c r="D617" s="111" t="s">
        <v>4583</v>
      </c>
      <c r="E617" s="111" t="s">
        <v>3997</v>
      </c>
    </row>
    <row r="618" spans="1:5" x14ac:dyDescent="0.25">
      <c r="A618" s="111" t="s">
        <v>3994</v>
      </c>
      <c r="B618" s="111" t="s">
        <v>4581</v>
      </c>
      <c r="C618" s="111" t="s">
        <v>2678</v>
      </c>
      <c r="D618" s="111" t="s">
        <v>4584</v>
      </c>
      <c r="E618" s="111" t="s">
        <v>3997</v>
      </c>
    </row>
    <row r="619" spans="1:5" x14ac:dyDescent="0.25">
      <c r="A619" s="111" t="s">
        <v>3994</v>
      </c>
      <c r="B619" s="111" t="s">
        <v>4581</v>
      </c>
      <c r="C619" s="111" t="s">
        <v>2681</v>
      </c>
      <c r="D619" s="111" t="s">
        <v>4585</v>
      </c>
      <c r="E619" s="111" t="s">
        <v>3997</v>
      </c>
    </row>
    <row r="620" spans="1:5" x14ac:dyDescent="0.25">
      <c r="A620" s="111" t="s">
        <v>3994</v>
      </c>
      <c r="B620" s="111" t="s">
        <v>4586</v>
      </c>
      <c r="C620" s="111" t="s">
        <v>2994</v>
      </c>
      <c r="D620" s="111" t="s">
        <v>4587</v>
      </c>
      <c r="E620" s="111" t="s">
        <v>3997</v>
      </c>
    </row>
    <row r="621" spans="1:5" x14ac:dyDescent="0.25">
      <c r="A621" s="111" t="s">
        <v>3994</v>
      </c>
      <c r="B621" s="111" t="s">
        <v>4588</v>
      </c>
      <c r="C621" s="111" t="s">
        <v>2804</v>
      </c>
      <c r="D621" s="111" t="s">
        <v>4589</v>
      </c>
      <c r="E621" s="111" t="s">
        <v>3997</v>
      </c>
    </row>
    <row r="622" spans="1:5" x14ac:dyDescent="0.25">
      <c r="A622" s="111" t="s">
        <v>3994</v>
      </c>
      <c r="B622" s="111" t="s">
        <v>4588</v>
      </c>
      <c r="C622" s="111" t="s">
        <v>2808</v>
      </c>
      <c r="D622" s="111" t="s">
        <v>4590</v>
      </c>
      <c r="E622" s="111" t="s">
        <v>3997</v>
      </c>
    </row>
    <row r="623" spans="1:5" x14ac:dyDescent="0.25">
      <c r="A623" s="111" t="s">
        <v>3994</v>
      </c>
      <c r="B623" s="111" t="s">
        <v>4588</v>
      </c>
      <c r="C623" s="111" t="s">
        <v>2812</v>
      </c>
      <c r="D623" s="111" t="s">
        <v>4591</v>
      </c>
      <c r="E623" s="111" t="s">
        <v>3997</v>
      </c>
    </row>
    <row r="624" spans="1:5" x14ac:dyDescent="0.25">
      <c r="A624" s="111" t="s">
        <v>3994</v>
      </c>
      <c r="B624" s="111" t="s">
        <v>4592</v>
      </c>
      <c r="C624" s="111" t="s">
        <v>3052</v>
      </c>
      <c r="D624" s="111" t="s">
        <v>4593</v>
      </c>
      <c r="E624" s="111" t="s">
        <v>3997</v>
      </c>
    </row>
    <row r="625" spans="1:5" x14ac:dyDescent="0.25">
      <c r="A625" s="111" t="s">
        <v>3994</v>
      </c>
      <c r="B625" s="111" t="s">
        <v>4592</v>
      </c>
      <c r="C625" s="111" t="s">
        <v>3056</v>
      </c>
      <c r="D625" s="111" t="s">
        <v>4594</v>
      </c>
      <c r="E625" s="111" t="s">
        <v>3997</v>
      </c>
    </row>
    <row r="626" spans="1:5" x14ac:dyDescent="0.25">
      <c r="A626" s="111" t="s">
        <v>3994</v>
      </c>
      <c r="B626" s="111" t="s">
        <v>4592</v>
      </c>
      <c r="C626" s="111" t="s">
        <v>3060</v>
      </c>
      <c r="D626" s="111" t="s">
        <v>4595</v>
      </c>
      <c r="E626" s="111" t="s">
        <v>3997</v>
      </c>
    </row>
    <row r="627" spans="1:5" x14ac:dyDescent="0.25">
      <c r="A627" s="111" t="s">
        <v>3994</v>
      </c>
      <c r="B627" s="111" t="s">
        <v>4592</v>
      </c>
      <c r="C627" s="111" t="s">
        <v>3062</v>
      </c>
      <c r="D627" s="111" t="s">
        <v>4596</v>
      </c>
      <c r="E627" s="111" t="s">
        <v>3997</v>
      </c>
    </row>
    <row r="628" spans="1:5" x14ac:dyDescent="0.25">
      <c r="A628" s="111" t="s">
        <v>3994</v>
      </c>
      <c r="B628" s="111" t="s">
        <v>4592</v>
      </c>
      <c r="C628" s="111" t="s">
        <v>3066</v>
      </c>
      <c r="D628" s="111" t="s">
        <v>4597</v>
      </c>
      <c r="E628" s="111" t="s">
        <v>3997</v>
      </c>
    </row>
    <row r="629" spans="1:5" x14ac:dyDescent="0.25">
      <c r="A629" s="111" t="s">
        <v>3994</v>
      </c>
      <c r="B629" s="111" t="s">
        <v>4592</v>
      </c>
      <c r="C629" s="111" t="s">
        <v>3070</v>
      </c>
      <c r="D629" s="111" t="s">
        <v>4598</v>
      </c>
      <c r="E629" s="111" t="s">
        <v>3997</v>
      </c>
    </row>
    <row r="630" spans="1:5" x14ac:dyDescent="0.25">
      <c r="A630" s="111" t="s">
        <v>3994</v>
      </c>
      <c r="B630" s="111" t="s">
        <v>4592</v>
      </c>
      <c r="C630" s="111" t="s">
        <v>3073</v>
      </c>
      <c r="D630" s="111" t="s">
        <v>4599</v>
      </c>
      <c r="E630" s="111" t="s">
        <v>3997</v>
      </c>
    </row>
    <row r="631" spans="1:5" x14ac:dyDescent="0.25">
      <c r="A631" s="111" t="s">
        <v>3994</v>
      </c>
      <c r="B631" s="111" t="s">
        <v>4592</v>
      </c>
      <c r="C631" s="111" t="s">
        <v>3077</v>
      </c>
      <c r="D631" s="111" t="s">
        <v>4600</v>
      </c>
      <c r="E631" s="111" t="s">
        <v>3997</v>
      </c>
    </row>
    <row r="632" spans="1:5" x14ac:dyDescent="0.25">
      <c r="A632" s="111" t="s">
        <v>3994</v>
      </c>
      <c r="B632" s="111" t="s">
        <v>4592</v>
      </c>
      <c r="C632" s="111" t="s">
        <v>3080</v>
      </c>
      <c r="D632" s="111" t="s">
        <v>4601</v>
      </c>
      <c r="E632" s="111" t="s">
        <v>3997</v>
      </c>
    </row>
    <row r="633" spans="1:5" x14ac:dyDescent="0.25">
      <c r="A633" s="111" t="s">
        <v>3994</v>
      </c>
      <c r="B633" s="111" t="s">
        <v>4592</v>
      </c>
      <c r="C633" s="111" t="s">
        <v>3085</v>
      </c>
      <c r="D633" s="111" t="s">
        <v>4602</v>
      </c>
      <c r="E633" s="111" t="s">
        <v>3997</v>
      </c>
    </row>
    <row r="634" spans="1:5" x14ac:dyDescent="0.25">
      <c r="A634" s="111" t="s">
        <v>3994</v>
      </c>
      <c r="B634" s="111" t="s">
        <v>4592</v>
      </c>
      <c r="C634" s="111" t="s">
        <v>3089</v>
      </c>
      <c r="D634" s="111" t="s">
        <v>4603</v>
      </c>
      <c r="E634" s="111" t="s">
        <v>3997</v>
      </c>
    </row>
    <row r="635" spans="1:5" x14ac:dyDescent="0.25">
      <c r="A635" s="111" t="s">
        <v>3994</v>
      </c>
      <c r="B635" s="111" t="s">
        <v>4592</v>
      </c>
      <c r="C635" s="111" t="s">
        <v>3093</v>
      </c>
      <c r="D635" s="111" t="s">
        <v>4604</v>
      </c>
      <c r="E635" s="111" t="s">
        <v>3997</v>
      </c>
    </row>
    <row r="636" spans="1:5" x14ac:dyDescent="0.25">
      <c r="A636" s="111" t="s">
        <v>3994</v>
      </c>
      <c r="B636" s="111" t="s">
        <v>4592</v>
      </c>
      <c r="C636" s="111" t="s">
        <v>3097</v>
      </c>
      <c r="D636" s="111" t="s">
        <v>4605</v>
      </c>
      <c r="E636" s="111" t="s">
        <v>3997</v>
      </c>
    </row>
    <row r="637" spans="1:5" x14ac:dyDescent="0.25">
      <c r="A637" s="111" t="s">
        <v>3994</v>
      </c>
      <c r="B637" s="111" t="s">
        <v>4592</v>
      </c>
      <c r="C637" s="111" t="s">
        <v>3100</v>
      </c>
      <c r="D637" s="111" t="s">
        <v>4606</v>
      </c>
      <c r="E637" s="111" t="s">
        <v>3997</v>
      </c>
    </row>
    <row r="638" spans="1:5" x14ac:dyDescent="0.25">
      <c r="A638" s="111" t="s">
        <v>3994</v>
      </c>
      <c r="B638" s="111" t="s">
        <v>4592</v>
      </c>
      <c r="C638" s="111" t="s">
        <v>3103</v>
      </c>
      <c r="D638" s="111" t="s">
        <v>4607</v>
      </c>
      <c r="E638" s="111" t="s">
        <v>3997</v>
      </c>
    </row>
    <row r="639" spans="1:5" x14ac:dyDescent="0.25">
      <c r="A639" s="111" t="s">
        <v>3994</v>
      </c>
      <c r="B639" s="111" t="s">
        <v>4592</v>
      </c>
      <c r="C639" s="111" t="s">
        <v>3106</v>
      </c>
      <c r="D639" s="111" t="s">
        <v>4608</v>
      </c>
      <c r="E639" s="111" t="s">
        <v>3997</v>
      </c>
    </row>
    <row r="640" spans="1:5" x14ac:dyDescent="0.25">
      <c r="A640" s="111" t="s">
        <v>3994</v>
      </c>
      <c r="B640" s="111" t="s">
        <v>4592</v>
      </c>
      <c r="C640" s="111" t="s">
        <v>3110</v>
      </c>
      <c r="D640" s="111" t="s">
        <v>4609</v>
      </c>
      <c r="E640" s="111" t="s">
        <v>3997</v>
      </c>
    </row>
    <row r="641" spans="1:5" x14ac:dyDescent="0.25">
      <c r="A641" s="111" t="s">
        <v>3994</v>
      </c>
      <c r="B641" s="111" t="s">
        <v>4592</v>
      </c>
      <c r="C641" s="111" t="s">
        <v>3113</v>
      </c>
      <c r="D641" s="111" t="s">
        <v>4610</v>
      </c>
      <c r="E641" s="111" t="s">
        <v>3997</v>
      </c>
    </row>
    <row r="642" spans="1:5" x14ac:dyDescent="0.25">
      <c r="A642" s="111" t="s">
        <v>3994</v>
      </c>
      <c r="B642" s="111" t="s">
        <v>4592</v>
      </c>
      <c r="C642" s="111" t="s">
        <v>3118</v>
      </c>
      <c r="D642" s="111" t="s">
        <v>4611</v>
      </c>
      <c r="E642" s="111" t="s">
        <v>3997</v>
      </c>
    </row>
    <row r="643" spans="1:5" x14ac:dyDescent="0.25">
      <c r="A643" s="111" t="s">
        <v>3994</v>
      </c>
      <c r="B643" s="111" t="s">
        <v>4612</v>
      </c>
      <c r="C643" s="111" t="s">
        <v>2703</v>
      </c>
      <c r="D643" s="111" t="s">
        <v>4613</v>
      </c>
      <c r="E643" s="111" t="s">
        <v>3997</v>
      </c>
    </row>
    <row r="644" spans="1:5" x14ac:dyDescent="0.25">
      <c r="A644" s="111" t="s">
        <v>3994</v>
      </c>
      <c r="B644" s="111" t="s">
        <v>4612</v>
      </c>
      <c r="C644" s="111" t="s">
        <v>2707</v>
      </c>
      <c r="D644" s="111" t="s">
        <v>4614</v>
      </c>
      <c r="E644" s="111" t="s">
        <v>3997</v>
      </c>
    </row>
    <row r="645" spans="1:5" x14ac:dyDescent="0.25">
      <c r="A645" s="111" t="s">
        <v>3994</v>
      </c>
      <c r="B645" s="111" t="s">
        <v>4615</v>
      </c>
      <c r="C645" s="111" t="s">
        <v>2888</v>
      </c>
      <c r="D645" s="111" t="s">
        <v>4616</v>
      </c>
      <c r="E645" s="111" t="s">
        <v>3997</v>
      </c>
    </row>
    <row r="646" spans="1:5" x14ac:dyDescent="0.25">
      <c r="A646" s="111" t="s">
        <v>3994</v>
      </c>
      <c r="B646" s="111" t="s">
        <v>4617</v>
      </c>
      <c r="C646" s="111" t="s">
        <v>3037</v>
      </c>
      <c r="D646" s="111" t="s">
        <v>4618</v>
      </c>
      <c r="E646" s="111" t="s">
        <v>3997</v>
      </c>
    </row>
    <row r="647" spans="1:5" x14ac:dyDescent="0.25">
      <c r="A647" s="111" t="s">
        <v>3994</v>
      </c>
      <c r="B647" s="111" t="s">
        <v>4619</v>
      </c>
      <c r="C647" s="111" t="s">
        <v>2971</v>
      </c>
      <c r="D647" s="111" t="s">
        <v>4620</v>
      </c>
      <c r="E647" s="111" t="s">
        <v>4351</v>
      </c>
    </row>
    <row r="648" spans="1:5" x14ac:dyDescent="0.25">
      <c r="A648" s="111" t="s">
        <v>3994</v>
      </c>
      <c r="B648" s="111" t="s">
        <v>4619</v>
      </c>
      <c r="C648" s="111" t="s">
        <v>2975</v>
      </c>
      <c r="D648" s="111" t="s">
        <v>4621</v>
      </c>
      <c r="E648" s="111" t="s">
        <v>4351</v>
      </c>
    </row>
    <row r="649" spans="1:5" x14ac:dyDescent="0.25">
      <c r="A649" s="111" t="s">
        <v>3994</v>
      </c>
      <c r="B649" s="111" t="s">
        <v>4622</v>
      </c>
      <c r="C649" s="111" t="s">
        <v>2907</v>
      </c>
      <c r="D649" s="111" t="s">
        <v>4623</v>
      </c>
      <c r="E649" s="111" t="s">
        <v>4032</v>
      </c>
    </row>
    <row r="650" spans="1:5" x14ac:dyDescent="0.25">
      <c r="A650" s="111" t="s">
        <v>3994</v>
      </c>
      <c r="B650" s="111" t="s">
        <v>4622</v>
      </c>
      <c r="C650" s="111" t="s">
        <v>2911</v>
      </c>
      <c r="D650" s="111" t="s">
        <v>4624</v>
      </c>
      <c r="E650" s="111" t="s">
        <v>3997</v>
      </c>
    </row>
    <row r="651" spans="1:5" x14ac:dyDescent="0.25">
      <c r="A651" s="111" t="s">
        <v>3994</v>
      </c>
      <c r="B651" s="111" t="s">
        <v>4622</v>
      </c>
      <c r="C651" s="111" t="s">
        <v>2915</v>
      </c>
      <c r="D651" s="111" t="s">
        <v>4625</v>
      </c>
      <c r="E651" s="111" t="s">
        <v>3997</v>
      </c>
    </row>
    <row r="652" spans="1:5" x14ac:dyDescent="0.25">
      <c r="A652" s="111" t="s">
        <v>3994</v>
      </c>
      <c r="B652" s="111" t="s">
        <v>4622</v>
      </c>
      <c r="C652" s="111" t="s">
        <v>2919</v>
      </c>
      <c r="D652" s="111" t="s">
        <v>4626</v>
      </c>
      <c r="E652" s="111" t="s">
        <v>3997</v>
      </c>
    </row>
    <row r="653" spans="1:5" x14ac:dyDescent="0.25">
      <c r="A653" s="111" t="s">
        <v>3994</v>
      </c>
      <c r="B653" s="111" t="s">
        <v>4622</v>
      </c>
      <c r="C653" s="111" t="s">
        <v>2923</v>
      </c>
      <c r="D653" s="111" t="s">
        <v>4627</v>
      </c>
      <c r="E653" s="111" t="s">
        <v>3997</v>
      </c>
    </row>
    <row r="654" spans="1:5" x14ac:dyDescent="0.25">
      <c r="A654" s="111" t="s">
        <v>3994</v>
      </c>
      <c r="B654" s="111" t="s">
        <v>4622</v>
      </c>
      <c r="C654" s="111" t="s">
        <v>2926</v>
      </c>
      <c r="D654" s="111" t="s">
        <v>4628</v>
      </c>
      <c r="E654" s="111" t="s">
        <v>3997</v>
      </c>
    </row>
    <row r="655" spans="1:5" x14ac:dyDescent="0.25">
      <c r="A655" s="111" t="s">
        <v>3994</v>
      </c>
      <c r="B655" s="111" t="s">
        <v>4622</v>
      </c>
      <c r="C655" s="111" t="s">
        <v>2928</v>
      </c>
      <c r="D655" s="111" t="s">
        <v>4629</v>
      </c>
      <c r="E655" s="111" t="s">
        <v>3997</v>
      </c>
    </row>
    <row r="656" spans="1:5" x14ac:dyDescent="0.25">
      <c r="A656" s="111" t="s">
        <v>3994</v>
      </c>
      <c r="B656" s="111" t="s">
        <v>4622</v>
      </c>
      <c r="C656" s="111" t="s">
        <v>2931</v>
      </c>
      <c r="D656" s="111" t="s">
        <v>4630</v>
      </c>
      <c r="E656" s="111" t="s">
        <v>3997</v>
      </c>
    </row>
    <row r="657" spans="1:5" x14ac:dyDescent="0.25">
      <c r="A657" s="111" t="s">
        <v>3994</v>
      </c>
      <c r="B657" s="111" t="s">
        <v>4622</v>
      </c>
      <c r="C657" s="111" t="s">
        <v>2934</v>
      </c>
      <c r="D657" s="111" t="s">
        <v>4631</v>
      </c>
      <c r="E657" s="111" t="s">
        <v>3997</v>
      </c>
    </row>
    <row r="658" spans="1:5" x14ac:dyDescent="0.25">
      <c r="A658" s="111" t="s">
        <v>3994</v>
      </c>
      <c r="B658" s="111" t="s">
        <v>4622</v>
      </c>
      <c r="C658" s="111" t="s">
        <v>2938</v>
      </c>
      <c r="D658" s="111" t="s">
        <v>4632</v>
      </c>
      <c r="E658" s="111" t="s">
        <v>3997</v>
      </c>
    </row>
    <row r="659" spans="1:5" x14ac:dyDescent="0.25">
      <c r="A659" s="111" t="s">
        <v>3994</v>
      </c>
      <c r="B659" s="111" t="s">
        <v>4622</v>
      </c>
      <c r="C659" s="111" t="s">
        <v>2941</v>
      </c>
      <c r="D659" s="111" t="s">
        <v>4633</v>
      </c>
      <c r="E659" s="111" t="s">
        <v>3997</v>
      </c>
    </row>
    <row r="660" spans="1:5" x14ac:dyDescent="0.25">
      <c r="A660" s="111" t="s">
        <v>3994</v>
      </c>
      <c r="B660" s="111" t="s">
        <v>4634</v>
      </c>
      <c r="C660" s="111" t="s">
        <v>2771</v>
      </c>
      <c r="D660" s="111" t="s">
        <v>4635</v>
      </c>
      <c r="E660" s="111" t="s">
        <v>3997</v>
      </c>
    </row>
    <row r="661" spans="1:5" x14ac:dyDescent="0.25">
      <c r="A661" s="111" t="s">
        <v>3994</v>
      </c>
      <c r="B661" s="111" t="s">
        <v>4634</v>
      </c>
      <c r="C661" s="111" t="s">
        <v>2780</v>
      </c>
      <c r="D661" s="111" t="s">
        <v>4636</v>
      </c>
      <c r="E661" s="111" t="s">
        <v>3997</v>
      </c>
    </row>
    <row r="662" spans="1:5" x14ac:dyDescent="0.25">
      <c r="A662" s="111" t="s">
        <v>3994</v>
      </c>
      <c r="B662" s="111" t="s">
        <v>4634</v>
      </c>
      <c r="C662" s="111" t="s">
        <v>2776</v>
      </c>
      <c r="D662" s="111" t="s">
        <v>4637</v>
      </c>
      <c r="E662" s="111" t="s">
        <v>3997</v>
      </c>
    </row>
    <row r="663" spans="1:5" x14ac:dyDescent="0.25">
      <c r="A663" s="111" t="s">
        <v>3994</v>
      </c>
      <c r="B663" s="111" t="s">
        <v>4634</v>
      </c>
      <c r="C663" s="111" t="s">
        <v>2784</v>
      </c>
      <c r="D663" s="111" t="s">
        <v>4628</v>
      </c>
      <c r="E663" s="111" t="s">
        <v>3997</v>
      </c>
    </row>
    <row r="664" spans="1:5" x14ac:dyDescent="0.25">
      <c r="A664" s="111" t="s">
        <v>3994</v>
      </c>
      <c r="B664" s="111" t="s">
        <v>4634</v>
      </c>
      <c r="C664" s="111" t="s">
        <v>2787</v>
      </c>
      <c r="D664" s="111" t="s">
        <v>4638</v>
      </c>
      <c r="E664" s="111" t="s">
        <v>4078</v>
      </c>
    </row>
    <row r="665" spans="1:5" x14ac:dyDescent="0.25">
      <c r="A665" s="111" t="s">
        <v>3994</v>
      </c>
      <c r="B665" s="111" t="s">
        <v>4639</v>
      </c>
      <c r="C665" s="111" t="s">
        <v>2743</v>
      </c>
      <c r="D665" s="111" t="s">
        <v>4640</v>
      </c>
      <c r="E665" s="111" t="s">
        <v>3997</v>
      </c>
    </row>
    <row r="666" spans="1:5" x14ac:dyDescent="0.25">
      <c r="A666" s="111" t="s">
        <v>3994</v>
      </c>
      <c r="B666" s="111" t="s">
        <v>4639</v>
      </c>
      <c r="C666" s="111" t="s">
        <v>2747</v>
      </c>
      <c r="D666" s="111" t="s">
        <v>4641</v>
      </c>
      <c r="E666" s="111" t="s">
        <v>3997</v>
      </c>
    </row>
    <row r="667" spans="1:5" x14ac:dyDescent="0.25">
      <c r="A667" s="111" t="s">
        <v>3994</v>
      </c>
      <c r="B667" s="111" t="s">
        <v>4639</v>
      </c>
      <c r="C667" s="111" t="s">
        <v>2726</v>
      </c>
      <c r="D667" s="111" t="s">
        <v>4642</v>
      </c>
      <c r="E667" s="111" t="s">
        <v>3997</v>
      </c>
    </row>
    <row r="668" spans="1:5" x14ac:dyDescent="0.25">
      <c r="A668" s="111" t="s">
        <v>3994</v>
      </c>
      <c r="B668" s="111" t="s">
        <v>4639</v>
      </c>
      <c r="C668" s="111" t="s">
        <v>2729</v>
      </c>
      <c r="D668" s="111" t="s">
        <v>4643</v>
      </c>
      <c r="E668" s="111" t="s">
        <v>3997</v>
      </c>
    </row>
    <row r="669" spans="1:5" x14ac:dyDescent="0.25">
      <c r="A669" s="111" t="s">
        <v>3994</v>
      </c>
      <c r="B669" s="111" t="s">
        <v>4644</v>
      </c>
      <c r="C669" s="111" t="s">
        <v>2686</v>
      </c>
      <c r="D669" s="111" t="s">
        <v>4645</v>
      </c>
      <c r="E669" s="111" t="s">
        <v>3997</v>
      </c>
    </row>
    <row r="670" spans="1:5" x14ac:dyDescent="0.25">
      <c r="A670" s="111" t="s">
        <v>3994</v>
      </c>
      <c r="B670" s="111" t="s">
        <v>4644</v>
      </c>
      <c r="C670" s="111" t="s">
        <v>2692</v>
      </c>
      <c r="D670" s="111" t="s">
        <v>4646</v>
      </c>
      <c r="E670" s="111" t="s">
        <v>3997</v>
      </c>
    </row>
    <row r="671" spans="1:5" x14ac:dyDescent="0.25">
      <c r="A671" s="111" t="s">
        <v>3994</v>
      </c>
      <c r="B671" s="111" t="s">
        <v>4644</v>
      </c>
      <c r="C671" s="111" t="s">
        <v>2697</v>
      </c>
      <c r="D671" s="111" t="s">
        <v>4647</v>
      </c>
      <c r="E671" s="111" t="s">
        <v>3997</v>
      </c>
    </row>
    <row r="672" spans="1:5" x14ac:dyDescent="0.25">
      <c r="A672" s="111" t="s">
        <v>3994</v>
      </c>
      <c r="B672" s="111" t="s">
        <v>4648</v>
      </c>
      <c r="C672" s="111" t="s">
        <v>2815</v>
      </c>
      <c r="D672" s="111" t="s">
        <v>4649</v>
      </c>
      <c r="E672" s="111" t="s">
        <v>3997</v>
      </c>
    </row>
    <row r="673" spans="1:5" x14ac:dyDescent="0.25">
      <c r="A673" s="111" t="s">
        <v>3994</v>
      </c>
      <c r="B673" s="111" t="s">
        <v>4648</v>
      </c>
      <c r="C673" s="111" t="s">
        <v>2819</v>
      </c>
      <c r="D673" s="111" t="s">
        <v>4650</v>
      </c>
      <c r="E673" s="111" t="s">
        <v>3997</v>
      </c>
    </row>
    <row r="674" spans="1:5" x14ac:dyDescent="0.25">
      <c r="A674" s="111" t="s">
        <v>3994</v>
      </c>
      <c r="B674" s="111" t="s">
        <v>4648</v>
      </c>
      <c r="C674" s="111" t="s">
        <v>2823</v>
      </c>
      <c r="D674" s="111" t="s">
        <v>4651</v>
      </c>
      <c r="E674" s="111" t="s">
        <v>3997</v>
      </c>
    </row>
    <row r="675" spans="1:5" x14ac:dyDescent="0.25">
      <c r="A675" s="111" t="s">
        <v>3994</v>
      </c>
      <c r="B675" s="111" t="s">
        <v>4648</v>
      </c>
      <c r="C675" s="111" t="s">
        <v>2828</v>
      </c>
      <c r="D675" s="111" t="s">
        <v>4652</v>
      </c>
      <c r="E675" s="111" t="s">
        <v>3997</v>
      </c>
    </row>
    <row r="676" spans="1:5" x14ac:dyDescent="0.25">
      <c r="A676" s="111" t="s">
        <v>3994</v>
      </c>
      <c r="B676" s="111" t="s">
        <v>4648</v>
      </c>
      <c r="C676" s="111" t="s">
        <v>2833</v>
      </c>
      <c r="D676" s="111" t="s">
        <v>4653</v>
      </c>
      <c r="E676" s="111" t="s">
        <v>3997</v>
      </c>
    </row>
    <row r="677" spans="1:5" x14ac:dyDescent="0.25">
      <c r="A677" s="111" t="s">
        <v>3994</v>
      </c>
      <c r="B677" s="111" t="s">
        <v>4648</v>
      </c>
      <c r="C677" s="111" t="s">
        <v>2837</v>
      </c>
      <c r="D677" s="111" t="s">
        <v>4654</v>
      </c>
      <c r="E677" s="111" t="s">
        <v>3997</v>
      </c>
    </row>
    <row r="678" spans="1:5" x14ac:dyDescent="0.25">
      <c r="A678" s="111" t="s">
        <v>3994</v>
      </c>
      <c r="B678" s="111" t="s">
        <v>4648</v>
      </c>
      <c r="C678" s="111" t="s">
        <v>2842</v>
      </c>
      <c r="D678" s="111" t="s">
        <v>4655</v>
      </c>
      <c r="E678" s="111" t="s">
        <v>3997</v>
      </c>
    </row>
    <row r="679" spans="1:5" x14ac:dyDescent="0.25">
      <c r="A679" s="111" t="s">
        <v>3994</v>
      </c>
      <c r="B679" s="111" t="s">
        <v>4648</v>
      </c>
      <c r="C679" s="111" t="s">
        <v>2847</v>
      </c>
      <c r="D679" s="111" t="s">
        <v>4656</v>
      </c>
      <c r="E679" s="111" t="s">
        <v>3997</v>
      </c>
    </row>
    <row r="680" spans="1:5" x14ac:dyDescent="0.25">
      <c r="A680" s="111" t="s">
        <v>3994</v>
      </c>
      <c r="B680" s="111" t="s">
        <v>4648</v>
      </c>
      <c r="C680" s="111" t="s">
        <v>2853</v>
      </c>
      <c r="D680" s="111" t="s">
        <v>4657</v>
      </c>
      <c r="E680" s="111" t="s">
        <v>3997</v>
      </c>
    </row>
    <row r="681" spans="1:5" x14ac:dyDescent="0.25">
      <c r="A681" s="111" t="s">
        <v>3994</v>
      </c>
      <c r="B681" s="111" t="s">
        <v>4648</v>
      </c>
      <c r="C681" s="111" t="s">
        <v>2859</v>
      </c>
      <c r="D681" s="111" t="s">
        <v>4658</v>
      </c>
      <c r="E681" s="111" t="s">
        <v>3997</v>
      </c>
    </row>
    <row r="682" spans="1:5" x14ac:dyDescent="0.25">
      <c r="A682" s="111" t="s">
        <v>3994</v>
      </c>
      <c r="B682" s="111" t="s">
        <v>4648</v>
      </c>
      <c r="C682" s="111" t="s">
        <v>2864</v>
      </c>
      <c r="D682" s="111" t="s">
        <v>4659</v>
      </c>
      <c r="E682" s="111" t="s">
        <v>3997</v>
      </c>
    </row>
    <row r="683" spans="1:5" x14ac:dyDescent="0.25">
      <c r="A683" s="111" t="s">
        <v>3994</v>
      </c>
      <c r="B683" s="111" t="s">
        <v>4648</v>
      </c>
      <c r="C683" s="111" t="s">
        <v>2870</v>
      </c>
      <c r="D683" s="111" t="s">
        <v>4660</v>
      </c>
      <c r="E683" s="111" t="s">
        <v>4661</v>
      </c>
    </row>
    <row r="684" spans="1:5" x14ac:dyDescent="0.25">
      <c r="A684" s="111" t="s">
        <v>3994</v>
      </c>
      <c r="B684" s="111" t="s">
        <v>4648</v>
      </c>
      <c r="C684" s="111" t="s">
        <v>2875</v>
      </c>
      <c r="D684" s="111" t="s">
        <v>4662</v>
      </c>
      <c r="E684" s="111" t="s">
        <v>3997</v>
      </c>
    </row>
    <row r="685" spans="1:5" x14ac:dyDescent="0.25">
      <c r="A685" s="111" t="s">
        <v>3994</v>
      </c>
      <c r="B685" s="111" t="s">
        <v>4648</v>
      </c>
      <c r="C685" s="111" t="s">
        <v>2878</v>
      </c>
      <c r="D685" s="111" t="s">
        <v>4663</v>
      </c>
      <c r="E685" s="111" t="s">
        <v>4661</v>
      </c>
    </row>
    <row r="686" spans="1:5" x14ac:dyDescent="0.25">
      <c r="A686" s="111" t="s">
        <v>3994</v>
      </c>
      <c r="B686" s="111" t="s">
        <v>4648</v>
      </c>
      <c r="C686" s="111" t="s">
        <v>2881</v>
      </c>
      <c r="D686" s="111" t="s">
        <v>4664</v>
      </c>
      <c r="E686" s="111" t="s">
        <v>3997</v>
      </c>
    </row>
    <row r="687" spans="1:5" x14ac:dyDescent="0.25">
      <c r="A687" s="111" t="s">
        <v>3994</v>
      </c>
      <c r="B687" s="111" t="s">
        <v>4665</v>
      </c>
      <c r="C687" s="111" t="s">
        <v>3042</v>
      </c>
      <c r="D687" s="111" t="s">
        <v>4666</v>
      </c>
      <c r="E687" s="111" t="s">
        <v>3997</v>
      </c>
    </row>
    <row r="688" spans="1:5" x14ac:dyDescent="0.25">
      <c r="A688" s="111" t="s">
        <v>3994</v>
      </c>
      <c r="B688" s="111" t="s">
        <v>4665</v>
      </c>
      <c r="C688" s="111" t="s">
        <v>3123</v>
      </c>
      <c r="D688" s="111" t="s">
        <v>4600</v>
      </c>
      <c r="E688" s="111" t="s">
        <v>4078</v>
      </c>
    </row>
    <row r="689" spans="1:5" x14ac:dyDescent="0.25">
      <c r="A689" s="111" t="s">
        <v>3994</v>
      </c>
      <c r="B689" s="111" t="s">
        <v>4665</v>
      </c>
      <c r="C689" s="111" t="s">
        <v>3125</v>
      </c>
      <c r="D689" s="111" t="s">
        <v>4594</v>
      </c>
      <c r="E689" s="111" t="s">
        <v>3997</v>
      </c>
    </row>
    <row r="690" spans="1:5" x14ac:dyDescent="0.25">
      <c r="A690" s="111" t="s">
        <v>3994</v>
      </c>
      <c r="B690" s="111" t="s">
        <v>4665</v>
      </c>
      <c r="C690" s="111" t="s">
        <v>3127</v>
      </c>
      <c r="D690" s="111" t="s">
        <v>4609</v>
      </c>
      <c r="E690" s="111" t="s">
        <v>3997</v>
      </c>
    </row>
    <row r="691" spans="1:5" x14ac:dyDescent="0.25">
      <c r="A691" s="111" t="s">
        <v>3994</v>
      </c>
      <c r="B691" s="111" t="s">
        <v>4665</v>
      </c>
      <c r="C691" s="111" t="s">
        <v>3130</v>
      </c>
      <c r="D691" s="111" t="s">
        <v>4667</v>
      </c>
      <c r="E691" s="111" t="s">
        <v>3997</v>
      </c>
    </row>
    <row r="692" spans="1:5" x14ac:dyDescent="0.25">
      <c r="A692" s="111" t="s">
        <v>3994</v>
      </c>
      <c r="B692" s="111" t="s">
        <v>4665</v>
      </c>
      <c r="C692" s="111" t="s">
        <v>3134</v>
      </c>
      <c r="D692" s="111" t="s">
        <v>4668</v>
      </c>
      <c r="E692" s="111" t="s">
        <v>3997</v>
      </c>
    </row>
    <row r="693" spans="1:5" x14ac:dyDescent="0.25">
      <c r="A693" s="111" t="s">
        <v>3994</v>
      </c>
      <c r="B693" s="111" t="s">
        <v>4665</v>
      </c>
      <c r="C693" s="111" t="s">
        <v>3137</v>
      </c>
      <c r="D693" s="111" t="s">
        <v>4669</v>
      </c>
      <c r="E693" s="111" t="s">
        <v>3997</v>
      </c>
    </row>
    <row r="694" spans="1:5" x14ac:dyDescent="0.25">
      <c r="A694" s="111" t="s">
        <v>3994</v>
      </c>
      <c r="B694" s="111" t="s">
        <v>4665</v>
      </c>
      <c r="C694" s="111" t="s">
        <v>3140</v>
      </c>
      <c r="D694" s="111" t="s">
        <v>4670</v>
      </c>
      <c r="E694" s="111" t="s">
        <v>3997</v>
      </c>
    </row>
    <row r="695" spans="1:5" x14ac:dyDescent="0.25">
      <c r="A695" s="111" t="s">
        <v>3994</v>
      </c>
      <c r="B695" s="111" t="s">
        <v>4665</v>
      </c>
      <c r="C695" s="111" t="s">
        <v>3142</v>
      </c>
      <c r="D695" s="111" t="s">
        <v>4671</v>
      </c>
      <c r="E695" s="111" t="s">
        <v>3997</v>
      </c>
    </row>
    <row r="696" spans="1:5" x14ac:dyDescent="0.25">
      <c r="A696" s="111" t="s">
        <v>3994</v>
      </c>
      <c r="B696" s="111" t="s">
        <v>4665</v>
      </c>
      <c r="C696" s="111" t="s">
        <v>3145</v>
      </c>
      <c r="D696" s="111" t="s">
        <v>4672</v>
      </c>
      <c r="E696" s="111" t="s">
        <v>3997</v>
      </c>
    </row>
    <row r="697" spans="1:5" x14ac:dyDescent="0.25">
      <c r="A697" s="111" t="s">
        <v>3994</v>
      </c>
      <c r="B697" s="111" t="s">
        <v>4665</v>
      </c>
      <c r="C697" s="111" t="s">
        <v>3150</v>
      </c>
      <c r="D697" s="111" t="s">
        <v>4673</v>
      </c>
      <c r="E697" s="111" t="s">
        <v>3997</v>
      </c>
    </row>
    <row r="698" spans="1:5" x14ac:dyDescent="0.25">
      <c r="A698" s="111" t="s">
        <v>3994</v>
      </c>
      <c r="B698" s="111" t="s">
        <v>4665</v>
      </c>
      <c r="C698" s="111" t="s">
        <v>3154</v>
      </c>
      <c r="D698" s="111" t="s">
        <v>4674</v>
      </c>
      <c r="E698" s="111" t="s">
        <v>3997</v>
      </c>
    </row>
    <row r="699" spans="1:5" x14ac:dyDescent="0.25">
      <c r="A699" s="111" t="s">
        <v>3994</v>
      </c>
      <c r="B699" s="111" t="s">
        <v>4665</v>
      </c>
      <c r="C699" s="111" t="s">
        <v>3157</v>
      </c>
      <c r="D699" s="111" t="s">
        <v>4675</v>
      </c>
      <c r="E699" s="111" t="s">
        <v>3997</v>
      </c>
    </row>
    <row r="700" spans="1:5" x14ac:dyDescent="0.25">
      <c r="A700" s="111" t="s">
        <v>3994</v>
      </c>
      <c r="B700" s="111" t="s">
        <v>4665</v>
      </c>
      <c r="C700" s="111" t="s">
        <v>3160</v>
      </c>
      <c r="D700" s="111" t="s">
        <v>4676</v>
      </c>
      <c r="E700" s="111" t="s">
        <v>3997</v>
      </c>
    </row>
    <row r="701" spans="1:5" x14ac:dyDescent="0.25">
      <c r="A701" s="111" t="s">
        <v>3994</v>
      </c>
      <c r="B701" s="111" t="s">
        <v>4665</v>
      </c>
      <c r="C701" s="111" t="s">
        <v>3163</v>
      </c>
      <c r="D701" s="111" t="s">
        <v>4677</v>
      </c>
      <c r="E701" s="111" t="s">
        <v>3997</v>
      </c>
    </row>
    <row r="702" spans="1:5" x14ac:dyDescent="0.25">
      <c r="A702" s="111" t="s">
        <v>3994</v>
      </c>
      <c r="B702" s="111" t="s">
        <v>4665</v>
      </c>
      <c r="C702" s="111" t="s">
        <v>3045</v>
      </c>
      <c r="D702" s="111" t="s">
        <v>4678</v>
      </c>
      <c r="E702" s="111" t="s">
        <v>3997</v>
      </c>
    </row>
    <row r="703" spans="1:5" x14ac:dyDescent="0.25">
      <c r="A703" s="111" t="s">
        <v>3994</v>
      </c>
      <c r="B703" s="111" t="s">
        <v>4665</v>
      </c>
      <c r="C703" s="111" t="s">
        <v>3048</v>
      </c>
      <c r="D703" s="111" t="s">
        <v>4679</v>
      </c>
      <c r="E703" s="111" t="s">
        <v>4661</v>
      </c>
    </row>
    <row r="704" spans="1:5" x14ac:dyDescent="0.25">
      <c r="A704" s="111" t="s">
        <v>3994</v>
      </c>
      <c r="B704" s="111" t="s">
        <v>4680</v>
      </c>
      <c r="C704" s="111" t="s">
        <v>2712</v>
      </c>
      <c r="D704" s="111" t="s">
        <v>4681</v>
      </c>
      <c r="E704" s="111" t="s">
        <v>3997</v>
      </c>
    </row>
    <row r="705" spans="1:5" x14ac:dyDescent="0.25">
      <c r="A705" s="111" t="s">
        <v>3994</v>
      </c>
      <c r="B705" s="111" t="s">
        <v>4680</v>
      </c>
      <c r="C705" s="111" t="s">
        <v>2717</v>
      </c>
      <c r="D705" s="111" t="s">
        <v>4682</v>
      </c>
      <c r="E705" s="111" t="s">
        <v>4032</v>
      </c>
    </row>
    <row r="706" spans="1:5" x14ac:dyDescent="0.25">
      <c r="A706" s="111" t="s">
        <v>3994</v>
      </c>
      <c r="B706" s="111" t="s">
        <v>4683</v>
      </c>
      <c r="C706" s="111" t="s">
        <v>2892</v>
      </c>
      <c r="D706" s="111" t="s">
        <v>4684</v>
      </c>
      <c r="E706" s="111" t="s">
        <v>3997</v>
      </c>
    </row>
    <row r="707" spans="1:5" x14ac:dyDescent="0.25">
      <c r="A707" s="111" t="s">
        <v>3994</v>
      </c>
      <c r="B707" s="111" t="s">
        <v>4685</v>
      </c>
      <c r="C707" s="111" t="s">
        <v>2991</v>
      </c>
      <c r="D707" s="111" t="s">
        <v>4686</v>
      </c>
      <c r="E707" s="111" t="s">
        <v>3997</v>
      </c>
    </row>
    <row r="708" spans="1:5" x14ac:dyDescent="0.25">
      <c r="A708" s="111" t="s">
        <v>3994</v>
      </c>
      <c r="B708" s="111" t="s">
        <v>4687</v>
      </c>
      <c r="C708" s="111" t="s">
        <v>3009</v>
      </c>
      <c r="D708" s="111" t="s">
        <v>4688</v>
      </c>
      <c r="E708" s="111" t="s">
        <v>3997</v>
      </c>
    </row>
    <row r="709" spans="1:5" x14ac:dyDescent="0.25">
      <c r="A709" s="111" t="s">
        <v>3994</v>
      </c>
      <c r="B709" s="111" t="s">
        <v>4687</v>
      </c>
      <c r="C709" s="111" t="s">
        <v>3011</v>
      </c>
      <c r="D709" s="111" t="s">
        <v>4650</v>
      </c>
      <c r="E709" s="111" t="s">
        <v>3997</v>
      </c>
    </row>
    <row r="710" spans="1:5" x14ac:dyDescent="0.25">
      <c r="A710" s="111" t="s">
        <v>3994</v>
      </c>
      <c r="B710" s="111" t="s">
        <v>4687</v>
      </c>
      <c r="C710" s="111" t="s">
        <v>3015</v>
      </c>
      <c r="D710" s="111" t="s">
        <v>4689</v>
      </c>
      <c r="E710" s="111" t="s">
        <v>3997</v>
      </c>
    </row>
    <row r="711" spans="1:5" x14ac:dyDescent="0.25">
      <c r="A711" s="111" t="s">
        <v>3994</v>
      </c>
      <c r="B711" s="111" t="s">
        <v>4687</v>
      </c>
      <c r="C711" s="111" t="s">
        <v>3019</v>
      </c>
      <c r="D711" s="111" t="s">
        <v>4690</v>
      </c>
      <c r="E711" s="111" t="s">
        <v>3997</v>
      </c>
    </row>
    <row r="712" spans="1:5" x14ac:dyDescent="0.25">
      <c r="A712" s="111" t="s">
        <v>3994</v>
      </c>
      <c r="B712" s="111" t="s">
        <v>4687</v>
      </c>
      <c r="C712" s="111" t="s">
        <v>3023</v>
      </c>
      <c r="D712" s="111" t="s">
        <v>4691</v>
      </c>
      <c r="E712" s="111" t="s">
        <v>3997</v>
      </c>
    </row>
    <row r="713" spans="1:5" x14ac:dyDescent="0.25">
      <c r="A713" s="111" t="s">
        <v>3994</v>
      </c>
      <c r="B713" s="111" t="s">
        <v>4692</v>
      </c>
      <c r="C713" s="111" t="s">
        <v>3031</v>
      </c>
      <c r="D713" s="111" t="s">
        <v>4693</v>
      </c>
      <c r="E713" s="111" t="s">
        <v>3997</v>
      </c>
    </row>
    <row r="714" spans="1:5" x14ac:dyDescent="0.25">
      <c r="A714" s="111" t="s">
        <v>3994</v>
      </c>
      <c r="B714" s="111" t="s">
        <v>4692</v>
      </c>
      <c r="C714" s="111" t="s">
        <v>3029</v>
      </c>
      <c r="D714" s="111" t="s">
        <v>4694</v>
      </c>
      <c r="E714" s="111" t="s">
        <v>4661</v>
      </c>
    </row>
    <row r="715" spans="1:5" x14ac:dyDescent="0.25">
      <c r="A715" s="111" t="s">
        <v>3994</v>
      </c>
      <c r="B715" s="111" t="s">
        <v>7165</v>
      </c>
      <c r="C715" s="111" t="s">
        <v>7072</v>
      </c>
      <c r="D715" s="111" t="s">
        <v>7166</v>
      </c>
      <c r="E715" s="111" t="s">
        <v>7163</v>
      </c>
    </row>
    <row r="716" spans="1:5" x14ac:dyDescent="0.25">
      <c r="A716" s="111" t="s">
        <v>3994</v>
      </c>
      <c r="B716" s="111" t="s">
        <v>7167</v>
      </c>
      <c r="C716" s="111" t="s">
        <v>7008</v>
      </c>
      <c r="D716" s="111" t="s">
        <v>7309</v>
      </c>
      <c r="E716" s="111" t="s">
        <v>4661</v>
      </c>
    </row>
    <row r="717" spans="1:5" x14ac:dyDescent="0.25">
      <c r="A717" s="111" t="s">
        <v>3994</v>
      </c>
      <c r="B717" s="111" t="s">
        <v>7167</v>
      </c>
      <c r="C717" s="111" t="s">
        <v>7013</v>
      </c>
      <c r="D717" s="111" t="s">
        <v>7310</v>
      </c>
      <c r="E717" s="111" t="s">
        <v>4661</v>
      </c>
    </row>
    <row r="718" spans="1:5" x14ac:dyDescent="0.25">
      <c r="A718" s="111" t="s">
        <v>3994</v>
      </c>
      <c r="B718" s="111" t="s">
        <v>7167</v>
      </c>
      <c r="C718" s="111" t="s">
        <v>7018</v>
      </c>
      <c r="D718" s="111" t="s">
        <v>7311</v>
      </c>
      <c r="E718" s="111" t="s">
        <v>4661</v>
      </c>
    </row>
    <row r="719" spans="1:5" x14ac:dyDescent="0.25">
      <c r="A719" s="111" t="s">
        <v>3994</v>
      </c>
      <c r="B719" s="111" t="s">
        <v>7167</v>
      </c>
      <c r="C719" s="111" t="s">
        <v>7024</v>
      </c>
      <c r="D719" s="111" t="s">
        <v>7312</v>
      </c>
      <c r="E719" s="111" t="s">
        <v>4661</v>
      </c>
    </row>
    <row r="720" spans="1:5" x14ac:dyDescent="0.25">
      <c r="A720" s="111" t="s">
        <v>3994</v>
      </c>
      <c r="B720" s="111" t="s">
        <v>7167</v>
      </c>
      <c r="C720" s="111" t="s">
        <v>7028</v>
      </c>
      <c r="D720" s="111" t="s">
        <v>7313</v>
      </c>
      <c r="E720" s="111" t="s">
        <v>4661</v>
      </c>
    </row>
    <row r="721" spans="1:5" x14ac:dyDescent="0.25">
      <c r="A721" s="111" t="s">
        <v>3994</v>
      </c>
      <c r="B721" s="111" t="s">
        <v>7167</v>
      </c>
      <c r="C721" s="111" t="s">
        <v>7034</v>
      </c>
      <c r="D721" s="111" t="s">
        <v>7314</v>
      </c>
      <c r="E721" s="111" t="s">
        <v>4661</v>
      </c>
    </row>
    <row r="722" spans="1:5" x14ac:dyDescent="0.25">
      <c r="A722" s="111" t="s">
        <v>3994</v>
      </c>
      <c r="B722" s="111" t="s">
        <v>7167</v>
      </c>
      <c r="C722" s="111" t="s">
        <v>7039</v>
      </c>
      <c r="D722" s="111" t="s">
        <v>7315</v>
      </c>
      <c r="E722" s="111" t="s">
        <v>4661</v>
      </c>
    </row>
    <row r="723" spans="1:5" x14ac:dyDescent="0.25">
      <c r="A723" s="111" t="s">
        <v>3994</v>
      </c>
      <c r="B723" s="111" t="s">
        <v>7167</v>
      </c>
      <c r="C723" s="111" t="s">
        <v>7045</v>
      </c>
      <c r="D723" s="111" t="s">
        <v>7316</v>
      </c>
      <c r="E723" s="111" t="s">
        <v>4661</v>
      </c>
    </row>
    <row r="724" spans="1:5" x14ac:dyDescent="0.25">
      <c r="A724" s="111" t="s">
        <v>3994</v>
      </c>
      <c r="B724" s="111" t="s">
        <v>7167</v>
      </c>
      <c r="C724" s="111" t="s">
        <v>7050</v>
      </c>
      <c r="D724" s="111" t="s">
        <v>4655</v>
      </c>
      <c r="E724" s="111" t="s">
        <v>4661</v>
      </c>
    </row>
    <row r="725" spans="1:5" x14ac:dyDescent="0.25">
      <c r="A725" s="111" t="s">
        <v>3994</v>
      </c>
      <c r="B725" s="111" t="s">
        <v>7167</v>
      </c>
      <c r="C725" s="111" t="s">
        <v>7055</v>
      </c>
      <c r="D725" s="111" t="s">
        <v>4663</v>
      </c>
      <c r="E725" s="111" t="s">
        <v>4661</v>
      </c>
    </row>
    <row r="726" spans="1:5" x14ac:dyDescent="0.25">
      <c r="A726" s="111" t="s">
        <v>3994</v>
      </c>
      <c r="B726" s="111" t="s">
        <v>7167</v>
      </c>
      <c r="C726" s="111" t="s">
        <v>7059</v>
      </c>
      <c r="D726" s="111" t="s">
        <v>7317</v>
      </c>
      <c r="E726" s="111" t="s">
        <v>4661</v>
      </c>
    </row>
    <row r="727" spans="1:5" x14ac:dyDescent="0.25">
      <c r="A727" s="111" t="s">
        <v>3994</v>
      </c>
      <c r="B727" s="111" t="s">
        <v>7167</v>
      </c>
      <c r="C727" s="111" t="s">
        <v>7064</v>
      </c>
      <c r="D727" s="111" t="s">
        <v>7318</v>
      </c>
      <c r="E727" s="111" t="s">
        <v>4661</v>
      </c>
    </row>
    <row r="728" spans="1:5" x14ac:dyDescent="0.25">
      <c r="A728" s="111" t="s">
        <v>3994</v>
      </c>
      <c r="B728" s="111" t="s">
        <v>7168</v>
      </c>
      <c r="C728" s="111" t="s">
        <v>7067</v>
      </c>
      <c r="D728" s="111" t="s">
        <v>7319</v>
      </c>
      <c r="E728" s="111" t="s">
        <v>4661</v>
      </c>
    </row>
    <row r="729" spans="1:5" x14ac:dyDescent="0.25">
      <c r="A729" s="111" t="s">
        <v>3994</v>
      </c>
      <c r="B729" s="111" t="s">
        <v>4695</v>
      </c>
      <c r="C729" s="111" t="s">
        <v>3216</v>
      </c>
      <c r="D729" s="111" t="s">
        <v>4696</v>
      </c>
      <c r="E729" s="111" t="s">
        <v>3997</v>
      </c>
    </row>
    <row r="730" spans="1:5" x14ac:dyDescent="0.25">
      <c r="A730" s="111" t="s">
        <v>3994</v>
      </c>
      <c r="B730" s="111" t="s">
        <v>4697</v>
      </c>
      <c r="C730" s="111" t="s">
        <v>3448</v>
      </c>
      <c r="D730" s="111" t="s">
        <v>4698</v>
      </c>
      <c r="E730" s="111" t="s">
        <v>4032</v>
      </c>
    </row>
    <row r="731" spans="1:5" x14ac:dyDescent="0.25">
      <c r="A731" s="111" t="s">
        <v>3994</v>
      </c>
      <c r="B731" s="111" t="s">
        <v>4699</v>
      </c>
      <c r="C731" s="111" t="s">
        <v>3274</v>
      </c>
      <c r="D731" s="111" t="s">
        <v>4700</v>
      </c>
      <c r="E731" s="111" t="s">
        <v>3997</v>
      </c>
    </row>
    <row r="732" spans="1:5" x14ac:dyDescent="0.25">
      <c r="A732" s="111" t="s">
        <v>3994</v>
      </c>
      <c r="B732" s="111" t="s">
        <v>4699</v>
      </c>
      <c r="C732" s="111" t="s">
        <v>3278</v>
      </c>
      <c r="D732" s="111" t="s">
        <v>4701</v>
      </c>
      <c r="E732" s="111" t="s">
        <v>3997</v>
      </c>
    </row>
    <row r="733" spans="1:5" x14ac:dyDescent="0.25">
      <c r="A733" s="111" t="s">
        <v>3994</v>
      </c>
      <c r="B733" s="111" t="s">
        <v>4699</v>
      </c>
      <c r="C733" s="111" t="s">
        <v>3283</v>
      </c>
      <c r="D733" s="111" t="s">
        <v>4702</v>
      </c>
      <c r="E733" s="111" t="s">
        <v>3997</v>
      </c>
    </row>
    <row r="734" spans="1:5" x14ac:dyDescent="0.25">
      <c r="A734" s="111" t="s">
        <v>3994</v>
      </c>
      <c r="B734" s="111" t="s">
        <v>4703</v>
      </c>
      <c r="C734" s="111" t="s">
        <v>3409</v>
      </c>
      <c r="D734" s="111" t="s">
        <v>4704</v>
      </c>
      <c r="E734" s="111" t="s">
        <v>3997</v>
      </c>
    </row>
    <row r="735" spans="1:5" x14ac:dyDescent="0.25">
      <c r="A735" s="111" t="s">
        <v>3994</v>
      </c>
      <c r="B735" s="111" t="s">
        <v>4705</v>
      </c>
      <c r="C735" s="111" t="s">
        <v>3254</v>
      </c>
      <c r="D735" s="111" t="s">
        <v>4706</v>
      </c>
      <c r="E735" s="111" t="s">
        <v>3997</v>
      </c>
    </row>
    <row r="736" spans="1:5" x14ac:dyDescent="0.25">
      <c r="A736" s="111" t="s">
        <v>3994</v>
      </c>
      <c r="B736" s="111" t="s">
        <v>4705</v>
      </c>
      <c r="C736" s="111" t="s">
        <v>3250</v>
      </c>
      <c r="D736" s="111" t="s">
        <v>4707</v>
      </c>
      <c r="E736" s="111" t="s">
        <v>3997</v>
      </c>
    </row>
    <row r="737" spans="1:5" x14ac:dyDescent="0.25">
      <c r="A737" s="111" t="s">
        <v>3994</v>
      </c>
      <c r="B737" s="111" t="s">
        <v>4708</v>
      </c>
      <c r="C737" s="111" t="s">
        <v>3222</v>
      </c>
      <c r="D737" s="111" t="s">
        <v>4709</v>
      </c>
      <c r="E737" s="111" t="s">
        <v>3997</v>
      </c>
    </row>
    <row r="738" spans="1:5" x14ac:dyDescent="0.25">
      <c r="A738" s="111" t="s">
        <v>3994</v>
      </c>
      <c r="B738" s="111" t="s">
        <v>4710</v>
      </c>
      <c r="C738" s="111" t="s">
        <v>3211</v>
      </c>
      <c r="D738" s="111" t="s">
        <v>4711</v>
      </c>
      <c r="E738" s="111" t="s">
        <v>3997</v>
      </c>
    </row>
    <row r="739" spans="1:5" x14ac:dyDescent="0.25">
      <c r="A739" s="111" t="s">
        <v>3994</v>
      </c>
      <c r="B739" s="111" t="s">
        <v>4712</v>
      </c>
      <c r="C739" s="111" t="s">
        <v>3167</v>
      </c>
      <c r="D739" s="111" t="s">
        <v>4713</v>
      </c>
      <c r="E739" s="111" t="s">
        <v>3997</v>
      </c>
    </row>
    <row r="740" spans="1:5" x14ac:dyDescent="0.25">
      <c r="A740" s="111" t="s">
        <v>3994</v>
      </c>
      <c r="B740" s="111" t="s">
        <v>4712</v>
      </c>
      <c r="C740" s="111" t="s">
        <v>3173</v>
      </c>
      <c r="D740" s="111" t="s">
        <v>4714</v>
      </c>
      <c r="E740" s="111" t="s">
        <v>3997</v>
      </c>
    </row>
    <row r="741" spans="1:5" x14ac:dyDescent="0.25">
      <c r="A741" s="111" t="s">
        <v>3994</v>
      </c>
      <c r="B741" s="111" t="s">
        <v>4715</v>
      </c>
      <c r="C741" s="111" t="s">
        <v>3457</v>
      </c>
      <c r="D741" s="111" t="s">
        <v>4716</v>
      </c>
      <c r="E741" s="111" t="s">
        <v>3997</v>
      </c>
    </row>
    <row r="742" spans="1:5" x14ac:dyDescent="0.25">
      <c r="A742" s="111" t="s">
        <v>3994</v>
      </c>
      <c r="B742" s="111" t="s">
        <v>4715</v>
      </c>
      <c r="C742" s="111" t="s">
        <v>3462</v>
      </c>
      <c r="D742" s="111" t="s">
        <v>4717</v>
      </c>
      <c r="E742" s="111" t="s">
        <v>3997</v>
      </c>
    </row>
    <row r="743" spans="1:5" x14ac:dyDescent="0.25">
      <c r="A743" s="111" t="s">
        <v>3994</v>
      </c>
      <c r="B743" s="111" t="s">
        <v>4715</v>
      </c>
      <c r="C743" s="111" t="s">
        <v>3466</v>
      </c>
      <c r="D743" s="111" t="s">
        <v>4718</v>
      </c>
      <c r="E743" s="111" t="s">
        <v>3997</v>
      </c>
    </row>
    <row r="744" spans="1:5" x14ac:dyDescent="0.25">
      <c r="A744" s="111" t="s">
        <v>3994</v>
      </c>
      <c r="B744" s="111" t="s">
        <v>4715</v>
      </c>
      <c r="C744" s="111" t="s">
        <v>3507</v>
      </c>
      <c r="D744" s="111" t="s">
        <v>4719</v>
      </c>
      <c r="E744" s="111" t="s">
        <v>3997</v>
      </c>
    </row>
    <row r="745" spans="1:5" x14ac:dyDescent="0.25">
      <c r="A745" s="111" t="s">
        <v>3994</v>
      </c>
      <c r="B745" s="111" t="s">
        <v>4715</v>
      </c>
      <c r="C745" s="111" t="s">
        <v>3544</v>
      </c>
      <c r="D745" s="111" t="s">
        <v>4720</v>
      </c>
      <c r="E745" s="111" t="s">
        <v>3997</v>
      </c>
    </row>
    <row r="746" spans="1:5" x14ac:dyDescent="0.25">
      <c r="A746" s="111" t="s">
        <v>3994</v>
      </c>
      <c r="B746" s="111" t="s">
        <v>4715</v>
      </c>
      <c r="C746" s="111" t="s">
        <v>3547</v>
      </c>
      <c r="D746" s="111" t="s">
        <v>4721</v>
      </c>
      <c r="E746" s="111" t="s">
        <v>3997</v>
      </c>
    </row>
    <row r="747" spans="1:5" x14ac:dyDescent="0.25">
      <c r="A747" s="111" t="s">
        <v>3994</v>
      </c>
      <c r="B747" s="111" t="s">
        <v>4715</v>
      </c>
      <c r="C747" s="111" t="s">
        <v>3510</v>
      </c>
      <c r="D747" s="111" t="s">
        <v>4722</v>
      </c>
      <c r="E747" s="111" t="s">
        <v>3997</v>
      </c>
    </row>
    <row r="748" spans="1:5" x14ac:dyDescent="0.25">
      <c r="A748" s="111" t="s">
        <v>3994</v>
      </c>
      <c r="B748" s="111" t="s">
        <v>4715</v>
      </c>
      <c r="C748" s="111" t="s">
        <v>3575</v>
      </c>
      <c r="D748" s="111" t="s">
        <v>4723</v>
      </c>
      <c r="E748" s="111" t="s">
        <v>3997</v>
      </c>
    </row>
    <row r="749" spans="1:5" x14ac:dyDescent="0.25">
      <c r="A749" s="111" t="s">
        <v>3994</v>
      </c>
      <c r="B749" s="111" t="s">
        <v>4715</v>
      </c>
      <c r="C749" s="111" t="s">
        <v>3587</v>
      </c>
      <c r="D749" s="111" t="s">
        <v>4724</v>
      </c>
      <c r="E749" s="111" t="s">
        <v>3997</v>
      </c>
    </row>
    <row r="750" spans="1:5" x14ac:dyDescent="0.25">
      <c r="A750" s="111" t="s">
        <v>3994</v>
      </c>
      <c r="B750" s="111" t="s">
        <v>4715</v>
      </c>
      <c r="C750" s="111" t="s">
        <v>3513</v>
      </c>
      <c r="D750" s="111" t="s">
        <v>4725</v>
      </c>
      <c r="E750" s="111" t="s">
        <v>3997</v>
      </c>
    </row>
    <row r="751" spans="1:5" x14ac:dyDescent="0.25">
      <c r="A751" s="111" t="s">
        <v>3994</v>
      </c>
      <c r="B751" s="111" t="s">
        <v>4715</v>
      </c>
      <c r="C751" s="111" t="s">
        <v>3549</v>
      </c>
      <c r="D751" s="111" t="s">
        <v>4726</v>
      </c>
      <c r="E751" s="111" t="s">
        <v>3997</v>
      </c>
    </row>
    <row r="752" spans="1:5" x14ac:dyDescent="0.25">
      <c r="A752" s="111" t="s">
        <v>3994</v>
      </c>
      <c r="B752" s="111" t="s">
        <v>4715</v>
      </c>
      <c r="C752" s="111" t="s">
        <v>3583</v>
      </c>
      <c r="D752" s="111" t="s">
        <v>4727</v>
      </c>
      <c r="E752" s="111" t="s">
        <v>3997</v>
      </c>
    </row>
    <row r="753" spans="1:5" x14ac:dyDescent="0.25">
      <c r="A753" s="111" t="s">
        <v>3994</v>
      </c>
      <c r="B753" s="111" t="s">
        <v>4715</v>
      </c>
      <c r="C753" s="111" t="s">
        <v>3590</v>
      </c>
      <c r="D753" s="111" t="s">
        <v>4728</v>
      </c>
      <c r="E753" s="111" t="s">
        <v>3997</v>
      </c>
    </row>
    <row r="754" spans="1:5" x14ac:dyDescent="0.25">
      <c r="A754" s="111" t="s">
        <v>3994</v>
      </c>
      <c r="B754" s="111" t="s">
        <v>4715</v>
      </c>
      <c r="C754" s="111" t="s">
        <v>3420</v>
      </c>
      <c r="D754" s="111" t="s">
        <v>4729</v>
      </c>
      <c r="E754" s="111" t="s">
        <v>3997</v>
      </c>
    </row>
    <row r="755" spans="1:5" x14ac:dyDescent="0.25">
      <c r="A755" s="111" t="s">
        <v>3994</v>
      </c>
      <c r="B755" s="111" t="s">
        <v>4715</v>
      </c>
      <c r="C755" s="111" t="s">
        <v>3572</v>
      </c>
      <c r="D755" s="111" t="s">
        <v>4730</v>
      </c>
      <c r="E755" s="111" t="s">
        <v>3997</v>
      </c>
    </row>
    <row r="756" spans="1:5" x14ac:dyDescent="0.25">
      <c r="A756" s="111" t="s">
        <v>3994</v>
      </c>
      <c r="B756" s="111" t="s">
        <v>4715</v>
      </c>
      <c r="C756" s="111" t="s">
        <v>3579</v>
      </c>
      <c r="D756" s="111" t="s">
        <v>4731</v>
      </c>
      <c r="E756" s="111" t="s">
        <v>3997</v>
      </c>
    </row>
    <row r="757" spans="1:5" x14ac:dyDescent="0.25">
      <c r="A757" s="111" t="s">
        <v>3994</v>
      </c>
      <c r="B757" s="111" t="s">
        <v>4715</v>
      </c>
      <c r="C757" s="111" t="s">
        <v>3452</v>
      </c>
      <c r="D757" s="111" t="s">
        <v>4732</v>
      </c>
      <c r="E757" s="111" t="s">
        <v>4032</v>
      </c>
    </row>
    <row r="758" spans="1:5" x14ac:dyDescent="0.25">
      <c r="A758" s="111" t="s">
        <v>3994</v>
      </c>
      <c r="B758" s="111" t="s">
        <v>4715</v>
      </c>
      <c r="C758" s="111" t="s">
        <v>3569</v>
      </c>
      <c r="D758" s="111" t="s">
        <v>4733</v>
      </c>
      <c r="E758" s="111" t="s">
        <v>4032</v>
      </c>
    </row>
    <row r="759" spans="1:5" x14ac:dyDescent="0.25">
      <c r="A759" s="111" t="s">
        <v>3994</v>
      </c>
      <c r="B759" s="111" t="s">
        <v>4715</v>
      </c>
      <c r="C759" s="111" t="s">
        <v>3566</v>
      </c>
      <c r="D759" s="111" t="s">
        <v>4734</v>
      </c>
      <c r="E759" s="111" t="s">
        <v>3997</v>
      </c>
    </row>
    <row r="760" spans="1:5" x14ac:dyDescent="0.25">
      <c r="A760" s="111" t="s">
        <v>3994</v>
      </c>
      <c r="B760" s="111" t="s">
        <v>4715</v>
      </c>
      <c r="C760" s="111" t="s">
        <v>3504</v>
      </c>
      <c r="D760" s="111" t="s">
        <v>4735</v>
      </c>
      <c r="E760" s="111" t="s">
        <v>3997</v>
      </c>
    </row>
    <row r="761" spans="1:5" x14ac:dyDescent="0.25">
      <c r="A761" s="111" t="s">
        <v>3994</v>
      </c>
      <c r="B761" s="111" t="s">
        <v>4715</v>
      </c>
      <c r="C761" s="111" t="s">
        <v>3563</v>
      </c>
      <c r="D761" s="111" t="s">
        <v>4736</v>
      </c>
      <c r="E761" s="111" t="s">
        <v>4032</v>
      </c>
    </row>
    <row r="762" spans="1:5" x14ac:dyDescent="0.25">
      <c r="A762" s="111" t="s">
        <v>3994</v>
      </c>
      <c r="B762" s="111" t="s">
        <v>4737</v>
      </c>
      <c r="C762" s="111" t="s">
        <v>3595</v>
      </c>
      <c r="D762" s="111" t="s">
        <v>4738</v>
      </c>
      <c r="E762" s="111" t="s">
        <v>3997</v>
      </c>
    </row>
    <row r="763" spans="1:5" x14ac:dyDescent="0.25">
      <c r="A763" s="111" t="s">
        <v>3994</v>
      </c>
      <c r="B763" s="111" t="s">
        <v>4737</v>
      </c>
      <c r="C763" s="111" t="s">
        <v>3518</v>
      </c>
      <c r="D763" s="111" t="s">
        <v>4739</v>
      </c>
      <c r="E763" s="111" t="s">
        <v>3997</v>
      </c>
    </row>
    <row r="764" spans="1:5" x14ac:dyDescent="0.25">
      <c r="A764" s="111" t="s">
        <v>3994</v>
      </c>
      <c r="B764" s="111" t="s">
        <v>4737</v>
      </c>
      <c r="C764" s="111" t="s">
        <v>3522</v>
      </c>
      <c r="D764" s="111" t="s">
        <v>4740</v>
      </c>
      <c r="E764" s="111" t="s">
        <v>3997</v>
      </c>
    </row>
    <row r="765" spans="1:5" x14ac:dyDescent="0.25">
      <c r="A765" s="111" t="s">
        <v>3994</v>
      </c>
      <c r="B765" s="111" t="s">
        <v>4737</v>
      </c>
      <c r="C765" s="111" t="s">
        <v>3469</v>
      </c>
      <c r="D765" s="111" t="s">
        <v>4741</v>
      </c>
      <c r="E765" s="111" t="s">
        <v>3997</v>
      </c>
    </row>
    <row r="766" spans="1:5" x14ac:dyDescent="0.25">
      <c r="A766" s="111" t="s">
        <v>3994</v>
      </c>
      <c r="B766" s="111" t="s">
        <v>4737</v>
      </c>
      <c r="C766" s="111" t="s">
        <v>3473</v>
      </c>
      <c r="D766" s="111" t="s">
        <v>4742</v>
      </c>
      <c r="E766" s="111" t="s">
        <v>3997</v>
      </c>
    </row>
    <row r="767" spans="1:5" x14ac:dyDescent="0.25">
      <c r="A767" s="111" t="s">
        <v>3994</v>
      </c>
      <c r="B767" s="111" t="s">
        <v>4737</v>
      </c>
      <c r="C767" s="111" t="s">
        <v>3476</v>
      </c>
      <c r="D767" s="111" t="s">
        <v>4743</v>
      </c>
      <c r="E767" s="111" t="s">
        <v>3997</v>
      </c>
    </row>
    <row r="768" spans="1:5" x14ac:dyDescent="0.25">
      <c r="A768" s="111" t="s">
        <v>3994</v>
      </c>
      <c r="B768" s="111" t="s">
        <v>4737</v>
      </c>
      <c r="C768" s="111" t="s">
        <v>3429</v>
      </c>
      <c r="D768" s="111" t="s">
        <v>4744</v>
      </c>
      <c r="E768" s="111" t="s">
        <v>3997</v>
      </c>
    </row>
    <row r="769" spans="1:5" x14ac:dyDescent="0.25">
      <c r="A769" s="111" t="s">
        <v>3994</v>
      </c>
      <c r="B769" s="111" t="s">
        <v>4737</v>
      </c>
      <c r="C769" s="111" t="s">
        <v>3434</v>
      </c>
      <c r="D769" s="111" t="s">
        <v>4745</v>
      </c>
      <c r="E769" s="111" t="s">
        <v>3997</v>
      </c>
    </row>
    <row r="770" spans="1:5" x14ac:dyDescent="0.25">
      <c r="A770" s="111" t="s">
        <v>3994</v>
      </c>
      <c r="B770" s="111" t="s">
        <v>4737</v>
      </c>
      <c r="C770" s="111" t="s">
        <v>3604</v>
      </c>
      <c r="D770" s="111" t="s">
        <v>4746</v>
      </c>
      <c r="E770" s="111" t="s">
        <v>3997</v>
      </c>
    </row>
    <row r="771" spans="1:5" x14ac:dyDescent="0.25">
      <c r="A771" s="111" t="s">
        <v>3994</v>
      </c>
      <c r="B771" s="111" t="s">
        <v>4737</v>
      </c>
      <c r="C771" s="111" t="s">
        <v>3526</v>
      </c>
      <c r="D771" s="111" t="s">
        <v>4747</v>
      </c>
      <c r="E771" s="111" t="s">
        <v>3997</v>
      </c>
    </row>
    <row r="772" spans="1:5" x14ac:dyDescent="0.25">
      <c r="A772" s="111" t="s">
        <v>3994</v>
      </c>
      <c r="B772" s="111" t="s">
        <v>4737</v>
      </c>
      <c r="C772" s="111" t="s">
        <v>3553</v>
      </c>
      <c r="D772" s="111" t="s">
        <v>4748</v>
      </c>
      <c r="E772" s="111" t="s">
        <v>3997</v>
      </c>
    </row>
    <row r="773" spans="1:5" x14ac:dyDescent="0.25">
      <c r="A773" s="111" t="s">
        <v>3994</v>
      </c>
      <c r="B773" s="111" t="s">
        <v>4737</v>
      </c>
      <c r="C773" s="111" t="s">
        <v>3557</v>
      </c>
      <c r="D773" s="111" t="s">
        <v>4749</v>
      </c>
      <c r="E773" s="111" t="s">
        <v>3997</v>
      </c>
    </row>
    <row r="774" spans="1:5" x14ac:dyDescent="0.25">
      <c r="A774" s="111" t="s">
        <v>3994</v>
      </c>
      <c r="B774" s="111" t="s">
        <v>4737</v>
      </c>
      <c r="C774" s="111" t="s">
        <v>3439</v>
      </c>
      <c r="D774" s="111" t="s">
        <v>4750</v>
      </c>
      <c r="E774" s="111" t="s">
        <v>3997</v>
      </c>
    </row>
    <row r="775" spans="1:5" x14ac:dyDescent="0.25">
      <c r="A775" s="111" t="s">
        <v>3994</v>
      </c>
      <c r="B775" s="111" t="s">
        <v>4737</v>
      </c>
      <c r="C775" s="111" t="s">
        <v>3531</v>
      </c>
      <c r="D775" s="111" t="s">
        <v>4751</v>
      </c>
      <c r="E775" s="111" t="s">
        <v>3997</v>
      </c>
    </row>
    <row r="776" spans="1:5" x14ac:dyDescent="0.25">
      <c r="A776" s="111" t="s">
        <v>3994</v>
      </c>
      <c r="B776" s="111" t="s">
        <v>4737</v>
      </c>
      <c r="C776" s="111" t="s">
        <v>3425</v>
      </c>
      <c r="D776" s="111" t="s">
        <v>4752</v>
      </c>
      <c r="E776" s="111" t="s">
        <v>3997</v>
      </c>
    </row>
    <row r="777" spans="1:5" x14ac:dyDescent="0.25">
      <c r="A777" s="111" t="s">
        <v>3994</v>
      </c>
      <c r="B777" s="111" t="s">
        <v>4737</v>
      </c>
      <c r="C777" s="111" t="s">
        <v>3607</v>
      </c>
      <c r="D777" s="111" t="s">
        <v>4741</v>
      </c>
      <c r="E777" s="111" t="s">
        <v>4078</v>
      </c>
    </row>
    <row r="778" spans="1:5" x14ac:dyDescent="0.25">
      <c r="A778" s="111" t="s">
        <v>3994</v>
      </c>
      <c r="B778" s="111" t="s">
        <v>4737</v>
      </c>
      <c r="C778" s="111" t="s">
        <v>3535</v>
      </c>
      <c r="D778" s="111" t="s">
        <v>4753</v>
      </c>
      <c r="E778" s="111" t="s">
        <v>3997</v>
      </c>
    </row>
    <row r="779" spans="1:5" x14ac:dyDescent="0.25">
      <c r="A779" s="111" t="s">
        <v>3994</v>
      </c>
      <c r="B779" s="111" t="s">
        <v>4737</v>
      </c>
      <c r="C779" s="111" t="s">
        <v>3599</v>
      </c>
      <c r="D779" s="111" t="s">
        <v>4754</v>
      </c>
      <c r="E779" s="111" t="s">
        <v>3997</v>
      </c>
    </row>
    <row r="780" spans="1:5" x14ac:dyDescent="0.25">
      <c r="A780" s="111" t="s">
        <v>3994</v>
      </c>
      <c r="B780" s="111" t="s">
        <v>4737</v>
      </c>
      <c r="C780" s="111" t="s">
        <v>3539</v>
      </c>
      <c r="D780" s="111" t="s">
        <v>4755</v>
      </c>
      <c r="E780" s="111" t="s">
        <v>3997</v>
      </c>
    </row>
    <row r="781" spans="1:5" x14ac:dyDescent="0.25">
      <c r="A781" s="111" t="s">
        <v>3994</v>
      </c>
      <c r="B781" s="111" t="s">
        <v>4756</v>
      </c>
      <c r="C781" s="111" t="s">
        <v>3287</v>
      </c>
      <c r="D781" s="111" t="s">
        <v>4757</v>
      </c>
      <c r="E781" s="111" t="s">
        <v>3997</v>
      </c>
    </row>
    <row r="782" spans="1:5" x14ac:dyDescent="0.25">
      <c r="A782" s="111" t="s">
        <v>3994</v>
      </c>
      <c r="B782" s="111" t="s">
        <v>4756</v>
      </c>
      <c r="C782" s="111" t="s">
        <v>3290</v>
      </c>
      <c r="D782" s="111" t="s">
        <v>4758</v>
      </c>
      <c r="E782" s="111" t="s">
        <v>3997</v>
      </c>
    </row>
    <row r="783" spans="1:5" x14ac:dyDescent="0.25">
      <c r="A783" s="111" t="s">
        <v>3994</v>
      </c>
      <c r="B783" s="111" t="s">
        <v>4756</v>
      </c>
      <c r="C783" s="111" t="s">
        <v>3294</v>
      </c>
      <c r="D783" s="111" t="s">
        <v>4759</v>
      </c>
      <c r="E783" s="111" t="s">
        <v>3997</v>
      </c>
    </row>
    <row r="784" spans="1:5" x14ac:dyDescent="0.25">
      <c r="A784" s="111" t="s">
        <v>3994</v>
      </c>
      <c r="B784" s="111" t="s">
        <v>4756</v>
      </c>
      <c r="C784" s="111" t="s">
        <v>3298</v>
      </c>
      <c r="D784" s="111" t="s">
        <v>4760</v>
      </c>
      <c r="E784" s="111" t="s">
        <v>3997</v>
      </c>
    </row>
    <row r="785" spans="1:5" x14ac:dyDescent="0.25">
      <c r="A785" s="111" t="s">
        <v>3994</v>
      </c>
      <c r="B785" s="111" t="s">
        <v>4761</v>
      </c>
      <c r="C785" s="111" t="s">
        <v>3188</v>
      </c>
      <c r="D785" s="111" t="s">
        <v>4762</v>
      </c>
      <c r="E785" s="111" t="s">
        <v>3997</v>
      </c>
    </row>
    <row r="786" spans="1:5" x14ac:dyDescent="0.25">
      <c r="A786" s="111" t="s">
        <v>3994</v>
      </c>
      <c r="B786" s="111" t="s">
        <v>4761</v>
      </c>
      <c r="C786" s="111" t="s">
        <v>3193</v>
      </c>
      <c r="D786" s="111" t="s">
        <v>4763</v>
      </c>
      <c r="E786" s="111" t="s">
        <v>3997</v>
      </c>
    </row>
    <row r="787" spans="1:5" x14ac:dyDescent="0.25">
      <c r="A787" s="111" t="s">
        <v>3994</v>
      </c>
      <c r="B787" s="111" t="s">
        <v>4761</v>
      </c>
      <c r="C787" s="111" t="s">
        <v>3198</v>
      </c>
      <c r="D787" s="111" t="s">
        <v>4764</v>
      </c>
      <c r="E787" s="111" t="s">
        <v>3997</v>
      </c>
    </row>
    <row r="788" spans="1:5" x14ac:dyDescent="0.25">
      <c r="A788" s="111" t="s">
        <v>3994</v>
      </c>
      <c r="B788" s="111" t="s">
        <v>4761</v>
      </c>
      <c r="C788" s="111" t="s">
        <v>3202</v>
      </c>
      <c r="D788" s="111" t="s">
        <v>4765</v>
      </c>
      <c r="E788" s="111" t="s">
        <v>4032</v>
      </c>
    </row>
    <row r="789" spans="1:5" x14ac:dyDescent="0.25">
      <c r="A789" s="111" t="s">
        <v>3994</v>
      </c>
      <c r="B789" s="111" t="s">
        <v>4766</v>
      </c>
      <c r="C789" s="111" t="s">
        <v>3331</v>
      </c>
      <c r="D789" s="111" t="s">
        <v>4767</v>
      </c>
      <c r="E789" s="111" t="s">
        <v>3997</v>
      </c>
    </row>
    <row r="790" spans="1:5" x14ac:dyDescent="0.25">
      <c r="A790" s="111" t="s">
        <v>3994</v>
      </c>
      <c r="B790" s="111" t="s">
        <v>4766</v>
      </c>
      <c r="C790" s="111" t="s">
        <v>3337</v>
      </c>
      <c r="D790" s="111" t="s">
        <v>4768</v>
      </c>
      <c r="E790" s="111" t="s">
        <v>3997</v>
      </c>
    </row>
    <row r="791" spans="1:5" x14ac:dyDescent="0.25">
      <c r="A791" s="111" t="s">
        <v>3994</v>
      </c>
      <c r="B791" s="111" t="s">
        <v>4766</v>
      </c>
      <c r="C791" s="111" t="s">
        <v>3342</v>
      </c>
      <c r="D791" s="111" t="s">
        <v>4769</v>
      </c>
      <c r="E791" s="111" t="s">
        <v>3997</v>
      </c>
    </row>
    <row r="792" spans="1:5" x14ac:dyDescent="0.25">
      <c r="A792" s="111" t="s">
        <v>3994</v>
      </c>
      <c r="B792" s="111" t="s">
        <v>4766</v>
      </c>
      <c r="C792" s="111" t="s">
        <v>3347</v>
      </c>
      <c r="D792" s="111" t="s">
        <v>4770</v>
      </c>
      <c r="E792" s="111" t="s">
        <v>3997</v>
      </c>
    </row>
    <row r="793" spans="1:5" x14ac:dyDescent="0.25">
      <c r="A793" s="111" t="s">
        <v>3994</v>
      </c>
      <c r="B793" s="111" t="s">
        <v>4766</v>
      </c>
      <c r="C793" s="111" t="s">
        <v>3350</v>
      </c>
      <c r="D793" s="111" t="s">
        <v>4771</v>
      </c>
      <c r="E793" s="111" t="s">
        <v>3997</v>
      </c>
    </row>
    <row r="794" spans="1:5" x14ac:dyDescent="0.25">
      <c r="A794" s="111" t="s">
        <v>3994</v>
      </c>
      <c r="B794" s="111" t="s">
        <v>4766</v>
      </c>
      <c r="C794" s="111" t="s">
        <v>3352</v>
      </c>
      <c r="D794" s="111" t="s">
        <v>4772</v>
      </c>
      <c r="E794" s="111" t="s">
        <v>3997</v>
      </c>
    </row>
    <row r="795" spans="1:5" x14ac:dyDescent="0.25">
      <c r="A795" s="111" t="s">
        <v>3994</v>
      </c>
      <c r="B795" s="111" t="s">
        <v>4766</v>
      </c>
      <c r="C795" s="111" t="s">
        <v>3355</v>
      </c>
      <c r="D795" s="111" t="s">
        <v>4773</v>
      </c>
      <c r="E795" s="111" t="s">
        <v>4032</v>
      </c>
    </row>
    <row r="796" spans="1:5" x14ac:dyDescent="0.25">
      <c r="A796" s="111" t="s">
        <v>3994</v>
      </c>
      <c r="B796" s="111" t="s">
        <v>4766</v>
      </c>
      <c r="C796" s="111" t="s">
        <v>3358</v>
      </c>
      <c r="D796" s="111" t="s">
        <v>4774</v>
      </c>
      <c r="E796" s="111" t="s">
        <v>3997</v>
      </c>
    </row>
    <row r="797" spans="1:5" x14ac:dyDescent="0.25">
      <c r="A797" s="111" t="s">
        <v>3994</v>
      </c>
      <c r="B797" s="111" t="s">
        <v>4766</v>
      </c>
      <c r="C797" s="111" t="s">
        <v>3367</v>
      </c>
      <c r="D797" s="111" t="s">
        <v>4775</v>
      </c>
      <c r="E797" s="111" t="s">
        <v>4032</v>
      </c>
    </row>
    <row r="798" spans="1:5" x14ac:dyDescent="0.25">
      <c r="A798" s="111" t="s">
        <v>3994</v>
      </c>
      <c r="B798" s="111" t="s">
        <v>4766</v>
      </c>
      <c r="C798" s="111" t="s">
        <v>3370</v>
      </c>
      <c r="D798" s="111" t="s">
        <v>4776</v>
      </c>
      <c r="E798" s="111" t="s">
        <v>3997</v>
      </c>
    </row>
    <row r="799" spans="1:5" x14ac:dyDescent="0.25">
      <c r="A799" s="111" t="s">
        <v>3994</v>
      </c>
      <c r="B799" s="111" t="s">
        <v>4766</v>
      </c>
      <c r="C799" s="111" t="s">
        <v>3361</v>
      </c>
      <c r="D799" s="111" t="s">
        <v>4777</v>
      </c>
      <c r="E799" s="111" t="s">
        <v>3997</v>
      </c>
    </row>
    <row r="800" spans="1:5" x14ac:dyDescent="0.25">
      <c r="A800" s="111" t="s">
        <v>3994</v>
      </c>
      <c r="B800" s="111" t="s">
        <v>4766</v>
      </c>
      <c r="C800" s="111" t="s">
        <v>3364</v>
      </c>
      <c r="D800" s="111" t="s">
        <v>4778</v>
      </c>
      <c r="E800" s="111" t="s">
        <v>3997</v>
      </c>
    </row>
    <row r="801" spans="1:5" x14ac:dyDescent="0.25">
      <c r="A801" s="111" t="s">
        <v>3994</v>
      </c>
      <c r="B801" s="111" t="s">
        <v>4779</v>
      </c>
      <c r="C801" s="111" t="s">
        <v>3259</v>
      </c>
      <c r="D801" s="111" t="s">
        <v>4780</v>
      </c>
      <c r="E801" s="111" t="s">
        <v>3997</v>
      </c>
    </row>
    <row r="802" spans="1:5" x14ac:dyDescent="0.25">
      <c r="A802" s="111" t="s">
        <v>3994</v>
      </c>
      <c r="B802" s="111" t="s">
        <v>4781</v>
      </c>
      <c r="C802" s="111" t="s">
        <v>3226</v>
      </c>
      <c r="D802" s="111" t="s">
        <v>4782</v>
      </c>
      <c r="E802" s="111" t="s">
        <v>3997</v>
      </c>
    </row>
    <row r="803" spans="1:5" x14ac:dyDescent="0.25">
      <c r="A803" s="111" t="s">
        <v>3994</v>
      </c>
      <c r="B803" s="111" t="s">
        <v>4781</v>
      </c>
      <c r="C803" s="111" t="s">
        <v>3229</v>
      </c>
      <c r="D803" s="111" t="s">
        <v>4783</v>
      </c>
      <c r="E803" s="111" t="s">
        <v>3997</v>
      </c>
    </row>
    <row r="804" spans="1:5" x14ac:dyDescent="0.25">
      <c r="A804" s="111" t="s">
        <v>3994</v>
      </c>
      <c r="B804" s="111" t="s">
        <v>4781</v>
      </c>
      <c r="C804" s="111" t="s">
        <v>3233</v>
      </c>
      <c r="D804" s="111" t="s">
        <v>4784</v>
      </c>
      <c r="E804" s="111" t="s">
        <v>3997</v>
      </c>
    </row>
    <row r="805" spans="1:5" x14ac:dyDescent="0.25">
      <c r="A805" s="111" t="s">
        <v>3994</v>
      </c>
      <c r="B805" s="111" t="s">
        <v>4781</v>
      </c>
      <c r="C805" s="111" t="s">
        <v>3236</v>
      </c>
      <c r="D805" s="111" t="s">
        <v>4785</v>
      </c>
      <c r="E805" s="111" t="s">
        <v>3997</v>
      </c>
    </row>
    <row r="806" spans="1:5" x14ac:dyDescent="0.25">
      <c r="A806" s="111" t="s">
        <v>3994</v>
      </c>
      <c r="B806" s="111" t="s">
        <v>4781</v>
      </c>
      <c r="C806" s="111" t="s">
        <v>3238</v>
      </c>
      <c r="D806" s="111" t="s">
        <v>4786</v>
      </c>
      <c r="E806" s="111" t="s">
        <v>3997</v>
      </c>
    </row>
    <row r="807" spans="1:5" x14ac:dyDescent="0.25">
      <c r="A807" s="111" t="s">
        <v>3994</v>
      </c>
      <c r="B807" s="111" t="s">
        <v>4781</v>
      </c>
      <c r="C807" s="111" t="s">
        <v>3241</v>
      </c>
      <c r="D807" s="111" t="s">
        <v>4787</v>
      </c>
      <c r="E807" s="111" t="s">
        <v>3997</v>
      </c>
    </row>
    <row r="808" spans="1:5" x14ac:dyDescent="0.25">
      <c r="A808" s="111" t="s">
        <v>3994</v>
      </c>
      <c r="B808" s="111" t="s">
        <v>4781</v>
      </c>
      <c r="C808" s="111" t="s">
        <v>3245</v>
      </c>
      <c r="D808" s="111" t="s">
        <v>4788</v>
      </c>
      <c r="E808" s="111" t="s">
        <v>3997</v>
      </c>
    </row>
    <row r="809" spans="1:5" x14ac:dyDescent="0.25">
      <c r="A809" s="111" t="s">
        <v>3994</v>
      </c>
      <c r="B809" s="111" t="s">
        <v>4789</v>
      </c>
      <c r="C809" s="111" t="s">
        <v>3207</v>
      </c>
      <c r="D809" s="111" t="s">
        <v>4790</v>
      </c>
      <c r="E809" s="111" t="s">
        <v>3997</v>
      </c>
    </row>
    <row r="810" spans="1:5" x14ac:dyDescent="0.25">
      <c r="A810" s="111" t="s">
        <v>3994</v>
      </c>
      <c r="B810" s="111" t="s">
        <v>4791</v>
      </c>
      <c r="C810" s="111" t="s">
        <v>3178</v>
      </c>
      <c r="D810" s="111" t="s">
        <v>4792</v>
      </c>
      <c r="E810" s="111" t="s">
        <v>3997</v>
      </c>
    </row>
    <row r="811" spans="1:5" x14ac:dyDescent="0.25">
      <c r="A811" s="111" t="s">
        <v>3994</v>
      </c>
      <c r="B811" s="111" t="s">
        <v>4791</v>
      </c>
      <c r="C811" s="111" t="s">
        <v>3183</v>
      </c>
      <c r="D811" s="111" t="s">
        <v>4793</v>
      </c>
      <c r="E811" s="111" t="s">
        <v>3997</v>
      </c>
    </row>
    <row r="812" spans="1:5" x14ac:dyDescent="0.25">
      <c r="A812" s="111" t="s">
        <v>3994</v>
      </c>
      <c r="B812" s="111" t="s">
        <v>4794</v>
      </c>
      <c r="C812" s="111" t="s">
        <v>3560</v>
      </c>
      <c r="D812" s="111" t="s">
        <v>4795</v>
      </c>
      <c r="E812" s="111" t="s">
        <v>4078</v>
      </c>
    </row>
    <row r="813" spans="1:5" x14ac:dyDescent="0.25">
      <c r="A813" s="111" t="s">
        <v>3994</v>
      </c>
      <c r="B813" s="111" t="s">
        <v>4794</v>
      </c>
      <c r="C813" s="111" t="s">
        <v>3479</v>
      </c>
      <c r="D813" s="111" t="s">
        <v>4796</v>
      </c>
      <c r="E813" s="111" t="s">
        <v>3997</v>
      </c>
    </row>
    <row r="814" spans="1:5" x14ac:dyDescent="0.25">
      <c r="A814" s="111" t="s">
        <v>3994</v>
      </c>
      <c r="B814" s="111" t="s">
        <v>4794</v>
      </c>
      <c r="C814" s="111" t="s">
        <v>3484</v>
      </c>
      <c r="D814" s="111" t="s">
        <v>4797</v>
      </c>
      <c r="E814" s="111" t="s">
        <v>3997</v>
      </c>
    </row>
    <row r="815" spans="1:5" x14ac:dyDescent="0.25">
      <c r="A815" s="111" t="s">
        <v>3994</v>
      </c>
      <c r="B815" s="111" t="s">
        <v>4794</v>
      </c>
      <c r="C815" s="111" t="s">
        <v>3489</v>
      </c>
      <c r="D815" s="111" t="s">
        <v>4798</v>
      </c>
      <c r="E815" s="111" t="s">
        <v>4661</v>
      </c>
    </row>
    <row r="816" spans="1:5" x14ac:dyDescent="0.25">
      <c r="A816" s="111" t="s">
        <v>3994</v>
      </c>
      <c r="B816" s="111" t="s">
        <v>4794</v>
      </c>
      <c r="C816" s="111" t="s">
        <v>3493</v>
      </c>
      <c r="D816" s="111" t="s">
        <v>4799</v>
      </c>
      <c r="E816" s="111" t="s">
        <v>3997</v>
      </c>
    </row>
    <row r="817" spans="1:5" x14ac:dyDescent="0.25">
      <c r="A817" s="111" t="s">
        <v>3994</v>
      </c>
      <c r="B817" s="111" t="s">
        <v>4794</v>
      </c>
      <c r="C817" s="111" t="s">
        <v>3497</v>
      </c>
      <c r="D817" s="111" t="s">
        <v>4800</v>
      </c>
      <c r="E817" s="111" t="s">
        <v>4661</v>
      </c>
    </row>
    <row r="818" spans="1:5" x14ac:dyDescent="0.25">
      <c r="A818" s="111" t="s">
        <v>3994</v>
      </c>
      <c r="B818" s="111" t="s">
        <v>4794</v>
      </c>
      <c r="C818" s="111" t="s">
        <v>3501</v>
      </c>
      <c r="D818" s="111" t="s">
        <v>4801</v>
      </c>
      <c r="E818" s="111" t="s">
        <v>3997</v>
      </c>
    </row>
    <row r="819" spans="1:5" x14ac:dyDescent="0.25">
      <c r="A819" s="111" t="s">
        <v>3994</v>
      </c>
      <c r="B819" s="111" t="s">
        <v>4794</v>
      </c>
      <c r="C819" s="111" t="s">
        <v>3601</v>
      </c>
      <c r="D819" s="111" t="s">
        <v>4802</v>
      </c>
      <c r="E819" s="111" t="s">
        <v>3997</v>
      </c>
    </row>
    <row r="820" spans="1:5" x14ac:dyDescent="0.25">
      <c r="A820" s="111" t="s">
        <v>3994</v>
      </c>
      <c r="B820" s="111" t="s">
        <v>4794</v>
      </c>
      <c r="C820" s="111" t="s">
        <v>3443</v>
      </c>
      <c r="D820" s="111" t="s">
        <v>4803</v>
      </c>
      <c r="E820" s="111" t="s">
        <v>4661</v>
      </c>
    </row>
    <row r="821" spans="1:5" x14ac:dyDescent="0.25">
      <c r="A821" s="111" t="s">
        <v>3994</v>
      </c>
      <c r="B821" s="111" t="s">
        <v>4804</v>
      </c>
      <c r="C821" s="111" t="s">
        <v>3302</v>
      </c>
      <c r="D821" s="111" t="s">
        <v>4805</v>
      </c>
      <c r="E821" s="111" t="s">
        <v>3997</v>
      </c>
    </row>
    <row r="822" spans="1:5" x14ac:dyDescent="0.25">
      <c r="A822" s="111" t="s">
        <v>3994</v>
      </c>
      <c r="B822" s="111" t="s">
        <v>4804</v>
      </c>
      <c r="C822" s="111" t="s">
        <v>3306</v>
      </c>
      <c r="D822" s="111" t="s">
        <v>4806</v>
      </c>
      <c r="E822" s="111" t="s">
        <v>3997</v>
      </c>
    </row>
    <row r="823" spans="1:5" x14ac:dyDescent="0.25">
      <c r="A823" s="111" t="s">
        <v>3994</v>
      </c>
      <c r="B823" s="111" t="s">
        <v>4804</v>
      </c>
      <c r="C823" s="111" t="s">
        <v>3311</v>
      </c>
      <c r="D823" s="111" t="s">
        <v>4807</v>
      </c>
      <c r="E823" s="111" t="s">
        <v>3997</v>
      </c>
    </row>
    <row r="824" spans="1:5" x14ac:dyDescent="0.25">
      <c r="A824" s="111" t="s">
        <v>3994</v>
      </c>
      <c r="B824" s="111" t="s">
        <v>4804</v>
      </c>
      <c r="C824" s="111" t="s">
        <v>3315</v>
      </c>
      <c r="D824" s="111" t="s">
        <v>4808</v>
      </c>
      <c r="E824" s="111" t="s">
        <v>3997</v>
      </c>
    </row>
    <row r="825" spans="1:5" x14ac:dyDescent="0.25">
      <c r="A825" s="111" t="s">
        <v>3994</v>
      </c>
      <c r="B825" s="111" t="s">
        <v>4804</v>
      </c>
      <c r="C825" s="111" t="s">
        <v>3320</v>
      </c>
      <c r="D825" s="111" t="s">
        <v>4809</v>
      </c>
      <c r="E825" s="111" t="s">
        <v>3997</v>
      </c>
    </row>
    <row r="826" spans="1:5" x14ac:dyDescent="0.25">
      <c r="A826" s="111" t="s">
        <v>3994</v>
      </c>
      <c r="B826" s="111" t="s">
        <v>4804</v>
      </c>
      <c r="C826" s="111" t="s">
        <v>3325</v>
      </c>
      <c r="D826" s="111" t="s">
        <v>4810</v>
      </c>
      <c r="E826" s="111" t="s">
        <v>3997</v>
      </c>
    </row>
    <row r="827" spans="1:5" x14ac:dyDescent="0.25">
      <c r="A827" s="111" t="s">
        <v>3994</v>
      </c>
      <c r="B827" s="111" t="s">
        <v>4811</v>
      </c>
      <c r="C827" s="111" t="s">
        <v>3615</v>
      </c>
      <c r="D827" s="111" t="s">
        <v>4812</v>
      </c>
      <c r="E827" s="111" t="s">
        <v>3997</v>
      </c>
    </row>
    <row r="828" spans="1:5" x14ac:dyDescent="0.25">
      <c r="A828" s="111" t="s">
        <v>3994</v>
      </c>
      <c r="B828" s="111" t="s">
        <v>4811</v>
      </c>
      <c r="C828" s="111" t="s">
        <v>3619</v>
      </c>
      <c r="D828" s="111" t="s">
        <v>4813</v>
      </c>
      <c r="E828" s="111" t="s">
        <v>3997</v>
      </c>
    </row>
    <row r="829" spans="1:5" x14ac:dyDescent="0.25">
      <c r="A829" s="111" t="s">
        <v>3994</v>
      </c>
      <c r="B829" s="111" t="s">
        <v>4811</v>
      </c>
      <c r="C829" s="111" t="s">
        <v>3623</v>
      </c>
      <c r="D829" s="111" t="s">
        <v>4814</v>
      </c>
      <c r="E829" s="111" t="s">
        <v>3997</v>
      </c>
    </row>
    <row r="830" spans="1:5" x14ac:dyDescent="0.25">
      <c r="A830" s="111" t="s">
        <v>3994</v>
      </c>
      <c r="B830" s="111" t="s">
        <v>4811</v>
      </c>
      <c r="C830" s="111" t="s">
        <v>3627</v>
      </c>
      <c r="D830" s="111" t="s">
        <v>4815</v>
      </c>
      <c r="E830" s="111" t="s">
        <v>3997</v>
      </c>
    </row>
    <row r="831" spans="1:5" x14ac:dyDescent="0.25">
      <c r="A831" s="111" t="s">
        <v>3994</v>
      </c>
      <c r="B831" s="111" t="s">
        <v>4811</v>
      </c>
      <c r="C831" s="111" t="s">
        <v>3631</v>
      </c>
      <c r="D831" s="111" t="s">
        <v>4816</v>
      </c>
      <c r="E831" s="111" t="s">
        <v>3997</v>
      </c>
    </row>
    <row r="832" spans="1:5" x14ac:dyDescent="0.25">
      <c r="A832" s="111" t="s">
        <v>3994</v>
      </c>
      <c r="B832" s="111" t="s">
        <v>4811</v>
      </c>
      <c r="C832" s="111" t="s">
        <v>3610</v>
      </c>
      <c r="D832" s="111" t="s">
        <v>4817</v>
      </c>
      <c r="E832" s="111" t="s">
        <v>3997</v>
      </c>
    </row>
    <row r="833" spans="1:5" x14ac:dyDescent="0.25">
      <c r="A833" s="111" t="s">
        <v>3994</v>
      </c>
      <c r="B833" s="111" t="s">
        <v>4811</v>
      </c>
      <c r="C833" s="111" t="s">
        <v>3635</v>
      </c>
      <c r="D833" s="111" t="s">
        <v>4818</v>
      </c>
      <c r="E833" s="111" t="s">
        <v>3997</v>
      </c>
    </row>
    <row r="834" spans="1:5" x14ac:dyDescent="0.25">
      <c r="A834" s="111" t="s">
        <v>3994</v>
      </c>
      <c r="B834" s="111" t="s">
        <v>4811</v>
      </c>
      <c r="C834" s="111" t="s">
        <v>3639</v>
      </c>
      <c r="D834" s="111" t="s">
        <v>4819</v>
      </c>
      <c r="E834" s="111" t="s">
        <v>3997</v>
      </c>
    </row>
    <row r="835" spans="1:5" x14ac:dyDescent="0.25">
      <c r="A835" s="111" t="s">
        <v>3994</v>
      </c>
      <c r="B835" s="111" t="s">
        <v>4811</v>
      </c>
      <c r="C835" s="111" t="s">
        <v>3642</v>
      </c>
      <c r="D835" s="111" t="s">
        <v>4820</v>
      </c>
      <c r="E835" s="111" t="s">
        <v>3997</v>
      </c>
    </row>
    <row r="836" spans="1:5" x14ac:dyDescent="0.25">
      <c r="A836" s="111" t="s">
        <v>3994</v>
      </c>
      <c r="B836" s="111" t="s">
        <v>4811</v>
      </c>
      <c r="C836" s="111" t="s">
        <v>3645</v>
      </c>
      <c r="D836" s="111" t="s">
        <v>4821</v>
      </c>
      <c r="E836" s="111" t="s">
        <v>3997</v>
      </c>
    </row>
    <row r="837" spans="1:5" x14ac:dyDescent="0.25">
      <c r="A837" s="111" t="s">
        <v>3994</v>
      </c>
      <c r="B837" s="111" t="s">
        <v>4811</v>
      </c>
      <c r="C837" s="111" t="s">
        <v>3650</v>
      </c>
      <c r="D837" s="111" t="s">
        <v>4822</v>
      </c>
      <c r="E837" s="111" t="s">
        <v>3997</v>
      </c>
    </row>
    <row r="838" spans="1:5" x14ac:dyDescent="0.25">
      <c r="A838" s="111" t="s">
        <v>3994</v>
      </c>
      <c r="B838" s="111" t="s">
        <v>4811</v>
      </c>
      <c r="C838" s="111" t="s">
        <v>3653</v>
      </c>
      <c r="D838" s="111" t="s">
        <v>4823</v>
      </c>
      <c r="E838" s="111" t="s">
        <v>3997</v>
      </c>
    </row>
    <row r="839" spans="1:5" x14ac:dyDescent="0.25">
      <c r="A839" s="111" t="s">
        <v>3994</v>
      </c>
      <c r="B839" s="111" t="s">
        <v>4824</v>
      </c>
      <c r="C839" s="111" t="s">
        <v>3373</v>
      </c>
      <c r="D839" s="111" t="s">
        <v>4825</v>
      </c>
      <c r="E839" s="111" t="s">
        <v>3997</v>
      </c>
    </row>
    <row r="840" spans="1:5" x14ac:dyDescent="0.25">
      <c r="A840" s="111" t="s">
        <v>3994</v>
      </c>
      <c r="B840" s="111" t="s">
        <v>4824</v>
      </c>
      <c r="C840" s="111" t="s">
        <v>3377</v>
      </c>
      <c r="D840" s="111" t="s">
        <v>4826</v>
      </c>
      <c r="E840" s="111" t="s">
        <v>3997</v>
      </c>
    </row>
    <row r="841" spans="1:5" x14ac:dyDescent="0.25">
      <c r="A841" s="111" t="s">
        <v>3994</v>
      </c>
      <c r="B841" s="111" t="s">
        <v>4824</v>
      </c>
      <c r="C841" s="111" t="s">
        <v>3380</v>
      </c>
      <c r="D841" s="111" t="s">
        <v>4827</v>
      </c>
      <c r="E841" s="111" t="s">
        <v>3997</v>
      </c>
    </row>
    <row r="842" spans="1:5" x14ac:dyDescent="0.25">
      <c r="A842" s="111" t="s">
        <v>3994</v>
      </c>
      <c r="B842" s="111" t="s">
        <v>4824</v>
      </c>
      <c r="C842" s="111" t="s">
        <v>3385</v>
      </c>
      <c r="D842" s="111" t="s">
        <v>4828</v>
      </c>
      <c r="E842" s="111" t="s">
        <v>3997</v>
      </c>
    </row>
    <row r="843" spans="1:5" x14ac:dyDescent="0.25">
      <c r="A843" s="111" t="s">
        <v>3994</v>
      </c>
      <c r="B843" s="111" t="s">
        <v>4824</v>
      </c>
      <c r="C843" s="111" t="s">
        <v>3387</v>
      </c>
      <c r="D843" s="111" t="s">
        <v>4829</v>
      </c>
      <c r="E843" s="111" t="s">
        <v>3997</v>
      </c>
    </row>
    <row r="844" spans="1:5" x14ac:dyDescent="0.25">
      <c r="A844" s="111" t="s">
        <v>3994</v>
      </c>
      <c r="B844" s="111" t="s">
        <v>4824</v>
      </c>
      <c r="C844" s="111" t="s">
        <v>3389</v>
      </c>
      <c r="D844" s="111" t="s">
        <v>4830</v>
      </c>
      <c r="E844" s="111" t="s">
        <v>3997</v>
      </c>
    </row>
    <row r="845" spans="1:5" x14ac:dyDescent="0.25">
      <c r="A845" s="111" t="s">
        <v>3994</v>
      </c>
      <c r="B845" s="111" t="s">
        <v>4824</v>
      </c>
      <c r="C845" s="111" t="s">
        <v>3391</v>
      </c>
      <c r="D845" s="111" t="s">
        <v>4831</v>
      </c>
      <c r="E845" s="111" t="s">
        <v>3997</v>
      </c>
    </row>
    <row r="846" spans="1:5" x14ac:dyDescent="0.25">
      <c r="A846" s="111" t="s">
        <v>3994</v>
      </c>
      <c r="B846" s="111" t="s">
        <v>4824</v>
      </c>
      <c r="C846" s="111" t="s">
        <v>3393</v>
      </c>
      <c r="D846" s="111" t="s">
        <v>4832</v>
      </c>
      <c r="E846" s="111" t="s">
        <v>3997</v>
      </c>
    </row>
    <row r="847" spans="1:5" x14ac:dyDescent="0.25">
      <c r="A847" s="111" t="s">
        <v>3994</v>
      </c>
      <c r="B847" s="111" t="s">
        <v>4824</v>
      </c>
      <c r="C847" s="111" t="s">
        <v>3396</v>
      </c>
      <c r="D847" s="111" t="s">
        <v>4833</v>
      </c>
      <c r="E847" s="111" t="s">
        <v>3997</v>
      </c>
    </row>
    <row r="848" spans="1:5" x14ac:dyDescent="0.25">
      <c r="A848" s="111" t="s">
        <v>3994</v>
      </c>
      <c r="B848" s="111" t="s">
        <v>4834</v>
      </c>
      <c r="C848" s="111" t="s">
        <v>3264</v>
      </c>
      <c r="D848" s="111" t="s">
        <v>4835</v>
      </c>
      <c r="E848" s="111" t="s">
        <v>3997</v>
      </c>
    </row>
    <row r="849" spans="1:5" x14ac:dyDescent="0.25">
      <c r="A849" s="111" t="s">
        <v>3994</v>
      </c>
      <c r="B849" s="111" t="s">
        <v>4834</v>
      </c>
      <c r="C849" s="111" t="s">
        <v>3269</v>
      </c>
      <c r="D849" s="111" t="s">
        <v>4836</v>
      </c>
      <c r="E849" s="111" t="s">
        <v>3997</v>
      </c>
    </row>
    <row r="850" spans="1:5" x14ac:dyDescent="0.25">
      <c r="A850" s="111" t="s">
        <v>3994</v>
      </c>
      <c r="B850" s="111" t="s">
        <v>4837</v>
      </c>
      <c r="C850" s="111" t="s">
        <v>3415</v>
      </c>
      <c r="D850" s="111" t="s">
        <v>4838</v>
      </c>
      <c r="E850" s="111" t="s">
        <v>3997</v>
      </c>
    </row>
    <row r="851" spans="1:5" x14ac:dyDescent="0.25">
      <c r="A851" s="111" t="s">
        <v>3994</v>
      </c>
      <c r="B851" s="111" t="s">
        <v>4839</v>
      </c>
      <c r="C851" s="111" t="s">
        <v>3401</v>
      </c>
      <c r="D851" s="111" t="s">
        <v>4840</v>
      </c>
      <c r="E851" s="111" t="s">
        <v>3997</v>
      </c>
    </row>
    <row r="852" spans="1:5" x14ac:dyDescent="0.25">
      <c r="A852" s="111" t="s">
        <v>3994</v>
      </c>
      <c r="B852" s="111" t="s">
        <v>4839</v>
      </c>
      <c r="C852" s="111" t="s">
        <v>3405</v>
      </c>
      <c r="D852" s="111" t="s">
        <v>4841</v>
      </c>
      <c r="E852" s="111" t="s">
        <v>3997</v>
      </c>
    </row>
    <row r="853" spans="1:5" x14ac:dyDescent="0.25">
      <c r="A853" s="111" t="s">
        <v>3994</v>
      </c>
      <c r="B853" s="111" t="s">
        <v>4842</v>
      </c>
      <c r="C853" s="111" t="s">
        <v>3837</v>
      </c>
      <c r="D853" s="111" t="s">
        <v>4843</v>
      </c>
      <c r="E853" s="111" t="s">
        <v>4078</v>
      </c>
    </row>
    <row r="854" spans="1:5" x14ac:dyDescent="0.25">
      <c r="A854" s="111" t="s">
        <v>3994</v>
      </c>
      <c r="B854" s="111" t="s">
        <v>4844</v>
      </c>
      <c r="C854" s="111" t="s">
        <v>3866</v>
      </c>
      <c r="D854" s="111" t="s">
        <v>4845</v>
      </c>
      <c r="E854" s="111" t="s">
        <v>4078</v>
      </c>
    </row>
    <row r="855" spans="1:5" x14ac:dyDescent="0.25">
      <c r="A855" s="111" t="s">
        <v>3994</v>
      </c>
      <c r="B855" s="111" t="s">
        <v>4846</v>
      </c>
      <c r="C855" s="111" t="s">
        <v>3749</v>
      </c>
      <c r="D855" s="111" t="s">
        <v>4847</v>
      </c>
      <c r="E855" s="111" t="s">
        <v>4032</v>
      </c>
    </row>
    <row r="856" spans="1:5" x14ac:dyDescent="0.25">
      <c r="A856" s="111" t="s">
        <v>3994</v>
      </c>
      <c r="B856" s="111" t="s">
        <v>4848</v>
      </c>
      <c r="C856" s="111" t="s">
        <v>3831</v>
      </c>
      <c r="D856" s="111" t="s">
        <v>4849</v>
      </c>
      <c r="E856" s="111" t="s">
        <v>4032</v>
      </c>
    </row>
    <row r="857" spans="1:5" x14ac:dyDescent="0.25">
      <c r="A857" s="111" t="s">
        <v>3994</v>
      </c>
      <c r="B857" s="111" t="s">
        <v>4850</v>
      </c>
      <c r="C857" s="111" t="s">
        <v>3883</v>
      </c>
      <c r="D857" s="111" t="s">
        <v>4851</v>
      </c>
      <c r="E857" s="111" t="s">
        <v>3997</v>
      </c>
    </row>
    <row r="858" spans="1:5" x14ac:dyDescent="0.25">
      <c r="A858" s="111" t="s">
        <v>3994</v>
      </c>
      <c r="B858" s="111" t="s">
        <v>4852</v>
      </c>
      <c r="C858" s="111" t="s">
        <v>3888</v>
      </c>
      <c r="D858" s="111" t="s">
        <v>4853</v>
      </c>
      <c r="E858" s="111" t="s">
        <v>3997</v>
      </c>
    </row>
    <row r="859" spans="1:5" x14ac:dyDescent="0.25">
      <c r="A859" s="111" t="s">
        <v>3994</v>
      </c>
      <c r="B859" s="111" t="s">
        <v>4852</v>
      </c>
      <c r="C859" s="111" t="s">
        <v>3892</v>
      </c>
      <c r="D859" s="111" t="s">
        <v>4854</v>
      </c>
      <c r="E859" s="111" t="s">
        <v>4078</v>
      </c>
    </row>
    <row r="860" spans="1:5" x14ac:dyDescent="0.25">
      <c r="A860" s="111" t="s">
        <v>3994</v>
      </c>
      <c r="B860" s="111" t="s">
        <v>4855</v>
      </c>
      <c r="C860" s="111" t="s">
        <v>3899</v>
      </c>
      <c r="D860" s="111" t="s">
        <v>4856</v>
      </c>
      <c r="E860" s="111" t="s">
        <v>3997</v>
      </c>
    </row>
    <row r="861" spans="1:5" x14ac:dyDescent="0.25">
      <c r="A861" s="111" t="s">
        <v>3994</v>
      </c>
      <c r="B861" s="111" t="s">
        <v>4857</v>
      </c>
      <c r="C861" s="111" t="s">
        <v>3676</v>
      </c>
      <c r="D861" s="111" t="s">
        <v>4858</v>
      </c>
      <c r="E861" s="111" t="s">
        <v>3997</v>
      </c>
    </row>
    <row r="862" spans="1:5" x14ac:dyDescent="0.25">
      <c r="A862" s="111" t="s">
        <v>3994</v>
      </c>
      <c r="B862" s="111" t="s">
        <v>4859</v>
      </c>
      <c r="C862" s="111" t="s">
        <v>3790</v>
      </c>
      <c r="D862" s="111" t="s">
        <v>4860</v>
      </c>
      <c r="E862" s="111" t="s">
        <v>3997</v>
      </c>
    </row>
    <row r="863" spans="1:5" x14ac:dyDescent="0.25">
      <c r="A863" s="111" t="s">
        <v>3994</v>
      </c>
      <c r="B863" s="111" t="s">
        <v>4861</v>
      </c>
      <c r="C863" s="111" t="s">
        <v>3719</v>
      </c>
      <c r="D863" s="111" t="s">
        <v>4862</v>
      </c>
      <c r="E863" s="111" t="s">
        <v>3997</v>
      </c>
    </row>
    <row r="864" spans="1:5" x14ac:dyDescent="0.25">
      <c r="A864" s="111" t="s">
        <v>3994</v>
      </c>
      <c r="B864" s="111" t="s">
        <v>4861</v>
      </c>
      <c r="C864" s="111" t="s">
        <v>3724</v>
      </c>
      <c r="D864" s="111" t="s">
        <v>4863</v>
      </c>
      <c r="E864" s="111" t="s">
        <v>3997</v>
      </c>
    </row>
    <row r="865" spans="1:5" x14ac:dyDescent="0.25">
      <c r="A865" s="111" t="s">
        <v>3994</v>
      </c>
      <c r="B865" s="111" t="s">
        <v>4861</v>
      </c>
      <c r="C865" s="111" t="s">
        <v>3702</v>
      </c>
      <c r="D865" s="111" t="s">
        <v>4864</v>
      </c>
      <c r="E865" s="111" t="s">
        <v>3997</v>
      </c>
    </row>
    <row r="866" spans="1:5" x14ac:dyDescent="0.25">
      <c r="A866" s="111" t="s">
        <v>3994</v>
      </c>
      <c r="B866" s="111" t="s">
        <v>4861</v>
      </c>
      <c r="C866" s="111" t="s">
        <v>3707</v>
      </c>
      <c r="D866" s="111" t="s">
        <v>4865</v>
      </c>
      <c r="E866" s="111" t="s">
        <v>3997</v>
      </c>
    </row>
    <row r="867" spans="1:5" x14ac:dyDescent="0.25">
      <c r="A867" s="111" t="s">
        <v>3994</v>
      </c>
      <c r="B867" s="111" t="s">
        <v>4861</v>
      </c>
      <c r="C867" s="111" t="s">
        <v>3711</v>
      </c>
      <c r="D867" s="111" t="s">
        <v>4866</v>
      </c>
      <c r="E867" s="111" t="s">
        <v>3997</v>
      </c>
    </row>
    <row r="868" spans="1:5" x14ac:dyDescent="0.25">
      <c r="A868" s="111" t="s">
        <v>3994</v>
      </c>
      <c r="B868" s="111" t="s">
        <v>4867</v>
      </c>
      <c r="C868" s="111" t="s">
        <v>3849</v>
      </c>
      <c r="D868" s="111" t="s">
        <v>4868</v>
      </c>
      <c r="E868" s="111" t="s">
        <v>3997</v>
      </c>
    </row>
    <row r="869" spans="1:5" x14ac:dyDescent="0.25">
      <c r="A869" s="111" t="s">
        <v>3994</v>
      </c>
      <c r="B869" s="111" t="s">
        <v>4869</v>
      </c>
      <c r="C869" s="111" t="s">
        <v>3695</v>
      </c>
      <c r="D869" s="111" t="s">
        <v>4870</v>
      </c>
      <c r="E869" s="111" t="s">
        <v>4078</v>
      </c>
    </row>
    <row r="870" spans="1:5" x14ac:dyDescent="0.25">
      <c r="A870" s="111" t="s">
        <v>3994</v>
      </c>
      <c r="B870" s="111" t="s">
        <v>4871</v>
      </c>
      <c r="C870" s="111" t="s">
        <v>3689</v>
      </c>
      <c r="D870" s="111" t="s">
        <v>4872</v>
      </c>
      <c r="E870" s="111" t="s">
        <v>3997</v>
      </c>
    </row>
    <row r="871" spans="1:5" x14ac:dyDescent="0.25">
      <c r="A871" s="111" t="s">
        <v>3994</v>
      </c>
      <c r="B871" s="111" t="s">
        <v>4873</v>
      </c>
      <c r="C871" s="111" t="s">
        <v>3659</v>
      </c>
      <c r="D871" s="111" t="s">
        <v>4874</v>
      </c>
      <c r="E871" s="111" t="s">
        <v>3997</v>
      </c>
    </row>
    <row r="872" spans="1:5" x14ac:dyDescent="0.25">
      <c r="A872" s="111" t="s">
        <v>3994</v>
      </c>
      <c r="B872" s="111" t="s">
        <v>4873</v>
      </c>
      <c r="C872" s="111" t="s">
        <v>3665</v>
      </c>
      <c r="D872" s="111" t="s">
        <v>4875</v>
      </c>
      <c r="E872" s="111" t="s">
        <v>3997</v>
      </c>
    </row>
    <row r="873" spans="1:5" x14ac:dyDescent="0.25">
      <c r="A873" s="111" t="s">
        <v>3994</v>
      </c>
      <c r="B873" s="111" t="s">
        <v>4873</v>
      </c>
      <c r="C873" s="111" t="s">
        <v>3670</v>
      </c>
      <c r="D873" s="111" t="s">
        <v>4876</v>
      </c>
      <c r="E873" s="111" t="s">
        <v>3997</v>
      </c>
    </row>
    <row r="874" spans="1:5" x14ac:dyDescent="0.25">
      <c r="A874" s="111" t="s">
        <v>3994</v>
      </c>
      <c r="B874" s="111" t="s">
        <v>4877</v>
      </c>
      <c r="C874" s="111" t="s">
        <v>3754</v>
      </c>
      <c r="D874" s="111" t="s">
        <v>4878</v>
      </c>
      <c r="E874" s="111" t="s">
        <v>3997</v>
      </c>
    </row>
    <row r="875" spans="1:5" x14ac:dyDescent="0.25">
      <c r="A875" s="111" t="s">
        <v>3994</v>
      </c>
      <c r="B875" s="111" t="s">
        <v>4877</v>
      </c>
      <c r="C875" s="111" t="s">
        <v>3761</v>
      </c>
      <c r="D875" s="111" t="s">
        <v>4879</v>
      </c>
      <c r="E875" s="111" t="s">
        <v>3997</v>
      </c>
    </row>
    <row r="876" spans="1:5" x14ac:dyDescent="0.25">
      <c r="A876" s="111" t="s">
        <v>3994</v>
      </c>
      <c r="B876" s="111" t="s">
        <v>4877</v>
      </c>
      <c r="C876" s="111" t="s">
        <v>3768</v>
      </c>
      <c r="D876" s="111" t="s">
        <v>4880</v>
      </c>
      <c r="E876" s="111" t="s">
        <v>3997</v>
      </c>
    </row>
    <row r="877" spans="1:5" x14ac:dyDescent="0.25">
      <c r="A877" s="111" t="s">
        <v>3994</v>
      </c>
      <c r="B877" s="111" t="s">
        <v>4877</v>
      </c>
      <c r="C877" s="111" t="s">
        <v>3770</v>
      </c>
      <c r="D877" s="111" t="s">
        <v>4881</v>
      </c>
      <c r="E877" s="111" t="s">
        <v>3997</v>
      </c>
    </row>
    <row r="878" spans="1:5" x14ac:dyDescent="0.25">
      <c r="A878" s="111" t="s">
        <v>3994</v>
      </c>
      <c r="B878" s="111" t="s">
        <v>4877</v>
      </c>
      <c r="C878" s="111" t="s">
        <v>3775</v>
      </c>
      <c r="D878" s="111" t="s">
        <v>4882</v>
      </c>
      <c r="E878" s="111" t="s">
        <v>3997</v>
      </c>
    </row>
    <row r="879" spans="1:5" x14ac:dyDescent="0.25">
      <c r="A879" s="111" t="s">
        <v>3994</v>
      </c>
      <c r="B879" s="111" t="s">
        <v>4877</v>
      </c>
      <c r="C879" s="111" t="s">
        <v>3779</v>
      </c>
      <c r="D879" s="111" t="s">
        <v>4883</v>
      </c>
      <c r="E879" s="111" t="s">
        <v>3997</v>
      </c>
    </row>
    <row r="880" spans="1:5" x14ac:dyDescent="0.25">
      <c r="A880" s="111" t="s">
        <v>3994</v>
      </c>
      <c r="B880" s="111" t="s">
        <v>4877</v>
      </c>
      <c r="C880" s="111" t="s">
        <v>3783</v>
      </c>
      <c r="D880" s="111" t="s">
        <v>4884</v>
      </c>
      <c r="E880" s="111" t="s">
        <v>3997</v>
      </c>
    </row>
    <row r="881" spans="1:5" x14ac:dyDescent="0.25">
      <c r="A881" s="111" t="s">
        <v>3994</v>
      </c>
      <c r="B881" s="111" t="s">
        <v>4877</v>
      </c>
      <c r="C881" s="111" t="s">
        <v>3785</v>
      </c>
      <c r="D881" s="111" t="s">
        <v>4885</v>
      </c>
      <c r="E881" s="111" t="s">
        <v>3997</v>
      </c>
    </row>
    <row r="882" spans="1:5" x14ac:dyDescent="0.25">
      <c r="A882" s="111" t="s">
        <v>3994</v>
      </c>
      <c r="B882" s="111" t="s">
        <v>4886</v>
      </c>
      <c r="C882" s="111" t="s">
        <v>3904</v>
      </c>
      <c r="D882" s="111" t="s">
        <v>4887</v>
      </c>
      <c r="E882" s="111" t="s">
        <v>3997</v>
      </c>
    </row>
    <row r="883" spans="1:5" x14ac:dyDescent="0.25">
      <c r="A883" s="111" t="s">
        <v>3994</v>
      </c>
      <c r="B883" s="111" t="s">
        <v>4886</v>
      </c>
      <c r="C883" s="111" t="s">
        <v>3908</v>
      </c>
      <c r="D883" s="111" t="s">
        <v>4888</v>
      </c>
      <c r="E883" s="111" t="s">
        <v>3997</v>
      </c>
    </row>
    <row r="884" spans="1:5" x14ac:dyDescent="0.25">
      <c r="A884" s="111" t="s">
        <v>3994</v>
      </c>
      <c r="B884" s="111" t="s">
        <v>4889</v>
      </c>
      <c r="C884" s="111" t="s">
        <v>3683</v>
      </c>
      <c r="D884" s="111" t="s">
        <v>4890</v>
      </c>
      <c r="E884" s="111" t="s">
        <v>3997</v>
      </c>
    </row>
    <row r="885" spans="1:5" x14ac:dyDescent="0.25">
      <c r="A885" s="111" t="s">
        <v>3994</v>
      </c>
      <c r="B885" s="111" t="s">
        <v>4891</v>
      </c>
      <c r="C885" s="111" t="s">
        <v>3795</v>
      </c>
      <c r="D885" s="111" t="s">
        <v>4860</v>
      </c>
      <c r="E885" s="111" t="s">
        <v>3997</v>
      </c>
    </row>
    <row r="886" spans="1:5" x14ac:dyDescent="0.25">
      <c r="A886" s="111" t="s">
        <v>3994</v>
      </c>
      <c r="B886" s="111" t="s">
        <v>4891</v>
      </c>
      <c r="C886" s="111" t="s">
        <v>3800</v>
      </c>
      <c r="D886" s="111" t="s">
        <v>4892</v>
      </c>
      <c r="E886" s="111" t="s">
        <v>3997</v>
      </c>
    </row>
    <row r="887" spans="1:5" x14ac:dyDescent="0.25">
      <c r="A887" s="111" t="s">
        <v>3994</v>
      </c>
      <c r="B887" s="111" t="s">
        <v>4891</v>
      </c>
      <c r="C887" s="111" t="s">
        <v>3805</v>
      </c>
      <c r="D887" s="111" t="s">
        <v>4893</v>
      </c>
      <c r="E887" s="111" t="s">
        <v>3997</v>
      </c>
    </row>
    <row r="888" spans="1:5" x14ac:dyDescent="0.25">
      <c r="A888" s="111" t="s">
        <v>3994</v>
      </c>
      <c r="B888" s="111" t="s">
        <v>4891</v>
      </c>
      <c r="C888" s="111" t="s">
        <v>3809</v>
      </c>
      <c r="D888" s="111" t="s">
        <v>4894</v>
      </c>
      <c r="E888" s="111" t="s">
        <v>3997</v>
      </c>
    </row>
    <row r="889" spans="1:5" x14ac:dyDescent="0.25">
      <c r="A889" s="111" t="s">
        <v>3994</v>
      </c>
      <c r="B889" s="111" t="s">
        <v>4891</v>
      </c>
      <c r="C889" s="111" t="s">
        <v>3813</v>
      </c>
      <c r="D889" s="111" t="s">
        <v>4895</v>
      </c>
      <c r="E889" s="111" t="s">
        <v>3997</v>
      </c>
    </row>
    <row r="890" spans="1:5" x14ac:dyDescent="0.25">
      <c r="A890" s="111" t="s">
        <v>3994</v>
      </c>
      <c r="B890" s="111" t="s">
        <v>4891</v>
      </c>
      <c r="C890" s="111" t="s">
        <v>3817</v>
      </c>
      <c r="D890" s="111" t="s">
        <v>4896</v>
      </c>
      <c r="E890" s="111" t="s">
        <v>3997</v>
      </c>
    </row>
    <row r="891" spans="1:5" x14ac:dyDescent="0.25">
      <c r="A891" s="111" t="s">
        <v>3994</v>
      </c>
      <c r="B891" s="111" t="s">
        <v>4891</v>
      </c>
      <c r="C891" s="111" t="s">
        <v>3820</v>
      </c>
      <c r="D891" s="111" t="s">
        <v>4897</v>
      </c>
      <c r="E891" s="111" t="s">
        <v>3997</v>
      </c>
    </row>
    <row r="892" spans="1:5" x14ac:dyDescent="0.25">
      <c r="A892" s="111" t="s">
        <v>3994</v>
      </c>
      <c r="B892" s="111" t="s">
        <v>4898</v>
      </c>
      <c r="C892" s="111" t="s">
        <v>3729</v>
      </c>
      <c r="D892" s="111" t="s">
        <v>4899</v>
      </c>
      <c r="E892" s="111" t="s">
        <v>3997</v>
      </c>
    </row>
    <row r="893" spans="1:5" x14ac:dyDescent="0.25">
      <c r="A893" s="111" t="s">
        <v>3994</v>
      </c>
      <c r="B893" s="111" t="s">
        <v>4898</v>
      </c>
      <c r="C893" s="111" t="s">
        <v>3714</v>
      </c>
      <c r="D893" s="111" t="s">
        <v>4900</v>
      </c>
      <c r="E893" s="111" t="s">
        <v>3997</v>
      </c>
    </row>
    <row r="894" spans="1:5" x14ac:dyDescent="0.25">
      <c r="A894" s="111" t="s">
        <v>3994</v>
      </c>
      <c r="B894" s="111" t="s">
        <v>4898</v>
      </c>
      <c r="C894" s="111" t="s">
        <v>3734</v>
      </c>
      <c r="D894" s="111" t="s">
        <v>4901</v>
      </c>
      <c r="E894" s="111" t="s">
        <v>3997</v>
      </c>
    </row>
    <row r="895" spans="1:5" x14ac:dyDescent="0.25">
      <c r="A895" s="111" t="s">
        <v>3994</v>
      </c>
      <c r="B895" s="111" t="s">
        <v>4898</v>
      </c>
      <c r="C895" s="111" t="s">
        <v>3739</v>
      </c>
      <c r="D895" s="111" t="s">
        <v>4902</v>
      </c>
      <c r="E895" s="111" t="s">
        <v>3997</v>
      </c>
    </row>
    <row r="896" spans="1:5" x14ac:dyDescent="0.25">
      <c r="A896" s="111" t="s">
        <v>3994</v>
      </c>
      <c r="B896" s="111" t="s">
        <v>4898</v>
      </c>
      <c r="C896" s="111" t="s">
        <v>3744</v>
      </c>
      <c r="D896" s="111" t="s">
        <v>4903</v>
      </c>
      <c r="E896" s="111" t="s">
        <v>3997</v>
      </c>
    </row>
    <row r="897" spans="1:5" x14ac:dyDescent="0.25">
      <c r="A897" s="111" t="s">
        <v>3994</v>
      </c>
      <c r="B897" s="111" t="s">
        <v>4904</v>
      </c>
      <c r="C897" s="111" t="s">
        <v>3855</v>
      </c>
      <c r="D897" s="111" t="s">
        <v>4905</v>
      </c>
      <c r="E897" s="111" t="s">
        <v>3997</v>
      </c>
    </row>
    <row r="898" spans="1:5" x14ac:dyDescent="0.25">
      <c r="A898" s="111" t="s">
        <v>3994</v>
      </c>
      <c r="B898" s="111" t="s">
        <v>4904</v>
      </c>
      <c r="C898" s="111" t="s">
        <v>3859</v>
      </c>
      <c r="D898" s="111" t="s">
        <v>4906</v>
      </c>
      <c r="E898" s="111" t="s">
        <v>3997</v>
      </c>
    </row>
    <row r="899" spans="1:5" x14ac:dyDescent="0.25">
      <c r="A899" s="111" t="s">
        <v>3994</v>
      </c>
      <c r="B899" s="111" t="s">
        <v>4907</v>
      </c>
      <c r="C899" s="111" t="s">
        <v>3875</v>
      </c>
      <c r="D899" s="111" t="s">
        <v>4908</v>
      </c>
      <c r="E899" s="111" t="s">
        <v>4032</v>
      </c>
    </row>
    <row r="900" spans="1:5" x14ac:dyDescent="0.25">
      <c r="A900" s="111" t="s">
        <v>3994</v>
      </c>
      <c r="B900" s="111" t="s">
        <v>4907</v>
      </c>
      <c r="C900" s="111" t="s">
        <v>3872</v>
      </c>
      <c r="D900" s="111" t="s">
        <v>4909</v>
      </c>
      <c r="E900" s="111" t="s">
        <v>3997</v>
      </c>
    </row>
    <row r="901" spans="1:5" x14ac:dyDescent="0.25">
      <c r="A901" s="111" t="s">
        <v>3994</v>
      </c>
      <c r="B901" s="111" t="s">
        <v>4910</v>
      </c>
      <c r="C901" s="111" t="s">
        <v>3825</v>
      </c>
      <c r="D901" s="111" t="s">
        <v>4911</v>
      </c>
      <c r="E901" s="111" t="s">
        <v>3997</v>
      </c>
    </row>
    <row r="902" spans="1:5" x14ac:dyDescent="0.25">
      <c r="A902" s="111" t="s">
        <v>3994</v>
      </c>
      <c r="B902" s="111" t="s">
        <v>4912</v>
      </c>
      <c r="C902" s="111" t="s">
        <v>3844</v>
      </c>
      <c r="D902" s="111" t="s">
        <v>4913</v>
      </c>
      <c r="E902" s="111" t="s">
        <v>3997</v>
      </c>
    </row>
  </sheetData>
  <autoFilter ref="A1:E751" xr:uid="{00000000-0009-0000-0000-000004000000}"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957"/>
  <sheetViews>
    <sheetView showGridLines="0" workbookViewId="0">
      <pane ySplit="1" topLeftCell="A2" activePane="bottomLeft" state="frozen"/>
      <selection pane="bottomLeft" activeCell="G12" sqref="G12"/>
    </sheetView>
  </sheetViews>
  <sheetFormatPr defaultRowHeight="13.2" x14ac:dyDescent="0.25"/>
  <cols>
    <col min="1" max="1" width="17.6640625" bestFit="1" customWidth="1"/>
    <col min="2" max="2" width="31.33203125" bestFit="1" customWidth="1"/>
    <col min="3" max="3" width="13.5546875" bestFit="1" customWidth="1"/>
    <col min="4" max="4" width="12.109375" bestFit="1" customWidth="1"/>
    <col min="5" max="5" width="47" customWidth="1"/>
    <col min="6" max="6" width="18.88671875" bestFit="1" customWidth="1"/>
    <col min="7" max="7" width="54.44140625" customWidth="1"/>
    <col min="8" max="8" width="11.33203125" bestFit="1" customWidth="1"/>
    <col min="9" max="9" width="35.6640625" bestFit="1" customWidth="1"/>
    <col min="10" max="10" width="50.33203125" customWidth="1"/>
  </cols>
  <sheetData>
    <row r="1" spans="1:30" x14ac:dyDescent="0.25">
      <c r="A1" s="173" t="s">
        <v>33</v>
      </c>
      <c r="B1" s="173" t="s">
        <v>427</v>
      </c>
      <c r="C1" s="173" t="s">
        <v>428</v>
      </c>
      <c r="D1" s="173" t="s">
        <v>429</v>
      </c>
      <c r="E1" s="173" t="s">
        <v>430</v>
      </c>
      <c r="F1" s="173" t="s">
        <v>431</v>
      </c>
      <c r="G1" s="173" t="s">
        <v>432</v>
      </c>
      <c r="H1" s="173" t="s">
        <v>433</v>
      </c>
      <c r="I1" s="173" t="s">
        <v>434</v>
      </c>
      <c r="J1" s="173" t="s">
        <v>435</v>
      </c>
      <c r="K1" s="173" t="s">
        <v>436</v>
      </c>
      <c r="L1" s="173" t="s">
        <v>437</v>
      </c>
      <c r="M1" s="173" t="s">
        <v>438</v>
      </c>
      <c r="N1" s="173" t="s">
        <v>439</v>
      </c>
      <c r="O1" s="173" t="s">
        <v>440</v>
      </c>
      <c r="P1" s="173" t="s">
        <v>441</v>
      </c>
      <c r="Q1" s="173" t="s">
        <v>442</v>
      </c>
      <c r="R1" s="173" t="s">
        <v>443</v>
      </c>
      <c r="S1" s="173" t="s">
        <v>444</v>
      </c>
      <c r="T1" s="173" t="s">
        <v>445</v>
      </c>
      <c r="U1" s="173" t="s">
        <v>446</v>
      </c>
      <c r="V1" s="173" t="s">
        <v>447</v>
      </c>
      <c r="W1" s="173" t="s">
        <v>448</v>
      </c>
      <c r="X1" s="173" t="s">
        <v>449</v>
      </c>
      <c r="Y1" s="173" t="s">
        <v>450</v>
      </c>
      <c r="Z1" s="173" t="s">
        <v>451</v>
      </c>
      <c r="AA1" s="173" t="s">
        <v>452</v>
      </c>
      <c r="AB1" s="173" t="s">
        <v>453</v>
      </c>
      <c r="AC1" s="173" t="s">
        <v>454</v>
      </c>
      <c r="AD1" s="173" t="s">
        <v>455</v>
      </c>
    </row>
    <row r="2" spans="1:30" x14ac:dyDescent="0.25">
      <c r="A2" t="s">
        <v>456</v>
      </c>
      <c r="B2" t="s">
        <v>457</v>
      </c>
      <c r="C2" t="s">
        <v>458</v>
      </c>
      <c r="D2" t="s">
        <v>459</v>
      </c>
      <c r="E2" t="s">
        <v>460</v>
      </c>
      <c r="F2" t="s">
        <v>461</v>
      </c>
      <c r="G2" t="s">
        <v>462</v>
      </c>
      <c r="H2" t="s">
        <v>463</v>
      </c>
      <c r="I2" t="s">
        <v>464</v>
      </c>
      <c r="J2" t="s">
        <v>465</v>
      </c>
      <c r="L2" s="174">
        <v>45697.125</v>
      </c>
      <c r="M2" s="174">
        <v>45811</v>
      </c>
      <c r="N2">
        <v>5679942.4199999999</v>
      </c>
      <c r="O2">
        <v>5889838.7800000003</v>
      </c>
      <c r="P2">
        <v>209896.36</v>
      </c>
      <c r="Q2">
        <v>5679942.4199999999</v>
      </c>
      <c r="R2">
        <v>0</v>
      </c>
      <c r="S2" t="s">
        <v>109</v>
      </c>
      <c r="T2" t="s">
        <v>114</v>
      </c>
      <c r="U2" t="s">
        <v>466</v>
      </c>
      <c r="V2" t="s">
        <v>109</v>
      </c>
      <c r="W2" t="s">
        <v>467</v>
      </c>
      <c r="Y2" t="s">
        <v>468</v>
      </c>
      <c r="Z2">
        <v>-9.67</v>
      </c>
      <c r="AA2">
        <v>-35.74</v>
      </c>
      <c r="AB2" t="s">
        <v>469</v>
      </c>
      <c r="AC2" t="s">
        <v>109</v>
      </c>
    </row>
    <row r="3" spans="1:30" x14ac:dyDescent="0.25">
      <c r="A3" t="s">
        <v>456</v>
      </c>
      <c r="B3" t="s">
        <v>457</v>
      </c>
      <c r="C3" t="s">
        <v>458</v>
      </c>
      <c r="D3" t="s">
        <v>459</v>
      </c>
      <c r="E3" t="s">
        <v>460</v>
      </c>
      <c r="F3" t="s">
        <v>470</v>
      </c>
      <c r="G3" t="s">
        <v>471</v>
      </c>
      <c r="H3" t="s">
        <v>463</v>
      </c>
      <c r="I3" t="s">
        <v>472</v>
      </c>
      <c r="J3" t="s">
        <v>473</v>
      </c>
      <c r="K3" t="s">
        <v>474</v>
      </c>
      <c r="L3" s="174">
        <v>46022</v>
      </c>
      <c r="M3" s="174">
        <v>46355</v>
      </c>
      <c r="N3">
        <v>0</v>
      </c>
      <c r="O3">
        <v>2957441.5500000003</v>
      </c>
      <c r="P3">
        <v>71426.06</v>
      </c>
      <c r="Q3">
        <v>0</v>
      </c>
      <c r="R3">
        <v>2886015.49</v>
      </c>
      <c r="S3" t="s">
        <v>109</v>
      </c>
      <c r="T3" t="s">
        <v>109</v>
      </c>
      <c r="U3" t="s">
        <v>114</v>
      </c>
      <c r="V3" t="s">
        <v>466</v>
      </c>
      <c r="W3" t="s">
        <v>467</v>
      </c>
      <c r="Y3" t="s">
        <v>468</v>
      </c>
      <c r="Z3">
        <v>-9.67</v>
      </c>
      <c r="AA3">
        <v>-35.74</v>
      </c>
      <c r="AB3" t="s">
        <v>475</v>
      </c>
      <c r="AC3" t="s">
        <v>109</v>
      </c>
    </row>
    <row r="4" spans="1:30" x14ac:dyDescent="0.25">
      <c r="A4" t="s">
        <v>456</v>
      </c>
      <c r="B4" t="s">
        <v>476</v>
      </c>
      <c r="C4" t="s">
        <v>477</v>
      </c>
      <c r="D4" t="s">
        <v>478</v>
      </c>
      <c r="E4" t="s">
        <v>479</v>
      </c>
      <c r="F4" t="s">
        <v>480</v>
      </c>
      <c r="G4" t="s">
        <v>481</v>
      </c>
      <c r="H4" t="s">
        <v>463</v>
      </c>
      <c r="I4" t="s">
        <v>482</v>
      </c>
      <c r="J4" t="s">
        <v>483</v>
      </c>
      <c r="K4" t="s">
        <v>484</v>
      </c>
      <c r="L4" s="174">
        <v>45919</v>
      </c>
      <c r="M4" s="174">
        <v>45990</v>
      </c>
      <c r="N4">
        <v>617824.31999999995</v>
      </c>
      <c r="O4">
        <v>5253002.13</v>
      </c>
      <c r="P4">
        <v>4635177.8099999996</v>
      </c>
      <c r="Q4">
        <v>617824.31999999995</v>
      </c>
      <c r="R4">
        <v>0</v>
      </c>
      <c r="S4" t="s">
        <v>109</v>
      </c>
      <c r="T4" t="s">
        <v>114</v>
      </c>
      <c r="U4" t="s">
        <v>466</v>
      </c>
      <c r="V4" t="s">
        <v>109</v>
      </c>
      <c r="W4" t="s">
        <v>467</v>
      </c>
      <c r="Y4" t="s">
        <v>468</v>
      </c>
      <c r="Z4">
        <v>-9.67</v>
      </c>
      <c r="AA4">
        <v>-35.74</v>
      </c>
      <c r="AB4" t="s">
        <v>469</v>
      </c>
      <c r="AC4" t="s">
        <v>109</v>
      </c>
    </row>
    <row r="5" spans="1:30" x14ac:dyDescent="0.25">
      <c r="A5" t="s">
        <v>456</v>
      </c>
      <c r="B5" t="s">
        <v>485</v>
      </c>
      <c r="C5" t="s">
        <v>458</v>
      </c>
      <c r="D5" t="s">
        <v>486</v>
      </c>
      <c r="E5" t="s">
        <v>487</v>
      </c>
      <c r="F5" t="s">
        <v>488</v>
      </c>
      <c r="G5" t="s">
        <v>489</v>
      </c>
      <c r="H5" t="s">
        <v>463</v>
      </c>
      <c r="I5" t="s">
        <v>464</v>
      </c>
      <c r="J5" t="s">
        <v>490</v>
      </c>
      <c r="K5" t="s">
        <v>491</v>
      </c>
      <c r="L5" s="174">
        <v>45992</v>
      </c>
      <c r="M5" s="174">
        <v>45897</v>
      </c>
      <c r="N5">
        <v>700000</v>
      </c>
      <c r="O5">
        <v>719328.46</v>
      </c>
      <c r="P5">
        <v>19328.46</v>
      </c>
      <c r="Q5">
        <v>700000</v>
      </c>
      <c r="R5">
        <v>0</v>
      </c>
      <c r="S5" t="s">
        <v>109</v>
      </c>
      <c r="T5" t="s">
        <v>109</v>
      </c>
      <c r="U5" t="s">
        <v>114</v>
      </c>
      <c r="V5" t="s">
        <v>109</v>
      </c>
      <c r="W5" t="s">
        <v>467</v>
      </c>
      <c r="Y5" t="s">
        <v>468</v>
      </c>
      <c r="Z5">
        <v>-9.67</v>
      </c>
      <c r="AA5">
        <v>-35.74</v>
      </c>
      <c r="AB5" t="s">
        <v>469</v>
      </c>
      <c r="AC5" t="s">
        <v>109</v>
      </c>
    </row>
    <row r="6" spans="1:30" x14ac:dyDescent="0.25">
      <c r="A6" t="s">
        <v>456</v>
      </c>
      <c r="B6" t="s">
        <v>485</v>
      </c>
      <c r="C6" t="s">
        <v>458</v>
      </c>
      <c r="D6" t="s">
        <v>486</v>
      </c>
      <c r="E6" t="s">
        <v>487</v>
      </c>
      <c r="F6" t="s">
        <v>492</v>
      </c>
      <c r="G6" t="s">
        <v>493</v>
      </c>
      <c r="H6" t="s">
        <v>463</v>
      </c>
      <c r="I6" t="s">
        <v>482</v>
      </c>
      <c r="J6" t="s">
        <v>490</v>
      </c>
      <c r="K6" t="s">
        <v>491</v>
      </c>
      <c r="L6" s="174">
        <v>45992</v>
      </c>
      <c r="M6" s="174">
        <v>45941</v>
      </c>
      <c r="N6">
        <v>1000000</v>
      </c>
      <c r="O6">
        <v>1019328.46</v>
      </c>
      <c r="P6">
        <v>19328.46</v>
      </c>
      <c r="Q6">
        <v>1000000</v>
      </c>
      <c r="R6">
        <v>0</v>
      </c>
      <c r="S6" t="s">
        <v>109</v>
      </c>
      <c r="T6" t="s">
        <v>109</v>
      </c>
      <c r="U6" t="s">
        <v>114</v>
      </c>
      <c r="V6" t="s">
        <v>109</v>
      </c>
      <c r="W6" t="s">
        <v>467</v>
      </c>
      <c r="Y6" t="s">
        <v>468</v>
      </c>
      <c r="Z6">
        <v>-9.67</v>
      </c>
      <c r="AA6">
        <v>-35.74</v>
      </c>
      <c r="AB6" t="s">
        <v>494</v>
      </c>
      <c r="AC6" t="s">
        <v>109</v>
      </c>
    </row>
    <row r="7" spans="1:30" x14ac:dyDescent="0.25">
      <c r="A7" t="s">
        <v>456</v>
      </c>
      <c r="B7" t="s">
        <v>495</v>
      </c>
      <c r="C7" t="s">
        <v>458</v>
      </c>
      <c r="D7" t="s">
        <v>496</v>
      </c>
      <c r="E7" t="s">
        <v>497</v>
      </c>
      <c r="F7" t="s">
        <v>498</v>
      </c>
      <c r="G7" t="s">
        <v>499</v>
      </c>
      <c r="H7" t="s">
        <v>463</v>
      </c>
      <c r="I7" t="s">
        <v>500</v>
      </c>
      <c r="J7" t="s">
        <v>501</v>
      </c>
      <c r="L7" s="174">
        <v>46020.125</v>
      </c>
      <c r="M7" s="174">
        <v>45924</v>
      </c>
      <c r="N7">
        <v>590559.48</v>
      </c>
      <c r="O7">
        <v>590559.48</v>
      </c>
      <c r="P7">
        <v>0</v>
      </c>
      <c r="Q7">
        <v>590559.48</v>
      </c>
      <c r="R7">
        <v>0</v>
      </c>
      <c r="S7" t="s">
        <v>109</v>
      </c>
      <c r="T7" t="s">
        <v>109</v>
      </c>
      <c r="U7" t="s">
        <v>114</v>
      </c>
      <c r="V7" t="s">
        <v>109</v>
      </c>
      <c r="W7" t="s">
        <v>502</v>
      </c>
      <c r="Y7" t="s">
        <v>468</v>
      </c>
      <c r="Z7">
        <v>-10.130000000000001</v>
      </c>
      <c r="AA7">
        <v>-36.18</v>
      </c>
      <c r="AB7" t="s">
        <v>494</v>
      </c>
      <c r="AC7" t="s">
        <v>503</v>
      </c>
    </row>
    <row r="8" spans="1:30" x14ac:dyDescent="0.25">
      <c r="A8" t="s">
        <v>456</v>
      </c>
      <c r="B8" t="s">
        <v>495</v>
      </c>
      <c r="C8" t="s">
        <v>458</v>
      </c>
      <c r="D8" t="s">
        <v>496</v>
      </c>
      <c r="E8" t="s">
        <v>497</v>
      </c>
      <c r="F8" t="s">
        <v>504</v>
      </c>
      <c r="G8" t="s">
        <v>505</v>
      </c>
      <c r="H8" t="s">
        <v>463</v>
      </c>
      <c r="I8" t="s">
        <v>506</v>
      </c>
      <c r="J8" t="s">
        <v>501</v>
      </c>
      <c r="L8" s="174">
        <v>46020.125</v>
      </c>
      <c r="M8" s="174">
        <v>46014</v>
      </c>
      <c r="N8">
        <v>523297.12</v>
      </c>
      <c r="O8">
        <v>523297.12</v>
      </c>
      <c r="P8">
        <v>0</v>
      </c>
      <c r="Q8">
        <v>523297.12</v>
      </c>
      <c r="R8">
        <v>0</v>
      </c>
      <c r="S8" t="s">
        <v>109</v>
      </c>
      <c r="T8" t="s">
        <v>109</v>
      </c>
      <c r="U8" t="s">
        <v>114</v>
      </c>
      <c r="V8" t="s">
        <v>109</v>
      </c>
      <c r="W8" t="s">
        <v>502</v>
      </c>
      <c r="Y8" t="s">
        <v>468</v>
      </c>
      <c r="Z8">
        <v>-9.3800000000000008</v>
      </c>
      <c r="AA8">
        <v>-37.99</v>
      </c>
      <c r="AB8" t="s">
        <v>494</v>
      </c>
      <c r="AC8" t="s">
        <v>503</v>
      </c>
    </row>
    <row r="9" spans="1:30" x14ac:dyDescent="0.25">
      <c r="A9" t="s">
        <v>456</v>
      </c>
      <c r="B9" t="s">
        <v>495</v>
      </c>
      <c r="C9" t="s">
        <v>458</v>
      </c>
      <c r="D9" t="s">
        <v>496</v>
      </c>
      <c r="E9" t="s">
        <v>497</v>
      </c>
      <c r="F9" t="s">
        <v>507</v>
      </c>
      <c r="G9" t="s">
        <v>508</v>
      </c>
      <c r="H9" t="s">
        <v>463</v>
      </c>
      <c r="I9" t="s">
        <v>509</v>
      </c>
      <c r="J9" t="s">
        <v>501</v>
      </c>
      <c r="L9" s="174">
        <v>46020.125</v>
      </c>
      <c r="M9" s="174">
        <v>45961</v>
      </c>
      <c r="N9">
        <v>590559.48</v>
      </c>
      <c r="O9">
        <v>590559.48</v>
      </c>
      <c r="P9">
        <v>0</v>
      </c>
      <c r="Q9">
        <v>590559.48</v>
      </c>
      <c r="R9">
        <v>0</v>
      </c>
      <c r="S9" t="s">
        <v>109</v>
      </c>
      <c r="T9" t="s">
        <v>109</v>
      </c>
      <c r="U9" t="s">
        <v>114</v>
      </c>
      <c r="V9" t="s">
        <v>109</v>
      </c>
      <c r="W9" t="s">
        <v>467</v>
      </c>
      <c r="Y9" t="s">
        <v>468</v>
      </c>
      <c r="Z9">
        <v>-9.77</v>
      </c>
      <c r="AA9">
        <v>-36.090000000000003</v>
      </c>
      <c r="AB9" t="s">
        <v>494</v>
      </c>
      <c r="AC9" t="s">
        <v>503</v>
      </c>
    </row>
    <row r="10" spans="1:30" x14ac:dyDescent="0.25">
      <c r="A10" t="s">
        <v>456</v>
      </c>
      <c r="B10" t="s">
        <v>495</v>
      </c>
      <c r="C10" t="s">
        <v>458</v>
      </c>
      <c r="D10" t="s">
        <v>496</v>
      </c>
      <c r="E10" t="s">
        <v>497</v>
      </c>
      <c r="F10" t="s">
        <v>510</v>
      </c>
      <c r="G10" t="s">
        <v>511</v>
      </c>
      <c r="H10" t="s">
        <v>463</v>
      </c>
      <c r="I10" t="s">
        <v>472</v>
      </c>
      <c r="J10" t="s">
        <v>512</v>
      </c>
      <c r="L10" s="174">
        <v>46020.125</v>
      </c>
      <c r="M10" s="174">
        <v>46097</v>
      </c>
      <c r="N10">
        <v>146508.1</v>
      </c>
      <c r="O10">
        <v>590559.48</v>
      </c>
      <c r="P10">
        <v>0</v>
      </c>
      <c r="Q10">
        <v>146508.1</v>
      </c>
      <c r="R10">
        <v>444051.38</v>
      </c>
      <c r="S10" t="s">
        <v>109</v>
      </c>
      <c r="T10" t="s">
        <v>109</v>
      </c>
      <c r="U10" t="s">
        <v>114</v>
      </c>
      <c r="V10" t="s">
        <v>109</v>
      </c>
      <c r="W10" t="s">
        <v>467</v>
      </c>
      <c r="Y10" t="s">
        <v>468</v>
      </c>
      <c r="Z10">
        <v>-9.67</v>
      </c>
      <c r="AA10">
        <v>-35.74</v>
      </c>
      <c r="AB10" t="s">
        <v>494</v>
      </c>
      <c r="AC10" t="s">
        <v>503</v>
      </c>
    </row>
    <row r="11" spans="1:30" x14ac:dyDescent="0.25">
      <c r="A11" t="s">
        <v>456</v>
      </c>
      <c r="B11" t="s">
        <v>495</v>
      </c>
      <c r="C11" t="s">
        <v>458</v>
      </c>
      <c r="D11" t="s">
        <v>496</v>
      </c>
      <c r="E11" t="s">
        <v>497</v>
      </c>
      <c r="F11" t="s">
        <v>513</v>
      </c>
      <c r="G11" t="s">
        <v>514</v>
      </c>
      <c r="H11" t="s">
        <v>463</v>
      </c>
      <c r="I11" t="s">
        <v>515</v>
      </c>
      <c r="J11" t="s">
        <v>501</v>
      </c>
      <c r="L11" s="174">
        <v>45992.125</v>
      </c>
      <c r="M11" s="174">
        <v>46027</v>
      </c>
      <c r="N11">
        <v>1014150.22</v>
      </c>
      <c r="O11">
        <v>1114464.93</v>
      </c>
      <c r="P11">
        <v>0</v>
      </c>
      <c r="Q11">
        <v>1014150.22</v>
      </c>
      <c r="R11">
        <v>100314.71</v>
      </c>
      <c r="S11" t="s">
        <v>109</v>
      </c>
      <c r="T11" t="s">
        <v>109</v>
      </c>
      <c r="U11" t="s">
        <v>114</v>
      </c>
      <c r="V11" t="s">
        <v>109</v>
      </c>
      <c r="W11" t="s">
        <v>467</v>
      </c>
      <c r="Y11" t="s">
        <v>468</v>
      </c>
      <c r="Z11">
        <v>-9.16</v>
      </c>
      <c r="AA11">
        <v>-36.03</v>
      </c>
      <c r="AB11" t="s">
        <v>494</v>
      </c>
      <c r="AC11" t="s">
        <v>503</v>
      </c>
    </row>
    <row r="12" spans="1:30" x14ac:dyDescent="0.25">
      <c r="A12" t="s">
        <v>456</v>
      </c>
      <c r="B12" t="s">
        <v>516</v>
      </c>
      <c r="C12" t="s">
        <v>477</v>
      </c>
      <c r="D12" t="s">
        <v>517</v>
      </c>
      <c r="E12" t="s">
        <v>518</v>
      </c>
      <c r="F12" t="s">
        <v>519</v>
      </c>
      <c r="G12" t="s">
        <v>520</v>
      </c>
      <c r="H12" t="s">
        <v>463</v>
      </c>
      <c r="I12" t="s">
        <v>521</v>
      </c>
      <c r="J12" t="s">
        <v>522</v>
      </c>
      <c r="L12" s="174">
        <v>46022</v>
      </c>
      <c r="M12" s="174">
        <v>45999</v>
      </c>
      <c r="N12">
        <v>855547</v>
      </c>
      <c r="O12">
        <v>855547</v>
      </c>
      <c r="P12">
        <v>0</v>
      </c>
      <c r="Q12">
        <v>855547</v>
      </c>
      <c r="R12">
        <v>0</v>
      </c>
      <c r="S12" t="s">
        <v>109</v>
      </c>
      <c r="T12" t="s">
        <v>109</v>
      </c>
      <c r="U12" t="s">
        <v>114</v>
      </c>
      <c r="V12" t="s">
        <v>109</v>
      </c>
      <c r="W12" t="s">
        <v>502</v>
      </c>
      <c r="Y12" t="s">
        <v>468</v>
      </c>
      <c r="Z12">
        <v>-10.28</v>
      </c>
      <c r="AA12">
        <v>-36.4</v>
      </c>
      <c r="AB12" t="s">
        <v>523</v>
      </c>
    </row>
    <row r="13" spans="1:30" x14ac:dyDescent="0.25">
      <c r="A13" t="s">
        <v>456</v>
      </c>
      <c r="B13" t="s">
        <v>516</v>
      </c>
      <c r="C13" t="s">
        <v>477</v>
      </c>
      <c r="D13" t="s">
        <v>524</v>
      </c>
      <c r="E13" t="s">
        <v>525</v>
      </c>
      <c r="F13" t="s">
        <v>526</v>
      </c>
      <c r="G13" t="s">
        <v>527</v>
      </c>
      <c r="H13" t="s">
        <v>463</v>
      </c>
      <c r="I13" t="s">
        <v>528</v>
      </c>
      <c r="J13" t="s">
        <v>529</v>
      </c>
      <c r="L13" s="174">
        <v>46022.125</v>
      </c>
      <c r="M13" s="174">
        <v>45993</v>
      </c>
      <c r="N13">
        <v>865893.37</v>
      </c>
      <c r="O13">
        <v>962103.75</v>
      </c>
      <c r="P13">
        <v>0</v>
      </c>
      <c r="Q13">
        <v>865893.37</v>
      </c>
      <c r="R13">
        <v>96210.38</v>
      </c>
      <c r="S13" t="s">
        <v>109</v>
      </c>
      <c r="T13" t="s">
        <v>109</v>
      </c>
      <c r="U13" t="s">
        <v>114</v>
      </c>
      <c r="V13" t="s">
        <v>109</v>
      </c>
      <c r="W13" t="s">
        <v>502</v>
      </c>
      <c r="Y13" t="s">
        <v>468</v>
      </c>
      <c r="Z13">
        <v>-9.7100000000000009</v>
      </c>
      <c r="AA13">
        <v>-35.9</v>
      </c>
      <c r="AB13" t="s">
        <v>494</v>
      </c>
      <c r="AC13" t="s">
        <v>530</v>
      </c>
    </row>
    <row r="14" spans="1:30" x14ac:dyDescent="0.25">
      <c r="A14" t="s">
        <v>456</v>
      </c>
      <c r="B14" t="s">
        <v>516</v>
      </c>
      <c r="C14" t="s">
        <v>477</v>
      </c>
      <c r="D14" t="s">
        <v>531</v>
      </c>
      <c r="E14" t="s">
        <v>532</v>
      </c>
      <c r="F14" t="s">
        <v>533</v>
      </c>
      <c r="G14" t="s">
        <v>534</v>
      </c>
      <c r="H14" t="s">
        <v>463</v>
      </c>
      <c r="I14" t="s">
        <v>535</v>
      </c>
      <c r="J14" t="s">
        <v>522</v>
      </c>
      <c r="K14" t="s">
        <v>536</v>
      </c>
      <c r="L14" s="174">
        <v>45868</v>
      </c>
      <c r="M14" s="174">
        <v>45723</v>
      </c>
      <c r="N14">
        <v>1320000.72</v>
      </c>
      <c r="O14">
        <v>1661419.33</v>
      </c>
      <c r="P14">
        <v>341418.61</v>
      </c>
      <c r="Q14">
        <v>1320000.72</v>
      </c>
      <c r="R14">
        <v>0</v>
      </c>
      <c r="S14" t="s">
        <v>109</v>
      </c>
      <c r="T14" t="s">
        <v>114</v>
      </c>
      <c r="U14" t="s">
        <v>466</v>
      </c>
      <c r="V14" t="s">
        <v>109</v>
      </c>
      <c r="W14" t="s">
        <v>502</v>
      </c>
      <c r="Y14" t="s">
        <v>468</v>
      </c>
      <c r="Z14">
        <v>-9.3699999999999992</v>
      </c>
      <c r="AA14">
        <v>-36.24</v>
      </c>
      <c r="AB14" t="s">
        <v>537</v>
      </c>
      <c r="AC14" t="s">
        <v>109</v>
      </c>
    </row>
    <row r="15" spans="1:30" x14ac:dyDescent="0.25">
      <c r="A15" t="s">
        <v>456</v>
      </c>
      <c r="B15" t="s">
        <v>538</v>
      </c>
      <c r="C15" t="s">
        <v>477</v>
      </c>
      <c r="D15" t="s">
        <v>531</v>
      </c>
      <c r="E15" t="s">
        <v>532</v>
      </c>
      <c r="F15" t="s">
        <v>539</v>
      </c>
      <c r="G15" t="s">
        <v>540</v>
      </c>
      <c r="H15" t="s">
        <v>463</v>
      </c>
      <c r="I15" t="s">
        <v>541</v>
      </c>
      <c r="J15" t="s">
        <v>542</v>
      </c>
      <c r="K15" t="s">
        <v>543</v>
      </c>
      <c r="L15" s="174">
        <v>46022.125</v>
      </c>
      <c r="M15" s="174">
        <v>46137</v>
      </c>
      <c r="N15">
        <v>5019967.88</v>
      </c>
      <c r="O15">
        <v>9168327.5</v>
      </c>
      <c r="P15">
        <v>0</v>
      </c>
      <c r="Q15">
        <v>5019967.88</v>
      </c>
      <c r="R15">
        <v>4148359.62</v>
      </c>
      <c r="S15" t="s">
        <v>109</v>
      </c>
      <c r="T15" t="s">
        <v>109</v>
      </c>
      <c r="U15" t="s">
        <v>114</v>
      </c>
      <c r="V15" t="s">
        <v>466</v>
      </c>
      <c r="W15" t="s">
        <v>502</v>
      </c>
      <c r="Y15" t="s">
        <v>468</v>
      </c>
      <c r="Z15">
        <v>-9.75</v>
      </c>
      <c r="AA15">
        <v>-36.65</v>
      </c>
      <c r="AB15" t="s">
        <v>494</v>
      </c>
      <c r="AC15" t="s">
        <v>544</v>
      </c>
    </row>
    <row r="16" spans="1:30" x14ac:dyDescent="0.25">
      <c r="A16" t="s">
        <v>456</v>
      </c>
      <c r="B16" t="s">
        <v>545</v>
      </c>
      <c r="C16" t="s">
        <v>546</v>
      </c>
      <c r="D16" t="s">
        <v>547</v>
      </c>
      <c r="E16" t="s">
        <v>548</v>
      </c>
      <c r="F16" t="s">
        <v>549</v>
      </c>
      <c r="G16" t="s">
        <v>550</v>
      </c>
      <c r="H16" t="s">
        <v>551</v>
      </c>
      <c r="I16" t="s">
        <v>552</v>
      </c>
      <c r="J16" t="s">
        <v>553</v>
      </c>
      <c r="K16" t="s">
        <v>554</v>
      </c>
      <c r="L16" s="174">
        <v>46020.125</v>
      </c>
      <c r="M16" s="174">
        <v>45992</v>
      </c>
      <c r="N16">
        <v>2834712.42</v>
      </c>
      <c r="O16">
        <v>2834712.42</v>
      </c>
      <c r="P16">
        <v>0</v>
      </c>
      <c r="Q16">
        <v>2834712.42</v>
      </c>
      <c r="R16">
        <v>0</v>
      </c>
      <c r="S16" t="s">
        <v>109</v>
      </c>
      <c r="T16" t="s">
        <v>109</v>
      </c>
      <c r="U16" t="s">
        <v>114</v>
      </c>
      <c r="V16" t="s">
        <v>109</v>
      </c>
      <c r="W16" t="s">
        <v>467</v>
      </c>
      <c r="Y16" t="s">
        <v>468</v>
      </c>
      <c r="Z16">
        <v>-9.7100000000000009</v>
      </c>
      <c r="AA16">
        <v>-36.07</v>
      </c>
      <c r="AB16" t="s">
        <v>523</v>
      </c>
      <c r="AC16" t="s">
        <v>109</v>
      </c>
    </row>
    <row r="17" spans="1:29" x14ac:dyDescent="0.25">
      <c r="A17" t="s">
        <v>456</v>
      </c>
      <c r="B17" t="s">
        <v>545</v>
      </c>
      <c r="C17" t="s">
        <v>546</v>
      </c>
      <c r="D17" t="s">
        <v>547</v>
      </c>
      <c r="E17" t="s">
        <v>548</v>
      </c>
      <c r="F17" t="s">
        <v>555</v>
      </c>
      <c r="G17" t="s">
        <v>556</v>
      </c>
      <c r="H17" t="s">
        <v>551</v>
      </c>
      <c r="I17" t="s">
        <v>557</v>
      </c>
      <c r="J17" t="s">
        <v>558</v>
      </c>
      <c r="K17" t="s">
        <v>559</v>
      </c>
      <c r="L17" s="174">
        <v>46020.125</v>
      </c>
      <c r="M17" s="174">
        <v>45992</v>
      </c>
      <c r="N17">
        <v>2461847.42</v>
      </c>
      <c r="O17">
        <v>2461847.42</v>
      </c>
      <c r="P17">
        <v>0</v>
      </c>
      <c r="Q17">
        <v>2461847.42</v>
      </c>
      <c r="R17">
        <v>0</v>
      </c>
      <c r="S17" t="s">
        <v>109</v>
      </c>
      <c r="T17" t="s">
        <v>109</v>
      </c>
      <c r="U17" t="s">
        <v>114</v>
      </c>
      <c r="V17" t="s">
        <v>109</v>
      </c>
      <c r="W17" t="s">
        <v>467</v>
      </c>
      <c r="Y17" t="s">
        <v>468</v>
      </c>
      <c r="Z17">
        <v>-9.18</v>
      </c>
      <c r="AA17">
        <v>-35.520000000000003</v>
      </c>
      <c r="AB17" t="s">
        <v>523</v>
      </c>
      <c r="AC17" t="s">
        <v>109</v>
      </c>
    </row>
    <row r="18" spans="1:29" x14ac:dyDescent="0.25">
      <c r="A18" t="s">
        <v>456</v>
      </c>
      <c r="B18" t="s">
        <v>545</v>
      </c>
      <c r="C18" t="s">
        <v>546</v>
      </c>
      <c r="D18" t="s">
        <v>547</v>
      </c>
      <c r="E18" t="s">
        <v>548</v>
      </c>
      <c r="F18" t="s">
        <v>560</v>
      </c>
      <c r="G18" t="s">
        <v>561</v>
      </c>
      <c r="H18" t="s">
        <v>551</v>
      </c>
      <c r="I18" t="s">
        <v>562</v>
      </c>
      <c r="J18" t="s">
        <v>563</v>
      </c>
      <c r="K18" t="s">
        <v>564</v>
      </c>
      <c r="L18" s="174">
        <v>46020.125</v>
      </c>
      <c r="M18" s="174">
        <v>45962</v>
      </c>
      <c r="N18">
        <v>1442280.26</v>
      </c>
      <c r="O18">
        <v>1442280.26</v>
      </c>
      <c r="P18">
        <v>0</v>
      </c>
      <c r="Q18">
        <v>1442280.26</v>
      </c>
      <c r="R18">
        <v>0</v>
      </c>
      <c r="S18" t="s">
        <v>109</v>
      </c>
      <c r="T18" t="s">
        <v>109</v>
      </c>
      <c r="U18" t="s">
        <v>114</v>
      </c>
      <c r="V18" t="s">
        <v>109</v>
      </c>
      <c r="W18" t="s">
        <v>467</v>
      </c>
      <c r="Y18" t="s">
        <v>468</v>
      </c>
      <c r="Z18">
        <v>-9.0500000000000007</v>
      </c>
      <c r="AA18">
        <v>-35.4</v>
      </c>
      <c r="AB18" t="s">
        <v>523</v>
      </c>
      <c r="AC18" t="s">
        <v>109</v>
      </c>
    </row>
    <row r="19" spans="1:29" x14ac:dyDescent="0.25">
      <c r="A19" t="s">
        <v>456</v>
      </c>
      <c r="B19" t="s">
        <v>545</v>
      </c>
      <c r="C19" t="s">
        <v>546</v>
      </c>
      <c r="D19" t="s">
        <v>547</v>
      </c>
      <c r="E19" t="s">
        <v>548</v>
      </c>
      <c r="F19" t="s">
        <v>565</v>
      </c>
      <c r="G19" t="s">
        <v>566</v>
      </c>
      <c r="H19" t="s">
        <v>551</v>
      </c>
      <c r="I19" t="s">
        <v>509</v>
      </c>
      <c r="J19" t="s">
        <v>567</v>
      </c>
      <c r="K19" t="s">
        <v>568</v>
      </c>
      <c r="L19" s="174">
        <v>46020.125</v>
      </c>
      <c r="M19" s="174">
        <v>45902</v>
      </c>
      <c r="N19">
        <v>108229.09</v>
      </c>
      <c r="O19">
        <v>108229.09</v>
      </c>
      <c r="P19">
        <v>0</v>
      </c>
      <c r="Q19">
        <v>108229.09</v>
      </c>
      <c r="R19">
        <v>0</v>
      </c>
      <c r="S19" t="s">
        <v>109</v>
      </c>
      <c r="T19" t="s">
        <v>109</v>
      </c>
      <c r="U19" t="s">
        <v>114</v>
      </c>
      <c r="V19" t="s">
        <v>109</v>
      </c>
      <c r="W19" t="s">
        <v>467</v>
      </c>
      <c r="Y19" t="s">
        <v>468</v>
      </c>
      <c r="Z19">
        <v>-9.77</v>
      </c>
      <c r="AA19">
        <v>-36.090000000000003</v>
      </c>
      <c r="AB19" t="s">
        <v>523</v>
      </c>
      <c r="AC19" t="s">
        <v>109</v>
      </c>
    </row>
    <row r="20" spans="1:29" x14ac:dyDescent="0.25">
      <c r="A20" t="s">
        <v>456</v>
      </c>
      <c r="B20" t="s">
        <v>545</v>
      </c>
      <c r="C20" t="s">
        <v>546</v>
      </c>
      <c r="D20" t="s">
        <v>547</v>
      </c>
      <c r="E20" t="s">
        <v>548</v>
      </c>
      <c r="F20" t="s">
        <v>569</v>
      </c>
      <c r="G20" t="s">
        <v>570</v>
      </c>
      <c r="H20" t="s">
        <v>551</v>
      </c>
      <c r="I20" t="s">
        <v>515</v>
      </c>
      <c r="J20" t="s">
        <v>571</v>
      </c>
      <c r="K20" t="s">
        <v>572</v>
      </c>
      <c r="L20" s="174">
        <v>46020.125</v>
      </c>
      <c r="M20" s="174">
        <v>45951</v>
      </c>
      <c r="N20">
        <v>54114.54</v>
      </c>
      <c r="O20">
        <v>54114.54</v>
      </c>
      <c r="P20">
        <v>0</v>
      </c>
      <c r="Q20">
        <v>54114.54</v>
      </c>
      <c r="R20">
        <v>0</v>
      </c>
      <c r="S20" t="s">
        <v>109</v>
      </c>
      <c r="T20" t="s">
        <v>109</v>
      </c>
      <c r="U20" t="s">
        <v>114</v>
      </c>
      <c r="V20" t="s">
        <v>109</v>
      </c>
      <c r="W20" t="s">
        <v>467</v>
      </c>
      <c r="Y20" t="s">
        <v>468</v>
      </c>
      <c r="Z20">
        <v>-9.16</v>
      </c>
      <c r="AA20">
        <v>-36.03</v>
      </c>
      <c r="AB20" t="s">
        <v>523</v>
      </c>
      <c r="AC20" t="s">
        <v>109</v>
      </c>
    </row>
    <row r="21" spans="1:29" x14ac:dyDescent="0.25">
      <c r="A21" t="s">
        <v>456</v>
      </c>
      <c r="B21" t="s">
        <v>573</v>
      </c>
      <c r="C21" t="s">
        <v>458</v>
      </c>
      <c r="D21" t="s">
        <v>574</v>
      </c>
      <c r="E21" t="s">
        <v>575</v>
      </c>
      <c r="F21" t="s">
        <v>576</v>
      </c>
      <c r="G21" t="s">
        <v>577</v>
      </c>
      <c r="H21" t="s">
        <v>463</v>
      </c>
      <c r="I21" t="s">
        <v>472</v>
      </c>
      <c r="J21" t="s">
        <v>578</v>
      </c>
      <c r="L21" s="174">
        <v>45745.125</v>
      </c>
      <c r="M21" s="174">
        <v>45945</v>
      </c>
      <c r="N21">
        <v>4509050.76</v>
      </c>
      <c r="O21">
        <v>4546333.74</v>
      </c>
      <c r="P21">
        <v>37282.980000000003</v>
      </c>
      <c r="Q21">
        <v>4509050.76</v>
      </c>
      <c r="R21">
        <v>0</v>
      </c>
      <c r="S21" t="s">
        <v>109</v>
      </c>
      <c r="T21" t="s">
        <v>579</v>
      </c>
      <c r="U21" t="s">
        <v>114</v>
      </c>
      <c r="V21" t="s">
        <v>109</v>
      </c>
      <c r="W21" t="s">
        <v>467</v>
      </c>
      <c r="Y21" t="s">
        <v>468</v>
      </c>
      <c r="Z21">
        <v>-9.67</v>
      </c>
      <c r="AA21">
        <v>-35.74</v>
      </c>
      <c r="AB21" t="s">
        <v>475</v>
      </c>
      <c r="AC21" t="s">
        <v>109</v>
      </c>
    </row>
    <row r="22" spans="1:29" x14ac:dyDescent="0.25">
      <c r="A22" t="s">
        <v>456</v>
      </c>
      <c r="B22" t="s">
        <v>580</v>
      </c>
      <c r="C22" t="s">
        <v>458</v>
      </c>
      <c r="D22" t="s">
        <v>574</v>
      </c>
      <c r="E22" t="s">
        <v>575</v>
      </c>
      <c r="F22" t="s">
        <v>581</v>
      </c>
      <c r="G22" t="s">
        <v>582</v>
      </c>
      <c r="H22" t="s">
        <v>463</v>
      </c>
      <c r="I22" t="s">
        <v>583</v>
      </c>
      <c r="J22" t="s">
        <v>584</v>
      </c>
      <c r="K22" t="s">
        <v>585</v>
      </c>
      <c r="L22" s="174">
        <v>45777</v>
      </c>
      <c r="M22" s="174">
        <v>46094</v>
      </c>
      <c r="N22">
        <v>23843489.25</v>
      </c>
      <c r="O22">
        <v>32693479.559999999</v>
      </c>
      <c r="P22">
        <v>3659537.11</v>
      </c>
      <c r="Q22">
        <v>23843489.25</v>
      </c>
      <c r="R22">
        <v>5190453.2</v>
      </c>
      <c r="S22" t="s">
        <v>109</v>
      </c>
      <c r="T22" t="s">
        <v>579</v>
      </c>
      <c r="U22" t="s">
        <v>114</v>
      </c>
      <c r="V22" t="s">
        <v>109</v>
      </c>
      <c r="W22" t="s">
        <v>467</v>
      </c>
      <c r="Y22" t="s">
        <v>468</v>
      </c>
      <c r="Z22">
        <v>-9.67</v>
      </c>
      <c r="AA22">
        <v>-35.74</v>
      </c>
      <c r="AB22" t="s">
        <v>475</v>
      </c>
      <c r="AC22" t="s">
        <v>109</v>
      </c>
    </row>
    <row r="23" spans="1:29" x14ac:dyDescent="0.25">
      <c r="A23" t="s">
        <v>456</v>
      </c>
      <c r="B23" t="s">
        <v>580</v>
      </c>
      <c r="C23" t="s">
        <v>458</v>
      </c>
      <c r="D23" t="s">
        <v>586</v>
      </c>
      <c r="E23" t="s">
        <v>587</v>
      </c>
      <c r="F23" t="s">
        <v>588</v>
      </c>
      <c r="G23" t="s">
        <v>589</v>
      </c>
      <c r="H23" t="s">
        <v>463</v>
      </c>
      <c r="I23" t="s">
        <v>590</v>
      </c>
      <c r="J23" t="s">
        <v>591</v>
      </c>
      <c r="L23" s="174">
        <v>46385.125</v>
      </c>
      <c r="M23" s="174">
        <v>46283</v>
      </c>
      <c r="N23">
        <v>331999.43</v>
      </c>
      <c r="O23">
        <v>14809410.629999999</v>
      </c>
      <c r="P23">
        <v>0</v>
      </c>
      <c r="Q23">
        <v>331999.43</v>
      </c>
      <c r="R23">
        <v>14477411.199999999</v>
      </c>
      <c r="S23" t="s">
        <v>109</v>
      </c>
      <c r="T23" t="s">
        <v>109</v>
      </c>
      <c r="U23" t="s">
        <v>114</v>
      </c>
      <c r="V23" t="s">
        <v>109</v>
      </c>
      <c r="W23" t="s">
        <v>502</v>
      </c>
      <c r="Y23" t="s">
        <v>468</v>
      </c>
      <c r="Z23">
        <v>-9.6199999999999992</v>
      </c>
      <c r="AA23">
        <v>-37.75</v>
      </c>
      <c r="AB23" t="s">
        <v>475</v>
      </c>
      <c r="AC23" t="s">
        <v>503</v>
      </c>
    </row>
    <row r="24" spans="1:29" x14ac:dyDescent="0.25">
      <c r="A24" t="s">
        <v>456</v>
      </c>
      <c r="B24" t="s">
        <v>516</v>
      </c>
      <c r="C24" t="s">
        <v>458</v>
      </c>
      <c r="D24" t="s">
        <v>592</v>
      </c>
      <c r="E24" t="s">
        <v>593</v>
      </c>
      <c r="F24" t="s">
        <v>594</v>
      </c>
      <c r="G24" t="s">
        <v>595</v>
      </c>
      <c r="H24" t="s">
        <v>463</v>
      </c>
      <c r="I24" t="s">
        <v>596</v>
      </c>
      <c r="J24" t="s">
        <v>597</v>
      </c>
      <c r="K24" t="s">
        <v>598</v>
      </c>
      <c r="L24" s="174">
        <v>45717</v>
      </c>
      <c r="M24" s="174">
        <v>45806</v>
      </c>
      <c r="N24">
        <v>514285.4</v>
      </c>
      <c r="O24">
        <v>572717.43000000005</v>
      </c>
      <c r="P24">
        <v>58432.03</v>
      </c>
      <c r="Q24">
        <v>514285.4</v>
      </c>
      <c r="R24">
        <v>0</v>
      </c>
      <c r="S24" t="s">
        <v>579</v>
      </c>
      <c r="T24" t="s">
        <v>114</v>
      </c>
      <c r="U24" t="s">
        <v>466</v>
      </c>
      <c r="V24" t="s">
        <v>109</v>
      </c>
      <c r="W24" t="s">
        <v>502</v>
      </c>
      <c r="Y24" t="s">
        <v>468</v>
      </c>
      <c r="Z24">
        <v>-9.75</v>
      </c>
      <c r="AA24">
        <v>-36.65</v>
      </c>
      <c r="AB24" t="s">
        <v>469</v>
      </c>
      <c r="AC24" t="s">
        <v>109</v>
      </c>
    </row>
    <row r="25" spans="1:29" x14ac:dyDescent="0.25">
      <c r="A25" t="s">
        <v>456</v>
      </c>
      <c r="B25" t="s">
        <v>580</v>
      </c>
      <c r="C25" t="s">
        <v>458</v>
      </c>
      <c r="D25" t="s">
        <v>592</v>
      </c>
      <c r="E25" t="s">
        <v>593</v>
      </c>
      <c r="F25" t="s">
        <v>599</v>
      </c>
      <c r="G25" t="s">
        <v>600</v>
      </c>
      <c r="H25" t="s">
        <v>463</v>
      </c>
      <c r="I25" t="s">
        <v>601</v>
      </c>
      <c r="J25" t="s">
        <v>602</v>
      </c>
      <c r="K25" t="s">
        <v>603</v>
      </c>
      <c r="L25" s="174">
        <v>45717</v>
      </c>
      <c r="M25" s="174">
        <v>46116</v>
      </c>
      <c r="N25">
        <v>11772965.67</v>
      </c>
      <c r="O25">
        <v>12932420.84</v>
      </c>
      <c r="P25">
        <v>1112154.18</v>
      </c>
      <c r="Q25">
        <v>11772965.67</v>
      </c>
      <c r="R25">
        <v>47300.99</v>
      </c>
      <c r="S25" t="s">
        <v>579</v>
      </c>
      <c r="T25" t="s">
        <v>114</v>
      </c>
      <c r="U25" t="s">
        <v>466</v>
      </c>
      <c r="V25" t="s">
        <v>109</v>
      </c>
      <c r="W25" t="s">
        <v>502</v>
      </c>
      <c r="Y25" t="s">
        <v>468</v>
      </c>
      <c r="Z25">
        <v>-9.75</v>
      </c>
      <c r="AA25">
        <v>-36.65</v>
      </c>
      <c r="AB25" t="s">
        <v>469</v>
      </c>
      <c r="AC25" t="s">
        <v>109</v>
      </c>
    </row>
    <row r="26" spans="1:29" x14ac:dyDescent="0.25">
      <c r="A26" t="s">
        <v>456</v>
      </c>
      <c r="B26" t="s">
        <v>573</v>
      </c>
      <c r="C26" t="s">
        <v>604</v>
      </c>
      <c r="D26" t="s">
        <v>605</v>
      </c>
      <c r="E26" t="s">
        <v>606</v>
      </c>
      <c r="F26" t="s">
        <v>607</v>
      </c>
      <c r="G26" t="s">
        <v>608</v>
      </c>
      <c r="H26" t="s">
        <v>463</v>
      </c>
      <c r="I26" t="s">
        <v>609</v>
      </c>
      <c r="J26" t="s">
        <v>610</v>
      </c>
      <c r="K26" t="s">
        <v>611</v>
      </c>
      <c r="L26" s="174">
        <v>45638</v>
      </c>
      <c r="M26" s="174">
        <v>45638</v>
      </c>
      <c r="N26">
        <v>208759.64</v>
      </c>
      <c r="O26">
        <v>548904.14</v>
      </c>
      <c r="P26">
        <v>340144.5</v>
      </c>
      <c r="Q26">
        <v>208759.64</v>
      </c>
      <c r="R26">
        <v>0</v>
      </c>
      <c r="S26" t="s">
        <v>109</v>
      </c>
      <c r="T26" t="s">
        <v>114</v>
      </c>
      <c r="U26" t="s">
        <v>466</v>
      </c>
      <c r="V26" t="s">
        <v>109</v>
      </c>
      <c r="W26" t="s">
        <v>502</v>
      </c>
      <c r="Y26" t="s">
        <v>468</v>
      </c>
      <c r="Z26">
        <v>-9.64</v>
      </c>
      <c r="AA26">
        <v>-37.21</v>
      </c>
      <c r="AB26" t="s">
        <v>537</v>
      </c>
      <c r="AC26" t="s">
        <v>109</v>
      </c>
    </row>
    <row r="27" spans="1:29" x14ac:dyDescent="0.25">
      <c r="A27" t="s">
        <v>456</v>
      </c>
      <c r="B27" t="s">
        <v>573</v>
      </c>
      <c r="C27" t="s">
        <v>604</v>
      </c>
      <c r="D27" t="s">
        <v>605</v>
      </c>
      <c r="E27" t="s">
        <v>606</v>
      </c>
      <c r="F27" t="s">
        <v>612</v>
      </c>
      <c r="G27" t="s">
        <v>613</v>
      </c>
      <c r="H27" t="s">
        <v>463</v>
      </c>
      <c r="I27" t="s">
        <v>614</v>
      </c>
      <c r="J27" t="s">
        <v>615</v>
      </c>
      <c r="K27" t="s">
        <v>616</v>
      </c>
      <c r="L27" s="174">
        <v>45638</v>
      </c>
      <c r="M27" s="174">
        <v>45638</v>
      </c>
      <c r="N27">
        <v>0</v>
      </c>
      <c r="O27">
        <v>252844.07</v>
      </c>
      <c r="P27">
        <v>252844.07</v>
      </c>
      <c r="Q27">
        <v>0</v>
      </c>
      <c r="R27">
        <v>0</v>
      </c>
      <c r="S27" t="s">
        <v>109</v>
      </c>
      <c r="T27" t="s">
        <v>114</v>
      </c>
      <c r="U27" t="s">
        <v>466</v>
      </c>
      <c r="V27" t="s">
        <v>109</v>
      </c>
      <c r="W27" t="s">
        <v>502</v>
      </c>
      <c r="Y27" t="s">
        <v>468</v>
      </c>
      <c r="Z27">
        <v>-9.6</v>
      </c>
      <c r="AA27">
        <v>-35.96</v>
      </c>
      <c r="AB27" t="s">
        <v>537</v>
      </c>
      <c r="AC27" t="s">
        <v>109</v>
      </c>
    </row>
    <row r="28" spans="1:29" x14ac:dyDescent="0.25">
      <c r="A28" t="s">
        <v>456</v>
      </c>
      <c r="B28" t="s">
        <v>573</v>
      </c>
      <c r="C28" t="s">
        <v>604</v>
      </c>
      <c r="D28" t="s">
        <v>605</v>
      </c>
      <c r="E28" t="s">
        <v>606</v>
      </c>
      <c r="F28" t="s">
        <v>617</v>
      </c>
      <c r="G28" t="s">
        <v>618</v>
      </c>
      <c r="H28" t="s">
        <v>463</v>
      </c>
      <c r="I28" t="s">
        <v>619</v>
      </c>
      <c r="J28" t="s">
        <v>615</v>
      </c>
      <c r="K28" t="s">
        <v>620</v>
      </c>
      <c r="L28" s="174">
        <v>45726</v>
      </c>
      <c r="M28" s="174">
        <v>46057</v>
      </c>
      <c r="N28">
        <v>469552.01</v>
      </c>
      <c r="O28">
        <v>586940.01</v>
      </c>
      <c r="P28">
        <v>0</v>
      </c>
      <c r="Q28">
        <v>469552.01</v>
      </c>
      <c r="R28">
        <v>117388</v>
      </c>
      <c r="S28" t="s">
        <v>109</v>
      </c>
      <c r="T28" t="s">
        <v>109</v>
      </c>
      <c r="U28" t="s">
        <v>109</v>
      </c>
      <c r="V28" t="s">
        <v>109</v>
      </c>
      <c r="W28" t="s">
        <v>502</v>
      </c>
      <c r="Y28" t="s">
        <v>468</v>
      </c>
      <c r="Z28">
        <v>0</v>
      </c>
      <c r="AA28">
        <v>0</v>
      </c>
      <c r="AB28" t="s">
        <v>523</v>
      </c>
    </row>
    <row r="29" spans="1:29" x14ac:dyDescent="0.25">
      <c r="A29" t="s">
        <v>456</v>
      </c>
      <c r="B29" t="s">
        <v>573</v>
      </c>
      <c r="C29" t="s">
        <v>604</v>
      </c>
      <c r="D29" t="s">
        <v>605</v>
      </c>
      <c r="E29" t="s">
        <v>606</v>
      </c>
      <c r="F29" t="s">
        <v>621</v>
      </c>
      <c r="G29" t="s">
        <v>622</v>
      </c>
      <c r="H29" t="s">
        <v>463</v>
      </c>
      <c r="I29" t="s">
        <v>464</v>
      </c>
      <c r="J29" t="s">
        <v>623</v>
      </c>
      <c r="K29" t="s">
        <v>624</v>
      </c>
      <c r="L29" s="174">
        <v>46411</v>
      </c>
      <c r="M29" s="174">
        <v>46406</v>
      </c>
      <c r="N29">
        <v>0</v>
      </c>
      <c r="O29">
        <v>624851.20000000007</v>
      </c>
      <c r="P29">
        <v>0</v>
      </c>
      <c r="Q29">
        <v>0</v>
      </c>
      <c r="R29">
        <v>624851.20000000007</v>
      </c>
      <c r="S29" t="s">
        <v>109</v>
      </c>
      <c r="T29" t="s">
        <v>109</v>
      </c>
      <c r="U29" t="s">
        <v>109</v>
      </c>
      <c r="V29" t="s">
        <v>109</v>
      </c>
      <c r="W29" t="s">
        <v>467</v>
      </c>
      <c r="Y29" t="s">
        <v>468</v>
      </c>
      <c r="Z29">
        <v>-9.67</v>
      </c>
      <c r="AA29">
        <v>-35.74</v>
      </c>
      <c r="AB29" t="s">
        <v>625</v>
      </c>
    </row>
    <row r="30" spans="1:29" x14ac:dyDescent="0.25">
      <c r="A30" t="s">
        <v>456</v>
      </c>
      <c r="B30" t="s">
        <v>495</v>
      </c>
      <c r="C30" t="s">
        <v>604</v>
      </c>
      <c r="D30" t="s">
        <v>605</v>
      </c>
      <c r="E30" t="s">
        <v>606</v>
      </c>
      <c r="F30" t="s">
        <v>626</v>
      </c>
      <c r="G30" t="s">
        <v>627</v>
      </c>
      <c r="H30" t="s">
        <v>463</v>
      </c>
      <c r="I30" t="s">
        <v>500</v>
      </c>
      <c r="J30" t="s">
        <v>615</v>
      </c>
      <c r="K30" t="s">
        <v>628</v>
      </c>
      <c r="L30" s="174">
        <v>46015</v>
      </c>
      <c r="M30" s="174">
        <v>46013</v>
      </c>
      <c r="N30">
        <v>586940.01</v>
      </c>
      <c r="O30">
        <v>586940.01</v>
      </c>
      <c r="P30">
        <v>0</v>
      </c>
      <c r="Q30">
        <v>586940.01</v>
      </c>
      <c r="R30">
        <v>0</v>
      </c>
      <c r="S30" t="s">
        <v>109</v>
      </c>
      <c r="T30" t="s">
        <v>109</v>
      </c>
      <c r="U30" t="s">
        <v>114</v>
      </c>
      <c r="V30" t="s">
        <v>109</v>
      </c>
      <c r="W30" t="s">
        <v>502</v>
      </c>
      <c r="Y30" t="s">
        <v>468</v>
      </c>
      <c r="Z30">
        <v>-10.130000000000001</v>
      </c>
      <c r="AA30">
        <v>-36.18</v>
      </c>
      <c r="AB30" t="s">
        <v>625</v>
      </c>
      <c r="AC30" t="s">
        <v>109</v>
      </c>
    </row>
    <row r="31" spans="1:29" x14ac:dyDescent="0.25">
      <c r="A31" t="s">
        <v>456</v>
      </c>
      <c r="B31" t="s">
        <v>516</v>
      </c>
      <c r="C31" t="s">
        <v>604</v>
      </c>
      <c r="D31" t="s">
        <v>605</v>
      </c>
      <c r="E31" t="s">
        <v>606</v>
      </c>
      <c r="F31" t="s">
        <v>629</v>
      </c>
      <c r="G31" t="s">
        <v>630</v>
      </c>
      <c r="H31" t="s">
        <v>463</v>
      </c>
      <c r="I31" t="s">
        <v>631</v>
      </c>
      <c r="J31" t="s">
        <v>632</v>
      </c>
      <c r="K31" t="s">
        <v>633</v>
      </c>
      <c r="L31" s="174">
        <v>46022.125</v>
      </c>
      <c r="M31" s="174">
        <v>46107</v>
      </c>
      <c r="N31">
        <v>1359452.33</v>
      </c>
      <c r="O31">
        <v>1393753.6500000001</v>
      </c>
      <c r="P31">
        <v>34301.32</v>
      </c>
      <c r="Q31">
        <v>1359452.33</v>
      </c>
      <c r="R31">
        <v>0</v>
      </c>
      <c r="S31" t="s">
        <v>109</v>
      </c>
      <c r="T31" t="s">
        <v>109</v>
      </c>
      <c r="U31" t="s">
        <v>114</v>
      </c>
      <c r="V31" t="s">
        <v>109</v>
      </c>
      <c r="W31" t="s">
        <v>467</v>
      </c>
      <c r="Y31" t="s">
        <v>468</v>
      </c>
      <c r="Z31">
        <v>-9.7100000000000009</v>
      </c>
      <c r="AA31">
        <v>-35.9</v>
      </c>
      <c r="AB31" t="s">
        <v>475</v>
      </c>
      <c r="AC31" t="s">
        <v>109</v>
      </c>
    </row>
    <row r="32" spans="1:29" x14ac:dyDescent="0.25">
      <c r="A32" t="s">
        <v>456</v>
      </c>
      <c r="B32" t="s">
        <v>516</v>
      </c>
      <c r="C32" t="s">
        <v>604</v>
      </c>
      <c r="D32" t="s">
        <v>605</v>
      </c>
      <c r="E32" t="s">
        <v>606</v>
      </c>
      <c r="F32" t="s">
        <v>634</v>
      </c>
      <c r="G32" t="s">
        <v>635</v>
      </c>
      <c r="H32" t="s">
        <v>463</v>
      </c>
      <c r="I32" t="s">
        <v>636</v>
      </c>
      <c r="J32" t="s">
        <v>615</v>
      </c>
      <c r="K32" t="s">
        <v>637</v>
      </c>
      <c r="L32" s="174">
        <v>45777</v>
      </c>
      <c r="M32" s="174">
        <v>45977</v>
      </c>
      <c r="N32">
        <v>590559.49</v>
      </c>
      <c r="O32">
        <v>590559.49</v>
      </c>
      <c r="P32">
        <v>0</v>
      </c>
      <c r="Q32">
        <v>590559.49</v>
      </c>
      <c r="R32">
        <v>0</v>
      </c>
      <c r="S32" t="s">
        <v>109</v>
      </c>
      <c r="T32" t="s">
        <v>109</v>
      </c>
      <c r="U32" t="s">
        <v>114</v>
      </c>
      <c r="V32" t="s">
        <v>109</v>
      </c>
      <c r="W32" t="s">
        <v>467</v>
      </c>
      <c r="Y32" t="s">
        <v>468</v>
      </c>
      <c r="Z32">
        <v>-9.83</v>
      </c>
      <c r="AA32">
        <v>-35.909999999999997</v>
      </c>
      <c r="AB32" t="s">
        <v>523</v>
      </c>
      <c r="AC32" t="s">
        <v>109</v>
      </c>
    </row>
    <row r="33" spans="1:29" x14ac:dyDescent="0.25">
      <c r="A33" t="s">
        <v>456</v>
      </c>
      <c r="B33" t="s">
        <v>516</v>
      </c>
      <c r="C33" t="s">
        <v>604</v>
      </c>
      <c r="D33" t="s">
        <v>605</v>
      </c>
      <c r="E33" t="s">
        <v>606</v>
      </c>
      <c r="F33" t="s">
        <v>638</v>
      </c>
      <c r="G33" t="s">
        <v>639</v>
      </c>
      <c r="H33" t="s">
        <v>463</v>
      </c>
      <c r="I33" t="s">
        <v>619</v>
      </c>
      <c r="J33" t="s">
        <v>615</v>
      </c>
      <c r="K33" t="s">
        <v>640</v>
      </c>
      <c r="L33" s="174">
        <v>46111</v>
      </c>
      <c r="M33" s="174">
        <v>46112</v>
      </c>
      <c r="N33">
        <v>0</v>
      </c>
      <c r="O33">
        <v>586940</v>
      </c>
      <c r="P33">
        <v>0</v>
      </c>
      <c r="Q33">
        <v>0</v>
      </c>
      <c r="R33">
        <v>586940</v>
      </c>
      <c r="S33" t="s">
        <v>109</v>
      </c>
      <c r="T33" t="s">
        <v>109</v>
      </c>
      <c r="U33" t="s">
        <v>109</v>
      </c>
      <c r="V33" t="s">
        <v>109</v>
      </c>
      <c r="W33" t="s">
        <v>502</v>
      </c>
      <c r="Y33" t="s">
        <v>468</v>
      </c>
      <c r="Z33">
        <v>0</v>
      </c>
      <c r="AA33">
        <v>0</v>
      </c>
      <c r="AB33" t="s">
        <v>523</v>
      </c>
    </row>
    <row r="34" spans="1:29" x14ac:dyDescent="0.25">
      <c r="A34" t="s">
        <v>456</v>
      </c>
      <c r="B34" t="s">
        <v>641</v>
      </c>
      <c r="C34" t="s">
        <v>477</v>
      </c>
      <c r="D34" t="s">
        <v>642</v>
      </c>
      <c r="E34" t="s">
        <v>643</v>
      </c>
      <c r="F34" t="s">
        <v>644</v>
      </c>
      <c r="G34" t="s">
        <v>645</v>
      </c>
      <c r="H34" t="s">
        <v>463</v>
      </c>
      <c r="I34" t="s">
        <v>646</v>
      </c>
      <c r="J34" t="s">
        <v>647</v>
      </c>
      <c r="L34" s="174">
        <v>45926</v>
      </c>
      <c r="M34" s="174">
        <v>46007</v>
      </c>
      <c r="N34">
        <v>0</v>
      </c>
      <c r="O34">
        <v>1338184.8799999999</v>
      </c>
      <c r="P34">
        <v>0</v>
      </c>
      <c r="Q34">
        <v>1338184.8799999999</v>
      </c>
      <c r="R34">
        <v>0</v>
      </c>
      <c r="S34" t="s">
        <v>109</v>
      </c>
      <c r="T34" t="s">
        <v>109</v>
      </c>
      <c r="U34" t="s">
        <v>109</v>
      </c>
      <c r="V34" t="s">
        <v>109</v>
      </c>
      <c r="W34" t="s">
        <v>467</v>
      </c>
      <c r="X34" t="s">
        <v>648</v>
      </c>
      <c r="Y34" t="s">
        <v>468</v>
      </c>
      <c r="Z34">
        <v>-9.31</v>
      </c>
      <c r="AA34">
        <v>-35.61</v>
      </c>
      <c r="AB34" t="s">
        <v>649</v>
      </c>
    </row>
    <row r="35" spans="1:29" x14ac:dyDescent="0.25">
      <c r="A35" t="s">
        <v>456</v>
      </c>
      <c r="B35" t="s">
        <v>650</v>
      </c>
      <c r="C35" t="s">
        <v>477</v>
      </c>
      <c r="D35" t="s">
        <v>642</v>
      </c>
      <c r="E35" t="s">
        <v>643</v>
      </c>
      <c r="F35" t="s">
        <v>651</v>
      </c>
      <c r="G35" t="s">
        <v>652</v>
      </c>
      <c r="H35" t="s">
        <v>463</v>
      </c>
      <c r="I35" t="s">
        <v>653</v>
      </c>
      <c r="J35" t="s">
        <v>654</v>
      </c>
      <c r="K35" t="s">
        <v>655</v>
      </c>
      <c r="L35" s="174">
        <v>45868</v>
      </c>
      <c r="M35" s="174">
        <v>45783</v>
      </c>
      <c r="N35">
        <v>1678774.6</v>
      </c>
      <c r="O35">
        <v>2188875.38</v>
      </c>
      <c r="P35">
        <v>510100.78</v>
      </c>
      <c r="Q35">
        <v>1678774.6</v>
      </c>
      <c r="R35">
        <v>0</v>
      </c>
      <c r="S35" t="s">
        <v>109</v>
      </c>
      <c r="T35" t="s">
        <v>114</v>
      </c>
      <c r="U35" t="s">
        <v>466</v>
      </c>
      <c r="V35" t="s">
        <v>109</v>
      </c>
      <c r="W35" t="s">
        <v>467</v>
      </c>
      <c r="Y35" t="s">
        <v>468</v>
      </c>
      <c r="Z35">
        <v>-9.67</v>
      </c>
      <c r="AA35">
        <v>-35.74</v>
      </c>
      <c r="AB35" t="s">
        <v>475</v>
      </c>
      <c r="AC35" t="s">
        <v>109</v>
      </c>
    </row>
    <row r="36" spans="1:29" x14ac:dyDescent="0.25">
      <c r="A36" t="s">
        <v>456</v>
      </c>
      <c r="B36" t="s">
        <v>650</v>
      </c>
      <c r="C36" t="s">
        <v>477</v>
      </c>
      <c r="D36" t="s">
        <v>642</v>
      </c>
      <c r="E36" t="s">
        <v>643</v>
      </c>
      <c r="F36" t="s">
        <v>656</v>
      </c>
      <c r="G36" t="s">
        <v>657</v>
      </c>
      <c r="H36" t="s">
        <v>463</v>
      </c>
      <c r="I36" t="s">
        <v>658</v>
      </c>
      <c r="J36" t="s">
        <v>659</v>
      </c>
      <c r="K36" t="s">
        <v>660</v>
      </c>
      <c r="L36" s="174">
        <v>45868</v>
      </c>
      <c r="M36" s="174">
        <v>45854</v>
      </c>
      <c r="N36">
        <v>695829.94</v>
      </c>
      <c r="O36">
        <v>1384992.41</v>
      </c>
      <c r="P36">
        <v>689162.47</v>
      </c>
      <c r="Q36">
        <v>695829.94</v>
      </c>
      <c r="R36">
        <v>0</v>
      </c>
      <c r="S36" t="s">
        <v>109</v>
      </c>
      <c r="T36" t="s">
        <v>114</v>
      </c>
      <c r="U36" t="s">
        <v>466</v>
      </c>
      <c r="V36" t="s">
        <v>109</v>
      </c>
      <c r="W36" t="s">
        <v>467</v>
      </c>
      <c r="Y36" t="s">
        <v>468</v>
      </c>
      <c r="Z36">
        <v>-9.67</v>
      </c>
      <c r="AA36">
        <v>-35.74</v>
      </c>
      <c r="AB36" t="s">
        <v>475</v>
      </c>
      <c r="AC36" t="s">
        <v>109</v>
      </c>
    </row>
    <row r="37" spans="1:29" x14ac:dyDescent="0.25">
      <c r="A37" t="s">
        <v>456</v>
      </c>
      <c r="B37" t="s">
        <v>650</v>
      </c>
      <c r="C37" t="s">
        <v>477</v>
      </c>
      <c r="D37" t="s">
        <v>642</v>
      </c>
      <c r="E37" t="s">
        <v>643</v>
      </c>
      <c r="F37" t="s">
        <v>661</v>
      </c>
      <c r="G37" t="s">
        <v>662</v>
      </c>
      <c r="H37" t="s">
        <v>463</v>
      </c>
      <c r="I37" t="s">
        <v>663</v>
      </c>
      <c r="J37" t="s">
        <v>664</v>
      </c>
      <c r="K37" t="s">
        <v>665</v>
      </c>
      <c r="L37" s="174">
        <v>45868</v>
      </c>
      <c r="M37" s="174">
        <v>46058</v>
      </c>
      <c r="N37">
        <v>1176164.79</v>
      </c>
      <c r="O37">
        <v>1325442.42</v>
      </c>
      <c r="P37">
        <v>149277.63</v>
      </c>
      <c r="Q37">
        <v>1176164.79</v>
      </c>
      <c r="R37">
        <v>0</v>
      </c>
      <c r="S37" t="s">
        <v>109</v>
      </c>
      <c r="T37" t="s">
        <v>114</v>
      </c>
      <c r="U37" t="s">
        <v>466</v>
      </c>
      <c r="V37" t="s">
        <v>109</v>
      </c>
      <c r="W37" t="s">
        <v>502</v>
      </c>
      <c r="Y37" t="s">
        <v>468</v>
      </c>
      <c r="Z37">
        <v>-9.5399999999999991</v>
      </c>
      <c r="AA37">
        <v>-37.29</v>
      </c>
      <c r="AB37" t="s">
        <v>475</v>
      </c>
      <c r="AC37" t="s">
        <v>503</v>
      </c>
    </row>
    <row r="38" spans="1:29" x14ac:dyDescent="0.25">
      <c r="A38" t="s">
        <v>456</v>
      </c>
      <c r="B38" t="s">
        <v>650</v>
      </c>
      <c r="C38" t="s">
        <v>477</v>
      </c>
      <c r="D38" t="s">
        <v>642</v>
      </c>
      <c r="E38" t="s">
        <v>643</v>
      </c>
      <c r="F38" t="s">
        <v>666</v>
      </c>
      <c r="G38" t="s">
        <v>667</v>
      </c>
      <c r="H38" t="s">
        <v>463</v>
      </c>
      <c r="I38" t="s">
        <v>668</v>
      </c>
      <c r="J38" t="s">
        <v>654</v>
      </c>
      <c r="K38" t="s">
        <v>669</v>
      </c>
      <c r="L38" s="174">
        <v>45868</v>
      </c>
      <c r="M38" s="174">
        <v>45986</v>
      </c>
      <c r="N38">
        <v>1205345.73</v>
      </c>
      <c r="O38">
        <v>1338759.02</v>
      </c>
      <c r="P38">
        <v>133413.29</v>
      </c>
      <c r="Q38">
        <v>1205345.73</v>
      </c>
      <c r="R38">
        <v>0</v>
      </c>
      <c r="S38" t="s">
        <v>109</v>
      </c>
      <c r="T38" t="s">
        <v>114</v>
      </c>
      <c r="U38" t="s">
        <v>466</v>
      </c>
      <c r="V38" t="s">
        <v>466</v>
      </c>
      <c r="W38" t="s">
        <v>502</v>
      </c>
      <c r="Y38" t="s">
        <v>468</v>
      </c>
      <c r="Z38">
        <v>-9.93</v>
      </c>
      <c r="AA38">
        <v>-36.549999999999997</v>
      </c>
      <c r="AB38" t="s">
        <v>475</v>
      </c>
      <c r="AC38" t="s">
        <v>503</v>
      </c>
    </row>
    <row r="39" spans="1:29" x14ac:dyDescent="0.25">
      <c r="A39" t="s">
        <v>456</v>
      </c>
      <c r="B39" t="s">
        <v>650</v>
      </c>
      <c r="C39" t="s">
        <v>477</v>
      </c>
      <c r="D39" t="s">
        <v>642</v>
      </c>
      <c r="E39" t="s">
        <v>643</v>
      </c>
      <c r="F39" t="s">
        <v>670</v>
      </c>
      <c r="G39" t="s">
        <v>671</v>
      </c>
      <c r="H39" t="s">
        <v>463</v>
      </c>
      <c r="I39" t="s">
        <v>672</v>
      </c>
      <c r="J39" t="s">
        <v>673</v>
      </c>
      <c r="K39" t="s">
        <v>674</v>
      </c>
      <c r="L39" s="174">
        <v>45868</v>
      </c>
      <c r="M39" s="174">
        <v>46108</v>
      </c>
      <c r="N39">
        <v>1105818.3</v>
      </c>
      <c r="O39">
        <v>1270828.6300000001</v>
      </c>
      <c r="P39">
        <v>165010.32999999999</v>
      </c>
      <c r="Q39">
        <v>1105818.3</v>
      </c>
      <c r="R39">
        <v>0</v>
      </c>
      <c r="S39" t="s">
        <v>109</v>
      </c>
      <c r="T39" t="s">
        <v>114</v>
      </c>
      <c r="U39" t="s">
        <v>466</v>
      </c>
      <c r="V39" t="s">
        <v>109</v>
      </c>
      <c r="W39" t="s">
        <v>502</v>
      </c>
      <c r="Y39" t="s">
        <v>468</v>
      </c>
      <c r="Z39">
        <v>-9.3800000000000008</v>
      </c>
      <c r="AA39">
        <v>-37.25</v>
      </c>
      <c r="AB39" t="s">
        <v>475</v>
      </c>
      <c r="AC39" t="s">
        <v>503</v>
      </c>
    </row>
    <row r="40" spans="1:29" x14ac:dyDescent="0.25">
      <c r="A40" t="s">
        <v>456</v>
      </c>
      <c r="B40" t="s">
        <v>650</v>
      </c>
      <c r="C40" t="s">
        <v>477</v>
      </c>
      <c r="D40" t="s">
        <v>642</v>
      </c>
      <c r="E40" t="s">
        <v>643</v>
      </c>
      <c r="F40" t="s">
        <v>675</v>
      </c>
      <c r="G40" t="s">
        <v>676</v>
      </c>
      <c r="H40" t="s">
        <v>463</v>
      </c>
      <c r="I40" t="s">
        <v>609</v>
      </c>
      <c r="J40" t="s">
        <v>654</v>
      </c>
      <c r="K40" t="s">
        <v>677</v>
      </c>
      <c r="L40" s="174">
        <v>45868</v>
      </c>
      <c r="M40" s="174">
        <v>46016</v>
      </c>
      <c r="N40">
        <v>1185093.29</v>
      </c>
      <c r="O40">
        <v>1268237.8700000001</v>
      </c>
      <c r="P40">
        <v>83144.58</v>
      </c>
      <c r="Q40">
        <v>1185093.29</v>
      </c>
      <c r="R40">
        <v>0</v>
      </c>
      <c r="S40" t="s">
        <v>109</v>
      </c>
      <c r="T40" t="s">
        <v>114</v>
      </c>
      <c r="U40" t="s">
        <v>466</v>
      </c>
      <c r="V40" t="s">
        <v>109</v>
      </c>
      <c r="W40" t="s">
        <v>502</v>
      </c>
      <c r="Y40" t="s">
        <v>468</v>
      </c>
      <c r="Z40">
        <v>-9.64</v>
      </c>
      <c r="AA40">
        <v>-37.21</v>
      </c>
      <c r="AB40" t="s">
        <v>475</v>
      </c>
      <c r="AC40" t="s">
        <v>503</v>
      </c>
    </row>
    <row r="41" spans="1:29" x14ac:dyDescent="0.25">
      <c r="A41" t="s">
        <v>456</v>
      </c>
      <c r="B41" t="s">
        <v>650</v>
      </c>
      <c r="C41" t="s">
        <v>477</v>
      </c>
      <c r="D41" t="s">
        <v>642</v>
      </c>
      <c r="E41" t="s">
        <v>643</v>
      </c>
      <c r="F41" t="s">
        <v>678</v>
      </c>
      <c r="G41" t="s">
        <v>679</v>
      </c>
      <c r="H41" t="s">
        <v>463</v>
      </c>
      <c r="I41" t="s">
        <v>614</v>
      </c>
      <c r="J41" t="s">
        <v>6833</v>
      </c>
      <c r="K41" t="s">
        <v>680</v>
      </c>
      <c r="L41" s="174">
        <v>45868</v>
      </c>
      <c r="M41" s="174">
        <v>45990</v>
      </c>
      <c r="N41">
        <v>652212.21</v>
      </c>
      <c r="O41">
        <v>932555.36</v>
      </c>
      <c r="P41">
        <v>228555.36</v>
      </c>
      <c r="Q41">
        <v>704000</v>
      </c>
      <c r="R41">
        <v>0</v>
      </c>
      <c r="S41" t="s">
        <v>109</v>
      </c>
      <c r="T41" t="s">
        <v>114</v>
      </c>
      <c r="U41" t="s">
        <v>466</v>
      </c>
      <c r="V41" t="s">
        <v>109</v>
      </c>
      <c r="W41" t="s">
        <v>502</v>
      </c>
      <c r="X41" t="s">
        <v>6834</v>
      </c>
      <c r="Y41" t="s">
        <v>468</v>
      </c>
      <c r="Z41">
        <v>-9.6</v>
      </c>
      <c r="AA41">
        <v>-35.96</v>
      </c>
      <c r="AB41" t="s">
        <v>475</v>
      </c>
      <c r="AC41" t="s">
        <v>109</v>
      </c>
    </row>
    <row r="42" spans="1:29" x14ac:dyDescent="0.25">
      <c r="A42" t="s">
        <v>456</v>
      </c>
      <c r="B42" t="s">
        <v>650</v>
      </c>
      <c r="C42" t="s">
        <v>477</v>
      </c>
      <c r="D42" t="s">
        <v>642</v>
      </c>
      <c r="E42" t="s">
        <v>643</v>
      </c>
      <c r="F42" t="s">
        <v>681</v>
      </c>
      <c r="G42" t="s">
        <v>682</v>
      </c>
      <c r="H42" t="s">
        <v>463</v>
      </c>
      <c r="I42" t="s">
        <v>683</v>
      </c>
      <c r="J42" t="s">
        <v>684</v>
      </c>
      <c r="K42" t="s">
        <v>685</v>
      </c>
      <c r="L42" s="174">
        <v>45868</v>
      </c>
      <c r="M42" s="174">
        <v>45955</v>
      </c>
      <c r="N42">
        <v>1267471.54</v>
      </c>
      <c r="O42">
        <v>1426031.97</v>
      </c>
      <c r="P42">
        <v>158560.43</v>
      </c>
      <c r="Q42">
        <v>1267471.54</v>
      </c>
      <c r="R42">
        <v>0</v>
      </c>
      <c r="S42" t="s">
        <v>109</v>
      </c>
      <c r="T42" t="s">
        <v>114</v>
      </c>
      <c r="U42" t="s">
        <v>466</v>
      </c>
      <c r="V42" t="s">
        <v>109</v>
      </c>
      <c r="W42" t="s">
        <v>467</v>
      </c>
      <c r="Y42" t="s">
        <v>468</v>
      </c>
      <c r="Z42">
        <v>-9.67</v>
      </c>
      <c r="AA42">
        <v>-35.74</v>
      </c>
      <c r="AB42" t="s">
        <v>475</v>
      </c>
      <c r="AC42" t="s">
        <v>530</v>
      </c>
    </row>
    <row r="43" spans="1:29" x14ac:dyDescent="0.25">
      <c r="A43" t="s">
        <v>456</v>
      </c>
      <c r="B43" t="s">
        <v>650</v>
      </c>
      <c r="C43" t="s">
        <v>477</v>
      </c>
      <c r="D43" t="s">
        <v>642</v>
      </c>
      <c r="E43" t="s">
        <v>643</v>
      </c>
      <c r="F43" t="s">
        <v>686</v>
      </c>
      <c r="G43" t="s">
        <v>687</v>
      </c>
      <c r="H43" t="s">
        <v>463</v>
      </c>
      <c r="I43" t="s">
        <v>688</v>
      </c>
      <c r="J43" t="s">
        <v>689</v>
      </c>
      <c r="K43" t="s">
        <v>690</v>
      </c>
      <c r="L43" s="174">
        <v>45868</v>
      </c>
      <c r="M43" s="174">
        <v>45938</v>
      </c>
      <c r="N43">
        <v>279136.96999999997</v>
      </c>
      <c r="O43">
        <v>381210.29</v>
      </c>
      <c r="P43">
        <v>102073.32</v>
      </c>
      <c r="Q43">
        <v>279136.96999999997</v>
      </c>
      <c r="R43">
        <v>0</v>
      </c>
      <c r="S43" t="s">
        <v>109</v>
      </c>
      <c r="T43" t="s">
        <v>114</v>
      </c>
      <c r="U43" t="s">
        <v>466</v>
      </c>
      <c r="V43" t="s">
        <v>109</v>
      </c>
      <c r="W43" t="s">
        <v>467</v>
      </c>
      <c r="Y43" t="s">
        <v>468</v>
      </c>
      <c r="Z43">
        <v>-9.67</v>
      </c>
      <c r="AA43">
        <v>-35.74</v>
      </c>
      <c r="AB43" t="s">
        <v>475</v>
      </c>
      <c r="AC43" t="s">
        <v>109</v>
      </c>
    </row>
    <row r="44" spans="1:29" x14ac:dyDescent="0.25">
      <c r="A44" t="s">
        <v>456</v>
      </c>
      <c r="B44" t="s">
        <v>650</v>
      </c>
      <c r="C44" t="s">
        <v>477</v>
      </c>
      <c r="D44" t="s">
        <v>642</v>
      </c>
      <c r="E44" t="s">
        <v>643</v>
      </c>
      <c r="F44" t="s">
        <v>691</v>
      </c>
      <c r="G44" t="s">
        <v>692</v>
      </c>
      <c r="H44" t="s">
        <v>463</v>
      </c>
      <c r="I44" t="s">
        <v>515</v>
      </c>
      <c r="J44" t="s">
        <v>6835</v>
      </c>
      <c r="K44" t="s">
        <v>693</v>
      </c>
      <c r="L44" s="174">
        <v>45868</v>
      </c>
      <c r="M44" s="174">
        <v>46043</v>
      </c>
      <c r="N44">
        <v>1520932.16</v>
      </c>
      <c r="O44">
        <v>1471223.81</v>
      </c>
      <c r="P44">
        <v>255540.09</v>
      </c>
      <c r="Q44">
        <v>1215683.72</v>
      </c>
      <c r="R44">
        <v>0</v>
      </c>
      <c r="S44" t="s">
        <v>109</v>
      </c>
      <c r="T44" t="s">
        <v>114</v>
      </c>
      <c r="U44" t="s">
        <v>466</v>
      </c>
      <c r="V44" t="s">
        <v>109</v>
      </c>
      <c r="W44" t="s">
        <v>467</v>
      </c>
      <c r="X44" t="s">
        <v>6836</v>
      </c>
      <c r="Y44" t="s">
        <v>468</v>
      </c>
      <c r="Z44">
        <v>-9.16</v>
      </c>
      <c r="AA44">
        <v>-36.03</v>
      </c>
      <c r="AB44" t="s">
        <v>475</v>
      </c>
      <c r="AC44" t="s">
        <v>530</v>
      </c>
    </row>
    <row r="45" spans="1:29" x14ac:dyDescent="0.25">
      <c r="A45" t="s">
        <v>456</v>
      </c>
      <c r="B45" t="s">
        <v>650</v>
      </c>
      <c r="C45" t="s">
        <v>477</v>
      </c>
      <c r="D45" t="s">
        <v>642</v>
      </c>
      <c r="E45" t="s">
        <v>643</v>
      </c>
      <c r="F45" t="s">
        <v>694</v>
      </c>
      <c r="G45" t="s">
        <v>695</v>
      </c>
      <c r="H45" t="s">
        <v>463</v>
      </c>
      <c r="I45" t="s">
        <v>696</v>
      </c>
      <c r="J45" t="s">
        <v>697</v>
      </c>
      <c r="K45" t="s">
        <v>698</v>
      </c>
      <c r="L45" s="174">
        <v>45868</v>
      </c>
      <c r="M45" s="174">
        <v>45675</v>
      </c>
      <c r="N45">
        <v>200088.42</v>
      </c>
      <c r="O45">
        <v>2250581.52</v>
      </c>
      <c r="P45">
        <v>2050493.1</v>
      </c>
      <c r="Q45">
        <v>200088.42</v>
      </c>
      <c r="R45">
        <v>0</v>
      </c>
      <c r="S45" t="s">
        <v>109</v>
      </c>
      <c r="T45" t="s">
        <v>114</v>
      </c>
      <c r="U45" t="s">
        <v>466</v>
      </c>
      <c r="V45" t="s">
        <v>109</v>
      </c>
      <c r="W45" t="s">
        <v>467</v>
      </c>
      <c r="Y45" t="s">
        <v>468</v>
      </c>
      <c r="Z45">
        <v>-9.7799999999999994</v>
      </c>
      <c r="AA45">
        <v>-36.090000000000003</v>
      </c>
      <c r="AB45" t="s">
        <v>475</v>
      </c>
      <c r="AC45" t="s">
        <v>109</v>
      </c>
    </row>
    <row r="46" spans="1:29" x14ac:dyDescent="0.25">
      <c r="A46" t="s">
        <v>456</v>
      </c>
      <c r="B46" t="s">
        <v>650</v>
      </c>
      <c r="C46" t="s">
        <v>477</v>
      </c>
      <c r="D46" t="s">
        <v>642</v>
      </c>
      <c r="E46" t="s">
        <v>643</v>
      </c>
      <c r="F46" t="s">
        <v>699</v>
      </c>
      <c r="G46" t="s">
        <v>700</v>
      </c>
      <c r="H46" t="s">
        <v>463</v>
      </c>
      <c r="I46" t="s">
        <v>506</v>
      </c>
      <c r="J46" t="s">
        <v>701</v>
      </c>
      <c r="K46" t="s">
        <v>702</v>
      </c>
      <c r="L46" s="174">
        <v>46022.125</v>
      </c>
      <c r="M46" s="174">
        <v>46044</v>
      </c>
      <c r="N46">
        <v>583643.64</v>
      </c>
      <c r="O46">
        <v>648492.93000000005</v>
      </c>
      <c r="P46">
        <v>0</v>
      </c>
      <c r="Q46">
        <v>583643.64</v>
      </c>
      <c r="R46">
        <v>64849.29</v>
      </c>
      <c r="S46" t="s">
        <v>109</v>
      </c>
      <c r="T46" t="s">
        <v>109</v>
      </c>
      <c r="U46" t="s">
        <v>114</v>
      </c>
      <c r="V46" t="s">
        <v>109</v>
      </c>
      <c r="W46" t="s">
        <v>502</v>
      </c>
      <c r="Y46" t="s">
        <v>468</v>
      </c>
      <c r="Z46">
        <v>-9.3800000000000008</v>
      </c>
      <c r="AA46">
        <v>-37.99</v>
      </c>
      <c r="AB46" t="s">
        <v>494</v>
      </c>
      <c r="AC46" t="s">
        <v>503</v>
      </c>
    </row>
    <row r="47" spans="1:29" x14ac:dyDescent="0.25">
      <c r="A47" t="s">
        <v>456</v>
      </c>
      <c r="B47" t="s">
        <v>650</v>
      </c>
      <c r="C47" t="s">
        <v>477</v>
      </c>
      <c r="D47" t="s">
        <v>642</v>
      </c>
      <c r="E47" t="s">
        <v>643</v>
      </c>
      <c r="F47" t="s">
        <v>703</v>
      </c>
      <c r="G47" t="s">
        <v>676</v>
      </c>
      <c r="H47" t="s">
        <v>463</v>
      </c>
      <c r="I47" t="s">
        <v>609</v>
      </c>
      <c r="J47" t="s">
        <v>704</v>
      </c>
      <c r="K47" t="s">
        <v>705</v>
      </c>
      <c r="L47" s="174">
        <v>46022.125</v>
      </c>
      <c r="M47" s="174">
        <v>45979</v>
      </c>
      <c r="N47">
        <v>389095.77</v>
      </c>
      <c r="O47">
        <v>432328.63</v>
      </c>
      <c r="P47">
        <v>0</v>
      </c>
      <c r="Q47">
        <v>389095.77</v>
      </c>
      <c r="R47">
        <v>43232.86</v>
      </c>
      <c r="S47" t="s">
        <v>109</v>
      </c>
      <c r="T47" t="s">
        <v>109</v>
      </c>
      <c r="U47" t="s">
        <v>114</v>
      </c>
      <c r="V47" t="s">
        <v>109</v>
      </c>
      <c r="W47" t="s">
        <v>502</v>
      </c>
      <c r="Y47" t="s">
        <v>468</v>
      </c>
      <c r="Z47">
        <v>-9.64</v>
      </c>
      <c r="AA47">
        <v>-37.21</v>
      </c>
      <c r="AB47" t="s">
        <v>494</v>
      </c>
      <c r="AC47" t="s">
        <v>503</v>
      </c>
    </row>
    <row r="48" spans="1:29" x14ac:dyDescent="0.25">
      <c r="A48" t="s">
        <v>706</v>
      </c>
      <c r="B48" t="s">
        <v>457</v>
      </c>
      <c r="C48" t="s">
        <v>458</v>
      </c>
      <c r="D48" t="s">
        <v>707</v>
      </c>
      <c r="E48" t="s">
        <v>460</v>
      </c>
      <c r="F48" t="s">
        <v>708</v>
      </c>
      <c r="G48" t="s">
        <v>709</v>
      </c>
      <c r="H48" t="s">
        <v>463</v>
      </c>
      <c r="I48" t="s">
        <v>710</v>
      </c>
      <c r="J48" t="s">
        <v>711</v>
      </c>
      <c r="K48" t="s">
        <v>712</v>
      </c>
      <c r="L48" s="174">
        <v>45931.125</v>
      </c>
      <c r="M48" s="174">
        <v>46071</v>
      </c>
      <c r="N48">
        <v>1244357.83</v>
      </c>
      <c r="O48">
        <v>2113614.6800000002</v>
      </c>
      <c r="P48">
        <v>0</v>
      </c>
      <c r="Q48">
        <v>1244357.83</v>
      </c>
      <c r="R48">
        <v>869256.85</v>
      </c>
      <c r="S48" t="s">
        <v>109</v>
      </c>
      <c r="T48" t="s">
        <v>109</v>
      </c>
      <c r="U48" t="s">
        <v>114</v>
      </c>
      <c r="V48" t="s">
        <v>109</v>
      </c>
      <c r="W48" t="s">
        <v>713</v>
      </c>
      <c r="Y48" t="s">
        <v>714</v>
      </c>
      <c r="Z48">
        <v>0.86</v>
      </c>
      <c r="AA48">
        <v>-51.18</v>
      </c>
      <c r="AB48" t="s">
        <v>625</v>
      </c>
      <c r="AC48" t="s">
        <v>715</v>
      </c>
    </row>
    <row r="49" spans="1:29" x14ac:dyDescent="0.25">
      <c r="A49" t="s">
        <v>706</v>
      </c>
      <c r="B49" t="s">
        <v>457</v>
      </c>
      <c r="C49" t="s">
        <v>458</v>
      </c>
      <c r="D49" t="s">
        <v>707</v>
      </c>
      <c r="E49" t="s">
        <v>460</v>
      </c>
      <c r="F49" t="s">
        <v>716</v>
      </c>
      <c r="G49" t="s">
        <v>717</v>
      </c>
      <c r="H49" t="s">
        <v>463</v>
      </c>
      <c r="I49" t="s">
        <v>718</v>
      </c>
      <c r="J49" t="s">
        <v>719</v>
      </c>
      <c r="K49" t="s">
        <v>720</v>
      </c>
      <c r="L49" s="174">
        <v>45931.125</v>
      </c>
      <c r="M49" s="174">
        <v>45853</v>
      </c>
      <c r="N49">
        <v>3425467.72</v>
      </c>
      <c r="O49">
        <v>3425467.72</v>
      </c>
      <c r="P49">
        <v>0</v>
      </c>
      <c r="Q49">
        <v>3425467.72</v>
      </c>
      <c r="R49">
        <v>0</v>
      </c>
      <c r="S49" t="s">
        <v>109</v>
      </c>
      <c r="T49" t="s">
        <v>109</v>
      </c>
      <c r="U49" t="s">
        <v>114</v>
      </c>
      <c r="V49" t="s">
        <v>109</v>
      </c>
      <c r="W49" t="s">
        <v>721</v>
      </c>
      <c r="Y49" t="s">
        <v>714</v>
      </c>
      <c r="Z49">
        <v>0.71</v>
      </c>
      <c r="AA49">
        <v>-50.85</v>
      </c>
      <c r="AB49" t="s">
        <v>625</v>
      </c>
      <c r="AC49" t="s">
        <v>722</v>
      </c>
    </row>
    <row r="50" spans="1:29" x14ac:dyDescent="0.25">
      <c r="A50" t="s">
        <v>706</v>
      </c>
      <c r="B50" t="s">
        <v>457</v>
      </c>
      <c r="C50" t="s">
        <v>458</v>
      </c>
      <c r="D50" t="s">
        <v>707</v>
      </c>
      <c r="E50" t="s">
        <v>460</v>
      </c>
      <c r="F50" t="s">
        <v>6837</v>
      </c>
      <c r="G50" t="s">
        <v>6838</v>
      </c>
      <c r="H50" t="s">
        <v>463</v>
      </c>
      <c r="I50" t="s">
        <v>757</v>
      </c>
      <c r="J50" t="s">
        <v>6839</v>
      </c>
      <c r="K50" t="s">
        <v>6840</v>
      </c>
      <c r="L50" s="174">
        <v>46175</v>
      </c>
      <c r="M50" s="174">
        <v>46203</v>
      </c>
      <c r="N50">
        <v>0</v>
      </c>
      <c r="O50">
        <v>8698832.1699999999</v>
      </c>
      <c r="P50">
        <v>0</v>
      </c>
      <c r="Q50">
        <v>0</v>
      </c>
      <c r="R50">
        <v>8698832.1699999999</v>
      </c>
      <c r="S50" t="s">
        <v>109</v>
      </c>
      <c r="T50" t="s">
        <v>109</v>
      </c>
      <c r="U50" t="s">
        <v>109</v>
      </c>
      <c r="V50" t="s">
        <v>109</v>
      </c>
      <c r="W50" t="s">
        <v>721</v>
      </c>
      <c r="X50" t="s">
        <v>6841</v>
      </c>
      <c r="Y50" t="s">
        <v>714</v>
      </c>
      <c r="Z50">
        <v>0.15</v>
      </c>
      <c r="AA50">
        <v>-51.07</v>
      </c>
      <c r="AB50" t="s">
        <v>625</v>
      </c>
    </row>
    <row r="51" spans="1:29" x14ac:dyDescent="0.25">
      <c r="A51" t="s">
        <v>706</v>
      </c>
      <c r="B51" t="s">
        <v>485</v>
      </c>
      <c r="C51" t="s">
        <v>458</v>
      </c>
      <c r="D51" t="s">
        <v>723</v>
      </c>
      <c r="E51" t="s">
        <v>724</v>
      </c>
      <c r="F51" t="s">
        <v>725</v>
      </c>
      <c r="G51" t="s">
        <v>726</v>
      </c>
      <c r="H51" t="s">
        <v>463</v>
      </c>
      <c r="I51" t="s">
        <v>727</v>
      </c>
      <c r="J51" t="s">
        <v>728</v>
      </c>
      <c r="L51" s="174">
        <v>45931.125</v>
      </c>
      <c r="M51" s="174">
        <v>45961</v>
      </c>
      <c r="N51">
        <v>0</v>
      </c>
      <c r="O51">
        <v>1231111.3500000001</v>
      </c>
      <c r="P51">
        <v>0</v>
      </c>
      <c r="Q51">
        <v>1231111.3500000001</v>
      </c>
      <c r="R51">
        <v>0</v>
      </c>
      <c r="S51" t="s">
        <v>109</v>
      </c>
      <c r="T51" t="s">
        <v>109</v>
      </c>
      <c r="U51" t="s">
        <v>114</v>
      </c>
      <c r="V51" t="s">
        <v>109</v>
      </c>
      <c r="W51" t="s">
        <v>713</v>
      </c>
      <c r="Y51" t="s">
        <v>714</v>
      </c>
      <c r="Z51">
        <v>0.89</v>
      </c>
      <c r="AA51">
        <v>-52</v>
      </c>
      <c r="AB51" t="s">
        <v>625</v>
      </c>
      <c r="AC51" t="s">
        <v>722</v>
      </c>
    </row>
    <row r="52" spans="1:29" x14ac:dyDescent="0.25">
      <c r="A52" t="s">
        <v>706</v>
      </c>
      <c r="B52" t="s">
        <v>729</v>
      </c>
      <c r="C52" t="s">
        <v>546</v>
      </c>
      <c r="D52" t="s">
        <v>730</v>
      </c>
      <c r="E52" t="s">
        <v>731</v>
      </c>
      <c r="F52" t="s">
        <v>732</v>
      </c>
      <c r="G52" t="s">
        <v>733</v>
      </c>
      <c r="H52" t="s">
        <v>551</v>
      </c>
      <c r="I52" t="s">
        <v>734</v>
      </c>
      <c r="J52" t="s">
        <v>735</v>
      </c>
      <c r="K52" t="s">
        <v>736</v>
      </c>
      <c r="L52" s="174">
        <v>46020.125</v>
      </c>
      <c r="M52" s="174">
        <v>46007</v>
      </c>
      <c r="N52">
        <v>587961.68000000005</v>
      </c>
      <c r="O52">
        <v>587961.68000000005</v>
      </c>
      <c r="P52">
        <v>0</v>
      </c>
      <c r="Q52">
        <v>587961.68000000005</v>
      </c>
      <c r="R52">
        <v>0</v>
      </c>
      <c r="S52" t="s">
        <v>109</v>
      </c>
      <c r="T52" t="s">
        <v>109</v>
      </c>
      <c r="U52" t="s">
        <v>114</v>
      </c>
      <c r="V52" t="s">
        <v>109</v>
      </c>
      <c r="W52" t="s">
        <v>713</v>
      </c>
      <c r="Y52" t="s">
        <v>714</v>
      </c>
      <c r="Z52">
        <v>3.85</v>
      </c>
      <c r="AA52">
        <v>-51.81</v>
      </c>
      <c r="AB52" t="s">
        <v>523</v>
      </c>
      <c r="AC52" t="s">
        <v>109</v>
      </c>
    </row>
    <row r="53" spans="1:29" x14ac:dyDescent="0.25">
      <c r="A53" t="s">
        <v>706</v>
      </c>
      <c r="B53" t="s">
        <v>729</v>
      </c>
      <c r="C53" t="s">
        <v>546</v>
      </c>
      <c r="D53" t="s">
        <v>730</v>
      </c>
      <c r="E53" t="s">
        <v>731</v>
      </c>
      <c r="F53" t="s">
        <v>737</v>
      </c>
      <c r="G53" t="s">
        <v>738</v>
      </c>
      <c r="H53" t="s">
        <v>551</v>
      </c>
      <c r="I53" t="s">
        <v>739</v>
      </c>
      <c r="J53" t="s">
        <v>735</v>
      </c>
      <c r="K53" t="s">
        <v>740</v>
      </c>
      <c r="L53" s="174">
        <v>46020.125</v>
      </c>
      <c r="M53" s="174">
        <v>46009</v>
      </c>
      <c r="N53">
        <v>587961.68000000005</v>
      </c>
      <c r="O53">
        <v>587961.68000000005</v>
      </c>
      <c r="P53">
        <v>0</v>
      </c>
      <c r="Q53">
        <v>587961.68000000005</v>
      </c>
      <c r="R53">
        <v>0</v>
      </c>
      <c r="S53" t="s">
        <v>109</v>
      </c>
      <c r="T53" t="s">
        <v>109</v>
      </c>
      <c r="U53" t="s">
        <v>114</v>
      </c>
      <c r="V53" t="s">
        <v>109</v>
      </c>
      <c r="W53" t="s">
        <v>713</v>
      </c>
      <c r="Y53" t="s">
        <v>714</v>
      </c>
      <c r="Z53">
        <v>0.9</v>
      </c>
      <c r="AA53">
        <v>-52.36</v>
      </c>
      <c r="AB53" t="s">
        <v>523</v>
      </c>
      <c r="AC53" t="s">
        <v>109</v>
      </c>
    </row>
    <row r="54" spans="1:29" x14ac:dyDescent="0.25">
      <c r="A54" t="s">
        <v>706</v>
      </c>
      <c r="B54" t="s">
        <v>729</v>
      </c>
      <c r="C54" t="s">
        <v>546</v>
      </c>
      <c r="D54" t="s">
        <v>730</v>
      </c>
      <c r="E54" t="s">
        <v>731</v>
      </c>
      <c r="F54" t="s">
        <v>741</v>
      </c>
      <c r="G54" t="s">
        <v>742</v>
      </c>
      <c r="H54" t="s">
        <v>551</v>
      </c>
      <c r="I54" t="s">
        <v>743</v>
      </c>
      <c r="J54" t="s">
        <v>744</v>
      </c>
      <c r="K54" t="s">
        <v>745</v>
      </c>
      <c r="L54" s="174">
        <v>46020.125</v>
      </c>
      <c r="M54" s="174">
        <v>45922</v>
      </c>
      <c r="N54">
        <v>440971.26</v>
      </c>
      <c r="O54">
        <v>440971.26</v>
      </c>
      <c r="P54">
        <v>0</v>
      </c>
      <c r="Q54">
        <v>440971.26</v>
      </c>
      <c r="R54">
        <v>0</v>
      </c>
      <c r="S54" t="s">
        <v>109</v>
      </c>
      <c r="T54" t="s">
        <v>109</v>
      </c>
      <c r="U54" t="s">
        <v>114</v>
      </c>
      <c r="V54" t="s">
        <v>109</v>
      </c>
      <c r="W54" t="s">
        <v>713</v>
      </c>
      <c r="Y54" t="s">
        <v>714</v>
      </c>
      <c r="Z54">
        <v>1.51</v>
      </c>
      <c r="AA54">
        <v>-50.91</v>
      </c>
      <c r="AB54" t="s">
        <v>523</v>
      </c>
      <c r="AC54" t="s">
        <v>109</v>
      </c>
    </row>
    <row r="55" spans="1:29" x14ac:dyDescent="0.25">
      <c r="A55" t="s">
        <v>706</v>
      </c>
      <c r="B55" t="s">
        <v>729</v>
      </c>
      <c r="C55" t="s">
        <v>546</v>
      </c>
      <c r="D55" t="s">
        <v>730</v>
      </c>
      <c r="E55" t="s">
        <v>731</v>
      </c>
      <c r="F55" t="s">
        <v>6842</v>
      </c>
      <c r="G55" t="s">
        <v>6843</v>
      </c>
      <c r="H55" t="s">
        <v>551</v>
      </c>
      <c r="I55" t="s">
        <v>791</v>
      </c>
      <c r="J55" t="s">
        <v>6844</v>
      </c>
      <c r="K55" t="s">
        <v>6845</v>
      </c>
      <c r="L55" s="174">
        <v>46102</v>
      </c>
      <c r="M55" s="174">
        <v>46142</v>
      </c>
      <c r="N55">
        <v>0</v>
      </c>
      <c r="O55">
        <v>357294.48</v>
      </c>
      <c r="P55">
        <v>0</v>
      </c>
      <c r="Q55">
        <v>0</v>
      </c>
      <c r="R55">
        <v>357294.48</v>
      </c>
      <c r="S55" t="s">
        <v>109</v>
      </c>
      <c r="T55" t="s">
        <v>109</v>
      </c>
      <c r="U55" t="s">
        <v>109</v>
      </c>
      <c r="V55" t="s">
        <v>109</v>
      </c>
      <c r="W55" t="s">
        <v>713</v>
      </c>
      <c r="Y55" t="s">
        <v>714</v>
      </c>
      <c r="Z55">
        <v>1.51</v>
      </c>
      <c r="AA55">
        <v>-50.91</v>
      </c>
      <c r="AB55" t="s">
        <v>625</v>
      </c>
    </row>
    <row r="56" spans="1:29" x14ac:dyDescent="0.25">
      <c r="A56" t="s">
        <v>706</v>
      </c>
      <c r="B56" t="s">
        <v>729</v>
      </c>
      <c r="C56" t="s">
        <v>546</v>
      </c>
      <c r="D56" t="s">
        <v>730</v>
      </c>
      <c r="E56" t="s">
        <v>731</v>
      </c>
      <c r="F56" t="s">
        <v>6846</v>
      </c>
      <c r="G56" t="s">
        <v>6847</v>
      </c>
      <c r="H56" t="s">
        <v>551</v>
      </c>
      <c r="I56" t="s">
        <v>6848</v>
      </c>
      <c r="J56" t="s">
        <v>6844</v>
      </c>
      <c r="K56" t="s">
        <v>6845</v>
      </c>
      <c r="L56" s="174">
        <v>46163</v>
      </c>
      <c r="M56" s="174">
        <v>46169</v>
      </c>
      <c r="N56">
        <v>0</v>
      </c>
      <c r="O56">
        <v>357294.48</v>
      </c>
      <c r="P56">
        <v>0</v>
      </c>
      <c r="Q56">
        <v>0</v>
      </c>
      <c r="R56">
        <v>357294.48</v>
      </c>
      <c r="S56" t="s">
        <v>109</v>
      </c>
      <c r="T56" t="s">
        <v>109</v>
      </c>
      <c r="U56" t="s">
        <v>109</v>
      </c>
      <c r="V56" t="s">
        <v>109</v>
      </c>
      <c r="W56" t="s">
        <v>713</v>
      </c>
      <c r="Y56" t="s">
        <v>714</v>
      </c>
      <c r="Z56">
        <v>-0.15</v>
      </c>
      <c r="AA56">
        <v>-51.37</v>
      </c>
      <c r="AB56" t="s">
        <v>625</v>
      </c>
    </row>
    <row r="57" spans="1:29" x14ac:dyDescent="0.25">
      <c r="A57" t="s">
        <v>706</v>
      </c>
      <c r="B57" t="s">
        <v>729</v>
      </c>
      <c r="C57" t="s">
        <v>546</v>
      </c>
      <c r="D57" t="s">
        <v>730</v>
      </c>
      <c r="E57" t="s">
        <v>731</v>
      </c>
      <c r="F57" t="s">
        <v>6849</v>
      </c>
      <c r="G57" t="s">
        <v>6850</v>
      </c>
      <c r="H57" t="s">
        <v>551</v>
      </c>
      <c r="I57" t="s">
        <v>6851</v>
      </c>
      <c r="J57" t="s">
        <v>6844</v>
      </c>
      <c r="K57" t="s">
        <v>6852</v>
      </c>
      <c r="L57" s="174">
        <v>46133</v>
      </c>
      <c r="M57" s="174">
        <v>46197</v>
      </c>
      <c r="N57">
        <v>0</v>
      </c>
      <c r="O57">
        <v>357294.48</v>
      </c>
      <c r="P57">
        <v>0</v>
      </c>
      <c r="Q57">
        <v>0</v>
      </c>
      <c r="R57">
        <v>357294.48</v>
      </c>
      <c r="S57" t="s">
        <v>109</v>
      </c>
      <c r="T57" t="s">
        <v>109</v>
      </c>
      <c r="U57" t="s">
        <v>109</v>
      </c>
      <c r="V57" t="s">
        <v>109</v>
      </c>
      <c r="W57" t="s">
        <v>713</v>
      </c>
      <c r="Y57" t="s">
        <v>714</v>
      </c>
      <c r="Z57">
        <v>2.4900000000000002</v>
      </c>
      <c r="AA57">
        <v>-50.99</v>
      </c>
      <c r="AB57" t="s">
        <v>625</v>
      </c>
    </row>
    <row r="58" spans="1:29" x14ac:dyDescent="0.25">
      <c r="A58" t="s">
        <v>706</v>
      </c>
      <c r="B58" t="s">
        <v>516</v>
      </c>
      <c r="C58" t="s">
        <v>477</v>
      </c>
      <c r="D58" t="s">
        <v>746</v>
      </c>
      <c r="E58" t="s">
        <v>532</v>
      </c>
      <c r="F58" t="s">
        <v>747</v>
      </c>
      <c r="G58" t="s">
        <v>748</v>
      </c>
      <c r="H58" t="s">
        <v>463</v>
      </c>
      <c r="I58" t="s">
        <v>749</v>
      </c>
      <c r="J58" t="s">
        <v>522</v>
      </c>
      <c r="K58" t="s">
        <v>750</v>
      </c>
      <c r="L58" s="174">
        <v>45657</v>
      </c>
      <c r="M58" s="174">
        <v>45717</v>
      </c>
      <c r="N58">
        <v>853654.57</v>
      </c>
      <c r="O58">
        <v>1518462.88</v>
      </c>
      <c r="P58">
        <v>664808.31000000006</v>
      </c>
      <c r="Q58">
        <v>853654.57</v>
      </c>
      <c r="R58">
        <v>0</v>
      </c>
      <c r="S58" t="s">
        <v>109</v>
      </c>
      <c r="T58" t="s">
        <v>114</v>
      </c>
      <c r="U58" t="s">
        <v>466</v>
      </c>
      <c r="V58" t="s">
        <v>109</v>
      </c>
      <c r="W58" t="s">
        <v>713</v>
      </c>
      <c r="Y58" t="s">
        <v>714</v>
      </c>
      <c r="Z58">
        <v>0.71</v>
      </c>
      <c r="AA58">
        <v>-51.41</v>
      </c>
      <c r="AB58" t="s">
        <v>537</v>
      </c>
      <c r="AC58" t="s">
        <v>109</v>
      </c>
    </row>
    <row r="59" spans="1:29" x14ac:dyDescent="0.25">
      <c r="A59" t="s">
        <v>706</v>
      </c>
      <c r="B59" t="s">
        <v>538</v>
      </c>
      <c r="C59" t="s">
        <v>477</v>
      </c>
      <c r="D59" t="s">
        <v>746</v>
      </c>
      <c r="E59" t="s">
        <v>532</v>
      </c>
      <c r="F59" t="s">
        <v>751</v>
      </c>
      <c r="G59" t="s">
        <v>752</v>
      </c>
      <c r="H59" t="s">
        <v>463</v>
      </c>
      <c r="I59" t="s">
        <v>753</v>
      </c>
      <c r="J59" t="s">
        <v>754</v>
      </c>
      <c r="L59" s="174">
        <v>45657</v>
      </c>
      <c r="M59" s="174">
        <v>45573</v>
      </c>
      <c r="N59">
        <v>92912.81</v>
      </c>
      <c r="O59">
        <v>170057.89</v>
      </c>
      <c r="P59">
        <v>77145.08</v>
      </c>
      <c r="Q59">
        <v>92912.81</v>
      </c>
      <c r="R59">
        <v>0</v>
      </c>
      <c r="S59" t="s">
        <v>109</v>
      </c>
      <c r="T59" t="s">
        <v>114</v>
      </c>
      <c r="U59" t="s">
        <v>466</v>
      </c>
      <c r="V59" t="s">
        <v>109</v>
      </c>
      <c r="W59" t="s">
        <v>713</v>
      </c>
      <c r="Y59" t="s">
        <v>714</v>
      </c>
      <c r="Z59">
        <v>0.03</v>
      </c>
      <c r="AA59">
        <v>-51.07</v>
      </c>
      <c r="AB59" t="s">
        <v>537</v>
      </c>
      <c r="AC59" t="s">
        <v>109</v>
      </c>
    </row>
    <row r="60" spans="1:29" x14ac:dyDescent="0.25">
      <c r="A60" t="s">
        <v>706</v>
      </c>
      <c r="B60" t="s">
        <v>538</v>
      </c>
      <c r="C60" t="s">
        <v>477</v>
      </c>
      <c r="D60" t="s">
        <v>746</v>
      </c>
      <c r="E60" t="s">
        <v>532</v>
      </c>
      <c r="F60" t="s">
        <v>755</v>
      </c>
      <c r="G60" t="s">
        <v>756</v>
      </c>
      <c r="H60" t="s">
        <v>463</v>
      </c>
      <c r="I60" t="s">
        <v>757</v>
      </c>
      <c r="J60" t="s">
        <v>754</v>
      </c>
      <c r="L60" s="174">
        <v>45657</v>
      </c>
      <c r="M60" s="174">
        <v>45695</v>
      </c>
      <c r="N60">
        <v>150400.4</v>
      </c>
      <c r="O60">
        <v>227024.53</v>
      </c>
      <c r="P60">
        <v>76624.13</v>
      </c>
      <c r="Q60">
        <v>150400.4</v>
      </c>
      <c r="R60">
        <v>0</v>
      </c>
      <c r="S60" t="s">
        <v>109</v>
      </c>
      <c r="T60" t="s">
        <v>114</v>
      </c>
      <c r="U60" t="s">
        <v>466</v>
      </c>
      <c r="V60" t="s">
        <v>109</v>
      </c>
      <c r="W60" t="s">
        <v>721</v>
      </c>
      <c r="Y60" t="s">
        <v>714</v>
      </c>
      <c r="Z60">
        <v>0.15</v>
      </c>
      <c r="AA60">
        <v>-51.07</v>
      </c>
      <c r="AB60" t="s">
        <v>537</v>
      </c>
      <c r="AC60" t="s">
        <v>109</v>
      </c>
    </row>
    <row r="61" spans="1:29" x14ac:dyDescent="0.25">
      <c r="A61" t="s">
        <v>706</v>
      </c>
      <c r="B61" t="s">
        <v>538</v>
      </c>
      <c r="C61" t="s">
        <v>477</v>
      </c>
      <c r="D61" t="s">
        <v>746</v>
      </c>
      <c r="E61" t="s">
        <v>532</v>
      </c>
      <c r="F61" t="s">
        <v>758</v>
      </c>
      <c r="G61" t="s">
        <v>759</v>
      </c>
      <c r="H61" t="s">
        <v>463</v>
      </c>
      <c r="I61" t="s">
        <v>760</v>
      </c>
      <c r="J61" t="s">
        <v>754</v>
      </c>
      <c r="L61" s="174">
        <v>46022.125</v>
      </c>
      <c r="M61" s="174">
        <v>45999</v>
      </c>
      <c r="N61">
        <v>79815.45</v>
      </c>
      <c r="O61">
        <v>104742.34</v>
      </c>
      <c r="P61">
        <v>0</v>
      </c>
      <c r="Q61">
        <v>79815.45</v>
      </c>
      <c r="R61">
        <v>24926.89</v>
      </c>
      <c r="S61" t="s">
        <v>109</v>
      </c>
      <c r="T61" t="s">
        <v>109</v>
      </c>
      <c r="U61" t="s">
        <v>114</v>
      </c>
      <c r="V61" t="s">
        <v>109</v>
      </c>
      <c r="W61" t="s">
        <v>713</v>
      </c>
      <c r="Y61" t="s">
        <v>714</v>
      </c>
      <c r="Z61">
        <v>2.5</v>
      </c>
      <c r="AA61">
        <v>-50.95</v>
      </c>
      <c r="AB61" t="s">
        <v>625</v>
      </c>
      <c r="AC61" t="s">
        <v>722</v>
      </c>
    </row>
    <row r="62" spans="1:29" x14ac:dyDescent="0.25">
      <c r="A62" t="s">
        <v>706</v>
      </c>
      <c r="B62" t="s">
        <v>538</v>
      </c>
      <c r="C62" t="s">
        <v>477</v>
      </c>
      <c r="D62" t="s">
        <v>746</v>
      </c>
      <c r="E62" t="s">
        <v>532</v>
      </c>
      <c r="F62" t="s">
        <v>761</v>
      </c>
      <c r="G62" t="s">
        <v>762</v>
      </c>
      <c r="H62" t="s">
        <v>463</v>
      </c>
      <c r="I62" t="s">
        <v>757</v>
      </c>
      <c r="J62" t="s">
        <v>763</v>
      </c>
      <c r="K62" t="s">
        <v>764</v>
      </c>
      <c r="L62" s="174">
        <v>46022.125</v>
      </c>
      <c r="M62" s="174">
        <v>46051</v>
      </c>
      <c r="N62">
        <v>1764651.91</v>
      </c>
      <c r="O62">
        <v>4591142.6500000004</v>
      </c>
      <c r="P62">
        <v>0</v>
      </c>
      <c r="Q62">
        <v>1764651.91</v>
      </c>
      <c r="R62">
        <v>2826490.74</v>
      </c>
      <c r="S62" t="s">
        <v>109</v>
      </c>
      <c r="T62" t="s">
        <v>109</v>
      </c>
      <c r="U62" t="s">
        <v>114</v>
      </c>
      <c r="V62" t="s">
        <v>109</v>
      </c>
      <c r="W62" t="s">
        <v>721</v>
      </c>
      <c r="Y62" t="s">
        <v>714</v>
      </c>
      <c r="Z62">
        <v>0.15</v>
      </c>
      <c r="AA62">
        <v>-51.07</v>
      </c>
      <c r="AB62" t="s">
        <v>625</v>
      </c>
      <c r="AC62" t="s">
        <v>722</v>
      </c>
    </row>
    <row r="63" spans="1:29" x14ac:dyDescent="0.25">
      <c r="A63" t="s">
        <v>706</v>
      </c>
      <c r="B63" t="s">
        <v>538</v>
      </c>
      <c r="C63" t="s">
        <v>477</v>
      </c>
      <c r="D63" t="s">
        <v>746</v>
      </c>
      <c r="E63" t="s">
        <v>532</v>
      </c>
      <c r="F63" t="s">
        <v>765</v>
      </c>
      <c r="G63" t="s">
        <v>766</v>
      </c>
      <c r="H63" t="s">
        <v>463</v>
      </c>
      <c r="I63" t="s">
        <v>767</v>
      </c>
      <c r="J63" t="s">
        <v>768</v>
      </c>
      <c r="K63" t="s">
        <v>769</v>
      </c>
      <c r="L63" s="174">
        <v>46022.125</v>
      </c>
      <c r="M63" s="174">
        <v>46162</v>
      </c>
      <c r="N63">
        <v>3357363.36</v>
      </c>
      <c r="O63">
        <v>9449740.9299999997</v>
      </c>
      <c r="P63">
        <v>0</v>
      </c>
      <c r="Q63">
        <v>3357363.36</v>
      </c>
      <c r="R63">
        <v>6092377.5700000003</v>
      </c>
      <c r="S63" t="s">
        <v>109</v>
      </c>
      <c r="T63" t="s">
        <v>109</v>
      </c>
      <c r="U63" t="s">
        <v>114</v>
      </c>
      <c r="V63" t="s">
        <v>109</v>
      </c>
      <c r="W63" t="s">
        <v>721</v>
      </c>
      <c r="Y63" t="s">
        <v>714</v>
      </c>
      <c r="Z63">
        <v>0.15</v>
      </c>
      <c r="AA63">
        <v>-51.07</v>
      </c>
      <c r="AB63" t="s">
        <v>625</v>
      </c>
      <c r="AC63" t="s">
        <v>715</v>
      </c>
    </row>
    <row r="64" spans="1:29" x14ac:dyDescent="0.25">
      <c r="A64" t="s">
        <v>706</v>
      </c>
      <c r="B64" t="s">
        <v>538</v>
      </c>
      <c r="C64" t="s">
        <v>477</v>
      </c>
      <c r="D64" t="s">
        <v>746</v>
      </c>
      <c r="E64" t="s">
        <v>532</v>
      </c>
      <c r="F64" t="s">
        <v>770</v>
      </c>
      <c r="G64" t="s">
        <v>771</v>
      </c>
      <c r="H64" t="s">
        <v>463</v>
      </c>
      <c r="I64" t="s">
        <v>772</v>
      </c>
      <c r="J64" t="s">
        <v>773</v>
      </c>
      <c r="K64" t="s">
        <v>774</v>
      </c>
      <c r="L64" s="174">
        <v>46022.125</v>
      </c>
      <c r="M64" s="174">
        <v>46093</v>
      </c>
      <c r="N64">
        <v>1465423.07</v>
      </c>
      <c r="O64">
        <v>2774556.42</v>
      </c>
      <c r="P64">
        <v>0</v>
      </c>
      <c r="Q64">
        <v>1465423.07</v>
      </c>
      <c r="R64">
        <v>1309133.3500000001</v>
      </c>
      <c r="S64" t="s">
        <v>109</v>
      </c>
      <c r="T64" t="s">
        <v>109</v>
      </c>
      <c r="U64" t="s">
        <v>114</v>
      </c>
      <c r="V64" t="s">
        <v>109</v>
      </c>
      <c r="W64" t="s">
        <v>721</v>
      </c>
      <c r="Y64" t="s">
        <v>714</v>
      </c>
      <c r="Z64">
        <v>0</v>
      </c>
      <c r="AA64">
        <v>-51.38</v>
      </c>
      <c r="AB64" t="s">
        <v>625</v>
      </c>
      <c r="AC64" t="s">
        <v>715</v>
      </c>
    </row>
    <row r="65" spans="1:29" x14ac:dyDescent="0.25">
      <c r="A65" t="s">
        <v>706</v>
      </c>
      <c r="B65" t="s">
        <v>538</v>
      </c>
      <c r="C65" t="s">
        <v>477</v>
      </c>
      <c r="D65" t="s">
        <v>746</v>
      </c>
      <c r="E65" t="s">
        <v>532</v>
      </c>
      <c r="F65" t="s">
        <v>775</v>
      </c>
      <c r="G65" t="s">
        <v>776</v>
      </c>
      <c r="H65" t="s">
        <v>463</v>
      </c>
      <c r="I65" t="s">
        <v>777</v>
      </c>
      <c r="J65" t="s">
        <v>778</v>
      </c>
      <c r="K65" t="s">
        <v>779</v>
      </c>
      <c r="L65" s="174">
        <v>46022</v>
      </c>
      <c r="M65" s="174">
        <v>46035</v>
      </c>
      <c r="N65">
        <v>114078.53</v>
      </c>
      <c r="O65">
        <v>114078.53</v>
      </c>
      <c r="P65">
        <v>0</v>
      </c>
      <c r="Q65">
        <v>114078.53</v>
      </c>
      <c r="R65">
        <v>0</v>
      </c>
      <c r="S65" t="s">
        <v>109</v>
      </c>
      <c r="T65" t="s">
        <v>109</v>
      </c>
      <c r="U65" t="s">
        <v>114</v>
      </c>
      <c r="V65" t="s">
        <v>109</v>
      </c>
      <c r="W65" t="s">
        <v>721</v>
      </c>
      <c r="Y65" t="s">
        <v>714</v>
      </c>
      <c r="Z65">
        <v>0.7</v>
      </c>
      <c r="AA65">
        <v>-51.4</v>
      </c>
      <c r="AB65" t="s">
        <v>523</v>
      </c>
    </row>
    <row r="66" spans="1:29" x14ac:dyDescent="0.25">
      <c r="A66" t="s">
        <v>706</v>
      </c>
      <c r="B66" t="s">
        <v>538</v>
      </c>
      <c r="C66" t="s">
        <v>477</v>
      </c>
      <c r="D66" t="s">
        <v>746</v>
      </c>
      <c r="E66" t="s">
        <v>532</v>
      </c>
      <c r="F66" t="s">
        <v>6853</v>
      </c>
      <c r="G66" t="s">
        <v>6854</v>
      </c>
      <c r="H66" t="s">
        <v>463</v>
      </c>
      <c r="I66" t="s">
        <v>753</v>
      </c>
      <c r="J66" t="s">
        <v>6855</v>
      </c>
      <c r="K66" t="s">
        <v>6856</v>
      </c>
      <c r="L66" s="174">
        <v>46202</v>
      </c>
      <c r="M66" s="174">
        <v>46200</v>
      </c>
      <c r="N66">
        <v>0</v>
      </c>
      <c r="O66">
        <v>1566369.69</v>
      </c>
      <c r="P66">
        <v>0</v>
      </c>
      <c r="Q66">
        <v>0</v>
      </c>
      <c r="R66">
        <v>1566369.69</v>
      </c>
      <c r="S66" t="s">
        <v>109</v>
      </c>
      <c r="T66" t="s">
        <v>109</v>
      </c>
      <c r="U66" t="s">
        <v>109</v>
      </c>
      <c r="V66" t="s">
        <v>109</v>
      </c>
      <c r="W66" t="s">
        <v>713</v>
      </c>
      <c r="X66" t="s">
        <v>6857</v>
      </c>
      <c r="Y66" t="s">
        <v>714</v>
      </c>
      <c r="Z66">
        <v>0.03</v>
      </c>
      <c r="AA66">
        <v>-51.07</v>
      </c>
      <c r="AB66" t="s">
        <v>625</v>
      </c>
    </row>
    <row r="67" spans="1:29" x14ac:dyDescent="0.25">
      <c r="A67" t="s">
        <v>706</v>
      </c>
      <c r="B67" t="s">
        <v>538</v>
      </c>
      <c r="C67" t="s">
        <v>477</v>
      </c>
      <c r="D67" t="s">
        <v>746</v>
      </c>
      <c r="E67" t="s">
        <v>532</v>
      </c>
      <c r="F67" t="s">
        <v>6858</v>
      </c>
      <c r="G67" t="s">
        <v>6859</v>
      </c>
      <c r="H67" t="s">
        <v>463</v>
      </c>
      <c r="I67" t="s">
        <v>760</v>
      </c>
      <c r="J67" t="s">
        <v>6860</v>
      </c>
      <c r="K67" t="s">
        <v>6861</v>
      </c>
      <c r="L67" s="174">
        <v>46202</v>
      </c>
      <c r="M67" s="174"/>
      <c r="N67">
        <v>0</v>
      </c>
      <c r="O67">
        <v>2056131.05</v>
      </c>
      <c r="P67">
        <v>0</v>
      </c>
      <c r="Q67">
        <v>0</v>
      </c>
      <c r="R67">
        <v>2056131.05</v>
      </c>
      <c r="S67" t="s">
        <v>109</v>
      </c>
      <c r="T67" t="s">
        <v>109</v>
      </c>
      <c r="U67" t="s">
        <v>109</v>
      </c>
      <c r="V67" t="s">
        <v>109</v>
      </c>
      <c r="W67" t="s">
        <v>713</v>
      </c>
      <c r="X67" t="s">
        <v>6862</v>
      </c>
      <c r="Y67" t="s">
        <v>714</v>
      </c>
      <c r="Z67">
        <v>2.5</v>
      </c>
      <c r="AA67">
        <v>-50.95</v>
      </c>
      <c r="AB67" t="s">
        <v>625</v>
      </c>
    </row>
    <row r="68" spans="1:29" x14ac:dyDescent="0.25">
      <c r="A68" t="s">
        <v>706</v>
      </c>
      <c r="B68" t="s">
        <v>545</v>
      </c>
      <c r="C68" t="s">
        <v>546</v>
      </c>
      <c r="D68" t="s">
        <v>780</v>
      </c>
      <c r="E68" t="s">
        <v>548</v>
      </c>
      <c r="F68" t="s">
        <v>781</v>
      </c>
      <c r="G68" t="s">
        <v>782</v>
      </c>
      <c r="H68" t="s">
        <v>551</v>
      </c>
      <c r="I68" t="s">
        <v>760</v>
      </c>
      <c r="J68" t="s">
        <v>783</v>
      </c>
      <c r="K68" t="s">
        <v>784</v>
      </c>
      <c r="L68" s="174">
        <v>45656</v>
      </c>
      <c r="M68" s="174">
        <v>45688</v>
      </c>
      <c r="N68">
        <v>18549.82</v>
      </c>
      <c r="O68">
        <v>1107853.55</v>
      </c>
      <c r="P68">
        <v>1089303.73</v>
      </c>
      <c r="Q68">
        <v>18549.82</v>
      </c>
      <c r="R68">
        <v>0</v>
      </c>
      <c r="S68" t="s">
        <v>109</v>
      </c>
      <c r="T68" t="s">
        <v>114</v>
      </c>
      <c r="U68" t="s">
        <v>466</v>
      </c>
      <c r="V68" t="s">
        <v>109</v>
      </c>
      <c r="W68" t="s">
        <v>713</v>
      </c>
      <c r="Y68" t="s">
        <v>714</v>
      </c>
      <c r="Z68">
        <v>2.5</v>
      </c>
      <c r="AA68">
        <v>-50.95</v>
      </c>
      <c r="AB68" t="s">
        <v>537</v>
      </c>
      <c r="AC68" t="s">
        <v>109</v>
      </c>
    </row>
    <row r="69" spans="1:29" x14ac:dyDescent="0.25">
      <c r="A69" t="s">
        <v>706</v>
      </c>
      <c r="B69" t="s">
        <v>545</v>
      </c>
      <c r="C69" t="s">
        <v>546</v>
      </c>
      <c r="D69" t="s">
        <v>780</v>
      </c>
      <c r="E69" t="s">
        <v>548</v>
      </c>
      <c r="F69" t="s">
        <v>785</v>
      </c>
      <c r="G69" t="s">
        <v>786</v>
      </c>
      <c r="H69" t="s">
        <v>551</v>
      </c>
      <c r="I69" t="s">
        <v>734</v>
      </c>
      <c r="J69" t="s">
        <v>787</v>
      </c>
      <c r="K69" t="s">
        <v>788</v>
      </c>
      <c r="L69" s="174">
        <v>46020.125</v>
      </c>
      <c r="M69" s="174">
        <v>45972</v>
      </c>
      <c r="N69">
        <v>166981.56</v>
      </c>
      <c r="O69">
        <v>166981.56</v>
      </c>
      <c r="P69">
        <v>0</v>
      </c>
      <c r="Q69">
        <v>166981.56</v>
      </c>
      <c r="R69">
        <v>0</v>
      </c>
      <c r="S69" t="s">
        <v>109</v>
      </c>
      <c r="T69" t="s">
        <v>109</v>
      </c>
      <c r="U69" t="s">
        <v>114</v>
      </c>
      <c r="V69" t="s">
        <v>109</v>
      </c>
      <c r="W69" t="s">
        <v>713</v>
      </c>
      <c r="Y69" t="s">
        <v>714</v>
      </c>
      <c r="Z69">
        <v>3.85</v>
      </c>
      <c r="AA69">
        <v>-51.81</v>
      </c>
      <c r="AB69" t="s">
        <v>523</v>
      </c>
      <c r="AC69" t="s">
        <v>109</v>
      </c>
    </row>
    <row r="70" spans="1:29" x14ac:dyDescent="0.25">
      <c r="A70" t="s">
        <v>706</v>
      </c>
      <c r="B70" t="s">
        <v>545</v>
      </c>
      <c r="C70" t="s">
        <v>546</v>
      </c>
      <c r="D70" t="s">
        <v>780</v>
      </c>
      <c r="E70" t="s">
        <v>548</v>
      </c>
      <c r="F70" t="s">
        <v>789</v>
      </c>
      <c r="G70" t="s">
        <v>790</v>
      </c>
      <c r="H70" t="s">
        <v>551</v>
      </c>
      <c r="I70" t="s">
        <v>791</v>
      </c>
      <c r="J70" t="s">
        <v>787</v>
      </c>
      <c r="K70" t="s">
        <v>788</v>
      </c>
      <c r="L70" s="174">
        <v>46020.125</v>
      </c>
      <c r="M70" s="174">
        <v>45947</v>
      </c>
      <c r="N70">
        <v>166981.56</v>
      </c>
      <c r="O70">
        <v>166981.56</v>
      </c>
      <c r="P70">
        <v>0</v>
      </c>
      <c r="Q70">
        <v>166981.56</v>
      </c>
      <c r="R70">
        <v>0</v>
      </c>
      <c r="S70" t="s">
        <v>109</v>
      </c>
      <c r="T70" t="s">
        <v>109</v>
      </c>
      <c r="U70" t="s">
        <v>114</v>
      </c>
      <c r="V70" t="s">
        <v>109</v>
      </c>
      <c r="W70" t="s">
        <v>713</v>
      </c>
      <c r="Y70" t="s">
        <v>714</v>
      </c>
      <c r="Z70">
        <v>1.51</v>
      </c>
      <c r="AA70">
        <v>-50.91</v>
      </c>
      <c r="AB70" t="s">
        <v>523</v>
      </c>
      <c r="AC70" t="s">
        <v>109</v>
      </c>
    </row>
    <row r="71" spans="1:29" x14ac:dyDescent="0.25">
      <c r="A71" t="s">
        <v>706</v>
      </c>
      <c r="B71" t="s">
        <v>545</v>
      </c>
      <c r="C71" t="s">
        <v>546</v>
      </c>
      <c r="D71" t="s">
        <v>780</v>
      </c>
      <c r="E71" t="s">
        <v>548</v>
      </c>
      <c r="F71" t="s">
        <v>792</v>
      </c>
      <c r="G71" t="s">
        <v>793</v>
      </c>
      <c r="H71" t="s">
        <v>551</v>
      </c>
      <c r="I71" t="s">
        <v>743</v>
      </c>
      <c r="J71" t="s">
        <v>794</v>
      </c>
      <c r="K71" t="s">
        <v>795</v>
      </c>
      <c r="L71" s="174">
        <v>46020.125</v>
      </c>
      <c r="M71" s="174">
        <v>45891</v>
      </c>
      <c r="N71">
        <v>340951.8</v>
      </c>
      <c r="O71">
        <v>340951.8</v>
      </c>
      <c r="P71">
        <v>0</v>
      </c>
      <c r="Q71">
        <v>340951.8</v>
      </c>
      <c r="R71">
        <v>0</v>
      </c>
      <c r="S71" t="s">
        <v>109</v>
      </c>
      <c r="T71" t="s">
        <v>109</v>
      </c>
      <c r="U71" t="s">
        <v>114</v>
      </c>
      <c r="V71" t="s">
        <v>109</v>
      </c>
      <c r="W71" t="s">
        <v>713</v>
      </c>
      <c r="Y71" t="s">
        <v>714</v>
      </c>
      <c r="Z71">
        <v>1.51</v>
      </c>
      <c r="AA71">
        <v>-50.91</v>
      </c>
      <c r="AB71" t="s">
        <v>523</v>
      </c>
      <c r="AC71" t="s">
        <v>109</v>
      </c>
    </row>
    <row r="72" spans="1:29" x14ac:dyDescent="0.25">
      <c r="A72" t="s">
        <v>706</v>
      </c>
      <c r="B72" t="s">
        <v>545</v>
      </c>
      <c r="C72" t="s">
        <v>546</v>
      </c>
      <c r="D72" t="s">
        <v>780</v>
      </c>
      <c r="E72" t="s">
        <v>548</v>
      </c>
      <c r="F72" t="s">
        <v>796</v>
      </c>
      <c r="G72" t="s">
        <v>797</v>
      </c>
      <c r="H72" t="s">
        <v>551</v>
      </c>
      <c r="I72" t="s">
        <v>757</v>
      </c>
      <c r="J72" t="s">
        <v>798</v>
      </c>
      <c r="K72" t="s">
        <v>799</v>
      </c>
      <c r="L72" s="174">
        <v>46020.125</v>
      </c>
      <c r="M72" s="174">
        <v>45922</v>
      </c>
      <c r="N72">
        <v>3014561.31</v>
      </c>
      <c r="O72">
        <v>3840394.0300000003</v>
      </c>
      <c r="P72">
        <v>0</v>
      </c>
      <c r="Q72">
        <v>3014561.31</v>
      </c>
      <c r="R72">
        <v>825832.72</v>
      </c>
      <c r="S72" t="s">
        <v>109</v>
      </c>
      <c r="T72" t="s">
        <v>109</v>
      </c>
      <c r="U72" t="s">
        <v>114</v>
      </c>
      <c r="V72" t="s">
        <v>109</v>
      </c>
      <c r="W72" t="s">
        <v>721</v>
      </c>
      <c r="Y72" t="s">
        <v>714</v>
      </c>
      <c r="Z72">
        <v>0.15</v>
      </c>
      <c r="AA72">
        <v>-51.07</v>
      </c>
      <c r="AB72" t="s">
        <v>475</v>
      </c>
      <c r="AC72" t="s">
        <v>109</v>
      </c>
    </row>
    <row r="73" spans="1:29" x14ac:dyDescent="0.25">
      <c r="A73" t="s">
        <v>706</v>
      </c>
      <c r="B73" t="s">
        <v>545</v>
      </c>
      <c r="C73" t="s">
        <v>546</v>
      </c>
      <c r="D73" t="s">
        <v>780</v>
      </c>
      <c r="E73" t="s">
        <v>548</v>
      </c>
      <c r="F73" t="s">
        <v>800</v>
      </c>
      <c r="G73" t="s">
        <v>801</v>
      </c>
      <c r="H73" t="s">
        <v>551</v>
      </c>
      <c r="I73" t="s">
        <v>802</v>
      </c>
      <c r="J73" t="s">
        <v>803</v>
      </c>
      <c r="K73" t="s">
        <v>804</v>
      </c>
      <c r="L73" s="174">
        <v>46020.125</v>
      </c>
      <c r="M73" s="174">
        <v>45972</v>
      </c>
      <c r="N73">
        <v>612748.15</v>
      </c>
      <c r="O73">
        <v>612748.15</v>
      </c>
      <c r="P73">
        <v>0</v>
      </c>
      <c r="Q73">
        <v>612748.15</v>
      </c>
      <c r="R73">
        <v>0</v>
      </c>
      <c r="S73" t="s">
        <v>109</v>
      </c>
      <c r="T73" t="s">
        <v>109</v>
      </c>
      <c r="U73" t="s">
        <v>114</v>
      </c>
      <c r="V73" t="s">
        <v>109</v>
      </c>
      <c r="W73" t="s">
        <v>721</v>
      </c>
      <c r="Y73" t="s">
        <v>714</v>
      </c>
      <c r="Z73">
        <v>0</v>
      </c>
      <c r="AA73">
        <v>-51.38</v>
      </c>
      <c r="AB73" t="s">
        <v>523</v>
      </c>
      <c r="AC73" t="s">
        <v>109</v>
      </c>
    </row>
    <row r="74" spans="1:29" x14ac:dyDescent="0.25">
      <c r="A74" t="s">
        <v>706</v>
      </c>
      <c r="B74" t="s">
        <v>545</v>
      </c>
      <c r="C74" t="s">
        <v>546</v>
      </c>
      <c r="D74" t="s">
        <v>780</v>
      </c>
      <c r="E74" t="s">
        <v>548</v>
      </c>
      <c r="F74" t="s">
        <v>805</v>
      </c>
      <c r="G74" t="s">
        <v>806</v>
      </c>
      <c r="H74" t="s">
        <v>551</v>
      </c>
      <c r="I74" t="s">
        <v>710</v>
      </c>
      <c r="J74" t="s">
        <v>807</v>
      </c>
      <c r="K74" t="s">
        <v>808</v>
      </c>
      <c r="L74" s="174">
        <v>46022</v>
      </c>
      <c r="M74" s="174">
        <v>46037</v>
      </c>
      <c r="N74">
        <v>1413509.92</v>
      </c>
      <c r="O74">
        <v>1413509.92</v>
      </c>
      <c r="P74">
        <v>0</v>
      </c>
      <c r="Q74">
        <v>1413509.92</v>
      </c>
      <c r="R74">
        <v>0</v>
      </c>
      <c r="S74" t="s">
        <v>109</v>
      </c>
      <c r="T74" t="s">
        <v>109</v>
      </c>
      <c r="U74" t="s">
        <v>114</v>
      </c>
      <c r="V74" t="s">
        <v>109</v>
      </c>
      <c r="W74" t="s">
        <v>713</v>
      </c>
      <c r="Y74" t="s">
        <v>714</v>
      </c>
      <c r="Z74">
        <v>0.86</v>
      </c>
      <c r="AA74">
        <v>-51.18</v>
      </c>
      <c r="AB74" t="s">
        <v>625</v>
      </c>
    </row>
    <row r="75" spans="1:29" x14ac:dyDescent="0.25">
      <c r="A75" t="s">
        <v>706</v>
      </c>
      <c r="B75" t="s">
        <v>580</v>
      </c>
      <c r="C75" t="s">
        <v>458</v>
      </c>
      <c r="D75" t="s">
        <v>809</v>
      </c>
      <c r="E75" t="s">
        <v>810</v>
      </c>
      <c r="F75" t="s">
        <v>811</v>
      </c>
      <c r="G75" t="s">
        <v>812</v>
      </c>
      <c r="H75" t="s">
        <v>463</v>
      </c>
      <c r="I75" t="s">
        <v>813</v>
      </c>
      <c r="J75" t="s">
        <v>814</v>
      </c>
      <c r="L75" s="174">
        <v>46598</v>
      </c>
      <c r="M75" s="174">
        <v>46166</v>
      </c>
      <c r="N75">
        <v>1999512.02</v>
      </c>
      <c r="O75">
        <v>12402271.689999999</v>
      </c>
      <c r="P75">
        <v>0</v>
      </c>
      <c r="Q75">
        <v>1999512.02</v>
      </c>
      <c r="R75">
        <v>10402759.67</v>
      </c>
      <c r="S75" t="s">
        <v>109</v>
      </c>
      <c r="T75" t="s">
        <v>109</v>
      </c>
      <c r="U75" t="s">
        <v>579</v>
      </c>
      <c r="V75" t="s">
        <v>114</v>
      </c>
      <c r="W75" t="s">
        <v>721</v>
      </c>
      <c r="Y75" t="s">
        <v>714</v>
      </c>
      <c r="Z75">
        <v>0.15</v>
      </c>
      <c r="AA75">
        <v>-51.07</v>
      </c>
      <c r="AB75" t="s">
        <v>625</v>
      </c>
      <c r="AC75" t="s">
        <v>715</v>
      </c>
    </row>
    <row r="76" spans="1:29" x14ac:dyDescent="0.25">
      <c r="A76" t="s">
        <v>706</v>
      </c>
      <c r="B76" t="s">
        <v>516</v>
      </c>
      <c r="C76" t="s">
        <v>458</v>
      </c>
      <c r="D76" t="s">
        <v>815</v>
      </c>
      <c r="E76" t="s">
        <v>816</v>
      </c>
      <c r="F76" t="s">
        <v>817</v>
      </c>
      <c r="G76" t="s">
        <v>818</v>
      </c>
      <c r="H76" t="s">
        <v>463</v>
      </c>
      <c r="I76" t="s">
        <v>772</v>
      </c>
      <c r="J76" t="s">
        <v>522</v>
      </c>
      <c r="L76" s="174">
        <v>45916</v>
      </c>
      <c r="M76" s="174">
        <v>45768</v>
      </c>
      <c r="N76">
        <v>625111.56999999995</v>
      </c>
      <c r="O76">
        <v>1218812.6000000001</v>
      </c>
      <c r="P76">
        <v>593701.03</v>
      </c>
      <c r="Q76">
        <v>625111.56999999995</v>
      </c>
      <c r="R76">
        <v>0</v>
      </c>
      <c r="S76" t="s">
        <v>109</v>
      </c>
      <c r="T76" t="s">
        <v>109</v>
      </c>
      <c r="U76" t="s">
        <v>466</v>
      </c>
      <c r="V76" t="s">
        <v>109</v>
      </c>
      <c r="W76" t="s">
        <v>721</v>
      </c>
      <c r="Y76" t="s">
        <v>714</v>
      </c>
      <c r="Z76">
        <v>0</v>
      </c>
      <c r="AA76">
        <v>-51.38</v>
      </c>
      <c r="AB76" t="s">
        <v>537</v>
      </c>
      <c r="AC76" t="s">
        <v>109</v>
      </c>
    </row>
    <row r="77" spans="1:29" x14ac:dyDescent="0.25">
      <c r="A77" t="s">
        <v>706</v>
      </c>
      <c r="B77" t="s">
        <v>580</v>
      </c>
      <c r="C77" t="s">
        <v>458</v>
      </c>
      <c r="D77" t="s">
        <v>815</v>
      </c>
      <c r="E77" t="s">
        <v>816</v>
      </c>
      <c r="F77" t="s">
        <v>819</v>
      </c>
      <c r="G77" t="s">
        <v>820</v>
      </c>
      <c r="H77" t="s">
        <v>463</v>
      </c>
      <c r="I77" t="s">
        <v>821</v>
      </c>
      <c r="J77" t="s">
        <v>822</v>
      </c>
      <c r="L77" s="174">
        <v>45916</v>
      </c>
      <c r="M77" s="174">
        <v>45769</v>
      </c>
      <c r="N77">
        <v>12584395.609999999</v>
      </c>
      <c r="O77">
        <v>17175020.210000001</v>
      </c>
      <c r="P77">
        <v>4590624.5999999996</v>
      </c>
      <c r="Q77">
        <v>12584395.609999999</v>
      </c>
      <c r="R77">
        <v>0</v>
      </c>
      <c r="S77" t="s">
        <v>109</v>
      </c>
      <c r="T77" t="s">
        <v>114</v>
      </c>
      <c r="U77" t="s">
        <v>466</v>
      </c>
      <c r="V77" t="s">
        <v>109</v>
      </c>
      <c r="W77" t="s">
        <v>721</v>
      </c>
      <c r="X77" t="s">
        <v>823</v>
      </c>
      <c r="Y77" t="s">
        <v>714</v>
      </c>
      <c r="Z77">
        <v>-0.05</v>
      </c>
      <c r="AA77">
        <v>-51.17</v>
      </c>
      <c r="AB77" t="s">
        <v>537</v>
      </c>
      <c r="AC77" t="s">
        <v>109</v>
      </c>
    </row>
    <row r="78" spans="1:29" x14ac:dyDescent="0.25">
      <c r="A78" t="s">
        <v>706</v>
      </c>
      <c r="B78" t="s">
        <v>516</v>
      </c>
      <c r="C78" t="s">
        <v>458</v>
      </c>
      <c r="D78" t="s">
        <v>824</v>
      </c>
      <c r="E78" t="s">
        <v>825</v>
      </c>
      <c r="F78" t="s">
        <v>826</v>
      </c>
      <c r="G78" t="s">
        <v>827</v>
      </c>
      <c r="H78" t="s">
        <v>463</v>
      </c>
      <c r="I78" t="s">
        <v>828</v>
      </c>
      <c r="J78" t="s">
        <v>829</v>
      </c>
      <c r="L78" s="174">
        <v>45931.125</v>
      </c>
      <c r="M78" s="174">
        <v>45976</v>
      </c>
      <c r="N78">
        <v>0</v>
      </c>
      <c r="O78">
        <v>868013.58</v>
      </c>
      <c r="P78">
        <v>0</v>
      </c>
      <c r="Q78">
        <v>0</v>
      </c>
      <c r="R78">
        <v>868013.58</v>
      </c>
      <c r="S78" t="s">
        <v>109</v>
      </c>
      <c r="T78" t="s">
        <v>109</v>
      </c>
      <c r="U78" t="s">
        <v>114</v>
      </c>
      <c r="V78" t="s">
        <v>109</v>
      </c>
      <c r="W78" t="s">
        <v>721</v>
      </c>
      <c r="Y78" t="s">
        <v>714</v>
      </c>
      <c r="Z78">
        <v>0.08</v>
      </c>
      <c r="AA78">
        <v>-51.07</v>
      </c>
      <c r="AB78" t="s">
        <v>625</v>
      </c>
      <c r="AC78" t="s">
        <v>722</v>
      </c>
    </row>
    <row r="79" spans="1:29" x14ac:dyDescent="0.25">
      <c r="A79" t="s">
        <v>706</v>
      </c>
      <c r="B79" t="s">
        <v>516</v>
      </c>
      <c r="C79" t="s">
        <v>458</v>
      </c>
      <c r="D79" t="s">
        <v>824</v>
      </c>
      <c r="E79" t="s">
        <v>825</v>
      </c>
      <c r="F79" t="s">
        <v>830</v>
      </c>
      <c r="G79" t="s">
        <v>831</v>
      </c>
      <c r="H79" t="s">
        <v>463</v>
      </c>
      <c r="I79" t="s">
        <v>832</v>
      </c>
      <c r="J79" t="s">
        <v>522</v>
      </c>
      <c r="L79" s="174">
        <v>45931.125</v>
      </c>
      <c r="M79" s="174">
        <v>45976</v>
      </c>
      <c r="N79">
        <v>0</v>
      </c>
      <c r="O79">
        <v>868013.58</v>
      </c>
      <c r="P79">
        <v>0</v>
      </c>
      <c r="Q79">
        <v>0</v>
      </c>
      <c r="R79">
        <v>868013.58</v>
      </c>
      <c r="S79" t="s">
        <v>109</v>
      </c>
      <c r="T79" t="s">
        <v>109</v>
      </c>
      <c r="U79" t="s">
        <v>114</v>
      </c>
      <c r="V79" t="s">
        <v>109</v>
      </c>
      <c r="W79" t="s">
        <v>721</v>
      </c>
      <c r="Y79" t="s">
        <v>714</v>
      </c>
      <c r="Z79">
        <v>0.04</v>
      </c>
      <c r="AA79">
        <v>-51.06</v>
      </c>
      <c r="AB79" t="s">
        <v>625</v>
      </c>
      <c r="AC79" t="s">
        <v>722</v>
      </c>
    </row>
    <row r="80" spans="1:29" x14ac:dyDescent="0.25">
      <c r="A80" t="s">
        <v>706</v>
      </c>
      <c r="B80" t="s">
        <v>641</v>
      </c>
      <c r="C80" t="s">
        <v>477</v>
      </c>
      <c r="D80" t="s">
        <v>833</v>
      </c>
      <c r="E80" t="s">
        <v>643</v>
      </c>
      <c r="F80" t="s">
        <v>834</v>
      </c>
      <c r="G80" t="s">
        <v>835</v>
      </c>
      <c r="H80" t="s">
        <v>463</v>
      </c>
      <c r="I80" t="s">
        <v>710</v>
      </c>
      <c r="J80" t="s">
        <v>836</v>
      </c>
      <c r="K80" t="s">
        <v>837</v>
      </c>
      <c r="L80" s="174">
        <v>45291</v>
      </c>
      <c r="M80" s="174">
        <v>45829</v>
      </c>
      <c r="N80">
        <v>706570.63</v>
      </c>
      <c r="O80">
        <v>1878237.88</v>
      </c>
      <c r="P80">
        <v>1171667.25</v>
      </c>
      <c r="Q80">
        <v>706570.63</v>
      </c>
      <c r="R80">
        <v>0</v>
      </c>
      <c r="S80" t="s">
        <v>109</v>
      </c>
      <c r="T80" t="s">
        <v>466</v>
      </c>
      <c r="U80" t="s">
        <v>466</v>
      </c>
      <c r="V80" t="s">
        <v>109</v>
      </c>
      <c r="W80" t="s">
        <v>713</v>
      </c>
      <c r="Y80" t="s">
        <v>714</v>
      </c>
      <c r="Z80">
        <v>0.86</v>
      </c>
      <c r="AA80">
        <v>-51.18</v>
      </c>
      <c r="AB80" t="s">
        <v>537</v>
      </c>
      <c r="AC80" t="s">
        <v>109</v>
      </c>
    </row>
    <row r="81" spans="1:29" x14ac:dyDescent="0.25">
      <c r="A81" t="s">
        <v>706</v>
      </c>
      <c r="B81" t="s">
        <v>641</v>
      </c>
      <c r="C81" t="s">
        <v>477</v>
      </c>
      <c r="D81" t="s">
        <v>833</v>
      </c>
      <c r="E81" t="s">
        <v>643</v>
      </c>
      <c r="F81" t="s">
        <v>838</v>
      </c>
      <c r="G81" t="s">
        <v>839</v>
      </c>
      <c r="H81" t="s">
        <v>463</v>
      </c>
      <c r="I81" t="s">
        <v>710</v>
      </c>
      <c r="J81" t="s">
        <v>840</v>
      </c>
      <c r="K81" t="s">
        <v>841</v>
      </c>
      <c r="L81" s="174">
        <v>45657</v>
      </c>
      <c r="M81" s="174">
        <v>45765</v>
      </c>
      <c r="N81">
        <v>145138.44</v>
      </c>
      <c r="O81">
        <v>161574.01</v>
      </c>
      <c r="P81">
        <v>16435.57</v>
      </c>
      <c r="Q81">
        <v>145138.44</v>
      </c>
      <c r="R81">
        <v>0</v>
      </c>
      <c r="S81" t="s">
        <v>114</v>
      </c>
      <c r="T81" t="s">
        <v>466</v>
      </c>
      <c r="U81" t="s">
        <v>466</v>
      </c>
      <c r="V81" t="s">
        <v>109</v>
      </c>
      <c r="W81" t="s">
        <v>713</v>
      </c>
      <c r="Y81" t="s">
        <v>714</v>
      </c>
      <c r="Z81">
        <v>0.86</v>
      </c>
      <c r="AA81">
        <v>-51.18</v>
      </c>
      <c r="AB81" t="s">
        <v>537</v>
      </c>
      <c r="AC81" t="s">
        <v>109</v>
      </c>
    </row>
    <row r="82" spans="1:29" x14ac:dyDescent="0.25">
      <c r="A82" t="s">
        <v>706</v>
      </c>
      <c r="B82" t="s">
        <v>641</v>
      </c>
      <c r="C82" t="s">
        <v>477</v>
      </c>
      <c r="D82" t="s">
        <v>833</v>
      </c>
      <c r="E82" t="s">
        <v>643</v>
      </c>
      <c r="F82" t="s">
        <v>842</v>
      </c>
      <c r="G82" t="s">
        <v>843</v>
      </c>
      <c r="H82" t="s">
        <v>463</v>
      </c>
      <c r="I82" t="s">
        <v>772</v>
      </c>
      <c r="J82" t="s">
        <v>844</v>
      </c>
      <c r="K82" t="s">
        <v>845</v>
      </c>
      <c r="L82" s="174">
        <v>45838</v>
      </c>
      <c r="M82" s="174">
        <v>45868</v>
      </c>
      <c r="N82">
        <v>1384786.24</v>
      </c>
      <c r="O82">
        <v>1915021.47</v>
      </c>
      <c r="P82">
        <v>530235.23</v>
      </c>
      <c r="Q82">
        <v>1384786.24</v>
      </c>
      <c r="R82">
        <v>0</v>
      </c>
      <c r="S82" t="s">
        <v>109</v>
      </c>
      <c r="T82" t="s">
        <v>114</v>
      </c>
      <c r="U82" t="s">
        <v>466</v>
      </c>
      <c r="V82" t="s">
        <v>109</v>
      </c>
      <c r="W82" t="s">
        <v>721</v>
      </c>
      <c r="Y82" t="s">
        <v>714</v>
      </c>
      <c r="Z82">
        <v>0</v>
      </c>
      <c r="AA82">
        <v>-51.38</v>
      </c>
      <c r="AB82" t="s">
        <v>537</v>
      </c>
      <c r="AC82" t="s">
        <v>109</v>
      </c>
    </row>
    <row r="83" spans="1:29" x14ac:dyDescent="0.25">
      <c r="A83" t="s">
        <v>706</v>
      </c>
      <c r="B83" t="s">
        <v>641</v>
      </c>
      <c r="C83" t="s">
        <v>477</v>
      </c>
      <c r="D83" t="s">
        <v>833</v>
      </c>
      <c r="E83" t="s">
        <v>643</v>
      </c>
      <c r="F83" t="s">
        <v>846</v>
      </c>
      <c r="G83" t="s">
        <v>847</v>
      </c>
      <c r="H83" t="s">
        <v>463</v>
      </c>
      <c r="I83" t="s">
        <v>848</v>
      </c>
      <c r="J83" t="s">
        <v>849</v>
      </c>
      <c r="K83" t="s">
        <v>850</v>
      </c>
      <c r="L83" s="174">
        <v>46022.125</v>
      </c>
      <c r="M83" s="174">
        <v>46085</v>
      </c>
      <c r="N83">
        <v>547461.44999999995</v>
      </c>
      <c r="O83">
        <v>1105579.2</v>
      </c>
      <c r="P83">
        <v>0</v>
      </c>
      <c r="Q83">
        <v>547461.44999999995</v>
      </c>
      <c r="R83">
        <v>558117.75</v>
      </c>
      <c r="S83" t="s">
        <v>109</v>
      </c>
      <c r="T83" t="s">
        <v>109</v>
      </c>
      <c r="U83" t="s">
        <v>114</v>
      </c>
      <c r="V83" t="s">
        <v>109</v>
      </c>
      <c r="W83" t="s">
        <v>713</v>
      </c>
      <c r="Y83" t="s">
        <v>714</v>
      </c>
      <c r="Z83">
        <v>-0.82</v>
      </c>
      <c r="AA83">
        <v>-52.5</v>
      </c>
      <c r="AB83" t="s">
        <v>625</v>
      </c>
      <c r="AC83" t="s">
        <v>722</v>
      </c>
    </row>
    <row r="84" spans="1:29" x14ac:dyDescent="0.25">
      <c r="A84" t="s">
        <v>706</v>
      </c>
      <c r="B84" t="s">
        <v>641</v>
      </c>
      <c r="C84" t="s">
        <v>477</v>
      </c>
      <c r="D84" t="s">
        <v>833</v>
      </c>
      <c r="E84" t="s">
        <v>643</v>
      </c>
      <c r="F84" t="s">
        <v>851</v>
      </c>
      <c r="G84" t="s">
        <v>852</v>
      </c>
      <c r="H84" t="s">
        <v>463</v>
      </c>
      <c r="I84" t="s">
        <v>757</v>
      </c>
      <c r="J84" t="s">
        <v>853</v>
      </c>
      <c r="K84" t="s">
        <v>854</v>
      </c>
      <c r="L84" s="174">
        <v>46022.125</v>
      </c>
      <c r="M84" s="174">
        <v>46000</v>
      </c>
      <c r="N84">
        <v>103052.22</v>
      </c>
      <c r="O84">
        <v>626883.76</v>
      </c>
      <c r="P84">
        <v>0</v>
      </c>
      <c r="Q84">
        <v>103052.22</v>
      </c>
      <c r="R84">
        <v>523831.54</v>
      </c>
      <c r="S84" t="s">
        <v>109</v>
      </c>
      <c r="T84" t="s">
        <v>109</v>
      </c>
      <c r="U84" t="s">
        <v>114</v>
      </c>
      <c r="V84" t="s">
        <v>109</v>
      </c>
      <c r="W84" t="s">
        <v>721</v>
      </c>
      <c r="Y84" t="s">
        <v>714</v>
      </c>
      <c r="Z84">
        <v>0.15</v>
      </c>
      <c r="AA84">
        <v>-51.07</v>
      </c>
      <c r="AB84" t="s">
        <v>625</v>
      </c>
      <c r="AC84" t="s">
        <v>722</v>
      </c>
    </row>
    <row r="85" spans="1:29" x14ac:dyDescent="0.25">
      <c r="A85" t="s">
        <v>706</v>
      </c>
      <c r="B85" t="s">
        <v>641</v>
      </c>
      <c r="C85" t="s">
        <v>477</v>
      </c>
      <c r="D85" t="s">
        <v>833</v>
      </c>
      <c r="E85" t="s">
        <v>643</v>
      </c>
      <c r="F85" t="s">
        <v>855</v>
      </c>
      <c r="G85" t="s">
        <v>856</v>
      </c>
      <c r="H85" t="s">
        <v>463</v>
      </c>
      <c r="I85" t="s">
        <v>710</v>
      </c>
      <c r="J85" t="s">
        <v>857</v>
      </c>
      <c r="K85" t="s">
        <v>858</v>
      </c>
      <c r="L85" s="174">
        <v>46022</v>
      </c>
      <c r="M85" s="174">
        <v>46032</v>
      </c>
      <c r="N85">
        <v>889268.2</v>
      </c>
      <c r="O85">
        <v>1014360.2999999999</v>
      </c>
      <c r="P85">
        <v>0</v>
      </c>
      <c r="Q85">
        <v>889268.2</v>
      </c>
      <c r="R85">
        <v>125092.1</v>
      </c>
      <c r="S85" t="s">
        <v>109</v>
      </c>
      <c r="T85" t="s">
        <v>109</v>
      </c>
      <c r="U85" t="s">
        <v>114</v>
      </c>
      <c r="V85" t="s">
        <v>109</v>
      </c>
      <c r="W85" t="s">
        <v>713</v>
      </c>
      <c r="Y85" t="s">
        <v>714</v>
      </c>
      <c r="Z85">
        <v>0.86</v>
      </c>
      <c r="AA85">
        <v>-51.18</v>
      </c>
      <c r="AB85" t="s">
        <v>523</v>
      </c>
    </row>
    <row r="86" spans="1:29" x14ac:dyDescent="0.25">
      <c r="A86" t="s">
        <v>859</v>
      </c>
      <c r="B86" t="s">
        <v>457</v>
      </c>
      <c r="C86" t="s">
        <v>458</v>
      </c>
      <c r="D86" t="s">
        <v>860</v>
      </c>
      <c r="E86" t="s">
        <v>460</v>
      </c>
      <c r="F86" t="s">
        <v>861</v>
      </c>
      <c r="G86" t="s">
        <v>862</v>
      </c>
      <c r="H86" t="s">
        <v>463</v>
      </c>
      <c r="I86" t="s">
        <v>863</v>
      </c>
      <c r="J86" t="s">
        <v>864</v>
      </c>
      <c r="L86" s="174">
        <v>45960.125</v>
      </c>
      <c r="M86" s="174">
        <v>45745</v>
      </c>
      <c r="N86">
        <v>657686.78</v>
      </c>
      <c r="O86">
        <v>3142053.87</v>
      </c>
      <c r="P86">
        <v>2484367.09</v>
      </c>
      <c r="Q86">
        <v>657686.78</v>
      </c>
      <c r="R86">
        <v>0</v>
      </c>
      <c r="S86" t="s">
        <v>109</v>
      </c>
      <c r="T86" t="s">
        <v>109</v>
      </c>
      <c r="U86" t="s">
        <v>466</v>
      </c>
      <c r="V86" t="s">
        <v>109</v>
      </c>
      <c r="W86" t="s">
        <v>865</v>
      </c>
      <c r="Y86" t="s">
        <v>866</v>
      </c>
      <c r="Z86">
        <v>-16.82</v>
      </c>
      <c r="AA86">
        <v>-49.25</v>
      </c>
      <c r="AB86" t="s">
        <v>649</v>
      </c>
    </row>
    <row r="87" spans="1:29" x14ac:dyDescent="0.25">
      <c r="A87" t="s">
        <v>859</v>
      </c>
      <c r="B87" t="s">
        <v>457</v>
      </c>
      <c r="C87" t="s">
        <v>458</v>
      </c>
      <c r="D87" t="s">
        <v>860</v>
      </c>
      <c r="E87" t="s">
        <v>460</v>
      </c>
      <c r="F87" t="s">
        <v>867</v>
      </c>
      <c r="G87" t="s">
        <v>868</v>
      </c>
      <c r="H87" t="s">
        <v>463</v>
      </c>
      <c r="I87" t="s">
        <v>869</v>
      </c>
      <c r="J87" t="s">
        <v>870</v>
      </c>
      <c r="K87" t="s">
        <v>871</v>
      </c>
      <c r="L87" s="174">
        <v>45960.125</v>
      </c>
      <c r="M87" s="174">
        <v>45761</v>
      </c>
      <c r="N87">
        <v>1727746.19</v>
      </c>
      <c r="O87">
        <v>7195298.6500000004</v>
      </c>
      <c r="P87">
        <v>5467552.46</v>
      </c>
      <c r="Q87">
        <v>1727746.19</v>
      </c>
      <c r="R87">
        <v>0</v>
      </c>
      <c r="S87" t="s">
        <v>109</v>
      </c>
      <c r="T87" t="s">
        <v>109</v>
      </c>
      <c r="U87" t="s">
        <v>466</v>
      </c>
      <c r="V87" t="s">
        <v>109</v>
      </c>
      <c r="W87" t="s">
        <v>872</v>
      </c>
      <c r="X87" t="s">
        <v>873</v>
      </c>
      <c r="Y87" t="s">
        <v>866</v>
      </c>
      <c r="Z87">
        <v>-16.68</v>
      </c>
      <c r="AA87">
        <v>-49.26</v>
      </c>
      <c r="AB87" t="s">
        <v>649</v>
      </c>
    </row>
    <row r="88" spans="1:29" x14ac:dyDescent="0.25">
      <c r="A88" t="s">
        <v>859</v>
      </c>
      <c r="B88" t="s">
        <v>457</v>
      </c>
      <c r="C88" t="s">
        <v>458</v>
      </c>
      <c r="D88" t="s">
        <v>860</v>
      </c>
      <c r="E88" t="s">
        <v>460</v>
      </c>
      <c r="F88" t="s">
        <v>874</v>
      </c>
      <c r="G88" t="s">
        <v>875</v>
      </c>
      <c r="H88" t="s">
        <v>463</v>
      </c>
      <c r="I88" t="s">
        <v>876</v>
      </c>
      <c r="J88" t="s">
        <v>877</v>
      </c>
      <c r="L88" s="174">
        <v>45960.125</v>
      </c>
      <c r="M88" s="174">
        <v>45730</v>
      </c>
      <c r="N88">
        <v>431539.11</v>
      </c>
      <c r="O88">
        <v>2769675.6199999996</v>
      </c>
      <c r="P88">
        <v>2338136.5099999998</v>
      </c>
      <c r="Q88">
        <v>431539.11</v>
      </c>
      <c r="R88">
        <v>0</v>
      </c>
      <c r="S88" t="s">
        <v>109</v>
      </c>
      <c r="T88" t="s">
        <v>109</v>
      </c>
      <c r="U88" t="s">
        <v>466</v>
      </c>
      <c r="V88" t="s">
        <v>109</v>
      </c>
      <c r="W88" t="s">
        <v>865</v>
      </c>
      <c r="Y88" t="s">
        <v>866</v>
      </c>
      <c r="Z88">
        <v>-16.82</v>
      </c>
      <c r="AA88">
        <v>-49.25</v>
      </c>
      <c r="AB88" t="s">
        <v>649</v>
      </c>
    </row>
    <row r="89" spans="1:29" x14ac:dyDescent="0.25">
      <c r="A89" t="s">
        <v>859</v>
      </c>
      <c r="B89" t="s">
        <v>457</v>
      </c>
      <c r="C89" t="s">
        <v>458</v>
      </c>
      <c r="D89" t="s">
        <v>860</v>
      </c>
      <c r="E89" t="s">
        <v>460</v>
      </c>
      <c r="F89" t="s">
        <v>878</v>
      </c>
      <c r="G89" t="s">
        <v>879</v>
      </c>
      <c r="H89" t="s">
        <v>463</v>
      </c>
      <c r="I89" t="s">
        <v>880</v>
      </c>
      <c r="J89" t="s">
        <v>881</v>
      </c>
      <c r="L89" s="174">
        <v>45656</v>
      </c>
      <c r="M89" s="174">
        <v>45647</v>
      </c>
      <c r="N89">
        <v>875671.35</v>
      </c>
      <c r="O89">
        <v>3078218.19</v>
      </c>
      <c r="P89">
        <v>2202546.84</v>
      </c>
      <c r="Q89">
        <v>875671.35</v>
      </c>
      <c r="R89">
        <v>0</v>
      </c>
      <c r="S89" t="s">
        <v>109</v>
      </c>
      <c r="T89" t="s">
        <v>114</v>
      </c>
      <c r="U89" t="s">
        <v>114</v>
      </c>
      <c r="V89" t="s">
        <v>109</v>
      </c>
      <c r="W89" t="s">
        <v>882</v>
      </c>
      <c r="Y89" t="s">
        <v>866</v>
      </c>
      <c r="Z89">
        <v>-18.22</v>
      </c>
      <c r="AA89">
        <v>-49.74</v>
      </c>
      <c r="AB89" t="s">
        <v>883</v>
      </c>
    </row>
    <row r="90" spans="1:29" x14ac:dyDescent="0.25">
      <c r="A90" t="s">
        <v>859</v>
      </c>
      <c r="B90" t="s">
        <v>457</v>
      </c>
      <c r="C90" t="s">
        <v>458</v>
      </c>
      <c r="D90" t="s">
        <v>860</v>
      </c>
      <c r="E90" t="s">
        <v>460</v>
      </c>
      <c r="F90" t="s">
        <v>884</v>
      </c>
      <c r="G90" t="s">
        <v>885</v>
      </c>
      <c r="H90" t="s">
        <v>463</v>
      </c>
      <c r="I90" t="s">
        <v>886</v>
      </c>
      <c r="J90" t="s">
        <v>887</v>
      </c>
      <c r="L90" s="174">
        <v>45960.125</v>
      </c>
      <c r="M90" s="174">
        <v>46231</v>
      </c>
      <c r="N90">
        <v>122604.9</v>
      </c>
      <c r="O90">
        <v>16000936.210000001</v>
      </c>
      <c r="P90">
        <v>0</v>
      </c>
      <c r="Q90">
        <v>122604.9</v>
      </c>
      <c r="R90">
        <v>15878331.310000001</v>
      </c>
      <c r="S90" t="s">
        <v>109</v>
      </c>
      <c r="T90" t="s">
        <v>109</v>
      </c>
      <c r="U90" t="s">
        <v>579</v>
      </c>
      <c r="V90" t="s">
        <v>114</v>
      </c>
      <c r="W90" t="s">
        <v>888</v>
      </c>
      <c r="Y90" t="s">
        <v>866</v>
      </c>
      <c r="Z90">
        <v>-16.68</v>
      </c>
      <c r="AA90">
        <v>-49.26</v>
      </c>
      <c r="AB90" t="s">
        <v>625</v>
      </c>
    </row>
    <row r="91" spans="1:29" x14ac:dyDescent="0.25">
      <c r="A91" t="s">
        <v>859</v>
      </c>
      <c r="B91" t="s">
        <v>457</v>
      </c>
      <c r="C91" t="s">
        <v>458</v>
      </c>
      <c r="D91" t="s">
        <v>860</v>
      </c>
      <c r="E91" t="s">
        <v>460</v>
      </c>
      <c r="F91" t="s">
        <v>889</v>
      </c>
      <c r="G91" t="s">
        <v>890</v>
      </c>
      <c r="H91" t="s">
        <v>463</v>
      </c>
      <c r="I91" t="s">
        <v>891</v>
      </c>
      <c r="J91" t="s">
        <v>892</v>
      </c>
      <c r="K91" t="s">
        <v>893</v>
      </c>
      <c r="L91" s="174">
        <v>45960.125</v>
      </c>
      <c r="M91" s="174">
        <v>46008</v>
      </c>
      <c r="N91">
        <v>14993341.34</v>
      </c>
      <c r="O91">
        <v>15033566.289999999</v>
      </c>
      <c r="P91">
        <v>40224.949999999997</v>
      </c>
      <c r="Q91">
        <v>14993341.34</v>
      </c>
      <c r="R91">
        <v>0</v>
      </c>
      <c r="S91" t="s">
        <v>109</v>
      </c>
      <c r="T91" t="s">
        <v>109</v>
      </c>
      <c r="U91" t="s">
        <v>114</v>
      </c>
      <c r="V91" t="s">
        <v>109</v>
      </c>
      <c r="W91" t="s">
        <v>872</v>
      </c>
      <c r="X91" t="s">
        <v>873</v>
      </c>
      <c r="Y91" t="s">
        <v>866</v>
      </c>
      <c r="Z91">
        <v>-16.68</v>
      </c>
      <c r="AA91">
        <v>-49.26</v>
      </c>
      <c r="AB91" t="s">
        <v>649</v>
      </c>
    </row>
    <row r="92" spans="1:29" x14ac:dyDescent="0.25">
      <c r="A92" t="s">
        <v>859</v>
      </c>
      <c r="B92" t="s">
        <v>457</v>
      </c>
      <c r="C92" t="s">
        <v>458</v>
      </c>
      <c r="D92" t="s">
        <v>860</v>
      </c>
      <c r="E92" t="s">
        <v>460</v>
      </c>
      <c r="F92" t="s">
        <v>894</v>
      </c>
      <c r="G92" t="s">
        <v>895</v>
      </c>
      <c r="H92" t="s">
        <v>463</v>
      </c>
      <c r="I92" t="s">
        <v>896</v>
      </c>
      <c r="J92" t="s">
        <v>897</v>
      </c>
      <c r="L92" s="174">
        <v>45960.125</v>
      </c>
      <c r="M92" s="174">
        <v>46069</v>
      </c>
      <c r="N92">
        <v>5305542.95</v>
      </c>
      <c r="O92">
        <v>6165504.5900000008</v>
      </c>
      <c r="P92">
        <v>9123.24</v>
      </c>
      <c r="Q92">
        <v>5305542.95</v>
      </c>
      <c r="R92">
        <v>850838.4</v>
      </c>
      <c r="S92" t="s">
        <v>109</v>
      </c>
      <c r="T92" t="s">
        <v>109</v>
      </c>
      <c r="U92" t="s">
        <v>114</v>
      </c>
      <c r="V92" t="s">
        <v>466</v>
      </c>
      <c r="W92" t="s">
        <v>898</v>
      </c>
      <c r="Y92" t="s">
        <v>866</v>
      </c>
      <c r="Z92">
        <v>-15.76</v>
      </c>
      <c r="AA92">
        <v>-48.28</v>
      </c>
      <c r="AB92" t="s">
        <v>649</v>
      </c>
    </row>
    <row r="93" spans="1:29" x14ac:dyDescent="0.25">
      <c r="A93" t="s">
        <v>859</v>
      </c>
      <c r="B93" t="s">
        <v>457</v>
      </c>
      <c r="C93" t="s">
        <v>458</v>
      </c>
      <c r="D93" t="s">
        <v>860</v>
      </c>
      <c r="E93" t="s">
        <v>460</v>
      </c>
      <c r="F93" t="s">
        <v>899</v>
      </c>
      <c r="G93" t="s">
        <v>900</v>
      </c>
      <c r="H93" t="s">
        <v>463</v>
      </c>
      <c r="I93" t="s">
        <v>901</v>
      </c>
      <c r="J93" t="s">
        <v>902</v>
      </c>
      <c r="L93" s="174">
        <v>45960.125</v>
      </c>
      <c r="M93" s="174">
        <v>45853</v>
      </c>
      <c r="N93">
        <v>3237011.52</v>
      </c>
      <c r="O93">
        <v>3248990.44</v>
      </c>
      <c r="P93">
        <v>11978.92</v>
      </c>
      <c r="Q93">
        <v>3237011.52</v>
      </c>
      <c r="R93">
        <v>0</v>
      </c>
      <c r="S93" t="s">
        <v>109</v>
      </c>
      <c r="T93" t="s">
        <v>109</v>
      </c>
      <c r="U93" t="s">
        <v>114</v>
      </c>
      <c r="V93" t="s">
        <v>109</v>
      </c>
      <c r="W93" t="s">
        <v>872</v>
      </c>
      <c r="Y93" t="s">
        <v>866</v>
      </c>
      <c r="Z93">
        <v>-15.87</v>
      </c>
      <c r="AA93">
        <v>-50.87</v>
      </c>
      <c r="AB93" t="s">
        <v>649</v>
      </c>
    </row>
    <row r="94" spans="1:29" x14ac:dyDescent="0.25">
      <c r="A94" t="s">
        <v>859</v>
      </c>
      <c r="B94" t="s">
        <v>457</v>
      </c>
      <c r="C94" t="s">
        <v>458</v>
      </c>
      <c r="D94" t="s">
        <v>860</v>
      </c>
      <c r="E94" t="s">
        <v>460</v>
      </c>
      <c r="F94" t="s">
        <v>903</v>
      </c>
      <c r="G94" t="s">
        <v>904</v>
      </c>
      <c r="H94" t="s">
        <v>463</v>
      </c>
      <c r="I94" t="s">
        <v>905</v>
      </c>
      <c r="J94" t="s">
        <v>906</v>
      </c>
      <c r="L94" s="174">
        <v>45960.125</v>
      </c>
      <c r="M94" s="174">
        <v>46057</v>
      </c>
      <c r="N94">
        <v>12361495.76</v>
      </c>
      <c r="O94">
        <v>12387948.49</v>
      </c>
      <c r="P94">
        <v>26452.73</v>
      </c>
      <c r="Q94">
        <v>12361495.76</v>
      </c>
      <c r="R94">
        <v>0</v>
      </c>
      <c r="S94" t="s">
        <v>109</v>
      </c>
      <c r="T94" t="s">
        <v>109</v>
      </c>
      <c r="U94" t="s">
        <v>114</v>
      </c>
      <c r="V94" t="s">
        <v>109</v>
      </c>
      <c r="W94" t="s">
        <v>907</v>
      </c>
      <c r="Y94" t="s">
        <v>866</v>
      </c>
      <c r="Z94">
        <v>-16.02</v>
      </c>
      <c r="AA94">
        <v>-49.81</v>
      </c>
      <c r="AB94" t="s">
        <v>649</v>
      </c>
    </row>
    <row r="95" spans="1:29" x14ac:dyDescent="0.25">
      <c r="A95" t="s">
        <v>859</v>
      </c>
      <c r="B95" t="s">
        <v>457</v>
      </c>
      <c r="C95" t="s">
        <v>458</v>
      </c>
      <c r="D95" t="s">
        <v>860</v>
      </c>
      <c r="E95" t="s">
        <v>460</v>
      </c>
      <c r="F95" t="s">
        <v>908</v>
      </c>
      <c r="G95" t="s">
        <v>904</v>
      </c>
      <c r="H95" t="s">
        <v>463</v>
      </c>
      <c r="I95" t="s">
        <v>905</v>
      </c>
      <c r="J95" t="s">
        <v>909</v>
      </c>
      <c r="L95" s="174">
        <v>45960.125</v>
      </c>
      <c r="M95" s="174">
        <v>46202</v>
      </c>
      <c r="N95">
        <v>0</v>
      </c>
      <c r="O95">
        <v>17682842.919999998</v>
      </c>
      <c r="P95">
        <v>212330.9</v>
      </c>
      <c r="Q95">
        <v>0</v>
      </c>
      <c r="R95">
        <v>17470512.02</v>
      </c>
      <c r="S95" t="s">
        <v>109</v>
      </c>
      <c r="T95" t="s">
        <v>109</v>
      </c>
      <c r="U95" t="s">
        <v>114</v>
      </c>
      <c r="V95" t="s">
        <v>466</v>
      </c>
      <c r="W95" t="s">
        <v>907</v>
      </c>
      <c r="Y95" t="s">
        <v>866</v>
      </c>
      <c r="Z95">
        <v>-16.02</v>
      </c>
      <c r="AA95">
        <v>-49.81</v>
      </c>
      <c r="AB95" t="s">
        <v>625</v>
      </c>
    </row>
    <row r="96" spans="1:29" x14ac:dyDescent="0.25">
      <c r="A96" t="s">
        <v>859</v>
      </c>
      <c r="B96" t="s">
        <v>457</v>
      </c>
      <c r="C96" t="s">
        <v>458</v>
      </c>
      <c r="D96" t="s">
        <v>860</v>
      </c>
      <c r="E96" t="s">
        <v>460</v>
      </c>
      <c r="F96" t="s">
        <v>910</v>
      </c>
      <c r="G96" t="s">
        <v>911</v>
      </c>
      <c r="H96" t="s">
        <v>463</v>
      </c>
      <c r="I96" t="s">
        <v>912</v>
      </c>
      <c r="J96" t="s">
        <v>913</v>
      </c>
      <c r="L96" s="174">
        <v>45638.125</v>
      </c>
      <c r="M96" s="174">
        <v>45639</v>
      </c>
      <c r="N96">
        <v>346613.08</v>
      </c>
      <c r="O96">
        <v>852158.49</v>
      </c>
      <c r="P96">
        <v>505545.41</v>
      </c>
      <c r="Q96">
        <v>346613.08</v>
      </c>
      <c r="R96">
        <v>0</v>
      </c>
      <c r="S96" t="s">
        <v>109</v>
      </c>
      <c r="T96" t="s">
        <v>114</v>
      </c>
      <c r="U96" t="s">
        <v>109</v>
      </c>
      <c r="V96" t="s">
        <v>109</v>
      </c>
      <c r="W96" t="s">
        <v>907</v>
      </c>
      <c r="Y96" t="s">
        <v>866</v>
      </c>
      <c r="Z96">
        <v>-15.83</v>
      </c>
      <c r="AA96">
        <v>-50.25</v>
      </c>
      <c r="AB96" t="s">
        <v>649</v>
      </c>
    </row>
    <row r="97" spans="1:28" x14ac:dyDescent="0.25">
      <c r="A97" t="s">
        <v>859</v>
      </c>
      <c r="B97" t="s">
        <v>457</v>
      </c>
      <c r="C97" t="s">
        <v>458</v>
      </c>
      <c r="D97" t="s">
        <v>860</v>
      </c>
      <c r="E97" t="s">
        <v>460</v>
      </c>
      <c r="F97" t="s">
        <v>914</v>
      </c>
      <c r="G97" t="s">
        <v>915</v>
      </c>
      <c r="H97" t="s">
        <v>463</v>
      </c>
      <c r="I97" t="s">
        <v>916</v>
      </c>
      <c r="J97" t="s">
        <v>917</v>
      </c>
      <c r="L97" s="174">
        <v>45960.125</v>
      </c>
      <c r="M97" s="174">
        <v>45715</v>
      </c>
      <c r="N97">
        <v>1102979.1000000001</v>
      </c>
      <c r="O97">
        <v>4462663.1400000006</v>
      </c>
      <c r="P97">
        <v>3359684.04</v>
      </c>
      <c r="Q97">
        <v>1102979.1000000001</v>
      </c>
      <c r="R97">
        <v>0</v>
      </c>
      <c r="S97" t="s">
        <v>109</v>
      </c>
      <c r="T97" t="s">
        <v>109</v>
      </c>
      <c r="U97" t="s">
        <v>466</v>
      </c>
      <c r="V97" t="s">
        <v>109</v>
      </c>
      <c r="W97" t="s">
        <v>918</v>
      </c>
      <c r="Y97" t="s">
        <v>866</v>
      </c>
      <c r="Z97">
        <v>-13.43</v>
      </c>
      <c r="AA97">
        <v>-49.15</v>
      </c>
      <c r="AB97" t="s">
        <v>649</v>
      </c>
    </row>
    <row r="98" spans="1:28" x14ac:dyDescent="0.25">
      <c r="A98" t="s">
        <v>859</v>
      </c>
      <c r="B98" t="s">
        <v>457</v>
      </c>
      <c r="C98" t="s">
        <v>458</v>
      </c>
      <c r="D98" t="s">
        <v>860</v>
      </c>
      <c r="E98" t="s">
        <v>460</v>
      </c>
      <c r="F98" t="s">
        <v>919</v>
      </c>
      <c r="G98" t="s">
        <v>920</v>
      </c>
      <c r="H98" t="s">
        <v>463</v>
      </c>
      <c r="I98" t="s">
        <v>921</v>
      </c>
      <c r="J98" t="s">
        <v>922</v>
      </c>
      <c r="L98" s="174">
        <v>45960.125</v>
      </c>
      <c r="M98" s="174">
        <v>46125</v>
      </c>
      <c r="N98">
        <v>3518845.34</v>
      </c>
      <c r="O98">
        <v>12602859.800000001</v>
      </c>
      <c r="P98">
        <v>0</v>
      </c>
      <c r="Q98">
        <v>3518845.34</v>
      </c>
      <c r="R98">
        <v>9084014.4600000009</v>
      </c>
      <c r="S98" t="s">
        <v>109</v>
      </c>
      <c r="T98" t="s">
        <v>109</v>
      </c>
      <c r="U98" t="s">
        <v>114</v>
      </c>
      <c r="V98" t="s">
        <v>466</v>
      </c>
      <c r="W98" t="s">
        <v>865</v>
      </c>
      <c r="Y98" t="s">
        <v>866</v>
      </c>
      <c r="Z98">
        <v>-16.82</v>
      </c>
      <c r="AA98">
        <v>-49.25</v>
      </c>
      <c r="AB98" t="s">
        <v>649</v>
      </c>
    </row>
    <row r="99" spans="1:28" x14ac:dyDescent="0.25">
      <c r="A99" t="s">
        <v>859</v>
      </c>
      <c r="B99" t="s">
        <v>457</v>
      </c>
      <c r="C99" t="s">
        <v>458</v>
      </c>
      <c r="D99" t="s">
        <v>860</v>
      </c>
      <c r="E99" t="s">
        <v>460</v>
      </c>
      <c r="F99" t="s">
        <v>923</v>
      </c>
      <c r="G99" t="s">
        <v>924</v>
      </c>
      <c r="H99" t="s">
        <v>463</v>
      </c>
      <c r="I99" t="s">
        <v>925</v>
      </c>
      <c r="J99" t="s">
        <v>926</v>
      </c>
      <c r="L99" s="174">
        <v>45960.125</v>
      </c>
      <c r="M99" s="174">
        <v>46160</v>
      </c>
      <c r="N99">
        <v>4843540.3600000003</v>
      </c>
      <c r="O99">
        <v>9448156</v>
      </c>
      <c r="P99">
        <v>0</v>
      </c>
      <c r="Q99">
        <v>4843540.3600000003</v>
      </c>
      <c r="R99">
        <v>4604615.6399999997</v>
      </c>
      <c r="S99" t="s">
        <v>109</v>
      </c>
      <c r="T99" t="s">
        <v>109</v>
      </c>
      <c r="U99" t="s">
        <v>114</v>
      </c>
      <c r="V99" t="s">
        <v>466</v>
      </c>
      <c r="W99" t="s">
        <v>927</v>
      </c>
      <c r="Y99" t="s">
        <v>866</v>
      </c>
      <c r="Z99">
        <v>-14.1</v>
      </c>
      <c r="AA99">
        <v>-46.63</v>
      </c>
      <c r="AB99" t="s">
        <v>625</v>
      </c>
    </row>
    <row r="100" spans="1:28" x14ac:dyDescent="0.25">
      <c r="A100" t="s">
        <v>859</v>
      </c>
      <c r="B100" t="s">
        <v>457</v>
      </c>
      <c r="C100" t="s">
        <v>458</v>
      </c>
      <c r="D100" t="s">
        <v>860</v>
      </c>
      <c r="E100" t="s">
        <v>460</v>
      </c>
      <c r="F100" t="s">
        <v>928</v>
      </c>
      <c r="G100" t="s">
        <v>929</v>
      </c>
      <c r="H100" t="s">
        <v>463</v>
      </c>
      <c r="I100" t="s">
        <v>930</v>
      </c>
      <c r="J100" t="s">
        <v>931</v>
      </c>
      <c r="K100" t="s">
        <v>932</v>
      </c>
      <c r="L100" s="174">
        <v>45960.125</v>
      </c>
      <c r="M100" s="174">
        <v>46144</v>
      </c>
      <c r="N100">
        <v>910757</v>
      </c>
      <c r="O100">
        <v>2894422.1100000003</v>
      </c>
      <c r="P100">
        <v>0</v>
      </c>
      <c r="Q100">
        <v>910757</v>
      </c>
      <c r="R100">
        <v>1983665.11</v>
      </c>
      <c r="S100" t="s">
        <v>109</v>
      </c>
      <c r="T100" t="s">
        <v>109</v>
      </c>
      <c r="U100" t="s">
        <v>579</v>
      </c>
      <c r="V100" t="s">
        <v>114</v>
      </c>
      <c r="X100" t="s">
        <v>933</v>
      </c>
      <c r="Y100" t="s">
        <v>866</v>
      </c>
      <c r="Z100">
        <v>-16</v>
      </c>
      <c r="AA100">
        <v>-48</v>
      </c>
      <c r="AB100" t="s">
        <v>649</v>
      </c>
    </row>
    <row r="101" spans="1:28" x14ac:dyDescent="0.25">
      <c r="A101" t="s">
        <v>859</v>
      </c>
      <c r="B101" t="s">
        <v>457</v>
      </c>
      <c r="C101" t="s">
        <v>458</v>
      </c>
      <c r="D101" t="s">
        <v>860</v>
      </c>
      <c r="E101" t="s">
        <v>460</v>
      </c>
      <c r="F101" t="s">
        <v>934</v>
      </c>
      <c r="G101" t="s">
        <v>935</v>
      </c>
      <c r="H101" t="s">
        <v>463</v>
      </c>
      <c r="I101" t="s">
        <v>936</v>
      </c>
      <c r="J101" t="s">
        <v>937</v>
      </c>
      <c r="L101" s="174">
        <v>45960.125</v>
      </c>
      <c r="M101" s="174">
        <v>46109</v>
      </c>
      <c r="N101">
        <v>4025376.8</v>
      </c>
      <c r="O101">
        <v>12856036</v>
      </c>
      <c r="P101">
        <v>0</v>
      </c>
      <c r="Q101">
        <v>4025376.8</v>
      </c>
      <c r="R101">
        <v>8830659.1999999993</v>
      </c>
      <c r="S101" t="s">
        <v>109</v>
      </c>
      <c r="T101" t="s">
        <v>109</v>
      </c>
      <c r="U101" t="s">
        <v>114</v>
      </c>
      <c r="V101" t="s">
        <v>466</v>
      </c>
      <c r="X101" t="s">
        <v>938</v>
      </c>
      <c r="Y101" t="s">
        <v>866</v>
      </c>
      <c r="Z101">
        <v>-18.48</v>
      </c>
      <c r="AA101">
        <v>-49.49</v>
      </c>
      <c r="AB101" t="s">
        <v>649</v>
      </c>
    </row>
    <row r="102" spans="1:28" x14ac:dyDescent="0.25">
      <c r="A102" t="s">
        <v>859</v>
      </c>
      <c r="B102" t="s">
        <v>457</v>
      </c>
      <c r="C102" t="s">
        <v>458</v>
      </c>
      <c r="D102" t="s">
        <v>860</v>
      </c>
      <c r="E102" t="s">
        <v>460</v>
      </c>
      <c r="F102" t="s">
        <v>939</v>
      </c>
      <c r="G102" t="s">
        <v>940</v>
      </c>
      <c r="H102" t="s">
        <v>463</v>
      </c>
      <c r="I102" t="s">
        <v>941</v>
      </c>
      <c r="J102" t="s">
        <v>942</v>
      </c>
      <c r="L102" s="174">
        <v>45960.125</v>
      </c>
      <c r="M102" s="174">
        <v>46065</v>
      </c>
      <c r="N102">
        <v>7800430.5899999999</v>
      </c>
      <c r="O102">
        <v>10117506</v>
      </c>
      <c r="P102">
        <v>0</v>
      </c>
      <c r="Q102">
        <v>7800430.5899999999</v>
      </c>
      <c r="R102">
        <v>2317075.41</v>
      </c>
      <c r="S102" t="s">
        <v>109</v>
      </c>
      <c r="T102" t="s">
        <v>109</v>
      </c>
      <c r="U102" t="s">
        <v>114</v>
      </c>
      <c r="V102" t="s">
        <v>466</v>
      </c>
      <c r="W102" t="s">
        <v>943</v>
      </c>
      <c r="Y102" t="s">
        <v>866</v>
      </c>
      <c r="Z102">
        <v>-16.579999999999998</v>
      </c>
      <c r="AA102">
        <v>-50.31</v>
      </c>
      <c r="AB102" t="s">
        <v>649</v>
      </c>
    </row>
    <row r="103" spans="1:28" x14ac:dyDescent="0.25">
      <c r="A103" t="s">
        <v>859</v>
      </c>
      <c r="B103" t="s">
        <v>457</v>
      </c>
      <c r="C103" t="s">
        <v>458</v>
      </c>
      <c r="D103" t="s">
        <v>860</v>
      </c>
      <c r="E103" t="s">
        <v>460</v>
      </c>
      <c r="F103" t="s">
        <v>944</v>
      </c>
      <c r="G103" t="s">
        <v>945</v>
      </c>
      <c r="H103" t="s">
        <v>463</v>
      </c>
      <c r="I103" t="s">
        <v>946</v>
      </c>
      <c r="J103" t="s">
        <v>947</v>
      </c>
      <c r="L103" s="174">
        <v>45960.125</v>
      </c>
      <c r="M103" s="174">
        <v>46237</v>
      </c>
      <c r="N103">
        <v>13454.07</v>
      </c>
      <c r="O103">
        <v>2574624.67</v>
      </c>
      <c r="P103">
        <v>0</v>
      </c>
      <c r="Q103">
        <v>13454.07</v>
      </c>
      <c r="R103">
        <v>2561170.6</v>
      </c>
      <c r="S103" t="s">
        <v>109</v>
      </c>
      <c r="T103" t="s">
        <v>109</v>
      </c>
      <c r="U103" t="s">
        <v>579</v>
      </c>
      <c r="V103" t="s">
        <v>114</v>
      </c>
      <c r="X103" t="s">
        <v>948</v>
      </c>
      <c r="Y103" t="s">
        <v>866</v>
      </c>
      <c r="Z103">
        <v>-16</v>
      </c>
      <c r="AA103">
        <v>-48</v>
      </c>
      <c r="AB103" t="s">
        <v>649</v>
      </c>
    </row>
    <row r="104" spans="1:28" x14ac:dyDescent="0.25">
      <c r="A104" t="s">
        <v>859</v>
      </c>
      <c r="B104" t="s">
        <v>457</v>
      </c>
      <c r="C104" t="s">
        <v>458</v>
      </c>
      <c r="D104" t="s">
        <v>860</v>
      </c>
      <c r="E104" t="s">
        <v>460</v>
      </c>
      <c r="F104" t="s">
        <v>949</v>
      </c>
      <c r="G104" t="s">
        <v>950</v>
      </c>
      <c r="H104" t="s">
        <v>463</v>
      </c>
      <c r="I104" t="s">
        <v>951</v>
      </c>
      <c r="J104" t="s">
        <v>913</v>
      </c>
      <c r="L104" s="174">
        <v>45960.125</v>
      </c>
      <c r="M104" s="174">
        <v>46102</v>
      </c>
      <c r="N104">
        <v>9257.7199999999993</v>
      </c>
      <c r="O104">
        <v>2758422.1100000003</v>
      </c>
      <c r="P104">
        <v>0</v>
      </c>
      <c r="Q104">
        <v>9257.7199999999993</v>
      </c>
      <c r="R104">
        <v>2749164.39</v>
      </c>
      <c r="S104" t="s">
        <v>109</v>
      </c>
      <c r="T104" t="s">
        <v>109</v>
      </c>
      <c r="U104" t="s">
        <v>579</v>
      </c>
      <c r="V104" t="s">
        <v>114</v>
      </c>
      <c r="W104" t="s">
        <v>927</v>
      </c>
      <c r="Y104" t="s">
        <v>866</v>
      </c>
      <c r="Z104">
        <v>-13.4</v>
      </c>
      <c r="AA104">
        <v>-46.32</v>
      </c>
      <c r="AB104" t="s">
        <v>649</v>
      </c>
    </row>
    <row r="105" spans="1:28" x14ac:dyDescent="0.25">
      <c r="A105" t="s">
        <v>859</v>
      </c>
      <c r="B105" t="s">
        <v>457</v>
      </c>
      <c r="C105" t="s">
        <v>458</v>
      </c>
      <c r="D105" t="s">
        <v>860</v>
      </c>
      <c r="E105" t="s">
        <v>460</v>
      </c>
      <c r="F105" t="s">
        <v>952</v>
      </c>
      <c r="G105" t="s">
        <v>953</v>
      </c>
      <c r="H105" t="s">
        <v>463</v>
      </c>
      <c r="I105" t="s">
        <v>954</v>
      </c>
      <c r="J105" t="s">
        <v>913</v>
      </c>
      <c r="L105" s="174">
        <v>45960.125</v>
      </c>
      <c r="M105" s="174">
        <v>46227</v>
      </c>
      <c r="N105">
        <v>3224.08</v>
      </c>
      <c r="O105">
        <v>2758422.11</v>
      </c>
      <c r="P105">
        <v>0</v>
      </c>
      <c r="Q105">
        <v>3224.08</v>
      </c>
      <c r="R105">
        <v>2755198.03</v>
      </c>
      <c r="S105" t="s">
        <v>109</v>
      </c>
      <c r="T105" t="s">
        <v>109</v>
      </c>
      <c r="U105" t="s">
        <v>579</v>
      </c>
      <c r="V105" t="s">
        <v>114</v>
      </c>
      <c r="W105" t="s">
        <v>955</v>
      </c>
      <c r="Y105" t="s">
        <v>866</v>
      </c>
      <c r="Z105">
        <v>-13.03</v>
      </c>
      <c r="AA105">
        <v>-46.77</v>
      </c>
      <c r="AB105" t="s">
        <v>523</v>
      </c>
    </row>
    <row r="106" spans="1:28" x14ac:dyDescent="0.25">
      <c r="A106" t="s">
        <v>859</v>
      </c>
      <c r="B106" t="s">
        <v>457</v>
      </c>
      <c r="C106" t="s">
        <v>458</v>
      </c>
      <c r="D106" t="s">
        <v>860</v>
      </c>
      <c r="E106" t="s">
        <v>460</v>
      </c>
      <c r="F106" t="s">
        <v>956</v>
      </c>
      <c r="G106" t="s">
        <v>957</v>
      </c>
      <c r="H106" t="s">
        <v>463</v>
      </c>
      <c r="I106" t="s">
        <v>958</v>
      </c>
      <c r="J106" t="s">
        <v>959</v>
      </c>
      <c r="L106" s="174">
        <v>45960.125</v>
      </c>
      <c r="M106" s="174">
        <v>46152</v>
      </c>
      <c r="N106">
        <v>3224.08</v>
      </c>
      <c r="O106">
        <v>1773596.6</v>
      </c>
      <c r="P106">
        <v>0</v>
      </c>
      <c r="Q106">
        <v>3224.08</v>
      </c>
      <c r="R106">
        <v>1770372.52</v>
      </c>
      <c r="S106" t="s">
        <v>109</v>
      </c>
      <c r="T106" t="s">
        <v>109</v>
      </c>
      <c r="U106" t="s">
        <v>579</v>
      </c>
      <c r="V106" t="s">
        <v>114</v>
      </c>
      <c r="W106" t="s">
        <v>865</v>
      </c>
      <c r="Y106" t="s">
        <v>866</v>
      </c>
      <c r="Z106">
        <v>-16.420000000000002</v>
      </c>
      <c r="AA106">
        <v>-49.12</v>
      </c>
      <c r="AB106" t="s">
        <v>649</v>
      </c>
    </row>
    <row r="107" spans="1:28" x14ac:dyDescent="0.25">
      <c r="A107" t="s">
        <v>859</v>
      </c>
      <c r="B107" t="s">
        <v>457</v>
      </c>
      <c r="C107" t="s">
        <v>458</v>
      </c>
      <c r="D107" t="s">
        <v>860</v>
      </c>
      <c r="E107" t="s">
        <v>460</v>
      </c>
      <c r="F107" t="s">
        <v>960</v>
      </c>
      <c r="G107" t="s">
        <v>961</v>
      </c>
      <c r="H107" t="s">
        <v>463</v>
      </c>
      <c r="I107" t="s">
        <v>962</v>
      </c>
      <c r="J107" t="s">
        <v>963</v>
      </c>
      <c r="L107" s="174">
        <v>45960.125</v>
      </c>
      <c r="M107" s="174">
        <v>46122</v>
      </c>
      <c r="N107">
        <v>1409207</v>
      </c>
      <c r="O107">
        <v>1773596.6</v>
      </c>
      <c r="P107">
        <v>0</v>
      </c>
      <c r="Q107">
        <v>1409207</v>
      </c>
      <c r="R107">
        <v>364389.6</v>
      </c>
      <c r="S107" t="s">
        <v>109</v>
      </c>
      <c r="T107" t="s">
        <v>109</v>
      </c>
      <c r="U107" t="s">
        <v>579</v>
      </c>
      <c r="V107" t="s">
        <v>114</v>
      </c>
      <c r="Y107" t="s">
        <v>866</v>
      </c>
      <c r="Z107">
        <v>-17.64</v>
      </c>
      <c r="AA107">
        <v>-47.78</v>
      </c>
      <c r="AB107" t="s">
        <v>625</v>
      </c>
    </row>
    <row r="108" spans="1:28" x14ac:dyDescent="0.25">
      <c r="A108" t="s">
        <v>859</v>
      </c>
      <c r="B108" t="s">
        <v>457</v>
      </c>
      <c r="C108" t="s">
        <v>458</v>
      </c>
      <c r="D108" t="s">
        <v>860</v>
      </c>
      <c r="E108" t="s">
        <v>460</v>
      </c>
      <c r="F108" t="s">
        <v>964</v>
      </c>
      <c r="G108" t="s">
        <v>965</v>
      </c>
      <c r="H108" t="s">
        <v>463</v>
      </c>
      <c r="I108" t="s">
        <v>966</v>
      </c>
      <c r="J108" t="s">
        <v>959</v>
      </c>
      <c r="L108" s="174">
        <v>45960.125</v>
      </c>
      <c r="M108" s="174">
        <v>46172</v>
      </c>
      <c r="N108">
        <v>2406</v>
      </c>
      <c r="O108">
        <v>1773596.6</v>
      </c>
      <c r="P108">
        <v>0</v>
      </c>
      <c r="Q108">
        <v>2406</v>
      </c>
      <c r="R108">
        <v>1771190.6</v>
      </c>
      <c r="S108" t="s">
        <v>109</v>
      </c>
      <c r="T108" t="s">
        <v>109</v>
      </c>
      <c r="U108" t="s">
        <v>579</v>
      </c>
      <c r="V108" t="s">
        <v>114</v>
      </c>
      <c r="W108" t="s">
        <v>907</v>
      </c>
      <c r="Y108" t="s">
        <v>866</v>
      </c>
      <c r="Z108">
        <v>-14.49</v>
      </c>
      <c r="AA108">
        <v>-50.86</v>
      </c>
      <c r="AB108" t="s">
        <v>649</v>
      </c>
    </row>
    <row r="109" spans="1:28" x14ac:dyDescent="0.25">
      <c r="A109" t="s">
        <v>859</v>
      </c>
      <c r="B109" t="s">
        <v>457</v>
      </c>
      <c r="C109" t="s">
        <v>458</v>
      </c>
      <c r="D109" t="s">
        <v>860</v>
      </c>
      <c r="E109" t="s">
        <v>460</v>
      </c>
      <c r="F109" t="s">
        <v>967</v>
      </c>
      <c r="G109" t="s">
        <v>968</v>
      </c>
      <c r="H109" t="s">
        <v>463</v>
      </c>
      <c r="I109" t="s">
        <v>969</v>
      </c>
      <c r="J109" t="s">
        <v>913</v>
      </c>
      <c r="L109" s="174">
        <v>45960.125</v>
      </c>
      <c r="M109" s="174">
        <v>46081</v>
      </c>
      <c r="N109">
        <v>775109</v>
      </c>
      <c r="O109">
        <v>2758422.1100000003</v>
      </c>
      <c r="P109">
        <v>0</v>
      </c>
      <c r="Q109">
        <v>775109</v>
      </c>
      <c r="R109">
        <v>1983313.11</v>
      </c>
      <c r="S109" t="s">
        <v>109</v>
      </c>
      <c r="T109" t="s">
        <v>109</v>
      </c>
      <c r="U109" t="s">
        <v>114</v>
      </c>
      <c r="V109" t="s">
        <v>466</v>
      </c>
      <c r="W109" t="s">
        <v>865</v>
      </c>
      <c r="Y109" t="s">
        <v>866</v>
      </c>
      <c r="Z109">
        <v>-16.97</v>
      </c>
      <c r="AA109">
        <v>-49.22</v>
      </c>
      <c r="AB109" t="s">
        <v>649</v>
      </c>
    </row>
    <row r="110" spans="1:28" x14ac:dyDescent="0.25">
      <c r="A110" t="s">
        <v>859</v>
      </c>
      <c r="B110" t="s">
        <v>457</v>
      </c>
      <c r="C110" t="s">
        <v>458</v>
      </c>
      <c r="D110" t="s">
        <v>860</v>
      </c>
      <c r="E110" t="s">
        <v>460</v>
      </c>
      <c r="F110" t="s">
        <v>970</v>
      </c>
      <c r="G110" t="s">
        <v>971</v>
      </c>
      <c r="H110" t="s">
        <v>463</v>
      </c>
      <c r="I110" t="s">
        <v>972</v>
      </c>
      <c r="J110" t="s">
        <v>973</v>
      </c>
      <c r="L110" s="174">
        <v>45960.125</v>
      </c>
      <c r="M110" s="174">
        <v>46194</v>
      </c>
      <c r="N110">
        <v>2550369.73</v>
      </c>
      <c r="O110">
        <v>15277132.09</v>
      </c>
      <c r="P110">
        <v>0</v>
      </c>
      <c r="Q110">
        <v>2550369.73</v>
      </c>
      <c r="R110">
        <v>12726762.359999999</v>
      </c>
      <c r="S110" t="s">
        <v>109</v>
      </c>
      <c r="T110" t="s">
        <v>109</v>
      </c>
      <c r="U110" t="s">
        <v>114</v>
      </c>
      <c r="V110" t="s">
        <v>466</v>
      </c>
      <c r="W110" t="s">
        <v>888</v>
      </c>
      <c r="Y110" t="s">
        <v>866</v>
      </c>
      <c r="Z110">
        <v>-16.36</v>
      </c>
      <c r="AA110">
        <v>-49.5</v>
      </c>
      <c r="AB110" t="s">
        <v>649</v>
      </c>
    </row>
    <row r="111" spans="1:28" x14ac:dyDescent="0.25">
      <c r="A111" t="s">
        <v>859</v>
      </c>
      <c r="B111" t="s">
        <v>457</v>
      </c>
      <c r="C111" t="s">
        <v>458</v>
      </c>
      <c r="D111" t="s">
        <v>860</v>
      </c>
      <c r="E111" t="s">
        <v>460</v>
      </c>
      <c r="F111" t="s">
        <v>974</v>
      </c>
      <c r="G111" t="s">
        <v>975</v>
      </c>
      <c r="H111" t="s">
        <v>463</v>
      </c>
      <c r="I111" t="s">
        <v>976</v>
      </c>
      <c r="J111" t="s">
        <v>977</v>
      </c>
      <c r="L111" s="174">
        <v>45960.125</v>
      </c>
      <c r="M111" s="174">
        <v>46051</v>
      </c>
      <c r="N111">
        <v>3428966.26</v>
      </c>
      <c r="O111">
        <v>7795560.96</v>
      </c>
      <c r="P111">
        <v>0</v>
      </c>
      <c r="Q111">
        <v>3428966.26</v>
      </c>
      <c r="R111">
        <v>4366594.7</v>
      </c>
      <c r="S111" t="s">
        <v>109</v>
      </c>
      <c r="T111" t="s">
        <v>109</v>
      </c>
      <c r="U111" t="s">
        <v>114</v>
      </c>
      <c r="V111" t="s">
        <v>466</v>
      </c>
      <c r="X111" t="s">
        <v>978</v>
      </c>
      <c r="Y111" t="s">
        <v>866</v>
      </c>
      <c r="Z111">
        <v>-18.010000000000002</v>
      </c>
      <c r="AA111">
        <v>-49.36</v>
      </c>
      <c r="AB111" t="s">
        <v>649</v>
      </c>
    </row>
    <row r="112" spans="1:28" x14ac:dyDescent="0.25">
      <c r="A112" t="s">
        <v>859</v>
      </c>
      <c r="B112" t="s">
        <v>457</v>
      </c>
      <c r="C112" t="s">
        <v>458</v>
      </c>
      <c r="D112" t="s">
        <v>860</v>
      </c>
      <c r="E112" t="s">
        <v>460</v>
      </c>
      <c r="F112" t="s">
        <v>979</v>
      </c>
      <c r="G112" t="s">
        <v>980</v>
      </c>
      <c r="H112" t="s">
        <v>463</v>
      </c>
      <c r="I112" t="s">
        <v>981</v>
      </c>
      <c r="J112" t="s">
        <v>913</v>
      </c>
      <c r="K112" t="s">
        <v>982</v>
      </c>
      <c r="L112" s="174">
        <v>45960.125</v>
      </c>
      <c r="M112" s="174">
        <v>46233</v>
      </c>
      <c r="N112">
        <v>2406</v>
      </c>
      <c r="O112">
        <v>2758422.11</v>
      </c>
      <c r="P112">
        <v>0</v>
      </c>
      <c r="Q112">
        <v>2406</v>
      </c>
      <c r="R112">
        <v>2756016.11</v>
      </c>
      <c r="S112" t="s">
        <v>109</v>
      </c>
      <c r="T112" t="s">
        <v>109</v>
      </c>
      <c r="U112" t="s">
        <v>114</v>
      </c>
      <c r="V112" t="s">
        <v>109</v>
      </c>
      <c r="W112" t="s">
        <v>918</v>
      </c>
      <c r="Y112" t="s">
        <v>866</v>
      </c>
      <c r="Z112">
        <v>-14.95</v>
      </c>
      <c r="AA112">
        <v>-49.53</v>
      </c>
      <c r="AB112" t="s">
        <v>649</v>
      </c>
    </row>
    <row r="113" spans="1:28" x14ac:dyDescent="0.25">
      <c r="A113" t="s">
        <v>859</v>
      </c>
      <c r="B113" t="s">
        <v>457</v>
      </c>
      <c r="C113" t="s">
        <v>458</v>
      </c>
      <c r="D113" t="s">
        <v>860</v>
      </c>
      <c r="E113" t="s">
        <v>460</v>
      </c>
      <c r="F113" t="s">
        <v>983</v>
      </c>
      <c r="G113" t="s">
        <v>984</v>
      </c>
      <c r="H113" t="s">
        <v>463</v>
      </c>
      <c r="I113" t="s">
        <v>985</v>
      </c>
      <c r="J113" t="s">
        <v>986</v>
      </c>
      <c r="L113" s="174">
        <v>45960.125</v>
      </c>
      <c r="M113" s="174">
        <v>46049</v>
      </c>
      <c r="N113">
        <v>14631312.75</v>
      </c>
      <c r="O113">
        <v>17758105</v>
      </c>
      <c r="P113">
        <v>0</v>
      </c>
      <c r="Q113">
        <v>14631312.75</v>
      </c>
      <c r="R113">
        <v>3126792.25</v>
      </c>
      <c r="S113" t="s">
        <v>109</v>
      </c>
      <c r="T113" t="s">
        <v>109</v>
      </c>
      <c r="U113" t="s">
        <v>114</v>
      </c>
      <c r="V113" t="s">
        <v>466</v>
      </c>
      <c r="W113" t="s">
        <v>907</v>
      </c>
      <c r="Y113" t="s">
        <v>866</v>
      </c>
      <c r="Z113">
        <v>-15.56</v>
      </c>
      <c r="AA113">
        <v>-49.95</v>
      </c>
      <c r="AB113" t="s">
        <v>649</v>
      </c>
    </row>
    <row r="114" spans="1:28" x14ac:dyDescent="0.25">
      <c r="A114" t="s">
        <v>859</v>
      </c>
      <c r="B114" t="s">
        <v>457</v>
      </c>
      <c r="C114" t="s">
        <v>458</v>
      </c>
      <c r="D114" t="s">
        <v>860</v>
      </c>
      <c r="E114" t="s">
        <v>460</v>
      </c>
      <c r="F114" t="s">
        <v>987</v>
      </c>
      <c r="G114" t="s">
        <v>988</v>
      </c>
      <c r="H114" t="s">
        <v>463</v>
      </c>
      <c r="I114" t="s">
        <v>989</v>
      </c>
      <c r="J114" t="s">
        <v>990</v>
      </c>
      <c r="L114" s="174">
        <v>45960.125</v>
      </c>
      <c r="M114" s="174">
        <v>45895</v>
      </c>
      <c r="N114">
        <v>2291896.63</v>
      </c>
      <c r="O114">
        <v>2291910.69</v>
      </c>
      <c r="P114">
        <v>0</v>
      </c>
      <c r="Q114">
        <v>2291896.63</v>
      </c>
      <c r="R114">
        <v>14.06</v>
      </c>
      <c r="S114" t="s">
        <v>109</v>
      </c>
      <c r="T114" t="s">
        <v>109</v>
      </c>
      <c r="U114" t="s">
        <v>114</v>
      </c>
      <c r="V114" t="s">
        <v>109</v>
      </c>
      <c r="W114" t="s">
        <v>888</v>
      </c>
      <c r="Y114" t="s">
        <v>866</v>
      </c>
      <c r="Z114">
        <v>-16.68</v>
      </c>
      <c r="AA114">
        <v>-49.26</v>
      </c>
      <c r="AB114" t="s">
        <v>649</v>
      </c>
    </row>
    <row r="115" spans="1:28" x14ac:dyDescent="0.25">
      <c r="A115" t="s">
        <v>859</v>
      </c>
      <c r="B115" t="s">
        <v>457</v>
      </c>
      <c r="C115" t="s">
        <v>458</v>
      </c>
      <c r="D115" t="s">
        <v>860</v>
      </c>
      <c r="E115" t="s">
        <v>460</v>
      </c>
      <c r="F115" t="s">
        <v>991</v>
      </c>
      <c r="G115" t="s">
        <v>992</v>
      </c>
      <c r="H115" t="s">
        <v>463</v>
      </c>
      <c r="I115" t="s">
        <v>993</v>
      </c>
      <c r="J115" t="s">
        <v>994</v>
      </c>
      <c r="L115" s="174">
        <v>45960.125</v>
      </c>
      <c r="M115" s="174">
        <v>46221</v>
      </c>
      <c r="N115">
        <v>292887.19</v>
      </c>
      <c r="O115">
        <v>16235104.84</v>
      </c>
      <c r="P115">
        <v>0</v>
      </c>
      <c r="Q115">
        <v>292887.19</v>
      </c>
      <c r="R115">
        <v>15942217.65</v>
      </c>
      <c r="S115" t="s">
        <v>109</v>
      </c>
      <c r="T115" t="s">
        <v>109</v>
      </c>
      <c r="U115" t="s">
        <v>579</v>
      </c>
      <c r="V115" t="s">
        <v>114</v>
      </c>
      <c r="W115" t="s">
        <v>927</v>
      </c>
      <c r="Y115" t="s">
        <v>866</v>
      </c>
      <c r="Z115">
        <v>-16.25</v>
      </c>
      <c r="AA115">
        <v>-47.95</v>
      </c>
      <c r="AB115" t="s">
        <v>649</v>
      </c>
    </row>
    <row r="116" spans="1:28" x14ac:dyDescent="0.25">
      <c r="A116" t="s">
        <v>859</v>
      </c>
      <c r="B116" t="s">
        <v>457</v>
      </c>
      <c r="C116" t="s">
        <v>458</v>
      </c>
      <c r="D116" t="s">
        <v>860</v>
      </c>
      <c r="E116" t="s">
        <v>460</v>
      </c>
      <c r="F116" t="s">
        <v>995</v>
      </c>
      <c r="G116" t="s">
        <v>996</v>
      </c>
      <c r="H116" t="s">
        <v>463</v>
      </c>
      <c r="I116" t="s">
        <v>997</v>
      </c>
      <c r="J116" t="s">
        <v>998</v>
      </c>
      <c r="L116" s="174">
        <v>45960.125</v>
      </c>
      <c r="M116" s="174">
        <v>46050</v>
      </c>
      <c r="N116">
        <v>5498780.8799999999</v>
      </c>
      <c r="O116">
        <v>7907272</v>
      </c>
      <c r="P116">
        <v>0</v>
      </c>
      <c r="Q116">
        <v>5498780.8799999999</v>
      </c>
      <c r="R116">
        <v>2408491.12</v>
      </c>
      <c r="S116" t="s">
        <v>109</v>
      </c>
      <c r="T116" t="s">
        <v>109</v>
      </c>
      <c r="U116" t="s">
        <v>114</v>
      </c>
      <c r="V116" t="s">
        <v>466</v>
      </c>
      <c r="W116" t="s">
        <v>865</v>
      </c>
      <c r="Y116" t="s">
        <v>866</v>
      </c>
      <c r="Z116">
        <v>-16.41</v>
      </c>
      <c r="AA116">
        <v>-49.22</v>
      </c>
      <c r="AB116" t="s">
        <v>649</v>
      </c>
    </row>
    <row r="117" spans="1:28" x14ac:dyDescent="0.25">
      <c r="A117" t="s">
        <v>859</v>
      </c>
      <c r="B117" t="s">
        <v>457</v>
      </c>
      <c r="C117" t="s">
        <v>458</v>
      </c>
      <c r="D117" t="s">
        <v>860</v>
      </c>
      <c r="E117" t="s">
        <v>460</v>
      </c>
      <c r="F117" t="s">
        <v>999</v>
      </c>
      <c r="G117" t="s">
        <v>1000</v>
      </c>
      <c r="H117" t="s">
        <v>463</v>
      </c>
      <c r="I117" t="s">
        <v>1001</v>
      </c>
      <c r="J117" t="s">
        <v>1002</v>
      </c>
      <c r="L117" s="174">
        <v>45960.125</v>
      </c>
      <c r="M117" s="174">
        <v>46203</v>
      </c>
      <c r="N117">
        <v>13371</v>
      </c>
      <c r="O117">
        <v>1773596.6</v>
      </c>
      <c r="P117">
        <v>0</v>
      </c>
      <c r="Q117">
        <v>13371</v>
      </c>
      <c r="R117">
        <v>1760225.6</v>
      </c>
      <c r="S117" t="s">
        <v>109</v>
      </c>
      <c r="T117" t="s">
        <v>109</v>
      </c>
      <c r="U117" t="s">
        <v>579</v>
      </c>
      <c r="V117" t="s">
        <v>114</v>
      </c>
      <c r="X117" t="s">
        <v>1003</v>
      </c>
      <c r="Y117" t="s">
        <v>866</v>
      </c>
      <c r="Z117">
        <v>-16</v>
      </c>
      <c r="AA117">
        <v>-48</v>
      </c>
      <c r="AB117" t="s">
        <v>649</v>
      </c>
    </row>
    <row r="118" spans="1:28" x14ac:dyDescent="0.25">
      <c r="A118" t="s">
        <v>859</v>
      </c>
      <c r="B118" t="s">
        <v>457</v>
      </c>
      <c r="C118" t="s">
        <v>458</v>
      </c>
      <c r="D118" t="s">
        <v>860</v>
      </c>
      <c r="E118" t="s">
        <v>460</v>
      </c>
      <c r="F118" t="s">
        <v>1004</v>
      </c>
      <c r="G118" t="s">
        <v>1005</v>
      </c>
      <c r="H118" t="s">
        <v>463</v>
      </c>
      <c r="I118" t="s">
        <v>1006</v>
      </c>
      <c r="J118" t="s">
        <v>913</v>
      </c>
      <c r="L118" s="174">
        <v>45960.125</v>
      </c>
      <c r="M118" s="174">
        <v>45725</v>
      </c>
      <c r="N118">
        <v>1773597</v>
      </c>
      <c r="O118">
        <v>1773597</v>
      </c>
      <c r="P118">
        <v>0</v>
      </c>
      <c r="Q118">
        <v>1773597</v>
      </c>
      <c r="R118">
        <v>0</v>
      </c>
      <c r="S118" t="s">
        <v>109</v>
      </c>
      <c r="T118" t="s">
        <v>109</v>
      </c>
      <c r="U118" t="s">
        <v>466</v>
      </c>
      <c r="V118" t="s">
        <v>109</v>
      </c>
      <c r="W118" t="s">
        <v>898</v>
      </c>
      <c r="Y118" t="s">
        <v>866</v>
      </c>
      <c r="Z118">
        <v>-16.03</v>
      </c>
      <c r="AA118">
        <v>-47.92</v>
      </c>
      <c r="AB118" t="s">
        <v>649</v>
      </c>
    </row>
    <row r="119" spans="1:28" x14ac:dyDescent="0.25">
      <c r="A119" t="s">
        <v>859</v>
      </c>
      <c r="B119" t="s">
        <v>457</v>
      </c>
      <c r="C119" t="s">
        <v>458</v>
      </c>
      <c r="D119" t="s">
        <v>860</v>
      </c>
      <c r="E119" t="s">
        <v>460</v>
      </c>
      <c r="F119" t="s">
        <v>1007</v>
      </c>
      <c r="G119" t="s">
        <v>1008</v>
      </c>
      <c r="H119" t="s">
        <v>463</v>
      </c>
      <c r="I119" t="s">
        <v>1009</v>
      </c>
      <c r="J119" t="s">
        <v>913</v>
      </c>
      <c r="K119" t="s">
        <v>1010</v>
      </c>
      <c r="L119" s="174">
        <v>45960.125</v>
      </c>
      <c r="M119" s="174">
        <v>45814</v>
      </c>
      <c r="N119">
        <v>1668155.49</v>
      </c>
      <c r="O119">
        <v>3501109.01</v>
      </c>
      <c r="P119">
        <v>1832953.52</v>
      </c>
      <c r="Q119">
        <v>1668155.49</v>
      </c>
      <c r="R119">
        <v>0</v>
      </c>
      <c r="S119" t="s">
        <v>109</v>
      </c>
      <c r="T119" t="s">
        <v>109</v>
      </c>
      <c r="U119" t="s">
        <v>114</v>
      </c>
      <c r="V119" t="s">
        <v>109</v>
      </c>
      <c r="W119" t="s">
        <v>1011</v>
      </c>
      <c r="Y119" t="s">
        <v>866</v>
      </c>
      <c r="Z119">
        <v>-18.989999999999998</v>
      </c>
      <c r="AA119">
        <v>-50.54</v>
      </c>
      <c r="AB119" t="s">
        <v>649</v>
      </c>
    </row>
    <row r="120" spans="1:28" x14ac:dyDescent="0.25">
      <c r="A120" t="s">
        <v>859</v>
      </c>
      <c r="B120" t="s">
        <v>457</v>
      </c>
      <c r="C120" t="s">
        <v>458</v>
      </c>
      <c r="D120" t="s">
        <v>860</v>
      </c>
      <c r="E120" t="s">
        <v>460</v>
      </c>
      <c r="F120" t="s">
        <v>1012</v>
      </c>
      <c r="G120" t="s">
        <v>1013</v>
      </c>
      <c r="H120" t="s">
        <v>463</v>
      </c>
      <c r="I120" t="s">
        <v>901</v>
      </c>
      <c r="J120" t="s">
        <v>1014</v>
      </c>
      <c r="L120" s="174">
        <v>46203</v>
      </c>
      <c r="M120" s="174">
        <v>46187</v>
      </c>
      <c r="N120">
        <v>3983888.97</v>
      </c>
      <c r="O120">
        <v>0</v>
      </c>
      <c r="P120">
        <v>0</v>
      </c>
      <c r="Q120">
        <v>0</v>
      </c>
      <c r="R120">
        <v>0</v>
      </c>
      <c r="S120" t="s">
        <v>109</v>
      </c>
      <c r="T120" t="s">
        <v>109</v>
      </c>
      <c r="U120" t="s">
        <v>109</v>
      </c>
      <c r="V120" t="s">
        <v>109</v>
      </c>
      <c r="W120" t="s">
        <v>872</v>
      </c>
      <c r="Y120" t="s">
        <v>866</v>
      </c>
      <c r="Z120">
        <v>-15.87</v>
      </c>
      <c r="AA120">
        <v>-50.87</v>
      </c>
      <c r="AB120" t="s">
        <v>494</v>
      </c>
    </row>
    <row r="121" spans="1:28" x14ac:dyDescent="0.25">
      <c r="A121" t="s">
        <v>859</v>
      </c>
      <c r="B121" t="s">
        <v>457</v>
      </c>
      <c r="C121" t="s">
        <v>458</v>
      </c>
      <c r="D121" t="s">
        <v>860</v>
      </c>
      <c r="E121" t="s">
        <v>460</v>
      </c>
      <c r="F121" t="s">
        <v>1015</v>
      </c>
      <c r="G121" t="s">
        <v>1016</v>
      </c>
      <c r="H121" t="s">
        <v>463</v>
      </c>
      <c r="I121" t="s">
        <v>1017</v>
      </c>
      <c r="J121" t="s">
        <v>1018</v>
      </c>
      <c r="L121" s="174">
        <v>45960.125</v>
      </c>
      <c r="M121" s="174">
        <v>46146</v>
      </c>
      <c r="N121">
        <v>1358446</v>
      </c>
      <c r="O121">
        <v>2761186.3600000003</v>
      </c>
      <c r="P121">
        <v>0</v>
      </c>
      <c r="Q121">
        <v>1358446</v>
      </c>
      <c r="R121">
        <v>1402740.36</v>
      </c>
      <c r="S121" t="s">
        <v>109</v>
      </c>
      <c r="T121" t="s">
        <v>109</v>
      </c>
      <c r="U121" t="s">
        <v>579</v>
      </c>
      <c r="V121" t="s">
        <v>114</v>
      </c>
      <c r="X121" t="s">
        <v>1019</v>
      </c>
      <c r="Y121" t="s">
        <v>866</v>
      </c>
      <c r="Z121">
        <v>-16</v>
      </c>
      <c r="AA121">
        <v>-48</v>
      </c>
      <c r="AB121" t="s">
        <v>649</v>
      </c>
    </row>
    <row r="122" spans="1:28" x14ac:dyDescent="0.25">
      <c r="A122" t="s">
        <v>859</v>
      </c>
      <c r="B122" t="s">
        <v>457</v>
      </c>
      <c r="C122" t="s">
        <v>458</v>
      </c>
      <c r="D122" t="s">
        <v>860</v>
      </c>
      <c r="E122" t="s">
        <v>460</v>
      </c>
      <c r="F122" t="s">
        <v>1020</v>
      </c>
      <c r="G122" t="s">
        <v>1021</v>
      </c>
      <c r="H122" t="s">
        <v>463</v>
      </c>
      <c r="I122" t="s">
        <v>1022</v>
      </c>
      <c r="J122" t="s">
        <v>1002</v>
      </c>
      <c r="L122" s="174">
        <v>45960.125</v>
      </c>
      <c r="M122" s="174">
        <v>46160</v>
      </c>
      <c r="N122">
        <v>13371</v>
      </c>
      <c r="O122">
        <v>1773596.6</v>
      </c>
      <c r="P122">
        <v>0</v>
      </c>
      <c r="Q122">
        <v>13371</v>
      </c>
      <c r="R122">
        <v>1760225.6</v>
      </c>
      <c r="S122" t="s">
        <v>109</v>
      </c>
      <c r="T122" t="s">
        <v>109</v>
      </c>
      <c r="U122" t="s">
        <v>579</v>
      </c>
      <c r="V122" t="s">
        <v>114</v>
      </c>
      <c r="W122" t="s">
        <v>882</v>
      </c>
      <c r="Y122" t="s">
        <v>866</v>
      </c>
      <c r="Z122">
        <v>-18.07</v>
      </c>
      <c r="AA122">
        <v>-48.67</v>
      </c>
      <c r="AB122" t="s">
        <v>649</v>
      </c>
    </row>
    <row r="123" spans="1:28" x14ac:dyDescent="0.25">
      <c r="A123" t="s">
        <v>859</v>
      </c>
      <c r="B123" t="s">
        <v>457</v>
      </c>
      <c r="C123" t="s">
        <v>458</v>
      </c>
      <c r="D123" t="s">
        <v>860</v>
      </c>
      <c r="E123" t="s">
        <v>460</v>
      </c>
      <c r="F123" t="s">
        <v>1023</v>
      </c>
      <c r="G123" t="s">
        <v>1024</v>
      </c>
      <c r="H123" t="s">
        <v>463</v>
      </c>
      <c r="I123" t="s">
        <v>1025</v>
      </c>
      <c r="J123" t="s">
        <v>913</v>
      </c>
      <c r="L123" s="174">
        <v>45960.125</v>
      </c>
      <c r="M123" s="174">
        <v>46208</v>
      </c>
      <c r="N123">
        <v>27306</v>
      </c>
      <c r="O123">
        <v>2785728.11</v>
      </c>
      <c r="P123">
        <v>0</v>
      </c>
      <c r="Q123">
        <v>27306</v>
      </c>
      <c r="R123">
        <v>2758422.11</v>
      </c>
      <c r="S123" t="s">
        <v>109</v>
      </c>
      <c r="T123" t="s">
        <v>109</v>
      </c>
      <c r="U123" t="s">
        <v>579</v>
      </c>
      <c r="V123" t="s">
        <v>114</v>
      </c>
      <c r="X123" t="s">
        <v>1026</v>
      </c>
      <c r="Y123" t="s">
        <v>866</v>
      </c>
      <c r="Z123">
        <v>-16.66</v>
      </c>
      <c r="AA123">
        <v>-48.61</v>
      </c>
      <c r="AB123" t="s">
        <v>649</v>
      </c>
    </row>
    <row r="124" spans="1:28" x14ac:dyDescent="0.25">
      <c r="A124" t="s">
        <v>859</v>
      </c>
      <c r="B124" t="s">
        <v>573</v>
      </c>
      <c r="C124" t="s">
        <v>458</v>
      </c>
      <c r="D124" t="s">
        <v>860</v>
      </c>
      <c r="E124" t="s">
        <v>460</v>
      </c>
      <c r="F124" t="s">
        <v>1027</v>
      </c>
      <c r="G124" t="s">
        <v>1028</v>
      </c>
      <c r="H124" t="s">
        <v>463</v>
      </c>
      <c r="I124" t="s">
        <v>1029</v>
      </c>
      <c r="J124" t="s">
        <v>1030</v>
      </c>
      <c r="L124" s="174">
        <v>45960.125</v>
      </c>
      <c r="M124" s="174">
        <v>46033</v>
      </c>
      <c r="N124">
        <v>8359546.79</v>
      </c>
      <c r="O124">
        <v>9276435</v>
      </c>
      <c r="P124">
        <v>0</v>
      </c>
      <c r="Q124">
        <v>8359546.79</v>
      </c>
      <c r="R124">
        <v>916888.21</v>
      </c>
      <c r="S124" t="s">
        <v>109</v>
      </c>
      <c r="T124" t="s">
        <v>109</v>
      </c>
      <c r="U124" t="s">
        <v>114</v>
      </c>
      <c r="V124" t="s">
        <v>466</v>
      </c>
      <c r="Y124" t="s">
        <v>866</v>
      </c>
      <c r="Z124">
        <v>-17.46</v>
      </c>
      <c r="AA124">
        <v>-48.2</v>
      </c>
      <c r="AB124" t="s">
        <v>649</v>
      </c>
    </row>
    <row r="125" spans="1:28" x14ac:dyDescent="0.25">
      <c r="A125" t="s">
        <v>859</v>
      </c>
      <c r="B125" t="s">
        <v>485</v>
      </c>
      <c r="C125" t="s">
        <v>458</v>
      </c>
      <c r="D125" t="s">
        <v>860</v>
      </c>
      <c r="E125" t="s">
        <v>460</v>
      </c>
      <c r="F125" t="s">
        <v>1031</v>
      </c>
      <c r="G125" t="s">
        <v>6863</v>
      </c>
      <c r="H125" t="s">
        <v>463</v>
      </c>
      <c r="I125" t="s">
        <v>6864</v>
      </c>
      <c r="J125" t="s">
        <v>1032</v>
      </c>
      <c r="L125" s="174">
        <v>45960.125</v>
      </c>
      <c r="M125" s="174">
        <v>46142</v>
      </c>
      <c r="N125">
        <v>135648.23000000001</v>
      </c>
      <c r="O125">
        <v>135648.23000000001</v>
      </c>
      <c r="P125">
        <v>0</v>
      </c>
      <c r="Q125">
        <v>135648.23000000001</v>
      </c>
      <c r="R125">
        <v>0</v>
      </c>
      <c r="S125" t="s">
        <v>109</v>
      </c>
      <c r="T125" t="s">
        <v>109</v>
      </c>
      <c r="U125" t="s">
        <v>579</v>
      </c>
      <c r="V125" t="s">
        <v>114</v>
      </c>
      <c r="W125" t="s">
        <v>907</v>
      </c>
      <c r="X125" t="s">
        <v>6865</v>
      </c>
      <c r="Y125" t="s">
        <v>866</v>
      </c>
      <c r="Z125">
        <v>-14923235318</v>
      </c>
      <c r="AA125">
        <v>-5107320559</v>
      </c>
      <c r="AB125" t="s">
        <v>649</v>
      </c>
    </row>
    <row r="126" spans="1:28" x14ac:dyDescent="0.25">
      <c r="A126" t="s">
        <v>859</v>
      </c>
      <c r="B126" t="s">
        <v>485</v>
      </c>
      <c r="C126" t="s">
        <v>458</v>
      </c>
      <c r="D126" t="s">
        <v>860</v>
      </c>
      <c r="E126" t="s">
        <v>460</v>
      </c>
      <c r="F126" t="s">
        <v>1033</v>
      </c>
      <c r="G126" t="s">
        <v>1034</v>
      </c>
      <c r="H126" t="s">
        <v>463</v>
      </c>
      <c r="I126" t="s">
        <v>1035</v>
      </c>
      <c r="J126" t="s">
        <v>1032</v>
      </c>
      <c r="K126" t="s">
        <v>932</v>
      </c>
      <c r="L126" s="174">
        <v>45960.125</v>
      </c>
      <c r="M126" s="174">
        <v>46081</v>
      </c>
      <c r="N126">
        <v>135648.23000000001</v>
      </c>
      <c r="O126">
        <v>135648.23000000001</v>
      </c>
      <c r="P126">
        <v>0</v>
      </c>
      <c r="Q126">
        <v>135648.23000000001</v>
      </c>
      <c r="R126">
        <v>0</v>
      </c>
      <c r="S126" t="s">
        <v>109</v>
      </c>
      <c r="T126" t="s">
        <v>109</v>
      </c>
      <c r="U126" t="s">
        <v>114</v>
      </c>
      <c r="V126" t="s">
        <v>466</v>
      </c>
      <c r="X126" t="s">
        <v>1036</v>
      </c>
      <c r="Y126" t="s">
        <v>866</v>
      </c>
      <c r="Z126">
        <v>-16</v>
      </c>
      <c r="AA126">
        <v>-48</v>
      </c>
      <c r="AB126" t="s">
        <v>649</v>
      </c>
    </row>
    <row r="127" spans="1:28" x14ac:dyDescent="0.25">
      <c r="A127" t="s">
        <v>859</v>
      </c>
      <c r="B127" t="s">
        <v>485</v>
      </c>
      <c r="C127" t="s">
        <v>458</v>
      </c>
      <c r="D127" t="s">
        <v>860</v>
      </c>
      <c r="E127" t="s">
        <v>460</v>
      </c>
      <c r="F127" t="s">
        <v>1037</v>
      </c>
      <c r="G127" t="s">
        <v>1038</v>
      </c>
      <c r="H127" t="s">
        <v>463</v>
      </c>
      <c r="I127" t="s">
        <v>1039</v>
      </c>
      <c r="J127" t="s">
        <v>1032</v>
      </c>
      <c r="L127" s="174">
        <v>45960.125</v>
      </c>
      <c r="M127" s="174">
        <v>46051</v>
      </c>
      <c r="N127">
        <v>0</v>
      </c>
      <c r="O127">
        <v>135648.23000000001</v>
      </c>
      <c r="P127">
        <v>0</v>
      </c>
      <c r="Q127">
        <v>0</v>
      </c>
      <c r="R127">
        <v>135648.23000000001</v>
      </c>
      <c r="S127" t="s">
        <v>109</v>
      </c>
      <c r="T127" t="s">
        <v>109</v>
      </c>
      <c r="U127" t="s">
        <v>114</v>
      </c>
      <c r="V127" t="s">
        <v>466</v>
      </c>
      <c r="W127" t="s">
        <v>907</v>
      </c>
      <c r="Y127" t="s">
        <v>866</v>
      </c>
      <c r="Z127">
        <v>-15.82</v>
      </c>
      <c r="AA127">
        <v>-50.61</v>
      </c>
      <c r="AB127" t="s">
        <v>649</v>
      </c>
    </row>
    <row r="128" spans="1:28" x14ac:dyDescent="0.25">
      <c r="A128" t="s">
        <v>859</v>
      </c>
      <c r="B128" t="s">
        <v>485</v>
      </c>
      <c r="C128" t="s">
        <v>458</v>
      </c>
      <c r="D128" t="s">
        <v>860</v>
      </c>
      <c r="E128" t="s">
        <v>460</v>
      </c>
      <c r="F128" t="s">
        <v>1040</v>
      </c>
      <c r="G128" t="s">
        <v>1041</v>
      </c>
      <c r="H128" t="s">
        <v>463</v>
      </c>
      <c r="I128" t="s">
        <v>1042</v>
      </c>
      <c r="J128" t="s">
        <v>1032</v>
      </c>
      <c r="L128" s="174">
        <v>45960.125</v>
      </c>
      <c r="M128" s="174">
        <v>46236</v>
      </c>
      <c r="N128">
        <v>135648.23000000001</v>
      </c>
      <c r="O128">
        <v>135648.23000000001</v>
      </c>
      <c r="P128">
        <v>0</v>
      </c>
      <c r="Q128">
        <v>135648.23000000001</v>
      </c>
      <c r="R128">
        <v>0</v>
      </c>
      <c r="S128" t="s">
        <v>109</v>
      </c>
      <c r="T128" t="s">
        <v>109</v>
      </c>
      <c r="U128" t="s">
        <v>579</v>
      </c>
      <c r="V128" t="s">
        <v>114</v>
      </c>
      <c r="W128" t="s">
        <v>907</v>
      </c>
      <c r="Y128" t="s">
        <v>866</v>
      </c>
      <c r="Z128">
        <v>-15.02</v>
      </c>
      <c r="AA128">
        <v>-50.42</v>
      </c>
      <c r="AB128" t="s">
        <v>649</v>
      </c>
    </row>
    <row r="129" spans="1:28" x14ac:dyDescent="0.25">
      <c r="A129" t="s">
        <v>859</v>
      </c>
      <c r="B129" t="s">
        <v>485</v>
      </c>
      <c r="C129" t="s">
        <v>458</v>
      </c>
      <c r="D129" t="s">
        <v>860</v>
      </c>
      <c r="E129" t="s">
        <v>460</v>
      </c>
      <c r="F129" t="s">
        <v>1043</v>
      </c>
      <c r="G129" t="s">
        <v>1044</v>
      </c>
      <c r="H129" t="s">
        <v>463</v>
      </c>
      <c r="I129" t="s">
        <v>1045</v>
      </c>
      <c r="J129" t="s">
        <v>1046</v>
      </c>
      <c r="K129" t="s">
        <v>932</v>
      </c>
      <c r="L129" s="174">
        <v>45960.125</v>
      </c>
      <c r="M129" s="174">
        <v>45961</v>
      </c>
      <c r="N129">
        <v>135648.23000000001</v>
      </c>
      <c r="O129">
        <v>135648.23000000001</v>
      </c>
      <c r="P129">
        <v>0</v>
      </c>
      <c r="Q129">
        <v>135648.23000000001</v>
      </c>
      <c r="R129">
        <v>0</v>
      </c>
      <c r="S129" t="s">
        <v>109</v>
      </c>
      <c r="T129" t="s">
        <v>109</v>
      </c>
      <c r="U129" t="s">
        <v>114</v>
      </c>
      <c r="V129" t="s">
        <v>109</v>
      </c>
      <c r="X129" t="s">
        <v>1047</v>
      </c>
      <c r="Y129" t="s">
        <v>866</v>
      </c>
      <c r="Z129">
        <v>-16</v>
      </c>
      <c r="AA129">
        <v>-48</v>
      </c>
      <c r="AB129" t="s">
        <v>649</v>
      </c>
    </row>
    <row r="130" spans="1:28" x14ac:dyDescent="0.25">
      <c r="A130" t="s">
        <v>859</v>
      </c>
      <c r="B130" t="s">
        <v>495</v>
      </c>
      <c r="C130" t="s">
        <v>458</v>
      </c>
      <c r="D130" t="s">
        <v>1048</v>
      </c>
      <c r="E130" t="s">
        <v>1049</v>
      </c>
      <c r="F130" t="s">
        <v>1050</v>
      </c>
      <c r="G130" t="s">
        <v>1051</v>
      </c>
      <c r="H130" t="s">
        <v>463</v>
      </c>
      <c r="I130" t="s">
        <v>1052</v>
      </c>
      <c r="J130" t="s">
        <v>1053</v>
      </c>
      <c r="L130" s="174">
        <v>45960.125</v>
      </c>
      <c r="M130" s="174">
        <v>45690</v>
      </c>
      <c r="N130">
        <v>1018521.6</v>
      </c>
      <c r="O130">
        <v>1139945.55</v>
      </c>
      <c r="P130">
        <v>121423.95</v>
      </c>
      <c r="Q130">
        <v>1018521.6</v>
      </c>
      <c r="R130">
        <v>0</v>
      </c>
      <c r="S130" t="s">
        <v>109</v>
      </c>
      <c r="T130" t="s">
        <v>109</v>
      </c>
      <c r="U130" t="s">
        <v>466</v>
      </c>
      <c r="V130" t="s">
        <v>109</v>
      </c>
      <c r="W130" t="s">
        <v>888</v>
      </c>
      <c r="Y130" t="s">
        <v>866</v>
      </c>
      <c r="Z130">
        <v>-16.68</v>
      </c>
      <c r="AA130">
        <v>-49.26</v>
      </c>
      <c r="AB130" t="s">
        <v>649</v>
      </c>
    </row>
    <row r="131" spans="1:28" x14ac:dyDescent="0.25">
      <c r="A131" t="s">
        <v>859</v>
      </c>
      <c r="B131" t="s">
        <v>495</v>
      </c>
      <c r="C131" t="s">
        <v>458</v>
      </c>
      <c r="D131" t="s">
        <v>1048</v>
      </c>
      <c r="E131" t="s">
        <v>1049</v>
      </c>
      <c r="F131" t="s">
        <v>1054</v>
      </c>
      <c r="G131" t="s">
        <v>1055</v>
      </c>
      <c r="H131" t="s">
        <v>463</v>
      </c>
      <c r="I131" t="s">
        <v>1056</v>
      </c>
      <c r="J131" t="s">
        <v>615</v>
      </c>
      <c r="L131" s="174">
        <v>45960.125</v>
      </c>
      <c r="M131" s="174">
        <v>45769</v>
      </c>
      <c r="N131">
        <v>414866.19</v>
      </c>
      <c r="O131">
        <v>512958.98</v>
      </c>
      <c r="P131">
        <v>98092.79</v>
      </c>
      <c r="Q131">
        <v>414866.19</v>
      </c>
      <c r="R131">
        <v>0</v>
      </c>
      <c r="S131" t="s">
        <v>109</v>
      </c>
      <c r="T131" t="s">
        <v>109</v>
      </c>
      <c r="U131" t="s">
        <v>114</v>
      </c>
      <c r="V131" t="s">
        <v>109</v>
      </c>
      <c r="W131" t="s">
        <v>882</v>
      </c>
      <c r="Y131" t="s">
        <v>866</v>
      </c>
      <c r="Z131">
        <v>-17.72</v>
      </c>
      <c r="AA131">
        <v>-48.16</v>
      </c>
      <c r="AB131" t="s">
        <v>649</v>
      </c>
    </row>
    <row r="132" spans="1:28" x14ac:dyDescent="0.25">
      <c r="A132" t="s">
        <v>859</v>
      </c>
      <c r="B132" t="s">
        <v>495</v>
      </c>
      <c r="C132" t="s">
        <v>458</v>
      </c>
      <c r="D132" t="s">
        <v>1048</v>
      </c>
      <c r="E132" t="s">
        <v>1049</v>
      </c>
      <c r="F132" t="s">
        <v>1057</v>
      </c>
      <c r="G132" t="s">
        <v>1058</v>
      </c>
      <c r="H132" t="s">
        <v>463</v>
      </c>
      <c r="I132" t="s">
        <v>1059</v>
      </c>
      <c r="J132" t="s">
        <v>1053</v>
      </c>
      <c r="L132" s="174">
        <v>45960.125</v>
      </c>
      <c r="M132" s="174">
        <v>45741</v>
      </c>
      <c r="N132">
        <v>476266.21</v>
      </c>
      <c r="O132">
        <v>598732.57000000007</v>
      </c>
      <c r="P132">
        <v>122466.36</v>
      </c>
      <c r="Q132">
        <v>476266.21</v>
      </c>
      <c r="R132">
        <v>0</v>
      </c>
      <c r="S132" t="s">
        <v>109</v>
      </c>
      <c r="T132" t="s">
        <v>109</v>
      </c>
      <c r="U132" t="s">
        <v>466</v>
      </c>
      <c r="V132" t="s">
        <v>109</v>
      </c>
      <c r="W132" t="s">
        <v>955</v>
      </c>
      <c r="Y132" t="s">
        <v>866</v>
      </c>
      <c r="Z132">
        <v>-15.54</v>
      </c>
      <c r="AA132">
        <v>-47.33</v>
      </c>
      <c r="AB132" t="s">
        <v>649</v>
      </c>
    </row>
    <row r="133" spans="1:28" x14ac:dyDescent="0.25">
      <c r="A133" t="s">
        <v>859</v>
      </c>
      <c r="B133" t="s">
        <v>495</v>
      </c>
      <c r="C133" t="s">
        <v>458</v>
      </c>
      <c r="D133" t="s">
        <v>1048</v>
      </c>
      <c r="E133" t="s">
        <v>1049</v>
      </c>
      <c r="F133" t="s">
        <v>1060</v>
      </c>
      <c r="G133" t="s">
        <v>1061</v>
      </c>
      <c r="H133" t="s">
        <v>463</v>
      </c>
      <c r="I133" t="s">
        <v>1062</v>
      </c>
      <c r="J133" t="s">
        <v>615</v>
      </c>
      <c r="L133" s="174">
        <v>45960.125</v>
      </c>
      <c r="M133" s="174">
        <v>45747</v>
      </c>
      <c r="N133">
        <v>296386.58</v>
      </c>
      <c r="O133">
        <v>296386.58</v>
      </c>
      <c r="P133">
        <v>0</v>
      </c>
      <c r="Q133">
        <v>296386.58</v>
      </c>
      <c r="R133">
        <v>0</v>
      </c>
      <c r="S133" t="s">
        <v>109</v>
      </c>
      <c r="T133" t="s">
        <v>109</v>
      </c>
      <c r="U133" t="s">
        <v>114</v>
      </c>
      <c r="V133" t="s">
        <v>109</v>
      </c>
      <c r="W133" t="s">
        <v>918</v>
      </c>
      <c r="Y133" t="s">
        <v>866</v>
      </c>
      <c r="Z133">
        <v>-14.02</v>
      </c>
      <c r="AA133">
        <v>-49.18</v>
      </c>
      <c r="AB133" t="s">
        <v>649</v>
      </c>
    </row>
    <row r="134" spans="1:28" x14ac:dyDescent="0.25">
      <c r="A134" t="s">
        <v>859</v>
      </c>
      <c r="B134" t="s">
        <v>495</v>
      </c>
      <c r="C134" t="s">
        <v>458</v>
      </c>
      <c r="D134" t="s">
        <v>1048</v>
      </c>
      <c r="E134" t="s">
        <v>1049</v>
      </c>
      <c r="F134" t="s">
        <v>1063</v>
      </c>
      <c r="G134" t="s">
        <v>1064</v>
      </c>
      <c r="H134" t="s">
        <v>463</v>
      </c>
      <c r="I134" t="s">
        <v>1065</v>
      </c>
      <c r="J134" t="s">
        <v>623</v>
      </c>
      <c r="L134" s="174">
        <v>45898.125</v>
      </c>
      <c r="M134" s="174">
        <v>45992</v>
      </c>
      <c r="N134">
        <v>502737</v>
      </c>
      <c r="O134">
        <v>502737</v>
      </c>
      <c r="P134">
        <v>0</v>
      </c>
      <c r="Q134">
        <v>502737</v>
      </c>
      <c r="R134">
        <v>0</v>
      </c>
      <c r="S134" t="s">
        <v>109</v>
      </c>
      <c r="T134" t="s">
        <v>109</v>
      </c>
      <c r="U134" t="s">
        <v>114</v>
      </c>
      <c r="V134" t="s">
        <v>109</v>
      </c>
      <c r="W134" t="s">
        <v>943</v>
      </c>
      <c r="Y134" t="s">
        <v>866</v>
      </c>
      <c r="Z134">
        <v>-17.88</v>
      </c>
      <c r="AA134">
        <v>-51.71</v>
      </c>
      <c r="AB134" t="s">
        <v>649</v>
      </c>
    </row>
    <row r="135" spans="1:28" x14ac:dyDescent="0.25">
      <c r="A135" t="s">
        <v>859</v>
      </c>
      <c r="B135" t="s">
        <v>495</v>
      </c>
      <c r="C135" t="s">
        <v>458</v>
      </c>
      <c r="D135" t="s">
        <v>1048</v>
      </c>
      <c r="E135" t="s">
        <v>1049</v>
      </c>
      <c r="F135" t="s">
        <v>1066</v>
      </c>
      <c r="G135" t="s">
        <v>1067</v>
      </c>
      <c r="H135" t="s">
        <v>463</v>
      </c>
      <c r="I135" t="s">
        <v>1068</v>
      </c>
      <c r="J135" t="s">
        <v>1069</v>
      </c>
      <c r="L135" s="174">
        <v>45960.125</v>
      </c>
      <c r="M135" s="174">
        <v>46001</v>
      </c>
      <c r="N135">
        <v>0</v>
      </c>
      <c r="O135">
        <v>623797.77</v>
      </c>
      <c r="P135">
        <v>0</v>
      </c>
      <c r="Q135">
        <v>0</v>
      </c>
      <c r="R135">
        <v>623797.77</v>
      </c>
      <c r="S135" t="s">
        <v>109</v>
      </c>
      <c r="T135" t="s">
        <v>109</v>
      </c>
      <c r="U135" t="s">
        <v>114</v>
      </c>
      <c r="V135" t="s">
        <v>109</v>
      </c>
      <c r="X135" t="s">
        <v>1070</v>
      </c>
      <c r="Y135" t="s">
        <v>866</v>
      </c>
      <c r="Z135">
        <v>-16.260000000000002</v>
      </c>
      <c r="AA135">
        <v>-48.95</v>
      </c>
      <c r="AB135" t="s">
        <v>649</v>
      </c>
    </row>
    <row r="136" spans="1:28" x14ac:dyDescent="0.25">
      <c r="A136" t="s">
        <v>859</v>
      </c>
      <c r="B136" t="s">
        <v>495</v>
      </c>
      <c r="C136" t="s">
        <v>458</v>
      </c>
      <c r="D136" t="s">
        <v>1048</v>
      </c>
      <c r="E136" t="s">
        <v>1049</v>
      </c>
      <c r="F136" t="s">
        <v>1071</v>
      </c>
      <c r="G136" t="s">
        <v>1072</v>
      </c>
      <c r="H136" t="s">
        <v>463</v>
      </c>
      <c r="I136" t="s">
        <v>1073</v>
      </c>
      <c r="J136" t="s">
        <v>1074</v>
      </c>
      <c r="L136" s="174">
        <v>46020.125</v>
      </c>
      <c r="M136" s="174">
        <v>46023</v>
      </c>
      <c r="N136">
        <v>466431.37</v>
      </c>
      <c r="O136">
        <v>560601</v>
      </c>
      <c r="P136">
        <v>0</v>
      </c>
      <c r="Q136">
        <v>466431.37</v>
      </c>
      <c r="R136">
        <v>94169.63</v>
      </c>
      <c r="S136" t="s">
        <v>109</v>
      </c>
      <c r="T136" t="s">
        <v>109</v>
      </c>
      <c r="U136" t="s">
        <v>114</v>
      </c>
      <c r="V136" t="s">
        <v>466</v>
      </c>
      <c r="W136" t="s">
        <v>888</v>
      </c>
      <c r="Y136" t="s">
        <v>866</v>
      </c>
      <c r="Z136">
        <v>-16.68</v>
      </c>
      <c r="AA136">
        <v>-49.26</v>
      </c>
      <c r="AB136" t="s">
        <v>649</v>
      </c>
    </row>
    <row r="137" spans="1:28" x14ac:dyDescent="0.25">
      <c r="A137" t="s">
        <v>859</v>
      </c>
      <c r="B137" t="s">
        <v>495</v>
      </c>
      <c r="C137" t="s">
        <v>458</v>
      </c>
      <c r="D137" t="s">
        <v>1048</v>
      </c>
      <c r="E137" t="s">
        <v>1049</v>
      </c>
      <c r="F137" t="s">
        <v>1075</v>
      </c>
      <c r="G137" t="s">
        <v>1076</v>
      </c>
      <c r="H137" t="s">
        <v>463</v>
      </c>
      <c r="I137" t="s">
        <v>1077</v>
      </c>
      <c r="J137" t="s">
        <v>1074</v>
      </c>
      <c r="L137" s="174">
        <v>45898.125</v>
      </c>
      <c r="M137" s="174">
        <v>45969</v>
      </c>
      <c r="N137">
        <v>502737</v>
      </c>
      <c r="O137">
        <v>560600.65</v>
      </c>
      <c r="P137">
        <v>0</v>
      </c>
      <c r="Q137">
        <v>502737</v>
      </c>
      <c r="R137">
        <v>57863.65</v>
      </c>
      <c r="S137" t="s">
        <v>109</v>
      </c>
      <c r="T137" t="s">
        <v>109</v>
      </c>
      <c r="U137" t="s">
        <v>114</v>
      </c>
      <c r="V137" t="s">
        <v>109</v>
      </c>
      <c r="X137" t="s">
        <v>1078</v>
      </c>
      <c r="Y137" t="s">
        <v>866</v>
      </c>
      <c r="Z137">
        <v>-15.25</v>
      </c>
      <c r="AA137">
        <v>-51.17</v>
      </c>
      <c r="AB137" t="s">
        <v>649</v>
      </c>
    </row>
    <row r="138" spans="1:28" x14ac:dyDescent="0.25">
      <c r="A138" t="s">
        <v>859</v>
      </c>
      <c r="B138" t="s">
        <v>495</v>
      </c>
      <c r="C138" t="s">
        <v>458</v>
      </c>
      <c r="D138" t="s">
        <v>1048</v>
      </c>
      <c r="E138" t="s">
        <v>1049</v>
      </c>
      <c r="F138" t="s">
        <v>1079</v>
      </c>
      <c r="G138" t="s">
        <v>1080</v>
      </c>
      <c r="H138" t="s">
        <v>463</v>
      </c>
      <c r="I138" t="s">
        <v>1081</v>
      </c>
      <c r="J138" t="s">
        <v>623</v>
      </c>
      <c r="L138" s="174">
        <v>45898.125</v>
      </c>
      <c r="M138" s="174">
        <v>46206</v>
      </c>
      <c r="N138">
        <v>11810.67</v>
      </c>
      <c r="O138">
        <v>560600.64</v>
      </c>
      <c r="P138">
        <v>0</v>
      </c>
      <c r="Q138">
        <v>11810.67</v>
      </c>
      <c r="R138">
        <v>548789.97</v>
      </c>
      <c r="S138" t="s">
        <v>109</v>
      </c>
      <c r="T138" t="s">
        <v>109</v>
      </c>
      <c r="U138" t="s">
        <v>579</v>
      </c>
      <c r="V138" t="s">
        <v>114</v>
      </c>
      <c r="W138" t="s">
        <v>1082</v>
      </c>
      <c r="Y138" t="s">
        <v>866</v>
      </c>
      <c r="Z138">
        <v>-14.14</v>
      </c>
      <c r="AA138">
        <v>-46.82</v>
      </c>
      <c r="AB138" t="s">
        <v>649</v>
      </c>
    </row>
    <row r="139" spans="1:28" x14ac:dyDescent="0.25">
      <c r="A139" t="s">
        <v>859</v>
      </c>
      <c r="B139" t="s">
        <v>495</v>
      </c>
      <c r="C139" t="s">
        <v>458</v>
      </c>
      <c r="D139" t="s">
        <v>1048</v>
      </c>
      <c r="E139" t="s">
        <v>1049</v>
      </c>
      <c r="F139" t="s">
        <v>1083</v>
      </c>
      <c r="G139" t="s">
        <v>1084</v>
      </c>
      <c r="H139" t="s">
        <v>463</v>
      </c>
      <c r="I139" t="s">
        <v>1085</v>
      </c>
      <c r="J139" t="s">
        <v>1086</v>
      </c>
      <c r="L139" s="174">
        <v>45898.125</v>
      </c>
      <c r="M139" s="174">
        <v>46020</v>
      </c>
      <c r="N139">
        <v>952206.64</v>
      </c>
      <c r="O139">
        <v>1121201.29</v>
      </c>
      <c r="P139">
        <v>0</v>
      </c>
      <c r="Q139">
        <v>952206.64</v>
      </c>
      <c r="R139">
        <v>168994.65</v>
      </c>
      <c r="S139" t="s">
        <v>109</v>
      </c>
      <c r="T139" t="s">
        <v>109</v>
      </c>
      <c r="U139" t="s">
        <v>114</v>
      </c>
      <c r="V139" t="s">
        <v>466</v>
      </c>
      <c r="W139" t="s">
        <v>907</v>
      </c>
      <c r="Y139" t="s">
        <v>866</v>
      </c>
      <c r="Z139">
        <v>-15.87</v>
      </c>
      <c r="AA139">
        <v>-50.87</v>
      </c>
      <c r="AB139" t="s">
        <v>649</v>
      </c>
    </row>
    <row r="140" spans="1:28" x14ac:dyDescent="0.25">
      <c r="A140" t="s">
        <v>859</v>
      </c>
      <c r="B140" t="s">
        <v>495</v>
      </c>
      <c r="C140" t="s">
        <v>458</v>
      </c>
      <c r="D140" t="s">
        <v>1048</v>
      </c>
      <c r="E140" t="s">
        <v>1049</v>
      </c>
      <c r="F140" t="s">
        <v>1087</v>
      </c>
      <c r="G140" t="s">
        <v>1088</v>
      </c>
      <c r="H140" t="s">
        <v>463</v>
      </c>
      <c r="I140" t="s">
        <v>1089</v>
      </c>
      <c r="J140" t="s">
        <v>623</v>
      </c>
      <c r="L140" s="174">
        <v>45960.125</v>
      </c>
      <c r="M140" s="174">
        <v>45963</v>
      </c>
      <c r="N140">
        <v>502737</v>
      </c>
      <c r="O140">
        <v>502737</v>
      </c>
      <c r="P140">
        <v>0</v>
      </c>
      <c r="Q140">
        <v>502737</v>
      </c>
      <c r="R140">
        <v>0</v>
      </c>
      <c r="S140" t="s">
        <v>109</v>
      </c>
      <c r="T140" t="s">
        <v>109</v>
      </c>
      <c r="U140" t="s">
        <v>114</v>
      </c>
      <c r="V140" t="s">
        <v>109</v>
      </c>
      <c r="W140" t="s">
        <v>955</v>
      </c>
      <c r="Y140" t="s">
        <v>866</v>
      </c>
      <c r="Z140">
        <v>-14.48</v>
      </c>
      <c r="AA140">
        <v>-46.12</v>
      </c>
      <c r="AB140" t="s">
        <v>649</v>
      </c>
    </row>
    <row r="141" spans="1:28" x14ac:dyDescent="0.25">
      <c r="A141" t="s">
        <v>859</v>
      </c>
      <c r="B141" t="s">
        <v>495</v>
      </c>
      <c r="C141" t="s">
        <v>458</v>
      </c>
      <c r="D141" t="s">
        <v>1048</v>
      </c>
      <c r="E141" t="s">
        <v>1049</v>
      </c>
      <c r="F141" t="s">
        <v>1090</v>
      </c>
      <c r="G141" t="s">
        <v>1091</v>
      </c>
      <c r="H141" t="s">
        <v>463</v>
      </c>
      <c r="I141" t="s">
        <v>1092</v>
      </c>
      <c r="J141" t="s">
        <v>623</v>
      </c>
      <c r="L141" s="174">
        <v>45960.125</v>
      </c>
      <c r="M141" s="174">
        <v>46025</v>
      </c>
      <c r="N141">
        <v>460002.57</v>
      </c>
      <c r="O141">
        <v>560600.64</v>
      </c>
      <c r="P141">
        <v>0</v>
      </c>
      <c r="Q141">
        <v>460002.57</v>
      </c>
      <c r="R141">
        <v>100598.07</v>
      </c>
      <c r="S141" t="s">
        <v>109</v>
      </c>
      <c r="T141" t="s">
        <v>109</v>
      </c>
      <c r="U141" t="s">
        <v>114</v>
      </c>
      <c r="V141" t="s">
        <v>466</v>
      </c>
      <c r="W141" t="s">
        <v>1093</v>
      </c>
      <c r="Y141" t="s">
        <v>866</v>
      </c>
      <c r="Z141">
        <v>-17.739999999999998</v>
      </c>
      <c r="AA141">
        <v>-48.63</v>
      </c>
      <c r="AB141" t="s">
        <v>649</v>
      </c>
    </row>
    <row r="142" spans="1:28" x14ac:dyDescent="0.25">
      <c r="A142" t="s">
        <v>859</v>
      </c>
      <c r="B142" t="s">
        <v>495</v>
      </c>
      <c r="C142" t="s">
        <v>458</v>
      </c>
      <c r="D142" t="s">
        <v>1048</v>
      </c>
      <c r="E142" t="s">
        <v>1049</v>
      </c>
      <c r="F142" t="s">
        <v>1094</v>
      </c>
      <c r="G142" t="s">
        <v>1095</v>
      </c>
      <c r="H142" t="s">
        <v>463</v>
      </c>
      <c r="I142" t="s">
        <v>1096</v>
      </c>
      <c r="J142" t="s">
        <v>1097</v>
      </c>
      <c r="L142" s="174">
        <v>45898.125</v>
      </c>
      <c r="M142" s="174">
        <v>45962</v>
      </c>
      <c r="N142">
        <v>1247583.06</v>
      </c>
      <c r="O142">
        <v>1247595.54</v>
      </c>
      <c r="P142">
        <v>0</v>
      </c>
      <c r="Q142">
        <v>1247583.06</v>
      </c>
      <c r="R142">
        <v>12.48</v>
      </c>
      <c r="S142" t="s">
        <v>109</v>
      </c>
      <c r="T142" t="s">
        <v>109</v>
      </c>
      <c r="U142" t="s">
        <v>114</v>
      </c>
      <c r="V142" t="s">
        <v>109</v>
      </c>
      <c r="X142" t="s">
        <v>1098</v>
      </c>
      <c r="Y142" t="s">
        <v>866</v>
      </c>
      <c r="Z142">
        <v>-16.77</v>
      </c>
      <c r="AA142">
        <v>-47.61</v>
      </c>
      <c r="AB142" t="s">
        <v>649</v>
      </c>
    </row>
    <row r="143" spans="1:28" x14ac:dyDescent="0.25">
      <c r="A143" t="s">
        <v>859</v>
      </c>
      <c r="B143" t="s">
        <v>495</v>
      </c>
      <c r="C143" t="s">
        <v>458</v>
      </c>
      <c r="D143" t="s">
        <v>1048</v>
      </c>
      <c r="E143" t="s">
        <v>1049</v>
      </c>
      <c r="F143" t="s">
        <v>1099</v>
      </c>
      <c r="G143" t="s">
        <v>1100</v>
      </c>
      <c r="H143" t="s">
        <v>463</v>
      </c>
      <c r="I143" t="s">
        <v>1101</v>
      </c>
      <c r="J143" t="s">
        <v>623</v>
      </c>
      <c r="L143" s="174">
        <v>45960.125</v>
      </c>
      <c r="M143" s="174">
        <v>46236</v>
      </c>
      <c r="N143">
        <v>10668.47</v>
      </c>
      <c r="O143">
        <v>602398.78</v>
      </c>
      <c r="P143">
        <v>0</v>
      </c>
      <c r="Q143">
        <v>10668.47</v>
      </c>
      <c r="R143">
        <v>591730.31000000006</v>
      </c>
      <c r="S143" t="s">
        <v>109</v>
      </c>
      <c r="T143" t="s">
        <v>109</v>
      </c>
      <c r="U143" t="s">
        <v>579</v>
      </c>
      <c r="V143" t="s">
        <v>114</v>
      </c>
      <c r="W143" t="s">
        <v>955</v>
      </c>
      <c r="Y143" t="s">
        <v>866</v>
      </c>
      <c r="Z143">
        <v>-15.91</v>
      </c>
      <c r="AA143">
        <v>-50.44</v>
      </c>
      <c r="AB143" t="s">
        <v>649</v>
      </c>
    </row>
    <row r="144" spans="1:28" x14ac:dyDescent="0.25">
      <c r="A144" t="s">
        <v>859</v>
      </c>
      <c r="B144" t="s">
        <v>495</v>
      </c>
      <c r="C144" t="s">
        <v>458</v>
      </c>
      <c r="D144" t="s">
        <v>1048</v>
      </c>
      <c r="E144" t="s">
        <v>1049</v>
      </c>
      <c r="F144" t="s">
        <v>1102</v>
      </c>
      <c r="G144" t="s">
        <v>1103</v>
      </c>
      <c r="H144" t="s">
        <v>463</v>
      </c>
      <c r="I144" t="s">
        <v>1104</v>
      </c>
      <c r="J144" t="s">
        <v>623</v>
      </c>
      <c r="L144" s="174">
        <v>45960.125</v>
      </c>
      <c r="M144" s="174">
        <v>46206</v>
      </c>
      <c r="N144">
        <v>11810.68</v>
      </c>
      <c r="O144">
        <v>560601</v>
      </c>
      <c r="P144">
        <v>0</v>
      </c>
      <c r="Q144">
        <v>11810.68</v>
      </c>
      <c r="R144">
        <v>548790.31999999995</v>
      </c>
      <c r="S144" t="s">
        <v>109</v>
      </c>
      <c r="T144" t="s">
        <v>109</v>
      </c>
      <c r="U144" t="s">
        <v>579</v>
      </c>
      <c r="V144" t="s">
        <v>114</v>
      </c>
      <c r="W144" t="s">
        <v>955</v>
      </c>
      <c r="Y144" t="s">
        <v>866</v>
      </c>
      <c r="Z144">
        <v>-14.08</v>
      </c>
      <c r="AA144">
        <v>-46.37</v>
      </c>
      <c r="AB144" t="s">
        <v>649</v>
      </c>
    </row>
    <row r="145" spans="1:29" x14ac:dyDescent="0.25">
      <c r="A145" t="s">
        <v>859</v>
      </c>
      <c r="B145" t="s">
        <v>495</v>
      </c>
      <c r="C145" t="s">
        <v>458</v>
      </c>
      <c r="D145" t="s">
        <v>1048</v>
      </c>
      <c r="E145" t="s">
        <v>1049</v>
      </c>
      <c r="F145" t="s">
        <v>1105</v>
      </c>
      <c r="G145" t="s">
        <v>1106</v>
      </c>
      <c r="H145" t="s">
        <v>463</v>
      </c>
      <c r="I145" t="s">
        <v>1107</v>
      </c>
      <c r="J145" t="s">
        <v>1108</v>
      </c>
      <c r="L145" s="174">
        <v>45960.125</v>
      </c>
      <c r="M145" s="174">
        <v>45966</v>
      </c>
      <c r="N145">
        <v>3076</v>
      </c>
      <c r="O145">
        <v>3076</v>
      </c>
      <c r="P145">
        <v>0</v>
      </c>
      <c r="Q145">
        <v>3076</v>
      </c>
      <c r="R145">
        <v>0</v>
      </c>
      <c r="S145" t="s">
        <v>109</v>
      </c>
      <c r="T145" t="s">
        <v>109</v>
      </c>
      <c r="U145" t="s">
        <v>114</v>
      </c>
      <c r="V145" t="s">
        <v>109</v>
      </c>
      <c r="W145" t="s">
        <v>907</v>
      </c>
      <c r="Y145" t="s">
        <v>866</v>
      </c>
      <c r="Z145">
        <v>-15.44</v>
      </c>
      <c r="AA145">
        <v>-50.75</v>
      </c>
      <c r="AB145" t="s">
        <v>649</v>
      </c>
    </row>
    <row r="146" spans="1:29" x14ac:dyDescent="0.25">
      <c r="A146" t="s">
        <v>859</v>
      </c>
      <c r="B146" t="s">
        <v>495</v>
      </c>
      <c r="C146" t="s">
        <v>458</v>
      </c>
      <c r="D146" t="s">
        <v>1048</v>
      </c>
      <c r="E146" t="s">
        <v>1049</v>
      </c>
      <c r="F146" t="s">
        <v>1109</v>
      </c>
      <c r="G146" t="s">
        <v>1110</v>
      </c>
      <c r="H146" t="s">
        <v>463</v>
      </c>
      <c r="I146" t="s">
        <v>1111</v>
      </c>
      <c r="J146" t="s">
        <v>623</v>
      </c>
      <c r="L146" s="174">
        <v>45960.125</v>
      </c>
      <c r="M146" s="174">
        <v>46072</v>
      </c>
      <c r="N146">
        <v>114393.22</v>
      </c>
      <c r="O146">
        <v>854588.19</v>
      </c>
      <c r="P146">
        <v>9032.89</v>
      </c>
      <c r="Q146">
        <v>114393.22</v>
      </c>
      <c r="R146">
        <v>731162.08</v>
      </c>
      <c r="S146" t="s">
        <v>109</v>
      </c>
      <c r="T146" t="s">
        <v>109</v>
      </c>
      <c r="U146" t="s">
        <v>114</v>
      </c>
      <c r="V146" t="s">
        <v>466</v>
      </c>
      <c r="W146" t="s">
        <v>955</v>
      </c>
      <c r="Y146" t="s">
        <v>866</v>
      </c>
      <c r="Z146">
        <v>-15.46</v>
      </c>
      <c r="AA146">
        <v>-47.61</v>
      </c>
      <c r="AB146" t="s">
        <v>649</v>
      </c>
    </row>
    <row r="147" spans="1:29" x14ac:dyDescent="0.25">
      <c r="A147" t="s">
        <v>859</v>
      </c>
      <c r="B147" t="s">
        <v>495</v>
      </c>
      <c r="C147" t="s">
        <v>458</v>
      </c>
      <c r="D147" t="s">
        <v>1048</v>
      </c>
      <c r="E147" t="s">
        <v>1049</v>
      </c>
      <c r="F147" t="s">
        <v>1112</v>
      </c>
      <c r="G147" t="s">
        <v>1067</v>
      </c>
      <c r="H147" t="s">
        <v>463</v>
      </c>
      <c r="I147" t="s">
        <v>1068</v>
      </c>
      <c r="J147" t="s">
        <v>1113</v>
      </c>
      <c r="L147" s="174">
        <v>46020.125</v>
      </c>
      <c r="M147" s="174">
        <v>45978</v>
      </c>
      <c r="N147">
        <v>2242371.19</v>
      </c>
      <c r="O147">
        <v>2242402.58</v>
      </c>
      <c r="P147">
        <v>0</v>
      </c>
      <c r="Q147">
        <v>2242371.19</v>
      </c>
      <c r="R147">
        <v>31.39</v>
      </c>
      <c r="S147" t="s">
        <v>109</v>
      </c>
      <c r="T147" t="s">
        <v>109</v>
      </c>
      <c r="U147" t="s">
        <v>114</v>
      </c>
      <c r="V147" t="s">
        <v>109</v>
      </c>
      <c r="X147" t="s">
        <v>1070</v>
      </c>
      <c r="Y147" t="s">
        <v>866</v>
      </c>
      <c r="Z147">
        <v>-16.260000000000002</v>
      </c>
      <c r="AA147">
        <v>-48.95</v>
      </c>
      <c r="AB147" t="s">
        <v>649</v>
      </c>
    </row>
    <row r="148" spans="1:29" x14ac:dyDescent="0.25">
      <c r="A148" t="s">
        <v>859</v>
      </c>
      <c r="B148" t="s">
        <v>495</v>
      </c>
      <c r="C148" t="s">
        <v>458</v>
      </c>
      <c r="D148" t="s">
        <v>1048</v>
      </c>
      <c r="E148" t="s">
        <v>1049</v>
      </c>
      <c r="F148" t="s">
        <v>1114</v>
      </c>
      <c r="G148" t="s">
        <v>1115</v>
      </c>
      <c r="H148" t="s">
        <v>463</v>
      </c>
      <c r="I148" t="s">
        <v>1116</v>
      </c>
      <c r="J148" t="s">
        <v>1074</v>
      </c>
      <c r="L148" s="174">
        <v>45898.125</v>
      </c>
      <c r="M148" s="174">
        <v>46144</v>
      </c>
      <c r="N148">
        <v>2764</v>
      </c>
      <c r="O148">
        <v>605162.79</v>
      </c>
      <c r="P148">
        <v>0</v>
      </c>
      <c r="Q148">
        <v>2764</v>
      </c>
      <c r="R148">
        <v>602398.79</v>
      </c>
      <c r="S148" t="s">
        <v>109</v>
      </c>
      <c r="T148" t="s">
        <v>109</v>
      </c>
      <c r="U148" t="s">
        <v>579</v>
      </c>
      <c r="V148" t="s">
        <v>114</v>
      </c>
      <c r="X148" t="s">
        <v>1117</v>
      </c>
      <c r="Y148" t="s">
        <v>866</v>
      </c>
      <c r="Z148">
        <v>-14</v>
      </c>
      <c r="AA148">
        <v>-46</v>
      </c>
      <c r="AB148" t="s">
        <v>649</v>
      </c>
    </row>
    <row r="149" spans="1:29" x14ac:dyDescent="0.25">
      <c r="A149" t="s">
        <v>859</v>
      </c>
      <c r="B149" t="s">
        <v>495</v>
      </c>
      <c r="C149" t="s">
        <v>458</v>
      </c>
      <c r="D149" t="s">
        <v>1048</v>
      </c>
      <c r="E149" t="s">
        <v>1049</v>
      </c>
      <c r="F149" t="s">
        <v>1118</v>
      </c>
      <c r="G149" t="s">
        <v>1119</v>
      </c>
      <c r="H149" t="s">
        <v>463</v>
      </c>
      <c r="I149" t="s">
        <v>1120</v>
      </c>
      <c r="J149" t="s">
        <v>501</v>
      </c>
      <c r="L149" s="174">
        <v>45898.125</v>
      </c>
      <c r="M149" s="174">
        <v>46113</v>
      </c>
      <c r="N149">
        <v>0</v>
      </c>
      <c r="O149">
        <v>547848.89</v>
      </c>
      <c r="P149">
        <v>0</v>
      </c>
      <c r="Q149">
        <v>0</v>
      </c>
      <c r="R149">
        <v>547848.89</v>
      </c>
      <c r="S149" t="s">
        <v>109</v>
      </c>
      <c r="T149" t="s">
        <v>109</v>
      </c>
      <c r="U149" t="s">
        <v>579</v>
      </c>
      <c r="V149" t="s">
        <v>114</v>
      </c>
      <c r="X149" t="s">
        <v>1121</v>
      </c>
      <c r="Y149" t="s">
        <v>866</v>
      </c>
      <c r="Z149">
        <v>-16</v>
      </c>
      <c r="AA149">
        <v>-48</v>
      </c>
      <c r="AB149" t="s">
        <v>649</v>
      </c>
    </row>
    <row r="150" spans="1:29" x14ac:dyDescent="0.25">
      <c r="A150" t="s">
        <v>859</v>
      </c>
      <c r="B150" t="s">
        <v>495</v>
      </c>
      <c r="C150" t="s">
        <v>458</v>
      </c>
      <c r="D150" t="s">
        <v>1048</v>
      </c>
      <c r="E150" t="s">
        <v>1049</v>
      </c>
      <c r="F150" t="s">
        <v>1122</v>
      </c>
      <c r="G150" t="s">
        <v>1123</v>
      </c>
      <c r="H150" t="s">
        <v>463</v>
      </c>
      <c r="I150" t="s">
        <v>1124</v>
      </c>
      <c r="J150" t="s">
        <v>623</v>
      </c>
      <c r="L150" s="174">
        <v>45898.125</v>
      </c>
      <c r="M150" s="174">
        <v>46116</v>
      </c>
      <c r="N150">
        <v>2764</v>
      </c>
      <c r="O150">
        <v>560600.64</v>
      </c>
      <c r="P150">
        <v>0</v>
      </c>
      <c r="Q150">
        <v>2764</v>
      </c>
      <c r="R150">
        <v>557836.64</v>
      </c>
      <c r="S150" t="s">
        <v>109</v>
      </c>
      <c r="T150" t="s">
        <v>109</v>
      </c>
      <c r="U150" t="s">
        <v>579</v>
      </c>
      <c r="V150" t="s">
        <v>114</v>
      </c>
      <c r="W150" t="s">
        <v>918</v>
      </c>
      <c r="Y150" t="s">
        <v>866</v>
      </c>
      <c r="Z150">
        <v>-14.55</v>
      </c>
      <c r="AA150">
        <v>-50.98</v>
      </c>
      <c r="AB150" t="s">
        <v>649</v>
      </c>
    </row>
    <row r="151" spans="1:29" x14ac:dyDescent="0.25">
      <c r="A151" t="s">
        <v>859</v>
      </c>
      <c r="B151" t="s">
        <v>495</v>
      </c>
      <c r="C151" t="s">
        <v>458</v>
      </c>
      <c r="D151" t="s">
        <v>1048</v>
      </c>
      <c r="E151" t="s">
        <v>1049</v>
      </c>
      <c r="F151" t="s">
        <v>1125</v>
      </c>
      <c r="G151" t="s">
        <v>1126</v>
      </c>
      <c r="H151" t="s">
        <v>463</v>
      </c>
      <c r="I151" t="s">
        <v>1127</v>
      </c>
      <c r="J151" t="s">
        <v>623</v>
      </c>
      <c r="L151" s="174">
        <v>45898.125</v>
      </c>
      <c r="M151" s="174">
        <v>46142</v>
      </c>
      <c r="N151">
        <v>2764</v>
      </c>
      <c r="O151">
        <v>560600.64</v>
      </c>
      <c r="P151">
        <v>0</v>
      </c>
      <c r="Q151">
        <v>2764</v>
      </c>
      <c r="R151">
        <v>557836.64</v>
      </c>
      <c r="S151" t="s">
        <v>109</v>
      </c>
      <c r="T151" t="s">
        <v>109</v>
      </c>
      <c r="U151" t="s">
        <v>579</v>
      </c>
      <c r="V151" t="s">
        <v>114</v>
      </c>
      <c r="W151" t="s">
        <v>955</v>
      </c>
      <c r="Y151" t="s">
        <v>866</v>
      </c>
      <c r="Z151">
        <v>-15.54</v>
      </c>
      <c r="AA151">
        <v>-47.34</v>
      </c>
      <c r="AB151" t="s">
        <v>649</v>
      </c>
    </row>
    <row r="152" spans="1:29" x14ac:dyDescent="0.25">
      <c r="A152" t="s">
        <v>859</v>
      </c>
      <c r="B152" t="s">
        <v>495</v>
      </c>
      <c r="C152" t="s">
        <v>458</v>
      </c>
      <c r="D152" t="s">
        <v>1048</v>
      </c>
      <c r="E152" t="s">
        <v>1049</v>
      </c>
      <c r="F152" t="s">
        <v>1128</v>
      </c>
      <c r="G152" t="s">
        <v>1129</v>
      </c>
      <c r="H152" t="s">
        <v>463</v>
      </c>
      <c r="I152" t="s">
        <v>1130</v>
      </c>
      <c r="J152" t="s">
        <v>1074</v>
      </c>
      <c r="L152" s="174">
        <v>45898.125</v>
      </c>
      <c r="M152" s="174">
        <v>46054</v>
      </c>
      <c r="N152">
        <v>2764</v>
      </c>
      <c r="O152">
        <v>560600.64</v>
      </c>
      <c r="P152">
        <v>0</v>
      </c>
      <c r="Q152">
        <v>2764</v>
      </c>
      <c r="R152">
        <v>557836.64</v>
      </c>
      <c r="S152" t="s">
        <v>109</v>
      </c>
      <c r="T152" t="s">
        <v>109</v>
      </c>
      <c r="U152" t="s">
        <v>114</v>
      </c>
      <c r="V152" t="s">
        <v>466</v>
      </c>
      <c r="X152" t="s">
        <v>1131</v>
      </c>
      <c r="Y152" t="s">
        <v>866</v>
      </c>
      <c r="Z152">
        <v>-16</v>
      </c>
      <c r="AA152">
        <v>-48</v>
      </c>
      <c r="AB152" t="s">
        <v>649</v>
      </c>
    </row>
    <row r="153" spans="1:29" x14ac:dyDescent="0.25">
      <c r="A153" t="s">
        <v>859</v>
      </c>
      <c r="B153" t="s">
        <v>495</v>
      </c>
      <c r="C153" t="s">
        <v>458</v>
      </c>
      <c r="D153" t="s">
        <v>1048</v>
      </c>
      <c r="E153" t="s">
        <v>1049</v>
      </c>
      <c r="F153" t="s">
        <v>1132</v>
      </c>
      <c r="G153" t="s">
        <v>1133</v>
      </c>
      <c r="H153" t="s">
        <v>463</v>
      </c>
      <c r="I153" t="s">
        <v>1134</v>
      </c>
      <c r="J153" t="s">
        <v>623</v>
      </c>
      <c r="L153" s="174">
        <v>45960.125</v>
      </c>
      <c r="M153" s="174">
        <v>46204</v>
      </c>
      <c r="N153">
        <v>0</v>
      </c>
      <c r="O153">
        <v>560600.64</v>
      </c>
      <c r="P153">
        <v>0</v>
      </c>
      <c r="Q153">
        <v>0</v>
      </c>
      <c r="R153">
        <v>560600.64</v>
      </c>
      <c r="S153" t="s">
        <v>109</v>
      </c>
      <c r="T153" t="s">
        <v>109</v>
      </c>
      <c r="U153" t="s">
        <v>579</v>
      </c>
      <c r="V153" t="s">
        <v>114</v>
      </c>
      <c r="X153" t="s">
        <v>1135</v>
      </c>
      <c r="Y153" t="s">
        <v>866</v>
      </c>
      <c r="Z153">
        <v>-16.12</v>
      </c>
      <c r="AA153">
        <v>-50.21</v>
      </c>
      <c r="AB153" t="s">
        <v>649</v>
      </c>
    </row>
    <row r="154" spans="1:29" x14ac:dyDescent="0.25">
      <c r="A154" t="s">
        <v>859</v>
      </c>
      <c r="B154" t="s">
        <v>495</v>
      </c>
      <c r="C154" t="s">
        <v>458</v>
      </c>
      <c r="D154" t="s">
        <v>1048</v>
      </c>
      <c r="E154" t="s">
        <v>1049</v>
      </c>
      <c r="F154" t="s">
        <v>1136</v>
      </c>
      <c r="G154" t="s">
        <v>1137</v>
      </c>
      <c r="H154" t="s">
        <v>463</v>
      </c>
      <c r="I154" t="s">
        <v>1138</v>
      </c>
      <c r="J154" t="s">
        <v>623</v>
      </c>
      <c r="L154" s="174">
        <v>45960.125</v>
      </c>
      <c r="M154" s="174">
        <v>46234</v>
      </c>
      <c r="N154">
        <v>2764</v>
      </c>
      <c r="O154">
        <v>602398.78</v>
      </c>
      <c r="P154">
        <v>0</v>
      </c>
      <c r="Q154">
        <v>2764</v>
      </c>
      <c r="R154">
        <v>599634.78</v>
      </c>
      <c r="S154" t="s">
        <v>109</v>
      </c>
      <c r="T154" t="s">
        <v>109</v>
      </c>
      <c r="U154" t="s">
        <v>579</v>
      </c>
      <c r="V154" t="s">
        <v>114</v>
      </c>
      <c r="W154" t="s">
        <v>918</v>
      </c>
      <c r="Y154" t="s">
        <v>866</v>
      </c>
      <c r="Z154">
        <v>-13.65</v>
      </c>
      <c r="AA154">
        <v>-49.27</v>
      </c>
      <c r="AB154" t="s">
        <v>649</v>
      </c>
    </row>
    <row r="155" spans="1:29" x14ac:dyDescent="0.25">
      <c r="A155" t="s">
        <v>859</v>
      </c>
      <c r="B155" t="s">
        <v>495</v>
      </c>
      <c r="C155" t="s">
        <v>458</v>
      </c>
      <c r="D155" t="s">
        <v>1048</v>
      </c>
      <c r="E155" t="s">
        <v>1049</v>
      </c>
      <c r="F155" t="s">
        <v>1139</v>
      </c>
      <c r="G155" t="s">
        <v>1140</v>
      </c>
      <c r="H155" t="s">
        <v>463</v>
      </c>
      <c r="I155" t="s">
        <v>1141</v>
      </c>
      <c r="J155" t="s">
        <v>1074</v>
      </c>
      <c r="L155" s="174">
        <v>45960.125</v>
      </c>
      <c r="M155" s="174">
        <v>46112</v>
      </c>
      <c r="N155">
        <v>2764</v>
      </c>
      <c r="O155">
        <v>560600.64</v>
      </c>
      <c r="P155">
        <v>0</v>
      </c>
      <c r="Q155">
        <v>2764</v>
      </c>
      <c r="R155">
        <v>557836.64</v>
      </c>
      <c r="S155" t="s">
        <v>109</v>
      </c>
      <c r="T155" t="s">
        <v>109</v>
      </c>
      <c r="U155" t="s">
        <v>579</v>
      </c>
      <c r="V155" t="s">
        <v>114</v>
      </c>
      <c r="X155" t="s">
        <v>1142</v>
      </c>
      <c r="Y155" t="s">
        <v>866</v>
      </c>
      <c r="Z155">
        <v>-16.579999999999998</v>
      </c>
      <c r="AA155">
        <v>-49.88</v>
      </c>
      <c r="AB155" t="s">
        <v>649</v>
      </c>
    </row>
    <row r="156" spans="1:29" x14ac:dyDescent="0.25">
      <c r="A156" t="s">
        <v>859</v>
      </c>
      <c r="B156" t="s">
        <v>495</v>
      </c>
      <c r="C156" t="s">
        <v>458</v>
      </c>
      <c r="D156" t="s">
        <v>1048</v>
      </c>
      <c r="E156" t="s">
        <v>1049</v>
      </c>
      <c r="F156" t="s">
        <v>1143</v>
      </c>
      <c r="G156" t="s">
        <v>1144</v>
      </c>
      <c r="H156" t="s">
        <v>463</v>
      </c>
      <c r="I156" t="s">
        <v>1145</v>
      </c>
      <c r="J156" t="s">
        <v>623</v>
      </c>
      <c r="L156" s="174">
        <v>45960.125</v>
      </c>
      <c r="M156" s="174">
        <v>46156</v>
      </c>
      <c r="N156">
        <v>2764</v>
      </c>
      <c r="O156">
        <v>560600.64</v>
      </c>
      <c r="P156">
        <v>0</v>
      </c>
      <c r="Q156">
        <v>2764</v>
      </c>
      <c r="R156">
        <v>557836.64</v>
      </c>
      <c r="S156" t="s">
        <v>109</v>
      </c>
      <c r="T156" t="s">
        <v>109</v>
      </c>
      <c r="U156" t="s">
        <v>579</v>
      </c>
      <c r="V156" t="s">
        <v>114</v>
      </c>
      <c r="Y156" t="s">
        <v>866</v>
      </c>
      <c r="Z156">
        <v>-16.73</v>
      </c>
      <c r="AA156">
        <v>-51.53</v>
      </c>
      <c r="AB156" t="s">
        <v>649</v>
      </c>
    </row>
    <row r="157" spans="1:29" x14ac:dyDescent="0.25">
      <c r="A157" t="s">
        <v>859</v>
      </c>
      <c r="B157" t="s">
        <v>495</v>
      </c>
      <c r="C157" t="s">
        <v>458</v>
      </c>
      <c r="D157" t="s">
        <v>1048</v>
      </c>
      <c r="E157" t="s">
        <v>1049</v>
      </c>
      <c r="F157" t="s">
        <v>1146</v>
      </c>
      <c r="G157" t="s">
        <v>1147</v>
      </c>
      <c r="H157" t="s">
        <v>463</v>
      </c>
      <c r="I157" t="s">
        <v>1148</v>
      </c>
      <c r="J157" t="s">
        <v>501</v>
      </c>
      <c r="L157" s="174">
        <v>45960.125</v>
      </c>
      <c r="M157" s="174">
        <v>46234</v>
      </c>
      <c r="N157">
        <v>0</v>
      </c>
      <c r="O157">
        <v>603320.56999999995</v>
      </c>
      <c r="P157">
        <v>0</v>
      </c>
      <c r="Q157">
        <v>0</v>
      </c>
      <c r="R157">
        <v>603320.56999999995</v>
      </c>
      <c r="S157" t="s">
        <v>109</v>
      </c>
      <c r="T157" t="s">
        <v>109</v>
      </c>
      <c r="U157" t="s">
        <v>579</v>
      </c>
      <c r="V157" t="s">
        <v>114</v>
      </c>
      <c r="X157" t="s">
        <v>1149</v>
      </c>
      <c r="Y157" t="s">
        <v>866</v>
      </c>
      <c r="Z157">
        <v>-16.100000000000001</v>
      </c>
      <c r="AA157">
        <v>-49.34</v>
      </c>
      <c r="AB157" t="s">
        <v>649</v>
      </c>
    </row>
    <row r="158" spans="1:29" x14ac:dyDescent="0.25">
      <c r="A158" t="s">
        <v>859</v>
      </c>
      <c r="B158" t="s">
        <v>495</v>
      </c>
      <c r="C158" t="s">
        <v>458</v>
      </c>
      <c r="D158" t="s">
        <v>1048</v>
      </c>
      <c r="E158" t="s">
        <v>1049</v>
      </c>
      <c r="F158" t="s">
        <v>1150</v>
      </c>
      <c r="G158" t="s">
        <v>1151</v>
      </c>
      <c r="H158" t="s">
        <v>463</v>
      </c>
      <c r="I158" t="s">
        <v>1152</v>
      </c>
      <c r="J158" t="s">
        <v>1074</v>
      </c>
      <c r="L158" s="174">
        <v>45960.125</v>
      </c>
      <c r="M158" s="174">
        <v>46270</v>
      </c>
      <c r="N158">
        <v>502737</v>
      </c>
      <c r="O158">
        <v>602398.78</v>
      </c>
      <c r="P158">
        <v>0</v>
      </c>
      <c r="Q158">
        <v>502737</v>
      </c>
      <c r="R158">
        <v>99661.78</v>
      </c>
      <c r="S158" t="s">
        <v>109</v>
      </c>
      <c r="T158" t="s">
        <v>109</v>
      </c>
      <c r="U158" t="s">
        <v>579</v>
      </c>
      <c r="V158" t="s">
        <v>114</v>
      </c>
      <c r="W158" t="s">
        <v>1153</v>
      </c>
      <c r="Y158" t="s">
        <v>866</v>
      </c>
      <c r="Z158">
        <v>-16.329999999999998</v>
      </c>
      <c r="AA158">
        <v>-48.95</v>
      </c>
      <c r="AB158" t="s">
        <v>649</v>
      </c>
    </row>
    <row r="159" spans="1:29" x14ac:dyDescent="0.25">
      <c r="A159" t="s">
        <v>859</v>
      </c>
      <c r="B159" t="s">
        <v>495</v>
      </c>
      <c r="C159" t="s">
        <v>458</v>
      </c>
      <c r="D159" t="s">
        <v>1048</v>
      </c>
      <c r="E159" t="s">
        <v>1049</v>
      </c>
      <c r="F159" t="s">
        <v>1154</v>
      </c>
      <c r="G159" t="s">
        <v>1155</v>
      </c>
      <c r="H159" t="s">
        <v>463</v>
      </c>
      <c r="I159" t="s">
        <v>1156</v>
      </c>
      <c r="J159" t="s">
        <v>1074</v>
      </c>
      <c r="L159" s="174">
        <v>45960.125</v>
      </c>
      <c r="M159" s="174">
        <v>45963</v>
      </c>
      <c r="N159">
        <v>5838.65</v>
      </c>
      <c r="O159">
        <v>560600.64</v>
      </c>
      <c r="P159">
        <v>0</v>
      </c>
      <c r="Q159">
        <v>5838.65</v>
      </c>
      <c r="R159">
        <v>554761.99</v>
      </c>
      <c r="S159" t="s">
        <v>109</v>
      </c>
      <c r="T159" t="s">
        <v>109</v>
      </c>
      <c r="U159" t="s">
        <v>114</v>
      </c>
      <c r="V159" t="s">
        <v>109</v>
      </c>
      <c r="W159" t="s">
        <v>907</v>
      </c>
      <c r="Y159" t="s">
        <v>866</v>
      </c>
      <c r="Z159">
        <v>-15.89</v>
      </c>
      <c r="AA159">
        <v>-50.74</v>
      </c>
      <c r="AB159" t="s">
        <v>649</v>
      </c>
    </row>
    <row r="160" spans="1:29" x14ac:dyDescent="0.25">
      <c r="A160" t="s">
        <v>859</v>
      </c>
      <c r="B160" t="s">
        <v>516</v>
      </c>
      <c r="C160" t="s">
        <v>458</v>
      </c>
      <c r="D160" t="s">
        <v>1048</v>
      </c>
      <c r="E160" t="s">
        <v>1049</v>
      </c>
      <c r="F160" t="s">
        <v>1157</v>
      </c>
      <c r="G160" t="s">
        <v>1158</v>
      </c>
      <c r="H160" t="s">
        <v>463</v>
      </c>
      <c r="I160" t="s">
        <v>1159</v>
      </c>
      <c r="J160" t="s">
        <v>1069</v>
      </c>
      <c r="L160" s="174">
        <v>45700.125</v>
      </c>
      <c r="M160" s="174">
        <v>45701</v>
      </c>
      <c r="N160">
        <v>513821.45</v>
      </c>
      <c r="O160">
        <v>677809.76</v>
      </c>
      <c r="P160">
        <v>163988.31</v>
      </c>
      <c r="Q160">
        <v>513821.45</v>
      </c>
      <c r="R160">
        <v>0</v>
      </c>
      <c r="S160" t="s">
        <v>109</v>
      </c>
      <c r="T160" t="s">
        <v>579</v>
      </c>
      <c r="U160" t="s">
        <v>114</v>
      </c>
      <c r="V160" t="s">
        <v>109</v>
      </c>
      <c r="W160" t="s">
        <v>927</v>
      </c>
      <c r="Y160" t="s">
        <v>866</v>
      </c>
      <c r="Z160">
        <v>-14.71</v>
      </c>
      <c r="AA160">
        <v>-47.53</v>
      </c>
      <c r="AB160" t="s">
        <v>649</v>
      </c>
      <c r="AC160" t="s">
        <v>1160</v>
      </c>
    </row>
    <row r="161" spans="1:28" x14ac:dyDescent="0.25">
      <c r="A161" t="s">
        <v>859</v>
      </c>
      <c r="B161" t="s">
        <v>485</v>
      </c>
      <c r="C161" t="s">
        <v>458</v>
      </c>
      <c r="D161" t="s">
        <v>1161</v>
      </c>
      <c r="E161" t="s">
        <v>1162</v>
      </c>
      <c r="F161" t="s">
        <v>1163</v>
      </c>
      <c r="G161" t="s">
        <v>1164</v>
      </c>
      <c r="H161" t="s">
        <v>463</v>
      </c>
      <c r="I161" t="s">
        <v>1165</v>
      </c>
      <c r="J161" t="s">
        <v>1166</v>
      </c>
      <c r="L161" s="174">
        <v>45960.125</v>
      </c>
      <c r="M161" s="174">
        <v>45828</v>
      </c>
      <c r="N161">
        <v>1360976.52</v>
      </c>
      <c r="O161">
        <v>1575705</v>
      </c>
      <c r="P161">
        <v>214728.48</v>
      </c>
      <c r="Q161">
        <v>1360976.52</v>
      </c>
      <c r="R161">
        <v>0</v>
      </c>
      <c r="S161" t="s">
        <v>109</v>
      </c>
      <c r="T161" t="s">
        <v>109</v>
      </c>
      <c r="U161" t="s">
        <v>114</v>
      </c>
      <c r="V161" t="s">
        <v>109</v>
      </c>
      <c r="W161" t="s">
        <v>865</v>
      </c>
      <c r="Y161" t="s">
        <v>866</v>
      </c>
      <c r="Z161">
        <v>-16.97</v>
      </c>
      <c r="AA161">
        <v>-49.97</v>
      </c>
      <c r="AB161" t="s">
        <v>649</v>
      </c>
    </row>
    <row r="162" spans="1:28" x14ac:dyDescent="0.25">
      <c r="A162" t="s">
        <v>859</v>
      </c>
      <c r="B162" t="s">
        <v>485</v>
      </c>
      <c r="C162" t="s">
        <v>458</v>
      </c>
      <c r="D162" t="s">
        <v>1161</v>
      </c>
      <c r="E162" t="s">
        <v>1162</v>
      </c>
      <c r="F162" t="s">
        <v>1167</v>
      </c>
      <c r="G162" t="s">
        <v>1168</v>
      </c>
      <c r="H162" t="s">
        <v>463</v>
      </c>
      <c r="I162" t="s">
        <v>1169</v>
      </c>
      <c r="J162" t="s">
        <v>1170</v>
      </c>
      <c r="L162" s="174">
        <v>45960.125</v>
      </c>
      <c r="M162" s="174">
        <v>45769</v>
      </c>
      <c r="N162">
        <v>233482</v>
      </c>
      <c r="O162">
        <v>303109.96999999997</v>
      </c>
      <c r="P162">
        <v>69627.97</v>
      </c>
      <c r="Q162">
        <v>233482</v>
      </c>
      <c r="R162">
        <v>0</v>
      </c>
      <c r="S162" t="s">
        <v>109</v>
      </c>
      <c r="T162" t="s">
        <v>109</v>
      </c>
      <c r="U162" t="s">
        <v>114</v>
      </c>
      <c r="V162" t="s">
        <v>109</v>
      </c>
      <c r="W162" t="s">
        <v>1082</v>
      </c>
      <c r="Y162" t="s">
        <v>866</v>
      </c>
      <c r="Z162">
        <v>-15.32</v>
      </c>
      <c r="AA162">
        <v>-49.12</v>
      </c>
      <c r="AB162" t="s">
        <v>649</v>
      </c>
    </row>
    <row r="163" spans="1:28" x14ac:dyDescent="0.25">
      <c r="A163" t="s">
        <v>859</v>
      </c>
      <c r="B163" t="s">
        <v>485</v>
      </c>
      <c r="C163" t="s">
        <v>458</v>
      </c>
      <c r="D163" t="s">
        <v>1161</v>
      </c>
      <c r="E163" t="s">
        <v>1162</v>
      </c>
      <c r="F163" t="s">
        <v>1171</v>
      </c>
      <c r="G163" t="s">
        <v>1172</v>
      </c>
      <c r="H163" t="s">
        <v>463</v>
      </c>
      <c r="I163" t="s">
        <v>1173</v>
      </c>
      <c r="J163" t="s">
        <v>1174</v>
      </c>
      <c r="L163" s="174">
        <v>45960.125</v>
      </c>
      <c r="M163" s="174">
        <v>45911</v>
      </c>
      <c r="N163">
        <v>6193677.6900000004</v>
      </c>
      <c r="O163">
        <v>6524773.3200000003</v>
      </c>
      <c r="P163">
        <v>331095.63</v>
      </c>
      <c r="Q163">
        <v>6193677.6900000004</v>
      </c>
      <c r="R163">
        <v>0</v>
      </c>
      <c r="S163" t="s">
        <v>109</v>
      </c>
      <c r="T163" t="s">
        <v>109</v>
      </c>
      <c r="U163" t="s">
        <v>114</v>
      </c>
      <c r="V163" t="s">
        <v>109</v>
      </c>
      <c r="W163" t="s">
        <v>943</v>
      </c>
      <c r="Y163" t="s">
        <v>866</v>
      </c>
      <c r="Z163">
        <v>-16.440000000000001</v>
      </c>
      <c r="AA163">
        <v>-51.12</v>
      </c>
      <c r="AB163" t="s">
        <v>649</v>
      </c>
    </row>
    <row r="164" spans="1:28" x14ac:dyDescent="0.25">
      <c r="A164" t="s">
        <v>859</v>
      </c>
      <c r="B164" t="s">
        <v>485</v>
      </c>
      <c r="C164" t="s">
        <v>458</v>
      </c>
      <c r="D164" t="s">
        <v>1161</v>
      </c>
      <c r="E164" t="s">
        <v>1162</v>
      </c>
      <c r="F164" t="s">
        <v>1175</v>
      </c>
      <c r="G164" t="s">
        <v>1176</v>
      </c>
      <c r="H164" t="s">
        <v>463</v>
      </c>
      <c r="I164" t="s">
        <v>985</v>
      </c>
      <c r="J164" t="s">
        <v>1177</v>
      </c>
      <c r="L164" s="174">
        <v>45960.125</v>
      </c>
      <c r="M164" s="174">
        <v>45993</v>
      </c>
      <c r="N164">
        <v>8336</v>
      </c>
      <c r="O164">
        <v>29023.119999999999</v>
      </c>
      <c r="P164">
        <v>20687.12</v>
      </c>
      <c r="Q164">
        <v>8336</v>
      </c>
      <c r="R164">
        <v>0</v>
      </c>
      <c r="S164" t="s">
        <v>109</v>
      </c>
      <c r="T164" t="s">
        <v>109</v>
      </c>
      <c r="U164" t="s">
        <v>114</v>
      </c>
      <c r="V164" t="s">
        <v>109</v>
      </c>
      <c r="W164" t="s">
        <v>907</v>
      </c>
      <c r="Y164" t="s">
        <v>866</v>
      </c>
      <c r="Z164">
        <v>-15.56</v>
      </c>
      <c r="AA164">
        <v>-49.95</v>
      </c>
      <c r="AB164" t="s">
        <v>649</v>
      </c>
    </row>
    <row r="165" spans="1:28" x14ac:dyDescent="0.25">
      <c r="A165" t="s">
        <v>859</v>
      </c>
      <c r="B165" t="s">
        <v>485</v>
      </c>
      <c r="C165" t="s">
        <v>458</v>
      </c>
      <c r="D165" t="s">
        <v>1161</v>
      </c>
      <c r="E165" t="s">
        <v>1162</v>
      </c>
      <c r="F165" t="s">
        <v>1178</v>
      </c>
      <c r="G165" t="s">
        <v>1179</v>
      </c>
      <c r="H165" t="s">
        <v>463</v>
      </c>
      <c r="I165" t="s">
        <v>1107</v>
      </c>
      <c r="J165" t="s">
        <v>1180</v>
      </c>
      <c r="L165" s="174">
        <v>45960.125</v>
      </c>
      <c r="M165" s="174">
        <v>45861</v>
      </c>
      <c r="N165">
        <v>581145.37</v>
      </c>
      <c r="O165">
        <v>690558.38</v>
      </c>
      <c r="P165">
        <v>109413.01</v>
      </c>
      <c r="Q165">
        <v>581145.37</v>
      </c>
      <c r="R165">
        <v>0</v>
      </c>
      <c r="S165" t="s">
        <v>109</v>
      </c>
      <c r="T165" t="s">
        <v>109</v>
      </c>
      <c r="U165" t="s">
        <v>114</v>
      </c>
      <c r="V165" t="s">
        <v>109</v>
      </c>
      <c r="W165" t="s">
        <v>907</v>
      </c>
      <c r="Y165" t="s">
        <v>866</v>
      </c>
      <c r="Z165">
        <v>-15.44</v>
      </c>
      <c r="AA165">
        <v>-50.75</v>
      </c>
      <c r="AB165" t="s">
        <v>649</v>
      </c>
    </row>
    <row r="166" spans="1:28" x14ac:dyDescent="0.25">
      <c r="A166" t="s">
        <v>859</v>
      </c>
      <c r="B166" t="s">
        <v>485</v>
      </c>
      <c r="C166" t="s">
        <v>458</v>
      </c>
      <c r="D166" t="s">
        <v>1161</v>
      </c>
      <c r="E166" t="s">
        <v>1162</v>
      </c>
      <c r="F166" t="s">
        <v>1181</v>
      </c>
      <c r="G166" t="s">
        <v>1182</v>
      </c>
      <c r="H166" t="s">
        <v>463</v>
      </c>
      <c r="I166" t="s">
        <v>1183</v>
      </c>
      <c r="J166" t="s">
        <v>1184</v>
      </c>
      <c r="L166" s="174">
        <v>45960.125</v>
      </c>
      <c r="M166" s="174">
        <v>45869</v>
      </c>
      <c r="N166">
        <v>236348.13</v>
      </c>
      <c r="O166">
        <v>326601.21000000002</v>
      </c>
      <c r="P166">
        <v>90253.08</v>
      </c>
      <c r="Q166">
        <v>236348.13</v>
      </c>
      <c r="R166">
        <v>0</v>
      </c>
      <c r="S166" t="s">
        <v>109</v>
      </c>
      <c r="T166" t="s">
        <v>109</v>
      </c>
      <c r="U166" t="s">
        <v>114</v>
      </c>
      <c r="V166" t="s">
        <v>109</v>
      </c>
      <c r="W166" t="s">
        <v>865</v>
      </c>
      <c r="Y166" t="s">
        <v>866</v>
      </c>
      <c r="Z166">
        <v>-16.739999999999998</v>
      </c>
      <c r="AA166">
        <v>-48.52</v>
      </c>
      <c r="AB166" t="s">
        <v>649</v>
      </c>
    </row>
    <row r="167" spans="1:28" x14ac:dyDescent="0.25">
      <c r="A167" t="s">
        <v>859</v>
      </c>
      <c r="B167" t="s">
        <v>485</v>
      </c>
      <c r="C167" t="s">
        <v>458</v>
      </c>
      <c r="D167" t="s">
        <v>1161</v>
      </c>
      <c r="E167" t="s">
        <v>1162</v>
      </c>
      <c r="F167" t="s">
        <v>1185</v>
      </c>
      <c r="G167" t="s">
        <v>1186</v>
      </c>
      <c r="H167" t="s">
        <v>463</v>
      </c>
      <c r="I167" t="s">
        <v>1187</v>
      </c>
      <c r="J167" t="s">
        <v>1188</v>
      </c>
      <c r="L167" s="174">
        <v>45960.125</v>
      </c>
      <c r="M167" s="174">
        <v>46022</v>
      </c>
      <c r="N167">
        <v>806383.22</v>
      </c>
      <c r="O167">
        <v>922045</v>
      </c>
      <c r="P167">
        <v>0</v>
      </c>
      <c r="Q167">
        <v>806383.22</v>
      </c>
      <c r="R167">
        <v>115661.78</v>
      </c>
      <c r="S167" t="s">
        <v>109</v>
      </c>
      <c r="T167" t="s">
        <v>109</v>
      </c>
      <c r="U167" t="s">
        <v>114</v>
      </c>
      <c r="V167" t="s">
        <v>466</v>
      </c>
      <c r="W167" t="s">
        <v>1093</v>
      </c>
      <c r="Y167" t="s">
        <v>866</v>
      </c>
      <c r="Z167">
        <v>-17.8</v>
      </c>
      <c r="AA167">
        <v>-50.93</v>
      </c>
      <c r="AB167" t="s">
        <v>649</v>
      </c>
    </row>
    <row r="168" spans="1:28" x14ac:dyDescent="0.25">
      <c r="A168" t="s">
        <v>859</v>
      </c>
      <c r="B168" t="s">
        <v>485</v>
      </c>
      <c r="C168" t="s">
        <v>458</v>
      </c>
      <c r="D168" t="s">
        <v>1161</v>
      </c>
      <c r="E168" t="s">
        <v>1162</v>
      </c>
      <c r="F168" t="s">
        <v>1189</v>
      </c>
      <c r="G168" t="s">
        <v>1190</v>
      </c>
      <c r="H168" t="s">
        <v>463</v>
      </c>
      <c r="I168" t="s">
        <v>1191</v>
      </c>
      <c r="J168" t="s">
        <v>1192</v>
      </c>
      <c r="L168" s="174">
        <v>45899.125</v>
      </c>
      <c r="M168" s="174">
        <v>46115</v>
      </c>
      <c r="N168">
        <v>6011.1</v>
      </c>
      <c r="O168">
        <v>1856970.38</v>
      </c>
      <c r="P168">
        <v>33619.019999999997</v>
      </c>
      <c r="Q168">
        <v>6011.1</v>
      </c>
      <c r="R168">
        <v>1817340.26</v>
      </c>
      <c r="S168" t="s">
        <v>109</v>
      </c>
      <c r="T168" t="s">
        <v>109</v>
      </c>
      <c r="U168" t="s">
        <v>579</v>
      </c>
      <c r="V168" t="s">
        <v>114</v>
      </c>
      <c r="W168" t="s">
        <v>1093</v>
      </c>
      <c r="Y168" t="s">
        <v>866</v>
      </c>
      <c r="Z168">
        <v>-18.420000000000002</v>
      </c>
      <c r="AA168">
        <v>-49.22</v>
      </c>
      <c r="AB168" t="s">
        <v>649</v>
      </c>
    </row>
    <row r="169" spans="1:28" x14ac:dyDescent="0.25">
      <c r="A169" t="s">
        <v>859</v>
      </c>
      <c r="B169" t="s">
        <v>485</v>
      </c>
      <c r="C169" t="s">
        <v>458</v>
      </c>
      <c r="D169" t="s">
        <v>1161</v>
      </c>
      <c r="E169" t="s">
        <v>1162</v>
      </c>
      <c r="F169" t="s">
        <v>1193</v>
      </c>
      <c r="G169" t="s">
        <v>1194</v>
      </c>
      <c r="H169" t="s">
        <v>463</v>
      </c>
      <c r="I169" t="s">
        <v>880</v>
      </c>
      <c r="J169" t="s">
        <v>1195</v>
      </c>
      <c r="L169" s="174">
        <v>45899.125</v>
      </c>
      <c r="M169" s="174">
        <v>46081</v>
      </c>
      <c r="N169">
        <v>407526.40000000002</v>
      </c>
      <c r="O169">
        <v>1600649.21</v>
      </c>
      <c r="P169">
        <v>0</v>
      </c>
      <c r="Q169">
        <v>407526.40000000002</v>
      </c>
      <c r="R169">
        <v>1193122.81</v>
      </c>
      <c r="S169" t="s">
        <v>109</v>
      </c>
      <c r="T169" t="s">
        <v>109</v>
      </c>
      <c r="U169" t="s">
        <v>114</v>
      </c>
      <c r="V169" t="s">
        <v>466</v>
      </c>
      <c r="W169" t="s">
        <v>882</v>
      </c>
      <c r="Y169" t="s">
        <v>866</v>
      </c>
      <c r="Z169">
        <v>-18.22</v>
      </c>
      <c r="AA169">
        <v>-49.74</v>
      </c>
      <c r="AB169" t="s">
        <v>649</v>
      </c>
    </row>
    <row r="170" spans="1:28" x14ac:dyDescent="0.25">
      <c r="A170" t="s">
        <v>859</v>
      </c>
      <c r="B170" t="s">
        <v>485</v>
      </c>
      <c r="C170" t="s">
        <v>458</v>
      </c>
      <c r="D170" t="s">
        <v>1161</v>
      </c>
      <c r="E170" t="s">
        <v>1162</v>
      </c>
      <c r="F170" t="s">
        <v>1196</v>
      </c>
      <c r="G170" t="s">
        <v>1197</v>
      </c>
      <c r="H170" t="s">
        <v>463</v>
      </c>
      <c r="I170" t="s">
        <v>1198</v>
      </c>
      <c r="J170" t="s">
        <v>1199</v>
      </c>
      <c r="L170" s="174">
        <v>45899.125</v>
      </c>
      <c r="M170" s="174">
        <v>45995</v>
      </c>
      <c r="N170">
        <v>7512773</v>
      </c>
      <c r="O170">
        <v>7587665.2199999997</v>
      </c>
      <c r="P170">
        <v>0</v>
      </c>
      <c r="Q170">
        <v>7512773</v>
      </c>
      <c r="R170">
        <v>74892.22</v>
      </c>
      <c r="S170" t="s">
        <v>109</v>
      </c>
      <c r="T170" t="s">
        <v>109</v>
      </c>
      <c r="U170" t="s">
        <v>114</v>
      </c>
      <c r="V170" t="s">
        <v>109</v>
      </c>
      <c r="W170" t="s">
        <v>1093</v>
      </c>
      <c r="Y170" t="s">
        <v>866</v>
      </c>
      <c r="Z170">
        <v>-17.739999999999998</v>
      </c>
      <c r="AA170">
        <v>-48.63</v>
      </c>
      <c r="AB170" t="s">
        <v>649</v>
      </c>
    </row>
    <row r="171" spans="1:28" x14ac:dyDescent="0.25">
      <c r="A171" t="s">
        <v>859</v>
      </c>
      <c r="B171" t="s">
        <v>485</v>
      </c>
      <c r="C171" t="s">
        <v>458</v>
      </c>
      <c r="D171" t="s">
        <v>1161</v>
      </c>
      <c r="E171" t="s">
        <v>1162</v>
      </c>
      <c r="F171" t="s">
        <v>1200</v>
      </c>
      <c r="G171" t="s">
        <v>1201</v>
      </c>
      <c r="H171" t="s">
        <v>463</v>
      </c>
      <c r="I171" t="s">
        <v>1202</v>
      </c>
      <c r="J171" t="s">
        <v>1203</v>
      </c>
      <c r="L171" s="174">
        <v>45899.125</v>
      </c>
      <c r="M171" s="174">
        <v>45961</v>
      </c>
      <c r="N171">
        <v>922031.7</v>
      </c>
      <c r="O171">
        <v>922044.61</v>
      </c>
      <c r="P171">
        <v>0</v>
      </c>
      <c r="Q171">
        <v>922031.7</v>
      </c>
      <c r="R171">
        <v>12.91</v>
      </c>
      <c r="S171" t="s">
        <v>109</v>
      </c>
      <c r="T171" t="s">
        <v>109</v>
      </c>
      <c r="U171" t="s">
        <v>114</v>
      </c>
      <c r="V171" t="s">
        <v>109</v>
      </c>
      <c r="Y171" t="s">
        <v>866</v>
      </c>
      <c r="Z171">
        <v>-16.68</v>
      </c>
      <c r="AA171">
        <v>-49.26</v>
      </c>
      <c r="AB171" t="s">
        <v>649</v>
      </c>
    </row>
    <row r="172" spans="1:28" x14ac:dyDescent="0.25">
      <c r="A172" t="s">
        <v>859</v>
      </c>
      <c r="B172" t="s">
        <v>485</v>
      </c>
      <c r="C172" t="s">
        <v>458</v>
      </c>
      <c r="D172" t="s">
        <v>1161</v>
      </c>
      <c r="E172" t="s">
        <v>1162</v>
      </c>
      <c r="F172" t="s">
        <v>1204</v>
      </c>
      <c r="G172" t="s">
        <v>1205</v>
      </c>
      <c r="H172" t="s">
        <v>463</v>
      </c>
      <c r="I172" t="s">
        <v>1206</v>
      </c>
      <c r="J172" t="s">
        <v>1207</v>
      </c>
      <c r="L172" s="174">
        <v>45899.125</v>
      </c>
      <c r="M172" s="174">
        <v>45961</v>
      </c>
      <c r="N172">
        <v>840070.86</v>
      </c>
      <c r="O172">
        <v>840079.26</v>
      </c>
      <c r="P172">
        <v>0</v>
      </c>
      <c r="Q172">
        <v>840070.86</v>
      </c>
      <c r="R172">
        <v>8.4</v>
      </c>
      <c r="S172" t="s">
        <v>109</v>
      </c>
      <c r="T172" t="s">
        <v>109</v>
      </c>
      <c r="U172" t="s">
        <v>114</v>
      </c>
      <c r="V172" t="s">
        <v>109</v>
      </c>
      <c r="W172" t="s">
        <v>882</v>
      </c>
      <c r="Y172" t="s">
        <v>866</v>
      </c>
      <c r="Z172">
        <v>-17.73</v>
      </c>
      <c r="AA172">
        <v>-49.1</v>
      </c>
      <c r="AB172" t="s">
        <v>649</v>
      </c>
    </row>
    <row r="173" spans="1:28" x14ac:dyDescent="0.25">
      <c r="A173" t="s">
        <v>859</v>
      </c>
      <c r="B173" t="s">
        <v>485</v>
      </c>
      <c r="C173" t="s">
        <v>458</v>
      </c>
      <c r="D173" t="s">
        <v>1161</v>
      </c>
      <c r="E173" t="s">
        <v>1162</v>
      </c>
      <c r="F173" t="s">
        <v>1208</v>
      </c>
      <c r="G173" t="s">
        <v>1209</v>
      </c>
      <c r="H173" t="s">
        <v>463</v>
      </c>
      <c r="I173" t="s">
        <v>1210</v>
      </c>
      <c r="J173" t="s">
        <v>1211</v>
      </c>
      <c r="L173" s="174">
        <v>45960.125</v>
      </c>
      <c r="M173">
        <v>45992</v>
      </c>
      <c r="N173">
        <v>2273410</v>
      </c>
      <c r="O173">
        <v>2273410</v>
      </c>
      <c r="P173">
        <v>0</v>
      </c>
      <c r="Q173">
        <v>2273410</v>
      </c>
      <c r="R173">
        <v>0</v>
      </c>
      <c r="S173" t="s">
        <v>109</v>
      </c>
      <c r="T173" t="s">
        <v>109</v>
      </c>
      <c r="U173" t="s">
        <v>114</v>
      </c>
      <c r="V173" t="s">
        <v>109</v>
      </c>
      <c r="X173" t="s">
        <v>1212</v>
      </c>
      <c r="Y173" t="s">
        <v>866</v>
      </c>
      <c r="Z173">
        <v>-14.75</v>
      </c>
      <c r="AA173">
        <v>-50.57</v>
      </c>
      <c r="AB173" t="s">
        <v>649</v>
      </c>
    </row>
    <row r="174" spans="1:28" x14ac:dyDescent="0.25">
      <c r="A174" t="s">
        <v>859</v>
      </c>
      <c r="B174" t="s">
        <v>485</v>
      </c>
      <c r="C174" t="s">
        <v>458</v>
      </c>
      <c r="D174" t="s">
        <v>1161</v>
      </c>
      <c r="E174" t="s">
        <v>1162</v>
      </c>
      <c r="F174" t="s">
        <v>1213</v>
      </c>
      <c r="G174" t="s">
        <v>1214</v>
      </c>
      <c r="H174" t="s">
        <v>463</v>
      </c>
      <c r="I174" t="s">
        <v>1215</v>
      </c>
      <c r="J174" t="s">
        <v>1216</v>
      </c>
      <c r="L174" s="174">
        <v>45960.125</v>
      </c>
      <c r="M174" s="174">
        <v>46020</v>
      </c>
      <c r="N174">
        <v>816628.81</v>
      </c>
      <c r="O174">
        <v>922044.6100000001</v>
      </c>
      <c r="P174">
        <v>0</v>
      </c>
      <c r="Q174">
        <v>816628.81</v>
      </c>
      <c r="R174">
        <v>105415.8</v>
      </c>
      <c r="S174" t="s">
        <v>109</v>
      </c>
      <c r="T174" t="s">
        <v>109</v>
      </c>
      <c r="U174" t="s">
        <v>114</v>
      </c>
      <c r="V174" t="s">
        <v>466</v>
      </c>
      <c r="Y174" t="s">
        <v>866</v>
      </c>
      <c r="Z174">
        <v>-15.35</v>
      </c>
      <c r="AA174">
        <v>-48.51</v>
      </c>
      <c r="AB174" t="s">
        <v>649</v>
      </c>
    </row>
    <row r="175" spans="1:28" x14ac:dyDescent="0.25">
      <c r="A175" t="s">
        <v>859</v>
      </c>
      <c r="B175" t="s">
        <v>485</v>
      </c>
      <c r="C175" t="s">
        <v>458</v>
      </c>
      <c r="D175" t="s">
        <v>1161</v>
      </c>
      <c r="E175" t="s">
        <v>1162</v>
      </c>
      <c r="F175" t="s">
        <v>1217</v>
      </c>
      <c r="G175" t="s">
        <v>1218</v>
      </c>
      <c r="H175" t="s">
        <v>463</v>
      </c>
      <c r="I175" t="s">
        <v>896</v>
      </c>
      <c r="J175" t="s">
        <v>1219</v>
      </c>
      <c r="L175" s="174">
        <v>45960.125</v>
      </c>
      <c r="M175" s="174">
        <v>46054</v>
      </c>
      <c r="N175">
        <v>2743066.85</v>
      </c>
      <c r="O175">
        <v>3878975.49</v>
      </c>
      <c r="P175">
        <v>13951.61</v>
      </c>
      <c r="Q175">
        <v>2743066.85</v>
      </c>
      <c r="R175">
        <v>1121957.03</v>
      </c>
      <c r="S175" t="s">
        <v>109</v>
      </c>
      <c r="T175" t="s">
        <v>109</v>
      </c>
      <c r="U175" t="s">
        <v>114</v>
      </c>
      <c r="V175" t="s">
        <v>466</v>
      </c>
      <c r="W175" t="s">
        <v>898</v>
      </c>
      <c r="Y175" t="s">
        <v>866</v>
      </c>
      <c r="Z175">
        <v>-15.76</v>
      </c>
      <c r="AA175">
        <v>-48.28</v>
      </c>
      <c r="AB175" t="s">
        <v>649</v>
      </c>
    </row>
    <row r="176" spans="1:28" x14ac:dyDescent="0.25">
      <c r="A176" t="s">
        <v>859</v>
      </c>
      <c r="B176" t="s">
        <v>485</v>
      </c>
      <c r="C176" t="s">
        <v>458</v>
      </c>
      <c r="D176" t="s">
        <v>1161</v>
      </c>
      <c r="E176" t="s">
        <v>1162</v>
      </c>
      <c r="F176" t="s">
        <v>1220</v>
      </c>
      <c r="G176" t="s">
        <v>1221</v>
      </c>
      <c r="H176" t="s">
        <v>463</v>
      </c>
      <c r="I176" t="s">
        <v>1222</v>
      </c>
      <c r="J176" t="s">
        <v>1223</v>
      </c>
      <c r="L176" s="174">
        <v>45960.125</v>
      </c>
      <c r="M176" s="174">
        <v>45993</v>
      </c>
      <c r="N176">
        <v>1690574.68</v>
      </c>
      <c r="O176">
        <v>1789793.0499999998</v>
      </c>
      <c r="P176">
        <v>99218.37</v>
      </c>
      <c r="Q176">
        <v>1690574.68</v>
      </c>
      <c r="R176">
        <v>0</v>
      </c>
      <c r="S176" t="s">
        <v>109</v>
      </c>
      <c r="T176" t="s">
        <v>109</v>
      </c>
      <c r="U176" t="s">
        <v>114</v>
      </c>
      <c r="V176" t="s">
        <v>109</v>
      </c>
      <c r="W176" t="s">
        <v>1082</v>
      </c>
      <c r="Y176" t="s">
        <v>866</v>
      </c>
      <c r="Z176">
        <v>-15.92</v>
      </c>
      <c r="AA176">
        <v>-48.8</v>
      </c>
      <c r="AB176" t="s">
        <v>649</v>
      </c>
    </row>
    <row r="177" spans="1:28" x14ac:dyDescent="0.25">
      <c r="A177" t="s">
        <v>859</v>
      </c>
      <c r="B177" t="s">
        <v>485</v>
      </c>
      <c r="C177" t="s">
        <v>458</v>
      </c>
      <c r="D177" t="s">
        <v>1161</v>
      </c>
      <c r="E177" t="s">
        <v>1162</v>
      </c>
      <c r="F177" t="s">
        <v>1224</v>
      </c>
      <c r="G177" t="s">
        <v>1225</v>
      </c>
      <c r="H177" t="s">
        <v>463</v>
      </c>
      <c r="I177" t="s">
        <v>972</v>
      </c>
      <c r="J177" t="s">
        <v>1226</v>
      </c>
      <c r="L177" s="174">
        <v>45960.125</v>
      </c>
      <c r="M177" s="174">
        <v>46180</v>
      </c>
      <c r="N177">
        <v>29465.63</v>
      </c>
      <c r="O177">
        <v>2483183.0500000003</v>
      </c>
      <c r="P177">
        <v>13951.61</v>
      </c>
      <c r="Q177">
        <v>29465.63</v>
      </c>
      <c r="R177">
        <v>2439765.81</v>
      </c>
      <c r="S177" t="s">
        <v>109</v>
      </c>
      <c r="T177" t="s">
        <v>109</v>
      </c>
      <c r="U177" t="s">
        <v>114</v>
      </c>
      <c r="V177" t="s">
        <v>466</v>
      </c>
      <c r="W177" t="s">
        <v>888</v>
      </c>
      <c r="Y177" t="s">
        <v>866</v>
      </c>
      <c r="Z177">
        <v>-16.36</v>
      </c>
      <c r="AA177">
        <v>-49.5</v>
      </c>
      <c r="AB177" t="s">
        <v>649</v>
      </c>
    </row>
    <row r="178" spans="1:28" x14ac:dyDescent="0.25">
      <c r="A178" t="s">
        <v>859</v>
      </c>
      <c r="B178" t="s">
        <v>457</v>
      </c>
      <c r="C178" t="s">
        <v>458</v>
      </c>
      <c r="D178" t="s">
        <v>1227</v>
      </c>
      <c r="E178" t="s">
        <v>1228</v>
      </c>
      <c r="F178" t="s">
        <v>1229</v>
      </c>
      <c r="G178" t="s">
        <v>996</v>
      </c>
      <c r="H178" t="s">
        <v>463</v>
      </c>
      <c r="I178" t="s">
        <v>997</v>
      </c>
      <c r="J178" t="s">
        <v>1230</v>
      </c>
      <c r="L178" s="174">
        <v>45960.125</v>
      </c>
      <c r="M178" s="174">
        <v>45787</v>
      </c>
      <c r="N178">
        <v>7871418.2699999996</v>
      </c>
      <c r="O178">
        <v>12546464.259999998</v>
      </c>
      <c r="P178">
        <v>4675045.9899999993</v>
      </c>
      <c r="Q178">
        <v>7871418.2699999996</v>
      </c>
      <c r="R178">
        <v>0</v>
      </c>
      <c r="S178" t="s">
        <v>109</v>
      </c>
      <c r="T178" t="s">
        <v>109</v>
      </c>
      <c r="U178" t="s">
        <v>114</v>
      </c>
      <c r="V178" t="s">
        <v>109</v>
      </c>
      <c r="W178" t="s">
        <v>865</v>
      </c>
      <c r="Y178" t="s">
        <v>866</v>
      </c>
      <c r="Z178">
        <v>-16.41</v>
      </c>
      <c r="AA178">
        <v>-49.22</v>
      </c>
      <c r="AB178" t="s">
        <v>649</v>
      </c>
    </row>
    <row r="179" spans="1:28" x14ac:dyDescent="0.25">
      <c r="A179" t="s">
        <v>859</v>
      </c>
      <c r="B179" t="s">
        <v>485</v>
      </c>
      <c r="C179" t="s">
        <v>458</v>
      </c>
      <c r="D179" t="s">
        <v>1227</v>
      </c>
      <c r="E179" t="s">
        <v>1228</v>
      </c>
      <c r="F179" t="s">
        <v>1231</v>
      </c>
      <c r="G179" t="s">
        <v>1232</v>
      </c>
      <c r="H179" t="s">
        <v>463</v>
      </c>
      <c r="I179" t="s">
        <v>997</v>
      </c>
      <c r="J179" t="s">
        <v>1233</v>
      </c>
      <c r="L179" s="174">
        <v>45656</v>
      </c>
      <c r="M179" s="174"/>
      <c r="N179">
        <v>1107363.24</v>
      </c>
      <c r="O179">
        <v>1180010.1599999999</v>
      </c>
      <c r="P179">
        <v>72646.92</v>
      </c>
      <c r="Q179">
        <v>1107363.24</v>
      </c>
      <c r="R179">
        <v>0</v>
      </c>
      <c r="S179" t="s">
        <v>109</v>
      </c>
      <c r="T179" t="s">
        <v>114</v>
      </c>
      <c r="U179" t="s">
        <v>109</v>
      </c>
      <c r="V179" t="s">
        <v>109</v>
      </c>
      <c r="W179" t="s">
        <v>865</v>
      </c>
      <c r="Y179" t="s">
        <v>866</v>
      </c>
      <c r="Z179">
        <v>-16.41</v>
      </c>
      <c r="AA179">
        <v>-49.22</v>
      </c>
      <c r="AB179" t="s">
        <v>523</v>
      </c>
    </row>
    <row r="180" spans="1:28" x14ac:dyDescent="0.25">
      <c r="A180" t="s">
        <v>859</v>
      </c>
      <c r="B180" t="s">
        <v>516</v>
      </c>
      <c r="C180" t="s">
        <v>458</v>
      </c>
      <c r="D180" t="s">
        <v>1227</v>
      </c>
      <c r="E180" t="s">
        <v>1228</v>
      </c>
      <c r="F180" t="s">
        <v>1234</v>
      </c>
      <c r="G180" t="s">
        <v>1235</v>
      </c>
      <c r="H180" t="s">
        <v>463</v>
      </c>
      <c r="I180" t="s">
        <v>1236</v>
      </c>
      <c r="J180" t="s">
        <v>1237</v>
      </c>
      <c r="L180" s="174">
        <v>45960.125</v>
      </c>
      <c r="M180" s="174">
        <v>45769</v>
      </c>
      <c r="N180">
        <v>162309.79999999999</v>
      </c>
      <c r="O180">
        <v>1351257.46</v>
      </c>
      <c r="P180">
        <v>1188947.6599999999</v>
      </c>
      <c r="Q180">
        <v>162309.79999999999</v>
      </c>
      <c r="R180">
        <v>0</v>
      </c>
      <c r="S180" t="s">
        <v>109</v>
      </c>
      <c r="T180" t="s">
        <v>109</v>
      </c>
      <c r="U180" t="s">
        <v>466</v>
      </c>
      <c r="V180" t="s">
        <v>109</v>
      </c>
      <c r="W180" t="s">
        <v>865</v>
      </c>
      <c r="Y180" t="s">
        <v>866</v>
      </c>
      <c r="Z180">
        <v>-16.41</v>
      </c>
      <c r="AA180">
        <v>-49.22</v>
      </c>
      <c r="AB180" t="s">
        <v>649</v>
      </c>
    </row>
    <row r="181" spans="1:28" x14ac:dyDescent="0.25">
      <c r="A181" t="s">
        <v>859</v>
      </c>
      <c r="B181" t="s">
        <v>580</v>
      </c>
      <c r="C181" t="s">
        <v>458</v>
      </c>
      <c r="D181" t="s">
        <v>1238</v>
      </c>
      <c r="E181" t="s">
        <v>1239</v>
      </c>
      <c r="F181" t="s">
        <v>1240</v>
      </c>
      <c r="G181" t="s">
        <v>1241</v>
      </c>
      <c r="H181" t="s">
        <v>463</v>
      </c>
      <c r="I181" t="s">
        <v>1242</v>
      </c>
      <c r="J181" t="s">
        <v>1243</v>
      </c>
      <c r="L181" s="174">
        <v>45899.125</v>
      </c>
      <c r="M181" s="174">
        <v>45962</v>
      </c>
      <c r="N181">
        <v>2290150.34</v>
      </c>
      <c r="O181">
        <v>2493423.11</v>
      </c>
      <c r="P181">
        <v>203272.77</v>
      </c>
      <c r="Q181">
        <v>2290150.34</v>
      </c>
      <c r="R181">
        <v>0</v>
      </c>
      <c r="S181" t="s">
        <v>109</v>
      </c>
      <c r="T181" t="s">
        <v>109</v>
      </c>
      <c r="U181" t="s">
        <v>114</v>
      </c>
      <c r="V181" t="s">
        <v>109</v>
      </c>
      <c r="X181" t="s">
        <v>1244</v>
      </c>
      <c r="Y181" t="s">
        <v>866</v>
      </c>
      <c r="Z181">
        <v>-17.329999999999998</v>
      </c>
      <c r="AA181">
        <v>-53.21</v>
      </c>
      <c r="AB181" t="s">
        <v>649</v>
      </c>
    </row>
    <row r="182" spans="1:28" x14ac:dyDescent="0.25">
      <c r="A182" t="s">
        <v>859</v>
      </c>
      <c r="B182" t="s">
        <v>1245</v>
      </c>
      <c r="C182" t="s">
        <v>458</v>
      </c>
      <c r="D182" t="s">
        <v>1246</v>
      </c>
      <c r="E182" t="s">
        <v>1247</v>
      </c>
      <c r="F182" t="s">
        <v>1248</v>
      </c>
      <c r="G182" t="s">
        <v>1249</v>
      </c>
      <c r="H182" t="s">
        <v>551</v>
      </c>
      <c r="I182" t="s">
        <v>1250</v>
      </c>
      <c r="J182" t="s">
        <v>1251</v>
      </c>
      <c r="L182" s="174">
        <v>46203.125</v>
      </c>
      <c r="M182" s="174">
        <v>46586</v>
      </c>
      <c r="N182">
        <v>0</v>
      </c>
      <c r="O182">
        <v>583285.86</v>
      </c>
      <c r="P182">
        <v>0</v>
      </c>
      <c r="Q182">
        <v>0</v>
      </c>
      <c r="R182">
        <v>583285.86</v>
      </c>
      <c r="S182" t="s">
        <v>109</v>
      </c>
      <c r="T182" t="s">
        <v>109</v>
      </c>
      <c r="U182" t="s">
        <v>579</v>
      </c>
      <c r="V182" t="s">
        <v>114</v>
      </c>
      <c r="X182" t="s">
        <v>1252</v>
      </c>
      <c r="Y182" t="s">
        <v>866</v>
      </c>
      <c r="Z182">
        <v>-15.75</v>
      </c>
      <c r="AA182">
        <v>-52.2</v>
      </c>
      <c r="AB182" t="s">
        <v>649</v>
      </c>
    </row>
    <row r="183" spans="1:28" x14ac:dyDescent="0.25">
      <c r="A183" t="s">
        <v>859</v>
      </c>
      <c r="B183" t="s">
        <v>1245</v>
      </c>
      <c r="C183" t="s">
        <v>458</v>
      </c>
      <c r="D183" t="s">
        <v>1246</v>
      </c>
      <c r="E183" t="s">
        <v>1247</v>
      </c>
      <c r="F183" t="s">
        <v>1253</v>
      </c>
      <c r="G183" t="s">
        <v>1254</v>
      </c>
      <c r="H183" t="s">
        <v>551</v>
      </c>
      <c r="I183" t="s">
        <v>1255</v>
      </c>
      <c r="J183" t="s">
        <v>1256</v>
      </c>
      <c r="L183" s="174">
        <v>46203.125</v>
      </c>
      <c r="M183" s="174">
        <v>46461</v>
      </c>
      <c r="N183">
        <v>0</v>
      </c>
      <c r="O183">
        <v>498065.38</v>
      </c>
      <c r="P183">
        <v>0</v>
      </c>
      <c r="Q183">
        <v>0</v>
      </c>
      <c r="R183">
        <v>498065.38</v>
      </c>
      <c r="S183" t="s">
        <v>109</v>
      </c>
      <c r="T183" t="s">
        <v>109</v>
      </c>
      <c r="U183" t="s">
        <v>579</v>
      </c>
      <c r="V183" t="s">
        <v>114</v>
      </c>
      <c r="X183" t="s">
        <v>1257</v>
      </c>
      <c r="Y183" t="s">
        <v>866</v>
      </c>
      <c r="Z183">
        <v>-16.010000000000002</v>
      </c>
      <c r="AA183">
        <v>-48.2</v>
      </c>
      <c r="AB183" t="s">
        <v>649</v>
      </c>
    </row>
    <row r="184" spans="1:28" x14ac:dyDescent="0.25">
      <c r="A184" t="s">
        <v>859</v>
      </c>
      <c r="B184" t="s">
        <v>729</v>
      </c>
      <c r="C184" t="s">
        <v>546</v>
      </c>
      <c r="D184" t="s">
        <v>1246</v>
      </c>
      <c r="E184" t="s">
        <v>1247</v>
      </c>
      <c r="F184" t="s">
        <v>1258</v>
      </c>
      <c r="G184" t="s">
        <v>1259</v>
      </c>
      <c r="H184" t="s">
        <v>551</v>
      </c>
      <c r="I184" t="s">
        <v>1187</v>
      </c>
      <c r="J184" t="s">
        <v>1260</v>
      </c>
      <c r="L184" s="174">
        <v>46020.125</v>
      </c>
      <c r="M184" s="174">
        <v>46078</v>
      </c>
      <c r="N184">
        <v>1253888</v>
      </c>
      <c r="O184">
        <v>1253888</v>
      </c>
      <c r="P184">
        <v>0</v>
      </c>
      <c r="Q184">
        <v>1253888</v>
      </c>
      <c r="R184">
        <v>0</v>
      </c>
      <c r="S184" t="s">
        <v>109</v>
      </c>
      <c r="T184" t="s">
        <v>109</v>
      </c>
      <c r="U184" t="s">
        <v>114</v>
      </c>
      <c r="V184" t="s">
        <v>466</v>
      </c>
      <c r="W184" t="s">
        <v>1093</v>
      </c>
      <c r="Y184" t="s">
        <v>866</v>
      </c>
      <c r="Z184">
        <v>-17.8</v>
      </c>
      <c r="AA184">
        <v>-50.93</v>
      </c>
      <c r="AB184" t="s">
        <v>649</v>
      </c>
    </row>
    <row r="185" spans="1:28" x14ac:dyDescent="0.25">
      <c r="A185" t="s">
        <v>859</v>
      </c>
      <c r="B185" t="s">
        <v>1245</v>
      </c>
      <c r="C185" t="s">
        <v>546</v>
      </c>
      <c r="D185" t="s">
        <v>1261</v>
      </c>
      <c r="E185" t="s">
        <v>548</v>
      </c>
      <c r="F185" t="s">
        <v>6866</v>
      </c>
      <c r="G185" t="s">
        <v>1262</v>
      </c>
      <c r="H185" t="s">
        <v>551</v>
      </c>
      <c r="I185" t="s">
        <v>896</v>
      </c>
      <c r="J185" t="s">
        <v>1263</v>
      </c>
      <c r="L185" s="174">
        <v>45656.125</v>
      </c>
      <c r="M185" s="174">
        <v>45812</v>
      </c>
      <c r="N185">
        <v>169569.43</v>
      </c>
      <c r="O185">
        <v>244512</v>
      </c>
      <c r="P185">
        <v>74942.570000000007</v>
      </c>
      <c r="Q185">
        <v>169569.43</v>
      </c>
      <c r="R185">
        <v>0</v>
      </c>
      <c r="S185" t="s">
        <v>109</v>
      </c>
      <c r="T185" t="s">
        <v>109</v>
      </c>
      <c r="U185" t="s">
        <v>466</v>
      </c>
      <c r="V185" t="s">
        <v>109</v>
      </c>
      <c r="W185" t="s">
        <v>898</v>
      </c>
      <c r="Y185" t="s">
        <v>866</v>
      </c>
      <c r="Z185">
        <v>-15.76</v>
      </c>
      <c r="AA185">
        <v>-48.28</v>
      </c>
      <c r="AB185" t="s">
        <v>649</v>
      </c>
    </row>
    <row r="186" spans="1:28" x14ac:dyDescent="0.25">
      <c r="A186" t="s">
        <v>859</v>
      </c>
      <c r="B186" t="s">
        <v>1245</v>
      </c>
      <c r="C186" t="s">
        <v>546</v>
      </c>
      <c r="D186" t="s">
        <v>1261</v>
      </c>
      <c r="E186" t="s">
        <v>548</v>
      </c>
      <c r="F186" t="s">
        <v>6867</v>
      </c>
      <c r="G186" t="s">
        <v>1264</v>
      </c>
      <c r="H186" t="s">
        <v>551</v>
      </c>
      <c r="I186" t="s">
        <v>1265</v>
      </c>
      <c r="J186" t="s">
        <v>1266</v>
      </c>
      <c r="L186" s="174">
        <v>45656.125</v>
      </c>
      <c r="M186" s="174">
        <v>45736</v>
      </c>
      <c r="N186">
        <v>38907.79</v>
      </c>
      <c r="O186">
        <v>54943.630000000005</v>
      </c>
      <c r="P186">
        <v>16035.84</v>
      </c>
      <c r="Q186">
        <v>38907.79</v>
      </c>
      <c r="R186">
        <v>0</v>
      </c>
      <c r="S186" t="s">
        <v>109</v>
      </c>
      <c r="T186" t="s">
        <v>109</v>
      </c>
      <c r="U186" t="s">
        <v>466</v>
      </c>
      <c r="V186" t="s">
        <v>109</v>
      </c>
      <c r="X186" t="s">
        <v>1267</v>
      </c>
      <c r="Y186" t="s">
        <v>866</v>
      </c>
      <c r="Z186">
        <v>-17.68</v>
      </c>
      <c r="AA186">
        <v>-52.58</v>
      </c>
      <c r="AB186" t="s">
        <v>649</v>
      </c>
    </row>
    <row r="187" spans="1:28" x14ac:dyDescent="0.25">
      <c r="A187" t="s">
        <v>859</v>
      </c>
      <c r="B187" t="s">
        <v>1245</v>
      </c>
      <c r="C187" t="s">
        <v>546</v>
      </c>
      <c r="D187" t="s">
        <v>1261</v>
      </c>
      <c r="E187" t="s">
        <v>548</v>
      </c>
      <c r="F187" t="s">
        <v>6868</v>
      </c>
      <c r="G187" t="s">
        <v>1268</v>
      </c>
      <c r="H187" t="s">
        <v>551</v>
      </c>
      <c r="I187" t="s">
        <v>1269</v>
      </c>
      <c r="J187" t="s">
        <v>1266</v>
      </c>
      <c r="L187" s="174">
        <v>45656.125</v>
      </c>
      <c r="M187" s="174">
        <v>45812</v>
      </c>
      <c r="N187">
        <v>43663.32</v>
      </c>
      <c r="O187">
        <v>51842.69</v>
      </c>
      <c r="P187">
        <v>8179.37</v>
      </c>
      <c r="Q187">
        <v>43663.32</v>
      </c>
      <c r="R187">
        <v>0</v>
      </c>
      <c r="S187" t="s">
        <v>109</v>
      </c>
      <c r="T187" t="s">
        <v>109</v>
      </c>
      <c r="U187" t="s">
        <v>466</v>
      </c>
      <c r="V187" t="s">
        <v>109</v>
      </c>
      <c r="W187" t="s">
        <v>943</v>
      </c>
      <c r="Y187" t="s">
        <v>866</v>
      </c>
      <c r="Z187">
        <v>-18.39</v>
      </c>
      <c r="AA187">
        <v>-52.67</v>
      </c>
      <c r="AB187" t="s">
        <v>649</v>
      </c>
    </row>
    <row r="188" spans="1:28" x14ac:dyDescent="0.25">
      <c r="A188" t="s">
        <v>859</v>
      </c>
      <c r="B188" t="s">
        <v>545</v>
      </c>
      <c r="C188" t="s">
        <v>546</v>
      </c>
      <c r="D188" t="s">
        <v>1261</v>
      </c>
      <c r="E188" t="s">
        <v>548</v>
      </c>
      <c r="F188" t="s">
        <v>6869</v>
      </c>
      <c r="G188" t="s">
        <v>1270</v>
      </c>
      <c r="H188" t="s">
        <v>551</v>
      </c>
      <c r="I188" t="s">
        <v>1271</v>
      </c>
      <c r="J188" t="s">
        <v>1272</v>
      </c>
      <c r="L188" s="174">
        <v>46387.125</v>
      </c>
      <c r="M188" s="174">
        <v>46257</v>
      </c>
      <c r="N188">
        <v>2073662.4</v>
      </c>
      <c r="O188">
        <v>2475534.27</v>
      </c>
      <c r="P188">
        <v>31411.37</v>
      </c>
      <c r="Q188">
        <v>2073662.4</v>
      </c>
      <c r="R188">
        <v>370460.5</v>
      </c>
      <c r="S188" t="s">
        <v>109</v>
      </c>
      <c r="T188" t="s">
        <v>109</v>
      </c>
      <c r="U188" t="s">
        <v>114</v>
      </c>
      <c r="V188" t="s">
        <v>466</v>
      </c>
      <c r="W188" t="s">
        <v>927</v>
      </c>
      <c r="Y188" t="s">
        <v>866</v>
      </c>
      <c r="Z188">
        <v>-16.25</v>
      </c>
      <c r="AA188">
        <v>-47.95</v>
      </c>
      <c r="AB188" t="s">
        <v>649</v>
      </c>
    </row>
    <row r="189" spans="1:28" x14ac:dyDescent="0.25">
      <c r="A189" t="s">
        <v>859</v>
      </c>
      <c r="B189" t="s">
        <v>545</v>
      </c>
      <c r="C189" t="s">
        <v>546</v>
      </c>
      <c r="D189" t="s">
        <v>1261</v>
      </c>
      <c r="E189" t="s">
        <v>548</v>
      </c>
      <c r="F189" t="s">
        <v>6870</v>
      </c>
      <c r="G189" t="s">
        <v>1273</v>
      </c>
      <c r="H189" t="s">
        <v>551</v>
      </c>
      <c r="I189" t="s">
        <v>891</v>
      </c>
      <c r="J189" t="s">
        <v>1274</v>
      </c>
      <c r="L189" s="174">
        <v>46387.125</v>
      </c>
      <c r="M189" s="174">
        <v>46142</v>
      </c>
      <c r="N189">
        <v>2614608.4300000002</v>
      </c>
      <c r="O189">
        <v>2965649.0100000002</v>
      </c>
      <c r="P189">
        <v>37970.080000000002</v>
      </c>
      <c r="Q189">
        <v>2614608.4300000002</v>
      </c>
      <c r="R189">
        <v>313070.5</v>
      </c>
      <c r="S189" t="s">
        <v>109</v>
      </c>
      <c r="T189" t="s">
        <v>109</v>
      </c>
      <c r="U189" t="s">
        <v>114</v>
      </c>
      <c r="V189" t="s">
        <v>466</v>
      </c>
      <c r="W189" t="s">
        <v>872</v>
      </c>
      <c r="Y189" t="s">
        <v>866</v>
      </c>
      <c r="Z189">
        <v>-16.68</v>
      </c>
      <c r="AA189">
        <v>-49.26</v>
      </c>
      <c r="AB189" t="s">
        <v>649</v>
      </c>
    </row>
    <row r="190" spans="1:28" x14ac:dyDescent="0.25">
      <c r="A190" t="s">
        <v>859</v>
      </c>
      <c r="B190" t="s">
        <v>545</v>
      </c>
      <c r="C190" t="s">
        <v>546</v>
      </c>
      <c r="D190" t="s">
        <v>1261</v>
      </c>
      <c r="E190" t="s">
        <v>548</v>
      </c>
      <c r="F190" t="s">
        <v>6871</v>
      </c>
      <c r="G190" t="s">
        <v>1275</v>
      </c>
      <c r="H190" t="s">
        <v>551</v>
      </c>
      <c r="I190" t="s">
        <v>896</v>
      </c>
      <c r="J190" t="s">
        <v>1276</v>
      </c>
      <c r="L190" s="174">
        <v>45783.125</v>
      </c>
      <c r="M190" s="174">
        <v>45871</v>
      </c>
      <c r="N190">
        <v>1252141.54</v>
      </c>
      <c r="O190">
        <v>2189241.4699999997</v>
      </c>
      <c r="P190">
        <v>937099.92999999993</v>
      </c>
      <c r="Q190">
        <v>1252141.54</v>
      </c>
      <c r="R190">
        <v>0</v>
      </c>
      <c r="S190" t="s">
        <v>109</v>
      </c>
      <c r="T190" t="s">
        <v>109</v>
      </c>
      <c r="U190" t="s">
        <v>466</v>
      </c>
      <c r="V190" t="s">
        <v>109</v>
      </c>
      <c r="W190" t="s">
        <v>898</v>
      </c>
      <c r="Y190" t="s">
        <v>866</v>
      </c>
      <c r="Z190">
        <v>-15.76</v>
      </c>
      <c r="AA190">
        <v>-48.28</v>
      </c>
      <c r="AB190" t="s">
        <v>649</v>
      </c>
    </row>
    <row r="191" spans="1:28" x14ac:dyDescent="0.25">
      <c r="A191" t="s">
        <v>859</v>
      </c>
      <c r="B191" t="s">
        <v>545</v>
      </c>
      <c r="C191" t="s">
        <v>546</v>
      </c>
      <c r="D191" t="s">
        <v>1261</v>
      </c>
      <c r="E191" t="s">
        <v>548</v>
      </c>
      <c r="F191" t="s">
        <v>6872</v>
      </c>
      <c r="G191" t="s">
        <v>1277</v>
      </c>
      <c r="H191" t="s">
        <v>551</v>
      </c>
      <c r="I191" t="s">
        <v>1191</v>
      </c>
      <c r="J191" t="s">
        <v>1278</v>
      </c>
      <c r="L191" s="174">
        <v>45661.125</v>
      </c>
      <c r="M191" s="174">
        <v>46519</v>
      </c>
      <c r="N191">
        <v>338681.79</v>
      </c>
      <c r="O191">
        <v>1348434.46</v>
      </c>
      <c r="P191">
        <v>10784.64</v>
      </c>
      <c r="Q191">
        <v>338681.79</v>
      </c>
      <c r="R191">
        <v>998968.03</v>
      </c>
      <c r="S191" t="s">
        <v>109</v>
      </c>
      <c r="T191" t="s">
        <v>109</v>
      </c>
      <c r="U191" t="s">
        <v>579</v>
      </c>
      <c r="V191" t="s">
        <v>114</v>
      </c>
      <c r="W191" t="s">
        <v>1093</v>
      </c>
      <c r="Y191" t="s">
        <v>866</v>
      </c>
      <c r="Z191">
        <v>-18.420000000000002</v>
      </c>
      <c r="AA191">
        <v>-49.22</v>
      </c>
      <c r="AB191" t="s">
        <v>649</v>
      </c>
    </row>
    <row r="192" spans="1:28" x14ac:dyDescent="0.25">
      <c r="A192" t="s">
        <v>859</v>
      </c>
      <c r="B192" t="s">
        <v>545</v>
      </c>
      <c r="C192" t="s">
        <v>546</v>
      </c>
      <c r="D192" t="s">
        <v>1261</v>
      </c>
      <c r="E192" t="s">
        <v>548</v>
      </c>
      <c r="F192" t="s">
        <v>6873</v>
      </c>
      <c r="G192" t="s">
        <v>1279</v>
      </c>
      <c r="H192" t="s">
        <v>551</v>
      </c>
      <c r="I192" t="s">
        <v>1280</v>
      </c>
      <c r="J192" t="s">
        <v>1281</v>
      </c>
      <c r="L192" s="174">
        <v>45814.125</v>
      </c>
      <c r="M192" s="174">
        <v>45809</v>
      </c>
      <c r="N192">
        <v>844027.8</v>
      </c>
      <c r="O192">
        <v>1225909</v>
      </c>
      <c r="P192">
        <v>381881.2</v>
      </c>
      <c r="Q192">
        <v>844027.8</v>
      </c>
      <c r="R192">
        <v>0</v>
      </c>
      <c r="S192" t="s">
        <v>109</v>
      </c>
      <c r="T192" t="s">
        <v>109</v>
      </c>
      <c r="U192" t="s">
        <v>466</v>
      </c>
      <c r="V192" t="s">
        <v>109</v>
      </c>
      <c r="W192" t="s">
        <v>955</v>
      </c>
      <c r="Y192" t="s">
        <v>866</v>
      </c>
      <c r="Z192">
        <v>-14.48</v>
      </c>
      <c r="AA192">
        <v>-46.49</v>
      </c>
      <c r="AB192" t="s">
        <v>649</v>
      </c>
    </row>
    <row r="193" spans="1:28" x14ac:dyDescent="0.25">
      <c r="A193" t="s">
        <v>859</v>
      </c>
      <c r="B193" t="s">
        <v>545</v>
      </c>
      <c r="C193" t="s">
        <v>546</v>
      </c>
      <c r="D193" t="s">
        <v>1261</v>
      </c>
      <c r="E193" t="s">
        <v>548</v>
      </c>
      <c r="F193" t="s">
        <v>6874</v>
      </c>
      <c r="G193" t="s">
        <v>1282</v>
      </c>
      <c r="H193" t="s">
        <v>551</v>
      </c>
      <c r="I193" t="s">
        <v>1198</v>
      </c>
      <c r="J193" t="s">
        <v>1283</v>
      </c>
      <c r="L193" s="174">
        <v>46387.125</v>
      </c>
      <c r="M193" s="174">
        <v>46057</v>
      </c>
      <c r="N193">
        <v>2755130.11</v>
      </c>
      <c r="O193">
        <v>3074619.01</v>
      </c>
      <c r="P193">
        <v>0</v>
      </c>
      <c r="Q193">
        <v>2755130.11</v>
      </c>
      <c r="R193">
        <v>319488.90000000002</v>
      </c>
      <c r="S193" t="s">
        <v>109</v>
      </c>
      <c r="T193" t="s">
        <v>109</v>
      </c>
      <c r="U193" t="s">
        <v>114</v>
      </c>
      <c r="V193" t="s">
        <v>466</v>
      </c>
      <c r="W193" t="s">
        <v>1093</v>
      </c>
      <c r="Y193" t="s">
        <v>866</v>
      </c>
      <c r="Z193">
        <v>-17.739999999999998</v>
      </c>
      <c r="AA193">
        <v>-48.63</v>
      </c>
      <c r="AB193" t="s">
        <v>649</v>
      </c>
    </row>
    <row r="194" spans="1:28" x14ac:dyDescent="0.25">
      <c r="A194" t="s">
        <v>859</v>
      </c>
      <c r="B194" t="s">
        <v>545</v>
      </c>
      <c r="C194" t="s">
        <v>546</v>
      </c>
      <c r="D194" t="s">
        <v>1261</v>
      </c>
      <c r="E194" t="s">
        <v>548</v>
      </c>
      <c r="F194" t="s">
        <v>6875</v>
      </c>
      <c r="G194" t="s">
        <v>1284</v>
      </c>
      <c r="H194" t="s">
        <v>551</v>
      </c>
      <c r="I194" t="s">
        <v>1285</v>
      </c>
      <c r="J194" t="s">
        <v>1286</v>
      </c>
      <c r="L194" s="174">
        <v>46022.125</v>
      </c>
      <c r="M194" s="174">
        <v>46255</v>
      </c>
      <c r="N194">
        <v>3403993.16</v>
      </c>
      <c r="O194">
        <v>3806379.06</v>
      </c>
      <c r="P194">
        <v>47241.4</v>
      </c>
      <c r="Q194">
        <v>3403993.16</v>
      </c>
      <c r="R194">
        <v>355144.5</v>
      </c>
      <c r="S194" t="s">
        <v>109</v>
      </c>
      <c r="T194" t="s">
        <v>109</v>
      </c>
      <c r="U194" t="s">
        <v>114</v>
      </c>
      <c r="V194" t="s">
        <v>466</v>
      </c>
      <c r="W194" t="s">
        <v>1093</v>
      </c>
      <c r="Y194" t="s">
        <v>866</v>
      </c>
      <c r="Z194">
        <v>-18.170000000000002</v>
      </c>
      <c r="AA194">
        <v>-47.94</v>
      </c>
      <c r="AB194" t="s">
        <v>649</v>
      </c>
    </row>
    <row r="195" spans="1:28" x14ac:dyDescent="0.25">
      <c r="A195" t="s">
        <v>859</v>
      </c>
      <c r="B195" t="s">
        <v>545</v>
      </c>
      <c r="C195" t="s">
        <v>546</v>
      </c>
      <c r="D195" t="s">
        <v>1261</v>
      </c>
      <c r="E195" t="s">
        <v>548</v>
      </c>
      <c r="F195" t="s">
        <v>6876</v>
      </c>
      <c r="G195" t="s">
        <v>1287</v>
      </c>
      <c r="H195" t="s">
        <v>551</v>
      </c>
      <c r="I195" t="s">
        <v>1288</v>
      </c>
      <c r="J195" t="s">
        <v>1289</v>
      </c>
      <c r="L195" s="174">
        <v>45745.125</v>
      </c>
      <c r="M195" s="174">
        <v>45715</v>
      </c>
      <c r="N195">
        <v>609934.92000000004</v>
      </c>
      <c r="O195">
        <v>906030.12000000011</v>
      </c>
      <c r="P195">
        <v>296095.2</v>
      </c>
      <c r="Q195">
        <v>609934.92000000004</v>
      </c>
      <c r="R195">
        <v>0</v>
      </c>
      <c r="S195" t="s">
        <v>109</v>
      </c>
      <c r="T195" t="s">
        <v>109</v>
      </c>
      <c r="U195" t="s">
        <v>466</v>
      </c>
      <c r="V195" t="s">
        <v>109</v>
      </c>
      <c r="W195" t="s">
        <v>888</v>
      </c>
      <c r="Y195" t="s">
        <v>866</v>
      </c>
      <c r="Z195">
        <v>-16.68</v>
      </c>
      <c r="AA195">
        <v>-49.26</v>
      </c>
      <c r="AB195" t="s">
        <v>649</v>
      </c>
    </row>
    <row r="196" spans="1:28" x14ac:dyDescent="0.25">
      <c r="A196" t="s">
        <v>859</v>
      </c>
      <c r="B196" t="s">
        <v>545</v>
      </c>
      <c r="C196" t="s">
        <v>546</v>
      </c>
      <c r="D196" t="s">
        <v>1261</v>
      </c>
      <c r="E196" t="s">
        <v>548</v>
      </c>
      <c r="F196" t="s">
        <v>6877</v>
      </c>
      <c r="G196" t="s">
        <v>1290</v>
      </c>
      <c r="H196" t="s">
        <v>551</v>
      </c>
      <c r="I196" t="s">
        <v>1206</v>
      </c>
      <c r="J196" t="s">
        <v>1291</v>
      </c>
      <c r="L196" s="174">
        <v>46022.125</v>
      </c>
      <c r="M196" s="174">
        <v>46275</v>
      </c>
      <c r="N196">
        <v>1610799</v>
      </c>
      <c r="O196">
        <v>3543135.91</v>
      </c>
      <c r="P196">
        <v>37198.550000000003</v>
      </c>
      <c r="Q196">
        <v>1610799</v>
      </c>
      <c r="R196">
        <v>1895138.36</v>
      </c>
      <c r="S196" t="s">
        <v>109</v>
      </c>
      <c r="T196" t="s">
        <v>109</v>
      </c>
      <c r="U196" t="s">
        <v>114</v>
      </c>
      <c r="V196" t="s">
        <v>466</v>
      </c>
      <c r="W196" t="s">
        <v>882</v>
      </c>
      <c r="Y196" t="s">
        <v>866</v>
      </c>
      <c r="Z196">
        <v>-17.73</v>
      </c>
      <c r="AA196">
        <v>-49.1</v>
      </c>
      <c r="AB196" t="s">
        <v>649</v>
      </c>
    </row>
    <row r="197" spans="1:28" x14ac:dyDescent="0.25">
      <c r="A197" t="s">
        <v>859</v>
      </c>
      <c r="B197" t="s">
        <v>545</v>
      </c>
      <c r="C197" t="s">
        <v>546</v>
      </c>
      <c r="D197" t="s">
        <v>1261</v>
      </c>
      <c r="E197" t="s">
        <v>548</v>
      </c>
      <c r="F197" t="s">
        <v>6878</v>
      </c>
      <c r="G197" t="s">
        <v>1292</v>
      </c>
      <c r="H197" t="s">
        <v>551</v>
      </c>
      <c r="I197" t="s">
        <v>869</v>
      </c>
      <c r="J197" t="s">
        <v>1293</v>
      </c>
      <c r="L197" s="174">
        <v>46022.125</v>
      </c>
      <c r="M197" s="174">
        <v>46295</v>
      </c>
      <c r="N197">
        <v>1270420.67</v>
      </c>
      <c r="O197">
        <v>3899519.26</v>
      </c>
      <c r="P197">
        <v>174298.59</v>
      </c>
      <c r="Q197">
        <v>1270420.67</v>
      </c>
      <c r="R197">
        <v>2454800</v>
      </c>
      <c r="S197" t="s">
        <v>109</v>
      </c>
      <c r="T197" t="s">
        <v>109</v>
      </c>
      <c r="U197" t="s">
        <v>114</v>
      </c>
      <c r="V197" t="s">
        <v>466</v>
      </c>
      <c r="W197" t="s">
        <v>872</v>
      </c>
      <c r="Y197" t="s">
        <v>866</v>
      </c>
      <c r="Z197">
        <v>-16.68</v>
      </c>
      <c r="AA197">
        <v>-49.26</v>
      </c>
      <c r="AB197" t="s">
        <v>649</v>
      </c>
    </row>
    <row r="198" spans="1:28" x14ac:dyDescent="0.25">
      <c r="A198" t="s">
        <v>859</v>
      </c>
      <c r="B198" t="s">
        <v>545</v>
      </c>
      <c r="C198" t="s">
        <v>546</v>
      </c>
      <c r="D198" t="s">
        <v>1261</v>
      </c>
      <c r="E198" t="s">
        <v>548</v>
      </c>
      <c r="F198" t="s">
        <v>6879</v>
      </c>
      <c r="G198" t="s">
        <v>1294</v>
      </c>
      <c r="H198" t="s">
        <v>551</v>
      </c>
      <c r="I198" t="s">
        <v>1169</v>
      </c>
      <c r="J198" t="s">
        <v>1295</v>
      </c>
      <c r="L198" s="174">
        <v>45835.125</v>
      </c>
      <c r="M198" s="174">
        <v>45848</v>
      </c>
      <c r="N198">
        <v>202304.78</v>
      </c>
      <c r="O198">
        <v>738543.6</v>
      </c>
      <c r="P198">
        <v>477746.31</v>
      </c>
      <c r="Q198">
        <v>202304.78</v>
      </c>
      <c r="R198">
        <v>58492.51</v>
      </c>
      <c r="S198" t="s">
        <v>109</v>
      </c>
      <c r="T198" t="s">
        <v>109</v>
      </c>
      <c r="U198" t="s">
        <v>466</v>
      </c>
      <c r="V198" t="s">
        <v>109</v>
      </c>
      <c r="W198" t="s">
        <v>1082</v>
      </c>
      <c r="Y198" t="s">
        <v>866</v>
      </c>
      <c r="Z198">
        <v>-15.32</v>
      </c>
      <c r="AA198">
        <v>-49.12</v>
      </c>
      <c r="AB198" t="s">
        <v>649</v>
      </c>
    </row>
    <row r="199" spans="1:28" x14ac:dyDescent="0.25">
      <c r="A199" t="s">
        <v>859</v>
      </c>
      <c r="B199" t="s">
        <v>545</v>
      </c>
      <c r="C199" t="s">
        <v>546</v>
      </c>
      <c r="D199" t="s">
        <v>1261</v>
      </c>
      <c r="E199" t="s">
        <v>548</v>
      </c>
      <c r="F199" t="s">
        <v>6880</v>
      </c>
      <c r="G199" t="s">
        <v>1296</v>
      </c>
      <c r="H199" t="s">
        <v>551</v>
      </c>
      <c r="I199" t="s">
        <v>925</v>
      </c>
      <c r="J199" t="s">
        <v>1297</v>
      </c>
      <c r="L199" s="174">
        <v>46387.125</v>
      </c>
      <c r="M199" s="174">
        <v>46047</v>
      </c>
      <c r="N199">
        <v>2113295.44</v>
      </c>
      <c r="O199">
        <v>2622708.15</v>
      </c>
      <c r="P199">
        <v>229867.61</v>
      </c>
      <c r="Q199">
        <v>2113295.44</v>
      </c>
      <c r="R199">
        <v>279545.09999999998</v>
      </c>
      <c r="S199" t="s">
        <v>109</v>
      </c>
      <c r="T199" t="s">
        <v>109</v>
      </c>
      <c r="U199" t="s">
        <v>114</v>
      </c>
      <c r="V199" t="s">
        <v>466</v>
      </c>
      <c r="W199" t="s">
        <v>927</v>
      </c>
      <c r="Y199" t="s">
        <v>866</v>
      </c>
      <c r="Z199">
        <v>-14.1</v>
      </c>
      <c r="AA199">
        <v>-46.63</v>
      </c>
      <c r="AB199" t="s">
        <v>649</v>
      </c>
    </row>
    <row r="200" spans="1:28" x14ac:dyDescent="0.25">
      <c r="A200" t="s">
        <v>859</v>
      </c>
      <c r="B200" t="s">
        <v>545</v>
      </c>
      <c r="C200" t="s">
        <v>546</v>
      </c>
      <c r="D200" t="s">
        <v>1261</v>
      </c>
      <c r="E200" t="s">
        <v>548</v>
      </c>
      <c r="F200" t="s">
        <v>6881</v>
      </c>
      <c r="G200" t="s">
        <v>1298</v>
      </c>
      <c r="H200" t="s">
        <v>551</v>
      </c>
      <c r="I200" t="s">
        <v>1299</v>
      </c>
      <c r="J200" t="s">
        <v>1300</v>
      </c>
      <c r="L200" s="174">
        <v>45805.125</v>
      </c>
      <c r="M200" s="174">
        <v>45940</v>
      </c>
      <c r="N200">
        <v>508800.6</v>
      </c>
      <c r="O200">
        <v>990129.5</v>
      </c>
      <c r="P200">
        <v>481328.9</v>
      </c>
      <c r="Q200">
        <v>508800.6</v>
      </c>
      <c r="R200">
        <v>0</v>
      </c>
      <c r="S200" t="s">
        <v>109</v>
      </c>
      <c r="T200" t="s">
        <v>109</v>
      </c>
      <c r="U200" t="s">
        <v>466</v>
      </c>
      <c r="V200" t="s">
        <v>109</v>
      </c>
      <c r="W200" t="s">
        <v>1093</v>
      </c>
      <c r="Y200" t="s">
        <v>866</v>
      </c>
      <c r="Z200">
        <v>-18.420000000000002</v>
      </c>
      <c r="AA200">
        <v>-49.22</v>
      </c>
      <c r="AB200" t="s">
        <v>649</v>
      </c>
    </row>
    <row r="201" spans="1:28" x14ac:dyDescent="0.25">
      <c r="A201" t="s">
        <v>859</v>
      </c>
      <c r="B201" t="s">
        <v>545</v>
      </c>
      <c r="C201" t="s">
        <v>546</v>
      </c>
      <c r="D201" t="s">
        <v>1261</v>
      </c>
      <c r="E201" t="s">
        <v>548</v>
      </c>
      <c r="F201" t="s">
        <v>6882</v>
      </c>
      <c r="G201" t="s">
        <v>1301</v>
      </c>
      <c r="H201" t="s">
        <v>551</v>
      </c>
      <c r="I201" t="s">
        <v>989</v>
      </c>
      <c r="J201" t="s">
        <v>1302</v>
      </c>
      <c r="L201" s="174">
        <v>45775.125</v>
      </c>
      <c r="M201" s="174">
        <v>45783</v>
      </c>
      <c r="N201">
        <v>687964.2</v>
      </c>
      <c r="O201">
        <v>1062326.53</v>
      </c>
      <c r="P201">
        <v>374362.33</v>
      </c>
      <c r="Q201">
        <v>687964.2</v>
      </c>
      <c r="R201">
        <v>0</v>
      </c>
      <c r="S201" t="s">
        <v>109</v>
      </c>
      <c r="T201" t="s">
        <v>109</v>
      </c>
      <c r="U201" t="s">
        <v>466</v>
      </c>
      <c r="V201" t="s">
        <v>109</v>
      </c>
      <c r="W201" t="s">
        <v>888</v>
      </c>
      <c r="Y201" t="s">
        <v>866</v>
      </c>
      <c r="Z201">
        <v>-16.68</v>
      </c>
      <c r="AA201">
        <v>-49.26</v>
      </c>
      <c r="AB201" t="s">
        <v>649</v>
      </c>
    </row>
    <row r="202" spans="1:28" x14ac:dyDescent="0.25">
      <c r="A202" t="s">
        <v>859</v>
      </c>
      <c r="B202" t="s">
        <v>545</v>
      </c>
      <c r="C202" t="s">
        <v>546</v>
      </c>
      <c r="D202" t="s">
        <v>1261</v>
      </c>
      <c r="E202" t="s">
        <v>548</v>
      </c>
      <c r="F202" t="s">
        <v>6883</v>
      </c>
      <c r="G202" t="s">
        <v>1303</v>
      </c>
      <c r="H202" t="s">
        <v>551</v>
      </c>
      <c r="I202" t="s">
        <v>1304</v>
      </c>
      <c r="J202" t="s">
        <v>1305</v>
      </c>
      <c r="L202" s="174">
        <v>46387.125</v>
      </c>
      <c r="M202" s="174">
        <v>46135</v>
      </c>
      <c r="N202">
        <v>1643198.07</v>
      </c>
      <c r="O202">
        <v>1970056.42</v>
      </c>
      <c r="P202">
        <v>33502.449999999997</v>
      </c>
      <c r="Q202">
        <v>1643198.07</v>
      </c>
      <c r="R202">
        <v>293355.90000000002</v>
      </c>
      <c r="S202" t="s">
        <v>109</v>
      </c>
      <c r="T202" t="s">
        <v>109</v>
      </c>
      <c r="U202" t="s">
        <v>114</v>
      </c>
      <c r="V202" t="s">
        <v>466</v>
      </c>
      <c r="W202" t="s">
        <v>943</v>
      </c>
      <c r="Y202" t="s">
        <v>866</v>
      </c>
      <c r="Z202">
        <v>-17.88</v>
      </c>
      <c r="AA202">
        <v>-51.71</v>
      </c>
      <c r="AB202" t="s">
        <v>649</v>
      </c>
    </row>
    <row r="203" spans="1:28" x14ac:dyDescent="0.25">
      <c r="A203" t="s">
        <v>859</v>
      </c>
      <c r="B203" t="s">
        <v>545</v>
      </c>
      <c r="C203" t="s">
        <v>546</v>
      </c>
      <c r="D203" t="s">
        <v>1261</v>
      </c>
      <c r="E203" t="s">
        <v>548</v>
      </c>
      <c r="F203" t="s">
        <v>6884</v>
      </c>
      <c r="G203" t="s">
        <v>1306</v>
      </c>
      <c r="H203" t="s">
        <v>551</v>
      </c>
      <c r="I203" t="s">
        <v>1307</v>
      </c>
      <c r="J203" t="s">
        <v>1308</v>
      </c>
      <c r="L203" s="174">
        <v>46022.125</v>
      </c>
      <c r="M203" s="174">
        <v>46303</v>
      </c>
      <c r="N203">
        <v>1633799</v>
      </c>
      <c r="O203">
        <v>2200132.9699999997</v>
      </c>
      <c r="P203">
        <v>14737.48</v>
      </c>
      <c r="Q203">
        <v>1633799</v>
      </c>
      <c r="R203">
        <v>551596.49</v>
      </c>
      <c r="S203" t="s">
        <v>109</v>
      </c>
      <c r="T203" t="s">
        <v>109</v>
      </c>
      <c r="U203" t="s">
        <v>114</v>
      </c>
      <c r="V203" t="s">
        <v>466</v>
      </c>
      <c r="X203" t="s">
        <v>1309</v>
      </c>
      <c r="Y203" t="s">
        <v>866</v>
      </c>
      <c r="Z203">
        <v>-14.44</v>
      </c>
      <c r="AA203">
        <v>-49.71</v>
      </c>
      <c r="AB203" t="s">
        <v>649</v>
      </c>
    </row>
    <row r="204" spans="1:28" x14ac:dyDescent="0.25">
      <c r="A204" t="s">
        <v>859</v>
      </c>
      <c r="B204" t="s">
        <v>545</v>
      </c>
      <c r="C204" t="s">
        <v>546</v>
      </c>
      <c r="D204" t="s">
        <v>1261</v>
      </c>
      <c r="E204" t="s">
        <v>548</v>
      </c>
      <c r="F204" t="s">
        <v>6885</v>
      </c>
      <c r="G204" t="s">
        <v>1310</v>
      </c>
      <c r="H204" t="s">
        <v>551</v>
      </c>
      <c r="I204" t="s">
        <v>941</v>
      </c>
      <c r="J204" t="s">
        <v>1311</v>
      </c>
      <c r="L204" s="174">
        <v>45805.125</v>
      </c>
      <c r="M204" s="174">
        <v>45769</v>
      </c>
      <c r="N204">
        <v>646323.69999999995</v>
      </c>
      <c r="O204">
        <v>951501.23</v>
      </c>
      <c r="P204">
        <v>305177.53000000003</v>
      </c>
      <c r="Q204">
        <v>646323.69999999995</v>
      </c>
      <c r="R204">
        <v>0</v>
      </c>
      <c r="S204" t="s">
        <v>109</v>
      </c>
      <c r="T204" t="s">
        <v>109</v>
      </c>
      <c r="U204" t="s">
        <v>466</v>
      </c>
      <c r="V204" t="s">
        <v>109</v>
      </c>
      <c r="W204" t="s">
        <v>943</v>
      </c>
      <c r="Y204" t="s">
        <v>866</v>
      </c>
      <c r="Z204">
        <v>-16.579999999999998</v>
      </c>
      <c r="AA204">
        <v>-50.31</v>
      </c>
      <c r="AB204" t="s">
        <v>649</v>
      </c>
    </row>
    <row r="205" spans="1:28" x14ac:dyDescent="0.25">
      <c r="A205" t="s">
        <v>859</v>
      </c>
      <c r="B205" t="s">
        <v>545</v>
      </c>
      <c r="C205" t="s">
        <v>546</v>
      </c>
      <c r="D205" t="s">
        <v>1261</v>
      </c>
      <c r="E205" t="s">
        <v>548</v>
      </c>
      <c r="F205" t="s">
        <v>6886</v>
      </c>
      <c r="G205" t="s">
        <v>1312</v>
      </c>
      <c r="H205" t="s">
        <v>551</v>
      </c>
      <c r="I205" t="s">
        <v>1313</v>
      </c>
      <c r="J205" t="s">
        <v>1314</v>
      </c>
      <c r="L205" s="174">
        <v>45995.125</v>
      </c>
      <c r="M205" s="174">
        <v>45958</v>
      </c>
      <c r="N205">
        <v>1559956.31</v>
      </c>
      <c r="O205">
        <v>1751133.32</v>
      </c>
      <c r="P205">
        <v>191177.01</v>
      </c>
      <c r="Q205">
        <v>1559956.31</v>
      </c>
      <c r="R205">
        <v>0</v>
      </c>
      <c r="S205" t="s">
        <v>109</v>
      </c>
      <c r="T205" t="s">
        <v>109</v>
      </c>
      <c r="U205" t="s">
        <v>466</v>
      </c>
      <c r="V205" t="s">
        <v>109</v>
      </c>
      <c r="W205" t="s">
        <v>943</v>
      </c>
      <c r="Y205" t="s">
        <v>866</v>
      </c>
      <c r="Z205">
        <v>-16.579999999999998</v>
      </c>
      <c r="AA205">
        <v>-50.31</v>
      </c>
      <c r="AB205" t="s">
        <v>649</v>
      </c>
    </row>
    <row r="206" spans="1:28" x14ac:dyDescent="0.25">
      <c r="A206" t="s">
        <v>859</v>
      </c>
      <c r="B206" t="s">
        <v>545</v>
      </c>
      <c r="C206" t="s">
        <v>546</v>
      </c>
      <c r="D206" t="s">
        <v>1261</v>
      </c>
      <c r="E206" t="s">
        <v>548</v>
      </c>
      <c r="F206" t="s">
        <v>6887</v>
      </c>
      <c r="G206" t="s">
        <v>1315</v>
      </c>
      <c r="H206" t="s">
        <v>551</v>
      </c>
      <c r="I206" t="s">
        <v>1316</v>
      </c>
      <c r="J206" t="s">
        <v>1317</v>
      </c>
      <c r="L206" s="174">
        <v>45805.125</v>
      </c>
      <c r="M206" s="174">
        <v>45765</v>
      </c>
      <c r="N206">
        <v>1458827.57</v>
      </c>
      <c r="O206">
        <v>2136801.56</v>
      </c>
      <c r="P206">
        <v>677973.99</v>
      </c>
      <c r="Q206">
        <v>1458827.57</v>
      </c>
      <c r="R206">
        <v>0</v>
      </c>
      <c r="S206" t="s">
        <v>109</v>
      </c>
      <c r="T206" t="s">
        <v>109</v>
      </c>
      <c r="U206" t="s">
        <v>466</v>
      </c>
      <c r="V206" t="s">
        <v>109</v>
      </c>
      <c r="W206" t="s">
        <v>927</v>
      </c>
      <c r="Y206" t="s">
        <v>866</v>
      </c>
      <c r="Z206">
        <v>-14.1</v>
      </c>
      <c r="AA206">
        <v>-46.63</v>
      </c>
      <c r="AB206" t="s">
        <v>649</v>
      </c>
    </row>
    <row r="207" spans="1:28" x14ac:dyDescent="0.25">
      <c r="A207" t="s">
        <v>859</v>
      </c>
      <c r="B207" t="s">
        <v>545</v>
      </c>
      <c r="C207" t="s">
        <v>546</v>
      </c>
      <c r="D207" t="s">
        <v>1261</v>
      </c>
      <c r="E207" t="s">
        <v>548</v>
      </c>
      <c r="F207" t="s">
        <v>6888</v>
      </c>
      <c r="G207" t="s">
        <v>1318</v>
      </c>
      <c r="H207" t="s">
        <v>551</v>
      </c>
      <c r="I207" t="s">
        <v>1319</v>
      </c>
      <c r="J207" t="s">
        <v>1320</v>
      </c>
      <c r="L207" s="174">
        <v>45736.125</v>
      </c>
      <c r="M207" s="174">
        <v>45759</v>
      </c>
      <c r="N207">
        <v>30000</v>
      </c>
      <c r="O207">
        <v>1172227.8500000001</v>
      </c>
      <c r="P207">
        <v>1142227.8500000001</v>
      </c>
      <c r="Q207">
        <v>30000</v>
      </c>
      <c r="R207">
        <v>0</v>
      </c>
      <c r="S207" t="s">
        <v>109</v>
      </c>
      <c r="T207" t="s">
        <v>109</v>
      </c>
      <c r="U207" t="s">
        <v>466</v>
      </c>
      <c r="V207" t="s">
        <v>109</v>
      </c>
      <c r="X207" t="s">
        <v>1321</v>
      </c>
      <c r="Y207" t="s">
        <v>866</v>
      </c>
      <c r="Z207">
        <v>-18.420000000000002</v>
      </c>
      <c r="AA207">
        <v>-49.22</v>
      </c>
      <c r="AB207" t="s">
        <v>649</v>
      </c>
    </row>
    <row r="208" spans="1:28" x14ac:dyDescent="0.25">
      <c r="A208" t="s">
        <v>859</v>
      </c>
      <c r="B208" t="s">
        <v>545</v>
      </c>
      <c r="C208" t="s">
        <v>546</v>
      </c>
      <c r="D208" t="s">
        <v>1261</v>
      </c>
      <c r="E208" t="s">
        <v>548</v>
      </c>
      <c r="F208" t="s">
        <v>6889</v>
      </c>
      <c r="G208" t="s">
        <v>1322</v>
      </c>
      <c r="H208" t="s">
        <v>551</v>
      </c>
      <c r="I208" t="s">
        <v>1323</v>
      </c>
      <c r="J208" t="s">
        <v>1324</v>
      </c>
      <c r="L208" s="174">
        <v>46387.125</v>
      </c>
      <c r="M208" s="174">
        <v>46205</v>
      </c>
      <c r="N208">
        <v>1340687.7</v>
      </c>
      <c r="O208">
        <v>2208727.79</v>
      </c>
      <c r="P208">
        <v>27556.09</v>
      </c>
      <c r="Q208">
        <v>1340687.7</v>
      </c>
      <c r="R208">
        <v>840484</v>
      </c>
      <c r="S208" t="s">
        <v>109</v>
      </c>
      <c r="T208" t="s">
        <v>109</v>
      </c>
      <c r="U208" t="s">
        <v>114</v>
      </c>
      <c r="V208" t="s">
        <v>466</v>
      </c>
      <c r="W208" t="s">
        <v>1153</v>
      </c>
      <c r="Y208" t="s">
        <v>866</v>
      </c>
      <c r="Z208">
        <v>-16.329999999999998</v>
      </c>
      <c r="AA208">
        <v>-48.95</v>
      </c>
      <c r="AB208" t="s">
        <v>649</v>
      </c>
    </row>
    <row r="209" spans="1:28" x14ac:dyDescent="0.25">
      <c r="A209" t="s">
        <v>859</v>
      </c>
      <c r="B209" t="s">
        <v>545</v>
      </c>
      <c r="C209" t="s">
        <v>546</v>
      </c>
      <c r="D209" t="s">
        <v>1261</v>
      </c>
      <c r="E209" t="s">
        <v>548</v>
      </c>
      <c r="F209" t="s">
        <v>6890</v>
      </c>
      <c r="G209" t="s">
        <v>1325</v>
      </c>
      <c r="H209" t="s">
        <v>551</v>
      </c>
      <c r="I209" t="s">
        <v>1265</v>
      </c>
      <c r="J209" t="s">
        <v>1326</v>
      </c>
      <c r="L209" s="174">
        <v>45736.125</v>
      </c>
      <c r="M209" s="174">
        <v>45757</v>
      </c>
      <c r="N209">
        <v>60000</v>
      </c>
      <c r="O209">
        <v>1071889.77</v>
      </c>
      <c r="P209">
        <v>1011889.77</v>
      </c>
      <c r="Q209">
        <v>60000</v>
      </c>
      <c r="R209">
        <v>0</v>
      </c>
      <c r="S209" t="s">
        <v>109</v>
      </c>
      <c r="T209" t="s">
        <v>109</v>
      </c>
      <c r="U209" t="s">
        <v>466</v>
      </c>
      <c r="V209" t="s">
        <v>109</v>
      </c>
      <c r="X209" t="s">
        <v>1267</v>
      </c>
      <c r="Y209" t="s">
        <v>866</v>
      </c>
      <c r="Z209">
        <v>-17.68</v>
      </c>
      <c r="AA209">
        <v>-52.58</v>
      </c>
      <c r="AB209" t="s">
        <v>649</v>
      </c>
    </row>
    <row r="210" spans="1:28" x14ac:dyDescent="0.25">
      <c r="A210" t="s">
        <v>859</v>
      </c>
      <c r="B210" t="s">
        <v>545</v>
      </c>
      <c r="C210" t="s">
        <v>546</v>
      </c>
      <c r="D210" t="s">
        <v>1261</v>
      </c>
      <c r="E210" t="s">
        <v>548</v>
      </c>
      <c r="F210" t="s">
        <v>6891</v>
      </c>
      <c r="G210" t="s">
        <v>1327</v>
      </c>
      <c r="H210" t="s">
        <v>551</v>
      </c>
      <c r="I210" t="s">
        <v>1328</v>
      </c>
      <c r="J210" t="s">
        <v>1329</v>
      </c>
      <c r="L210" s="174">
        <v>46387.125</v>
      </c>
      <c r="M210" s="174">
        <v>46065</v>
      </c>
      <c r="N210">
        <v>686027.29</v>
      </c>
      <c r="O210">
        <v>3492770.33</v>
      </c>
      <c r="P210">
        <v>36108.78</v>
      </c>
      <c r="Q210">
        <v>686027.29</v>
      </c>
      <c r="R210">
        <v>2770634.26</v>
      </c>
      <c r="S210" t="s">
        <v>109</v>
      </c>
      <c r="T210" t="s">
        <v>109</v>
      </c>
      <c r="U210" t="s">
        <v>114</v>
      </c>
      <c r="V210" t="s">
        <v>466</v>
      </c>
      <c r="W210" t="s">
        <v>927</v>
      </c>
      <c r="Y210" t="s">
        <v>866</v>
      </c>
      <c r="Z210">
        <v>-16.25</v>
      </c>
      <c r="AA210">
        <v>-47.95</v>
      </c>
      <c r="AB210" t="s">
        <v>649</v>
      </c>
    </row>
    <row r="211" spans="1:28" x14ac:dyDescent="0.25">
      <c r="A211" t="s">
        <v>859</v>
      </c>
      <c r="B211" t="s">
        <v>545</v>
      </c>
      <c r="C211" t="s">
        <v>546</v>
      </c>
      <c r="D211" t="s">
        <v>1261</v>
      </c>
      <c r="E211" t="s">
        <v>548</v>
      </c>
      <c r="F211" t="s">
        <v>6892</v>
      </c>
      <c r="G211" t="s">
        <v>1330</v>
      </c>
      <c r="H211" t="s">
        <v>551</v>
      </c>
      <c r="I211" t="s">
        <v>1331</v>
      </c>
      <c r="J211" t="s">
        <v>1332</v>
      </c>
      <c r="L211" s="174">
        <v>45656.125</v>
      </c>
      <c r="M211" s="174">
        <v>45768</v>
      </c>
      <c r="N211">
        <v>840508.77</v>
      </c>
      <c r="O211">
        <v>2271434.9299999997</v>
      </c>
      <c r="P211">
        <v>1430926.16</v>
      </c>
      <c r="Q211">
        <v>840508.77</v>
      </c>
      <c r="R211">
        <v>0</v>
      </c>
      <c r="S211" t="s">
        <v>109</v>
      </c>
      <c r="T211" t="s">
        <v>109</v>
      </c>
      <c r="U211" t="s">
        <v>466</v>
      </c>
      <c r="V211" t="s">
        <v>109</v>
      </c>
      <c r="W211" t="s">
        <v>1333</v>
      </c>
      <c r="Y211" t="s">
        <v>866</v>
      </c>
      <c r="Z211">
        <v>-16.579999999999998</v>
      </c>
      <c r="AA211">
        <v>-50.31</v>
      </c>
      <c r="AB211" t="s">
        <v>649</v>
      </c>
    </row>
    <row r="212" spans="1:28" x14ac:dyDescent="0.25">
      <c r="A212" t="s">
        <v>859</v>
      </c>
      <c r="B212" t="s">
        <v>545</v>
      </c>
      <c r="C212" t="s">
        <v>546</v>
      </c>
      <c r="D212" t="s">
        <v>1261</v>
      </c>
      <c r="E212" t="s">
        <v>548</v>
      </c>
      <c r="F212" t="s">
        <v>6893</v>
      </c>
      <c r="G212" t="s">
        <v>1334</v>
      </c>
      <c r="H212" t="s">
        <v>551</v>
      </c>
      <c r="I212" t="s">
        <v>981</v>
      </c>
      <c r="J212" t="s">
        <v>1335</v>
      </c>
      <c r="L212" s="174">
        <v>45656.125</v>
      </c>
      <c r="M212" s="174">
        <v>45742</v>
      </c>
      <c r="N212">
        <v>723992.72</v>
      </c>
      <c r="O212">
        <v>2070190.93</v>
      </c>
      <c r="P212">
        <v>1346198.21</v>
      </c>
      <c r="Q212">
        <v>723992.72</v>
      </c>
      <c r="R212">
        <v>0</v>
      </c>
      <c r="S212" t="s">
        <v>109</v>
      </c>
      <c r="T212" t="s">
        <v>109</v>
      </c>
      <c r="U212" t="s">
        <v>466</v>
      </c>
      <c r="V212" t="s">
        <v>109</v>
      </c>
      <c r="W212" t="s">
        <v>918</v>
      </c>
      <c r="Y212" t="s">
        <v>866</v>
      </c>
      <c r="Z212">
        <v>-14.95</v>
      </c>
      <c r="AA212">
        <v>-49.53</v>
      </c>
      <c r="AB212" t="s">
        <v>649</v>
      </c>
    </row>
    <row r="213" spans="1:28" x14ac:dyDescent="0.25">
      <c r="A213" t="s">
        <v>859</v>
      </c>
      <c r="B213" t="s">
        <v>545</v>
      </c>
      <c r="C213" t="s">
        <v>546</v>
      </c>
      <c r="D213" t="s">
        <v>1261</v>
      </c>
      <c r="E213" t="s">
        <v>548</v>
      </c>
      <c r="F213" t="s">
        <v>6894</v>
      </c>
      <c r="G213" t="s">
        <v>1336</v>
      </c>
      <c r="H213" t="s">
        <v>551</v>
      </c>
      <c r="I213" t="s">
        <v>1337</v>
      </c>
      <c r="J213" t="s">
        <v>1338</v>
      </c>
      <c r="L213" s="174">
        <v>45656.125</v>
      </c>
      <c r="M213" s="174">
        <v>45729</v>
      </c>
      <c r="N213">
        <v>790000</v>
      </c>
      <c r="O213">
        <v>1892880.42</v>
      </c>
      <c r="P213">
        <v>1102880.42</v>
      </c>
      <c r="Q213">
        <v>790000</v>
      </c>
      <c r="R213">
        <v>0</v>
      </c>
      <c r="S213" t="s">
        <v>109</v>
      </c>
      <c r="T213" t="s">
        <v>109</v>
      </c>
      <c r="U213" t="s">
        <v>466</v>
      </c>
      <c r="V213" t="s">
        <v>109</v>
      </c>
      <c r="W213" t="s">
        <v>907</v>
      </c>
      <c r="Y213" t="s">
        <v>866</v>
      </c>
      <c r="Z213">
        <v>-16.8</v>
      </c>
      <c r="AA213">
        <v>-50.48</v>
      </c>
      <c r="AB213" t="s">
        <v>649</v>
      </c>
    </row>
    <row r="214" spans="1:28" x14ac:dyDescent="0.25">
      <c r="A214" t="s">
        <v>859</v>
      </c>
      <c r="B214" t="s">
        <v>545</v>
      </c>
      <c r="C214" t="s">
        <v>546</v>
      </c>
      <c r="D214" t="s">
        <v>1261</v>
      </c>
      <c r="E214" t="s">
        <v>548</v>
      </c>
      <c r="F214" t="s">
        <v>6895</v>
      </c>
      <c r="G214" t="s">
        <v>1339</v>
      </c>
      <c r="H214" t="s">
        <v>551</v>
      </c>
      <c r="I214" t="s">
        <v>1340</v>
      </c>
      <c r="J214" t="s">
        <v>1341</v>
      </c>
      <c r="L214" s="174">
        <v>45656.125</v>
      </c>
      <c r="M214" s="174">
        <v>45699</v>
      </c>
      <c r="N214">
        <v>160000</v>
      </c>
      <c r="O214">
        <v>916375.1</v>
      </c>
      <c r="P214">
        <v>756375.1</v>
      </c>
      <c r="Q214">
        <v>160000</v>
      </c>
      <c r="R214">
        <v>0</v>
      </c>
      <c r="S214" t="s">
        <v>109</v>
      </c>
      <c r="T214" t="s">
        <v>109</v>
      </c>
      <c r="U214" t="s">
        <v>466</v>
      </c>
      <c r="V214" t="s">
        <v>109</v>
      </c>
      <c r="X214" t="s">
        <v>1342</v>
      </c>
      <c r="Y214" t="s">
        <v>866</v>
      </c>
      <c r="Z214">
        <v>-14.95</v>
      </c>
      <c r="AA214">
        <v>-49.53</v>
      </c>
      <c r="AB214" t="s">
        <v>649</v>
      </c>
    </row>
    <row r="215" spans="1:28" x14ac:dyDescent="0.25">
      <c r="A215" t="s">
        <v>859</v>
      </c>
      <c r="B215" t="s">
        <v>545</v>
      </c>
      <c r="C215" t="s">
        <v>546</v>
      </c>
      <c r="D215" t="s">
        <v>1261</v>
      </c>
      <c r="E215" t="s">
        <v>548</v>
      </c>
      <c r="F215" t="s">
        <v>6896</v>
      </c>
      <c r="G215" t="s">
        <v>1343</v>
      </c>
      <c r="H215" t="s">
        <v>551</v>
      </c>
      <c r="I215" t="s">
        <v>1222</v>
      </c>
      <c r="J215" t="s">
        <v>1344</v>
      </c>
      <c r="L215" s="174">
        <v>45656.125</v>
      </c>
      <c r="M215" s="174">
        <v>46607</v>
      </c>
      <c r="N215">
        <v>280000</v>
      </c>
      <c r="O215">
        <v>3081638.8200000003</v>
      </c>
      <c r="P215">
        <v>0</v>
      </c>
      <c r="Q215">
        <v>280000</v>
      </c>
      <c r="R215">
        <v>2801638.8200000003</v>
      </c>
      <c r="S215" t="s">
        <v>109</v>
      </c>
      <c r="T215" t="s">
        <v>109</v>
      </c>
      <c r="U215" t="s">
        <v>579</v>
      </c>
      <c r="V215" t="s">
        <v>114</v>
      </c>
      <c r="W215" t="s">
        <v>1082</v>
      </c>
      <c r="Y215" t="s">
        <v>866</v>
      </c>
      <c r="Z215">
        <v>-15.92</v>
      </c>
      <c r="AA215">
        <v>-48.8</v>
      </c>
      <c r="AB215" t="s">
        <v>625</v>
      </c>
    </row>
    <row r="216" spans="1:28" x14ac:dyDescent="0.25">
      <c r="A216" t="s">
        <v>859</v>
      </c>
      <c r="B216" t="s">
        <v>545</v>
      </c>
      <c r="C216" t="s">
        <v>546</v>
      </c>
      <c r="D216" t="s">
        <v>1261</v>
      </c>
      <c r="E216" t="s">
        <v>548</v>
      </c>
      <c r="F216" t="s">
        <v>6897</v>
      </c>
      <c r="G216" t="s">
        <v>1345</v>
      </c>
      <c r="H216" t="s">
        <v>551</v>
      </c>
      <c r="I216" t="s">
        <v>1165</v>
      </c>
      <c r="J216" t="s">
        <v>1346</v>
      </c>
      <c r="L216" s="174">
        <v>45656.125</v>
      </c>
      <c r="M216" s="174">
        <v>46635</v>
      </c>
      <c r="N216">
        <v>105334.55</v>
      </c>
      <c r="O216">
        <v>2902383.06</v>
      </c>
      <c r="P216">
        <v>34665.449999999997</v>
      </c>
      <c r="Q216">
        <v>105334.55</v>
      </c>
      <c r="R216">
        <v>2762383.06</v>
      </c>
      <c r="S216" t="s">
        <v>109</v>
      </c>
      <c r="T216" t="s">
        <v>109</v>
      </c>
      <c r="U216" t="s">
        <v>579</v>
      </c>
      <c r="V216" t="s">
        <v>114</v>
      </c>
      <c r="W216" t="s">
        <v>865</v>
      </c>
      <c r="Y216" t="s">
        <v>866</v>
      </c>
      <c r="Z216">
        <v>-16.97</v>
      </c>
      <c r="AA216">
        <v>-49.97</v>
      </c>
      <c r="AB216" t="s">
        <v>649</v>
      </c>
    </row>
    <row r="217" spans="1:28" x14ac:dyDescent="0.25">
      <c r="A217" t="s">
        <v>859</v>
      </c>
      <c r="B217" t="s">
        <v>545</v>
      </c>
      <c r="C217" t="s">
        <v>546</v>
      </c>
      <c r="D217" t="s">
        <v>1261</v>
      </c>
      <c r="E217" t="s">
        <v>548</v>
      </c>
      <c r="F217" t="s">
        <v>6898</v>
      </c>
      <c r="G217" t="s">
        <v>1347</v>
      </c>
      <c r="H217" t="s">
        <v>551</v>
      </c>
      <c r="I217" t="s">
        <v>1348</v>
      </c>
      <c r="J217" t="s">
        <v>1349</v>
      </c>
      <c r="L217" s="174">
        <v>45656.125</v>
      </c>
      <c r="M217" s="174">
        <v>46586</v>
      </c>
      <c r="N217">
        <v>171514.08</v>
      </c>
      <c r="O217">
        <v>4674131.1500000004</v>
      </c>
      <c r="P217">
        <v>33209.980000000003</v>
      </c>
      <c r="Q217">
        <v>171514.08</v>
      </c>
      <c r="R217">
        <v>4469407.09</v>
      </c>
      <c r="S217" t="s">
        <v>109</v>
      </c>
      <c r="T217" t="s">
        <v>109</v>
      </c>
      <c r="U217" t="s">
        <v>579</v>
      </c>
      <c r="V217" t="s">
        <v>114</v>
      </c>
      <c r="W217" t="s">
        <v>1011</v>
      </c>
      <c r="Y217" t="s">
        <v>866</v>
      </c>
      <c r="Z217">
        <v>-17.8</v>
      </c>
      <c r="AA217">
        <v>-50.93</v>
      </c>
      <c r="AB217" t="s">
        <v>649</v>
      </c>
    </row>
    <row r="218" spans="1:28" x14ac:dyDescent="0.25">
      <c r="A218" t="s">
        <v>859</v>
      </c>
      <c r="B218" t="s">
        <v>545</v>
      </c>
      <c r="C218" t="s">
        <v>546</v>
      </c>
      <c r="D218" t="s">
        <v>1261</v>
      </c>
      <c r="E218" t="s">
        <v>548</v>
      </c>
      <c r="F218" t="s">
        <v>6899</v>
      </c>
      <c r="G218" t="s">
        <v>1350</v>
      </c>
      <c r="H218" t="s">
        <v>551</v>
      </c>
      <c r="I218" t="s">
        <v>1351</v>
      </c>
      <c r="J218" t="s">
        <v>1352</v>
      </c>
      <c r="L218" s="174">
        <v>45656.125</v>
      </c>
      <c r="M218" s="174">
        <v>46508</v>
      </c>
      <c r="N218">
        <v>11534.14</v>
      </c>
      <c r="O218">
        <v>1348241.7</v>
      </c>
      <c r="P218">
        <v>19960.740000000002</v>
      </c>
      <c r="Q218">
        <v>11534.14</v>
      </c>
      <c r="R218">
        <v>1316746.82</v>
      </c>
      <c r="S218" t="s">
        <v>109</v>
      </c>
      <c r="T218" t="s">
        <v>109</v>
      </c>
      <c r="U218" t="s">
        <v>579</v>
      </c>
      <c r="V218" t="s">
        <v>114</v>
      </c>
      <c r="W218" t="s">
        <v>888</v>
      </c>
      <c r="Y218" t="s">
        <v>866</v>
      </c>
      <c r="Z218">
        <v>-16.68</v>
      </c>
      <c r="AA218">
        <v>-49.26</v>
      </c>
      <c r="AB218" t="s">
        <v>649</v>
      </c>
    </row>
    <row r="219" spans="1:28" x14ac:dyDescent="0.25">
      <c r="A219" t="s">
        <v>859</v>
      </c>
      <c r="B219" t="s">
        <v>545</v>
      </c>
      <c r="C219" t="s">
        <v>546</v>
      </c>
      <c r="D219" t="s">
        <v>1261</v>
      </c>
      <c r="E219" t="s">
        <v>548</v>
      </c>
      <c r="F219" t="s">
        <v>6900</v>
      </c>
      <c r="G219" t="s">
        <v>1353</v>
      </c>
      <c r="H219" t="s">
        <v>551</v>
      </c>
      <c r="I219" t="s">
        <v>1354</v>
      </c>
      <c r="J219" t="s">
        <v>1355</v>
      </c>
      <c r="L219" s="174">
        <v>46387.125</v>
      </c>
      <c r="M219">
        <v>46382</v>
      </c>
      <c r="N219">
        <v>716339.34</v>
      </c>
      <c r="O219">
        <v>1571189.96</v>
      </c>
      <c r="P219">
        <v>37435.71</v>
      </c>
      <c r="Q219">
        <v>716339.34</v>
      </c>
      <c r="R219">
        <v>817414.91</v>
      </c>
      <c r="S219" t="s">
        <v>109</v>
      </c>
      <c r="T219" t="s">
        <v>109</v>
      </c>
      <c r="U219" t="s">
        <v>114</v>
      </c>
      <c r="V219" t="s">
        <v>466</v>
      </c>
      <c r="W219" t="s">
        <v>927</v>
      </c>
      <c r="Y219" t="s">
        <v>866</v>
      </c>
      <c r="Z219">
        <v>-13.4</v>
      </c>
      <c r="AA219">
        <v>-46.32</v>
      </c>
      <c r="AB219" t="s">
        <v>649</v>
      </c>
    </row>
    <row r="220" spans="1:28" x14ac:dyDescent="0.25">
      <c r="A220" t="s">
        <v>859</v>
      </c>
      <c r="B220" t="s">
        <v>545</v>
      </c>
      <c r="C220" t="s">
        <v>546</v>
      </c>
      <c r="D220" t="s">
        <v>1261</v>
      </c>
      <c r="E220" t="s">
        <v>548</v>
      </c>
      <c r="F220" t="s">
        <v>6901</v>
      </c>
      <c r="G220" t="s">
        <v>1356</v>
      </c>
      <c r="H220" t="s">
        <v>551</v>
      </c>
      <c r="I220" t="s">
        <v>1357</v>
      </c>
      <c r="J220" t="s">
        <v>1358</v>
      </c>
      <c r="L220" s="174">
        <v>45895.125</v>
      </c>
      <c r="M220">
        <v>45849</v>
      </c>
      <c r="N220">
        <v>3325573.95</v>
      </c>
      <c r="O220">
        <v>3868201.39</v>
      </c>
      <c r="P220">
        <v>542627.43999999994</v>
      </c>
      <c r="Q220">
        <v>3325573.95</v>
      </c>
      <c r="R220">
        <v>0</v>
      </c>
      <c r="S220" t="s">
        <v>109</v>
      </c>
      <c r="T220" t="s">
        <v>109</v>
      </c>
      <c r="U220" t="s">
        <v>466</v>
      </c>
      <c r="V220" t="s">
        <v>109</v>
      </c>
      <c r="W220" t="s">
        <v>888</v>
      </c>
      <c r="Y220" t="s">
        <v>866</v>
      </c>
      <c r="Z220">
        <v>-16.36</v>
      </c>
      <c r="AA220">
        <v>-49.5</v>
      </c>
      <c r="AB220" t="s">
        <v>649</v>
      </c>
    </row>
    <row r="221" spans="1:28" x14ac:dyDescent="0.25">
      <c r="A221" t="s">
        <v>859</v>
      </c>
      <c r="B221" t="s">
        <v>545</v>
      </c>
      <c r="C221" t="s">
        <v>546</v>
      </c>
      <c r="D221" t="s">
        <v>1261</v>
      </c>
      <c r="E221" t="s">
        <v>548</v>
      </c>
      <c r="F221" t="s">
        <v>6902</v>
      </c>
      <c r="G221" t="s">
        <v>1359</v>
      </c>
      <c r="H221" t="s">
        <v>551</v>
      </c>
      <c r="I221" t="s">
        <v>1360</v>
      </c>
      <c r="J221" t="s">
        <v>1361</v>
      </c>
      <c r="L221" s="174">
        <v>45656.125</v>
      </c>
      <c r="M221">
        <v>46389</v>
      </c>
      <c r="N221">
        <v>244000</v>
      </c>
      <c r="O221">
        <v>1967966.1700000002</v>
      </c>
      <c r="P221">
        <v>35556.050000000003</v>
      </c>
      <c r="Q221">
        <v>244000</v>
      </c>
      <c r="R221">
        <v>1688410.12</v>
      </c>
      <c r="S221" t="s">
        <v>109</v>
      </c>
      <c r="T221" t="s">
        <v>109</v>
      </c>
      <c r="U221" t="s">
        <v>114</v>
      </c>
      <c r="V221" t="s">
        <v>466</v>
      </c>
      <c r="W221" t="s">
        <v>888</v>
      </c>
      <c r="Y221" t="s">
        <v>866</v>
      </c>
      <c r="Z221">
        <v>-16.68</v>
      </c>
      <c r="AA221">
        <v>-49.26</v>
      </c>
      <c r="AB221" t="s">
        <v>649</v>
      </c>
    </row>
    <row r="222" spans="1:28" x14ac:dyDescent="0.25">
      <c r="A222" t="s">
        <v>859</v>
      </c>
      <c r="B222" t="s">
        <v>545</v>
      </c>
      <c r="C222" t="s">
        <v>546</v>
      </c>
      <c r="D222" t="s">
        <v>1261</v>
      </c>
      <c r="E222" t="s">
        <v>548</v>
      </c>
      <c r="F222" t="s">
        <v>6903</v>
      </c>
      <c r="G222" t="s">
        <v>1362</v>
      </c>
      <c r="H222" t="s">
        <v>551</v>
      </c>
      <c r="I222" t="s">
        <v>1363</v>
      </c>
      <c r="J222" t="s">
        <v>1364</v>
      </c>
      <c r="L222" s="174">
        <v>45656.125</v>
      </c>
      <c r="M222">
        <v>46782</v>
      </c>
      <c r="N222">
        <v>1967109.76</v>
      </c>
      <c r="O222">
        <v>3228355.29</v>
      </c>
      <c r="P222">
        <v>10784.64</v>
      </c>
      <c r="Q222">
        <v>1967109.76</v>
      </c>
      <c r="R222">
        <v>1250460.8899999999</v>
      </c>
      <c r="S222" t="s">
        <v>109</v>
      </c>
      <c r="T222" t="s">
        <v>109</v>
      </c>
      <c r="U222" t="s">
        <v>579</v>
      </c>
      <c r="V222" t="s">
        <v>114</v>
      </c>
      <c r="W222" t="s">
        <v>882</v>
      </c>
      <c r="Y222" t="s">
        <v>866</v>
      </c>
      <c r="Z222">
        <v>-18.420000000000002</v>
      </c>
      <c r="AA222">
        <v>-49.22</v>
      </c>
      <c r="AB222" t="s">
        <v>649</v>
      </c>
    </row>
    <row r="223" spans="1:28" x14ac:dyDescent="0.25">
      <c r="A223" t="s">
        <v>859</v>
      </c>
      <c r="B223" t="s">
        <v>545</v>
      </c>
      <c r="C223" t="s">
        <v>546</v>
      </c>
      <c r="D223" t="s">
        <v>1261</v>
      </c>
      <c r="E223" t="s">
        <v>548</v>
      </c>
      <c r="F223" t="s">
        <v>6904</v>
      </c>
      <c r="G223" t="s">
        <v>1365</v>
      </c>
      <c r="H223" t="s">
        <v>551</v>
      </c>
      <c r="I223" t="s">
        <v>1092</v>
      </c>
      <c r="J223" t="s">
        <v>1366</v>
      </c>
      <c r="L223" s="174">
        <v>45656.125</v>
      </c>
      <c r="M223">
        <v>46437</v>
      </c>
      <c r="N223">
        <v>22256.97</v>
      </c>
      <c r="O223">
        <v>2175214.09</v>
      </c>
      <c r="P223">
        <v>9971.9500000000007</v>
      </c>
      <c r="Q223">
        <v>22256.97</v>
      </c>
      <c r="R223">
        <v>2142985.17</v>
      </c>
      <c r="S223" t="s">
        <v>109</v>
      </c>
      <c r="T223" t="s">
        <v>109</v>
      </c>
      <c r="U223" t="s">
        <v>114</v>
      </c>
      <c r="V223" t="s">
        <v>466</v>
      </c>
      <c r="W223" t="s">
        <v>1093</v>
      </c>
      <c r="Y223" t="s">
        <v>866</v>
      </c>
      <c r="Z223">
        <v>-17.739999999999998</v>
      </c>
      <c r="AA223">
        <v>-48.63</v>
      </c>
      <c r="AB223" t="s">
        <v>649</v>
      </c>
    </row>
    <row r="224" spans="1:28" x14ac:dyDescent="0.25">
      <c r="A224" t="s">
        <v>859</v>
      </c>
      <c r="B224" t="s">
        <v>545</v>
      </c>
      <c r="C224" t="s">
        <v>546</v>
      </c>
      <c r="D224" t="s">
        <v>1261</v>
      </c>
      <c r="E224" t="s">
        <v>548</v>
      </c>
      <c r="F224" t="s">
        <v>6905</v>
      </c>
      <c r="G224" t="s">
        <v>1367</v>
      </c>
      <c r="H224" t="s">
        <v>551</v>
      </c>
      <c r="I224" t="s">
        <v>1152</v>
      </c>
      <c r="J224" t="s">
        <v>1368</v>
      </c>
      <c r="L224" s="174">
        <v>45656.125</v>
      </c>
      <c r="M224">
        <v>46564</v>
      </c>
      <c r="N224">
        <v>195071.57</v>
      </c>
      <c r="O224">
        <v>4540254.1099999994</v>
      </c>
      <c r="P224">
        <v>0</v>
      </c>
      <c r="Q224">
        <v>195071.57</v>
      </c>
      <c r="R224">
        <v>4345182.54</v>
      </c>
      <c r="S224" t="s">
        <v>109</v>
      </c>
      <c r="T224" t="s">
        <v>109</v>
      </c>
      <c r="U224" t="s">
        <v>579</v>
      </c>
      <c r="V224" t="s">
        <v>114</v>
      </c>
      <c r="W224" t="s">
        <v>1153</v>
      </c>
      <c r="Y224" t="s">
        <v>866</v>
      </c>
      <c r="Z224">
        <v>-16.329999999999998</v>
      </c>
      <c r="AA224">
        <v>-48.95</v>
      </c>
      <c r="AB224" t="s">
        <v>649</v>
      </c>
    </row>
    <row r="225" spans="1:29" x14ac:dyDescent="0.25">
      <c r="A225" t="s">
        <v>859</v>
      </c>
      <c r="B225" t="s">
        <v>1369</v>
      </c>
      <c r="C225" t="s">
        <v>458</v>
      </c>
      <c r="D225" t="s">
        <v>1261</v>
      </c>
      <c r="E225" t="s">
        <v>548</v>
      </c>
      <c r="F225" t="s">
        <v>1370</v>
      </c>
      <c r="G225" t="s">
        <v>1371</v>
      </c>
      <c r="H225" t="s">
        <v>551</v>
      </c>
      <c r="I225" t="s">
        <v>1372</v>
      </c>
      <c r="J225" t="s">
        <v>1373</v>
      </c>
      <c r="L225" s="174">
        <v>45656</v>
      </c>
      <c r="N225">
        <v>14645.99</v>
      </c>
      <c r="O225">
        <v>113897.89</v>
      </c>
      <c r="P225">
        <v>99251.9</v>
      </c>
      <c r="Q225">
        <v>14645.99</v>
      </c>
      <c r="R225">
        <v>0</v>
      </c>
      <c r="S225" t="s">
        <v>109</v>
      </c>
      <c r="T225" t="s">
        <v>114</v>
      </c>
      <c r="U225" t="s">
        <v>109</v>
      </c>
      <c r="V225" t="s">
        <v>109</v>
      </c>
      <c r="W225" t="s">
        <v>943</v>
      </c>
      <c r="Y225" t="s">
        <v>866</v>
      </c>
      <c r="Z225">
        <v>-15.87</v>
      </c>
      <c r="AA225">
        <v>-50.87</v>
      </c>
      <c r="AB225" t="s">
        <v>523</v>
      </c>
      <c r="AC225" t="s">
        <v>1160</v>
      </c>
    </row>
    <row r="226" spans="1:29" x14ac:dyDescent="0.25">
      <c r="A226" t="s">
        <v>859</v>
      </c>
      <c r="B226" t="s">
        <v>1369</v>
      </c>
      <c r="C226" t="s">
        <v>458</v>
      </c>
      <c r="D226" t="s">
        <v>1261</v>
      </c>
      <c r="E226" t="s">
        <v>548</v>
      </c>
      <c r="F226" t="s">
        <v>1374</v>
      </c>
      <c r="G226" t="s">
        <v>1375</v>
      </c>
      <c r="H226" t="s">
        <v>551</v>
      </c>
      <c r="I226" t="s">
        <v>1376</v>
      </c>
      <c r="J226" t="s">
        <v>1373</v>
      </c>
      <c r="L226" s="174">
        <v>45656</v>
      </c>
      <c r="N226">
        <v>15370.99</v>
      </c>
      <c r="O226">
        <v>131713.20000000001</v>
      </c>
      <c r="P226">
        <v>116342.21</v>
      </c>
      <c r="Q226">
        <v>15370.99</v>
      </c>
      <c r="R226">
        <v>0</v>
      </c>
      <c r="S226" t="s">
        <v>109</v>
      </c>
      <c r="T226" t="s">
        <v>114</v>
      </c>
      <c r="U226" t="s">
        <v>109</v>
      </c>
      <c r="V226" t="s">
        <v>109</v>
      </c>
      <c r="W226" t="s">
        <v>927</v>
      </c>
      <c r="Y226" t="s">
        <v>866</v>
      </c>
      <c r="Z226">
        <v>-16.25</v>
      </c>
      <c r="AA226">
        <v>-47.95</v>
      </c>
      <c r="AB226" t="s">
        <v>523</v>
      </c>
      <c r="AC226" t="s">
        <v>1160</v>
      </c>
    </row>
    <row r="227" spans="1:29" x14ac:dyDescent="0.25">
      <c r="A227" t="s">
        <v>859</v>
      </c>
      <c r="B227" t="s">
        <v>1369</v>
      </c>
      <c r="C227" t="s">
        <v>458</v>
      </c>
      <c r="D227" t="s">
        <v>1261</v>
      </c>
      <c r="E227" t="s">
        <v>548</v>
      </c>
      <c r="F227" t="s">
        <v>1377</v>
      </c>
      <c r="G227" t="s">
        <v>1378</v>
      </c>
      <c r="H227" t="s">
        <v>551</v>
      </c>
      <c r="I227" t="s">
        <v>1073</v>
      </c>
      <c r="J227" t="s">
        <v>1373</v>
      </c>
      <c r="L227" s="174">
        <v>45656</v>
      </c>
      <c r="M227" s="174"/>
      <c r="N227">
        <v>16048.66</v>
      </c>
      <c r="O227">
        <v>113991.51000000001</v>
      </c>
      <c r="P227">
        <v>97942.85</v>
      </c>
      <c r="Q227">
        <v>16048.66</v>
      </c>
      <c r="R227">
        <v>0</v>
      </c>
      <c r="S227" t="s">
        <v>109</v>
      </c>
      <c r="T227" t="s">
        <v>114</v>
      </c>
      <c r="U227" t="s">
        <v>109</v>
      </c>
      <c r="V227" t="s">
        <v>109</v>
      </c>
      <c r="W227" t="s">
        <v>888</v>
      </c>
      <c r="Y227" t="s">
        <v>866</v>
      </c>
      <c r="Z227">
        <v>-16.68</v>
      </c>
      <c r="AA227">
        <v>-49.26</v>
      </c>
      <c r="AB227" t="s">
        <v>523</v>
      </c>
      <c r="AC227" t="s">
        <v>1160</v>
      </c>
    </row>
    <row r="228" spans="1:29" x14ac:dyDescent="0.25">
      <c r="A228" t="s">
        <v>859</v>
      </c>
      <c r="B228" t="s">
        <v>1369</v>
      </c>
      <c r="C228" t="s">
        <v>458</v>
      </c>
      <c r="D228" t="s">
        <v>1261</v>
      </c>
      <c r="E228" t="s">
        <v>548</v>
      </c>
      <c r="F228" t="s">
        <v>1379</v>
      </c>
      <c r="G228" t="s">
        <v>1380</v>
      </c>
      <c r="H228" t="s">
        <v>551</v>
      </c>
      <c r="I228" t="s">
        <v>954</v>
      </c>
      <c r="J228" t="s">
        <v>1373</v>
      </c>
      <c r="L228" s="174">
        <v>45656</v>
      </c>
      <c r="M228" s="174"/>
      <c r="N228">
        <v>27574.639999999999</v>
      </c>
      <c r="O228">
        <v>131258.18</v>
      </c>
      <c r="P228">
        <v>103683.54</v>
      </c>
      <c r="Q228">
        <v>27574.639999999999</v>
      </c>
      <c r="R228">
        <v>0</v>
      </c>
      <c r="S228" t="s">
        <v>109</v>
      </c>
      <c r="T228" t="s">
        <v>114</v>
      </c>
      <c r="U228" t="s">
        <v>466</v>
      </c>
      <c r="V228" t="s">
        <v>109</v>
      </c>
      <c r="W228" t="s">
        <v>955</v>
      </c>
      <c r="Y228" t="s">
        <v>866</v>
      </c>
      <c r="Z228">
        <v>-13.03</v>
      </c>
      <c r="AA228">
        <v>-46.77</v>
      </c>
      <c r="AB228" t="s">
        <v>523</v>
      </c>
      <c r="AC228" t="s">
        <v>1160</v>
      </c>
    </row>
    <row r="229" spans="1:29" x14ac:dyDescent="0.25">
      <c r="A229" t="s">
        <v>859</v>
      </c>
      <c r="B229" t="s">
        <v>1369</v>
      </c>
      <c r="C229" t="s">
        <v>458</v>
      </c>
      <c r="D229" t="s">
        <v>1261</v>
      </c>
      <c r="E229" t="s">
        <v>548</v>
      </c>
      <c r="F229" t="s">
        <v>1381</v>
      </c>
      <c r="G229" t="s">
        <v>1382</v>
      </c>
      <c r="H229" t="s">
        <v>551</v>
      </c>
      <c r="I229" t="s">
        <v>912</v>
      </c>
      <c r="J229" t="s">
        <v>1373</v>
      </c>
      <c r="L229" s="174">
        <v>45656</v>
      </c>
      <c r="M229" s="174"/>
      <c r="N229">
        <v>24659.98</v>
      </c>
      <c r="O229">
        <v>117289.45</v>
      </c>
      <c r="P229">
        <v>92629.47</v>
      </c>
      <c r="Q229">
        <v>24659.98</v>
      </c>
      <c r="R229">
        <v>0</v>
      </c>
      <c r="S229" t="s">
        <v>109</v>
      </c>
      <c r="T229" t="s">
        <v>114</v>
      </c>
      <c r="U229" t="s">
        <v>466</v>
      </c>
      <c r="V229" t="s">
        <v>109</v>
      </c>
      <c r="W229" t="s">
        <v>907</v>
      </c>
      <c r="Y229" t="s">
        <v>866</v>
      </c>
      <c r="Z229">
        <v>-15.83</v>
      </c>
      <c r="AA229">
        <v>-50.25</v>
      </c>
      <c r="AB229" t="s">
        <v>523</v>
      </c>
      <c r="AC229" t="s">
        <v>1160</v>
      </c>
    </row>
    <row r="230" spans="1:29" x14ac:dyDescent="0.25">
      <c r="A230" t="s">
        <v>859</v>
      </c>
      <c r="B230" t="s">
        <v>1369</v>
      </c>
      <c r="C230" t="s">
        <v>458</v>
      </c>
      <c r="D230" t="s">
        <v>1261</v>
      </c>
      <c r="E230" t="s">
        <v>548</v>
      </c>
      <c r="F230" t="s">
        <v>1383</v>
      </c>
      <c r="G230" t="s">
        <v>1384</v>
      </c>
      <c r="H230" t="s">
        <v>551</v>
      </c>
      <c r="I230" t="s">
        <v>1385</v>
      </c>
      <c r="J230" t="s">
        <v>1373</v>
      </c>
      <c r="L230" s="174">
        <v>45656</v>
      </c>
      <c r="M230" s="174"/>
      <c r="N230">
        <v>23816.240000000002</v>
      </c>
      <c r="O230">
        <v>128549.83</v>
      </c>
      <c r="P230">
        <v>104733.59</v>
      </c>
      <c r="Q230">
        <v>23816.240000000002</v>
      </c>
      <c r="R230">
        <v>0</v>
      </c>
      <c r="S230" t="s">
        <v>109</v>
      </c>
      <c r="T230" t="s">
        <v>114</v>
      </c>
      <c r="U230" t="s">
        <v>466</v>
      </c>
      <c r="V230" t="s">
        <v>109</v>
      </c>
      <c r="W230" t="s">
        <v>907</v>
      </c>
      <c r="Y230" t="s">
        <v>866</v>
      </c>
      <c r="Z230">
        <v>-15.57</v>
      </c>
      <c r="AA230">
        <v>-50.1</v>
      </c>
      <c r="AB230" t="s">
        <v>523</v>
      </c>
      <c r="AC230" t="s">
        <v>1160</v>
      </c>
    </row>
    <row r="231" spans="1:29" x14ac:dyDescent="0.25">
      <c r="A231" t="s">
        <v>859</v>
      </c>
      <c r="B231" t="s">
        <v>1369</v>
      </c>
      <c r="C231" t="s">
        <v>458</v>
      </c>
      <c r="D231" t="s">
        <v>1261</v>
      </c>
      <c r="E231" t="s">
        <v>548</v>
      </c>
      <c r="F231" t="s">
        <v>1386</v>
      </c>
      <c r="G231" t="s">
        <v>1387</v>
      </c>
      <c r="H231" t="s">
        <v>551</v>
      </c>
      <c r="I231" t="s">
        <v>1388</v>
      </c>
      <c r="J231" t="s">
        <v>1373</v>
      </c>
      <c r="L231" s="174">
        <v>45656</v>
      </c>
      <c r="M231" s="174"/>
      <c r="N231">
        <v>18530.59</v>
      </c>
      <c r="O231">
        <v>138065</v>
      </c>
      <c r="P231">
        <v>119534.41</v>
      </c>
      <c r="Q231">
        <v>18530.59</v>
      </c>
      <c r="R231">
        <v>0</v>
      </c>
      <c r="S231" t="s">
        <v>109</v>
      </c>
      <c r="T231" t="s">
        <v>114</v>
      </c>
      <c r="U231" t="s">
        <v>466</v>
      </c>
      <c r="V231" t="s">
        <v>109</v>
      </c>
      <c r="W231" t="s">
        <v>907</v>
      </c>
      <c r="Y231" t="s">
        <v>866</v>
      </c>
      <c r="Z231">
        <v>-14.73</v>
      </c>
      <c r="AA231">
        <v>-50.58</v>
      </c>
      <c r="AB231" t="s">
        <v>523</v>
      </c>
      <c r="AC231" t="s">
        <v>1160</v>
      </c>
    </row>
    <row r="232" spans="1:29" x14ac:dyDescent="0.25">
      <c r="A232" t="s">
        <v>859</v>
      </c>
      <c r="B232" t="s">
        <v>1369</v>
      </c>
      <c r="C232" t="s">
        <v>458</v>
      </c>
      <c r="D232" t="s">
        <v>1261</v>
      </c>
      <c r="E232" t="s">
        <v>548</v>
      </c>
      <c r="F232" t="s">
        <v>1389</v>
      </c>
      <c r="G232" t="s">
        <v>1390</v>
      </c>
      <c r="H232" t="s">
        <v>551</v>
      </c>
      <c r="I232" t="s">
        <v>1104</v>
      </c>
      <c r="J232" t="s">
        <v>1373</v>
      </c>
      <c r="L232" s="174">
        <v>45656</v>
      </c>
      <c r="M232" s="174"/>
      <c r="N232">
        <v>19442.150000000001</v>
      </c>
      <c r="O232">
        <v>136084.14000000001</v>
      </c>
      <c r="P232">
        <v>116641.99</v>
      </c>
      <c r="Q232">
        <v>19442.150000000001</v>
      </c>
      <c r="R232">
        <v>0</v>
      </c>
      <c r="S232" t="s">
        <v>109</v>
      </c>
      <c r="T232" t="s">
        <v>114</v>
      </c>
      <c r="U232" t="s">
        <v>466</v>
      </c>
      <c r="V232" t="s">
        <v>109</v>
      </c>
      <c r="W232" t="s">
        <v>955</v>
      </c>
      <c r="Y232" t="s">
        <v>866</v>
      </c>
      <c r="Z232">
        <v>-14.08</v>
      </c>
      <c r="AA232">
        <v>-46.37</v>
      </c>
      <c r="AB232" t="s">
        <v>523</v>
      </c>
      <c r="AC232" t="s">
        <v>1160</v>
      </c>
    </row>
    <row r="233" spans="1:29" x14ac:dyDescent="0.25">
      <c r="A233" t="s">
        <v>859</v>
      </c>
      <c r="B233" t="s">
        <v>1369</v>
      </c>
      <c r="C233" t="s">
        <v>546</v>
      </c>
      <c r="D233" t="s">
        <v>1261</v>
      </c>
      <c r="E233" t="s">
        <v>548</v>
      </c>
      <c r="F233" t="s">
        <v>6906</v>
      </c>
      <c r="G233" t="s">
        <v>1391</v>
      </c>
      <c r="H233" t="s">
        <v>551</v>
      </c>
      <c r="I233" t="s">
        <v>1392</v>
      </c>
      <c r="J233" t="s">
        <v>1373</v>
      </c>
      <c r="L233" s="174">
        <v>45826.125</v>
      </c>
      <c r="M233" s="174">
        <v>45892</v>
      </c>
      <c r="N233">
        <v>231437.73</v>
      </c>
      <c r="O233">
        <v>246920.85</v>
      </c>
      <c r="P233">
        <v>15483.12</v>
      </c>
      <c r="Q233">
        <v>231437.73</v>
      </c>
      <c r="R233">
        <v>0</v>
      </c>
      <c r="S233" t="s">
        <v>109</v>
      </c>
      <c r="T233" t="s">
        <v>109</v>
      </c>
      <c r="U233" t="s">
        <v>466</v>
      </c>
      <c r="V233" t="s">
        <v>109</v>
      </c>
      <c r="W233" t="s">
        <v>882</v>
      </c>
      <c r="Y233" t="s">
        <v>866</v>
      </c>
      <c r="Z233">
        <v>-18.16</v>
      </c>
      <c r="AA233">
        <v>-48.68</v>
      </c>
      <c r="AB233" t="s">
        <v>649</v>
      </c>
    </row>
    <row r="234" spans="1:29" x14ac:dyDescent="0.25">
      <c r="A234" t="s">
        <v>859</v>
      </c>
      <c r="B234" t="s">
        <v>1369</v>
      </c>
      <c r="C234" t="s">
        <v>546</v>
      </c>
      <c r="D234" t="s">
        <v>1261</v>
      </c>
      <c r="E234" t="s">
        <v>548</v>
      </c>
      <c r="F234" t="s">
        <v>6907</v>
      </c>
      <c r="G234" t="s">
        <v>1393</v>
      </c>
      <c r="H234" t="s">
        <v>551</v>
      </c>
      <c r="I234" t="s">
        <v>1394</v>
      </c>
      <c r="J234" t="s">
        <v>1373</v>
      </c>
      <c r="L234" s="174">
        <v>45691.125</v>
      </c>
      <c r="M234" s="174">
        <v>45727</v>
      </c>
      <c r="N234">
        <v>252374.79</v>
      </c>
      <c r="O234">
        <v>364082.12</v>
      </c>
      <c r="P234">
        <v>111707.33</v>
      </c>
      <c r="Q234">
        <v>252374.79</v>
      </c>
      <c r="R234">
        <v>0</v>
      </c>
      <c r="S234" t="s">
        <v>109</v>
      </c>
      <c r="T234" t="s">
        <v>109</v>
      </c>
      <c r="U234" t="s">
        <v>466</v>
      </c>
      <c r="V234" t="s">
        <v>109</v>
      </c>
      <c r="W234" t="s">
        <v>898</v>
      </c>
      <c r="Y234" t="s">
        <v>866</v>
      </c>
      <c r="Z234">
        <v>-16.77</v>
      </c>
      <c r="AA234">
        <v>-47.61</v>
      </c>
      <c r="AB234" t="s">
        <v>649</v>
      </c>
    </row>
    <row r="235" spans="1:29" x14ac:dyDescent="0.25">
      <c r="A235" t="s">
        <v>859</v>
      </c>
      <c r="B235" t="s">
        <v>1369</v>
      </c>
      <c r="C235" t="s">
        <v>546</v>
      </c>
      <c r="D235" t="s">
        <v>1261</v>
      </c>
      <c r="E235" t="s">
        <v>548</v>
      </c>
      <c r="F235" t="s">
        <v>6908</v>
      </c>
      <c r="G235" t="s">
        <v>1395</v>
      </c>
      <c r="H235" t="s">
        <v>551</v>
      </c>
      <c r="I235" t="s">
        <v>1124</v>
      </c>
      <c r="J235" t="s">
        <v>1373</v>
      </c>
      <c r="L235" s="174">
        <v>45751.125</v>
      </c>
      <c r="M235" s="174">
        <v>45787</v>
      </c>
      <c r="N235">
        <v>278629.21000000002</v>
      </c>
      <c r="O235">
        <v>306007.65000000002</v>
      </c>
      <c r="P235">
        <v>27378.44</v>
      </c>
      <c r="Q235">
        <v>278629.21000000002</v>
      </c>
      <c r="R235">
        <v>0</v>
      </c>
      <c r="S235" t="s">
        <v>109</v>
      </c>
      <c r="T235" t="s">
        <v>109</v>
      </c>
      <c r="U235" t="s">
        <v>466</v>
      </c>
      <c r="V235" t="s">
        <v>109</v>
      </c>
      <c r="W235" t="s">
        <v>918</v>
      </c>
      <c r="Y235" t="s">
        <v>866</v>
      </c>
      <c r="Z235">
        <v>-14.55</v>
      </c>
      <c r="AA235">
        <v>-50.98</v>
      </c>
      <c r="AB235" t="s">
        <v>649</v>
      </c>
    </row>
    <row r="236" spans="1:29" x14ac:dyDescent="0.25">
      <c r="A236" t="s">
        <v>859</v>
      </c>
      <c r="B236" t="s">
        <v>1369</v>
      </c>
      <c r="C236" t="s">
        <v>546</v>
      </c>
      <c r="D236" t="s">
        <v>1261</v>
      </c>
      <c r="E236" t="s">
        <v>548</v>
      </c>
      <c r="F236" t="s">
        <v>6909</v>
      </c>
      <c r="G236" t="s">
        <v>1396</v>
      </c>
      <c r="H236" t="s">
        <v>551</v>
      </c>
      <c r="I236" t="s">
        <v>1397</v>
      </c>
      <c r="J236" t="s">
        <v>1373</v>
      </c>
      <c r="L236" s="174">
        <v>45901.125</v>
      </c>
      <c r="M236" s="174">
        <v>45982</v>
      </c>
      <c r="N236">
        <v>242437.73</v>
      </c>
      <c r="O236">
        <v>257920.85</v>
      </c>
      <c r="P236">
        <v>15483.12</v>
      </c>
      <c r="Q236">
        <v>242437.73</v>
      </c>
      <c r="R236">
        <v>0</v>
      </c>
      <c r="S236" t="s">
        <v>109</v>
      </c>
      <c r="T236" t="s">
        <v>109</v>
      </c>
      <c r="U236" t="s">
        <v>114</v>
      </c>
      <c r="V236" t="s">
        <v>109</v>
      </c>
      <c r="W236" t="s">
        <v>882</v>
      </c>
      <c r="Y236" t="s">
        <v>866</v>
      </c>
      <c r="Z236">
        <v>-18.28</v>
      </c>
      <c r="AA236">
        <v>-48.2</v>
      </c>
      <c r="AB236" t="s">
        <v>649</v>
      </c>
    </row>
    <row r="237" spans="1:29" x14ac:dyDescent="0.25">
      <c r="A237" t="s">
        <v>859</v>
      </c>
      <c r="B237" t="s">
        <v>1369</v>
      </c>
      <c r="C237" t="s">
        <v>546</v>
      </c>
      <c r="D237" t="s">
        <v>1261</v>
      </c>
      <c r="E237" t="s">
        <v>548</v>
      </c>
      <c r="F237" t="s">
        <v>6910</v>
      </c>
      <c r="G237" t="s">
        <v>1398</v>
      </c>
      <c r="H237" t="s">
        <v>551</v>
      </c>
      <c r="I237" t="s">
        <v>1399</v>
      </c>
      <c r="J237" t="s">
        <v>1373</v>
      </c>
      <c r="L237" s="174">
        <v>45766.125</v>
      </c>
      <c r="M237" s="174">
        <v>45819</v>
      </c>
      <c r="N237">
        <v>127437.73</v>
      </c>
      <c r="O237">
        <v>142920.85</v>
      </c>
      <c r="P237">
        <v>15483.12</v>
      </c>
      <c r="Q237">
        <v>127437.73</v>
      </c>
      <c r="R237">
        <v>0</v>
      </c>
      <c r="S237" t="s">
        <v>109</v>
      </c>
      <c r="T237" t="s">
        <v>109</v>
      </c>
      <c r="U237" t="s">
        <v>466</v>
      </c>
      <c r="V237" t="s">
        <v>109</v>
      </c>
      <c r="W237" t="s">
        <v>882</v>
      </c>
      <c r="Y237" t="s">
        <v>866</v>
      </c>
      <c r="Z237">
        <v>-18.12</v>
      </c>
      <c r="AA237">
        <v>-47.6</v>
      </c>
      <c r="AB237" t="s">
        <v>649</v>
      </c>
    </row>
    <row r="238" spans="1:29" x14ac:dyDescent="0.25">
      <c r="A238" t="s">
        <v>859</v>
      </c>
      <c r="B238" t="s">
        <v>1369</v>
      </c>
      <c r="C238" t="s">
        <v>546</v>
      </c>
      <c r="D238" t="s">
        <v>1261</v>
      </c>
      <c r="E238" t="s">
        <v>548</v>
      </c>
      <c r="F238" t="s">
        <v>6911</v>
      </c>
      <c r="G238" t="s">
        <v>1400</v>
      </c>
      <c r="H238" t="s">
        <v>551</v>
      </c>
      <c r="I238" t="s">
        <v>1401</v>
      </c>
      <c r="J238" t="s">
        <v>1373</v>
      </c>
      <c r="L238" s="174">
        <v>45871.125</v>
      </c>
      <c r="M238" s="174">
        <v>45937</v>
      </c>
      <c r="N238">
        <v>242437.73</v>
      </c>
      <c r="O238">
        <v>257920.85</v>
      </c>
      <c r="P238">
        <v>15483.12</v>
      </c>
      <c r="Q238">
        <v>242437.73</v>
      </c>
      <c r="R238">
        <v>0</v>
      </c>
      <c r="S238" t="s">
        <v>109</v>
      </c>
      <c r="T238" t="s">
        <v>109</v>
      </c>
      <c r="U238" t="s">
        <v>114</v>
      </c>
      <c r="V238" t="s">
        <v>109</v>
      </c>
      <c r="W238" t="s">
        <v>898</v>
      </c>
      <c r="Y238" t="s">
        <v>866</v>
      </c>
      <c r="Z238">
        <v>-15.91</v>
      </c>
      <c r="AA238">
        <v>-50.44</v>
      </c>
      <c r="AB238" t="s">
        <v>649</v>
      </c>
    </row>
    <row r="239" spans="1:29" x14ac:dyDescent="0.25">
      <c r="A239" t="s">
        <v>859</v>
      </c>
      <c r="B239" t="s">
        <v>1369</v>
      </c>
      <c r="C239" t="s">
        <v>546</v>
      </c>
      <c r="D239" t="s">
        <v>1261</v>
      </c>
      <c r="E239" t="s">
        <v>548</v>
      </c>
      <c r="F239" t="s">
        <v>6912</v>
      </c>
      <c r="G239" t="s">
        <v>1402</v>
      </c>
      <c r="H239" t="s">
        <v>551</v>
      </c>
      <c r="I239" t="s">
        <v>1403</v>
      </c>
      <c r="J239" t="s">
        <v>1373</v>
      </c>
      <c r="L239" s="174">
        <v>45781.125</v>
      </c>
      <c r="M239" s="174">
        <v>45832</v>
      </c>
      <c r="N239">
        <v>215796.38</v>
      </c>
      <c r="O239">
        <v>246762.62</v>
      </c>
      <c r="P239">
        <v>30966.240000000002</v>
      </c>
      <c r="Q239">
        <v>215796.38</v>
      </c>
      <c r="R239">
        <v>0</v>
      </c>
      <c r="S239" t="s">
        <v>109</v>
      </c>
      <c r="T239" t="s">
        <v>109</v>
      </c>
      <c r="U239" t="s">
        <v>466</v>
      </c>
      <c r="V239" t="s">
        <v>109</v>
      </c>
      <c r="W239" t="s">
        <v>1082</v>
      </c>
      <c r="Y239" t="s">
        <v>866</v>
      </c>
      <c r="Z239">
        <v>-15.91</v>
      </c>
      <c r="AA239">
        <v>-50.44</v>
      </c>
      <c r="AB239" t="s">
        <v>649</v>
      </c>
    </row>
    <row r="240" spans="1:29" x14ac:dyDescent="0.25">
      <c r="A240" t="s">
        <v>859</v>
      </c>
      <c r="B240" t="s">
        <v>1369</v>
      </c>
      <c r="C240" t="s">
        <v>546</v>
      </c>
      <c r="D240" t="s">
        <v>1261</v>
      </c>
      <c r="E240" t="s">
        <v>548</v>
      </c>
      <c r="F240" t="s">
        <v>6913</v>
      </c>
      <c r="G240" t="s">
        <v>1404</v>
      </c>
      <c r="H240" t="s">
        <v>551</v>
      </c>
      <c r="I240" t="s">
        <v>1405</v>
      </c>
      <c r="J240" t="s">
        <v>1373</v>
      </c>
      <c r="L240" s="174">
        <v>45871.125</v>
      </c>
      <c r="M240">
        <v>45952</v>
      </c>
      <c r="N240">
        <v>228796.38</v>
      </c>
      <c r="O240">
        <v>259762.62</v>
      </c>
      <c r="P240">
        <v>30966.240000000002</v>
      </c>
      <c r="Q240">
        <v>228796.38</v>
      </c>
      <c r="R240">
        <v>0</v>
      </c>
      <c r="S240" t="s">
        <v>109</v>
      </c>
      <c r="T240" t="s">
        <v>109</v>
      </c>
      <c r="U240" t="s">
        <v>114</v>
      </c>
      <c r="V240" t="s">
        <v>109</v>
      </c>
      <c r="W240" t="s">
        <v>918</v>
      </c>
      <c r="Y240" t="s">
        <v>866</v>
      </c>
      <c r="Z240">
        <v>-13.68</v>
      </c>
      <c r="AA240">
        <v>-50.09</v>
      </c>
      <c r="AB240" t="s">
        <v>649</v>
      </c>
    </row>
    <row r="241" spans="1:28" x14ac:dyDescent="0.25">
      <c r="A241" t="s">
        <v>859</v>
      </c>
      <c r="B241" t="s">
        <v>1369</v>
      </c>
      <c r="C241" t="s">
        <v>546</v>
      </c>
      <c r="D241" t="s">
        <v>1261</v>
      </c>
      <c r="E241" t="s">
        <v>548</v>
      </c>
      <c r="F241" t="s">
        <v>6914</v>
      </c>
      <c r="G241" t="s">
        <v>1406</v>
      </c>
      <c r="H241" t="s">
        <v>551</v>
      </c>
      <c r="I241" t="s">
        <v>1407</v>
      </c>
      <c r="J241" t="s">
        <v>1373</v>
      </c>
      <c r="L241" s="174">
        <v>45691.125</v>
      </c>
      <c r="M241" s="174">
        <v>45712</v>
      </c>
      <c r="N241">
        <v>195066.32</v>
      </c>
      <c r="O241">
        <v>282858.49</v>
      </c>
      <c r="P241">
        <v>87792.17</v>
      </c>
      <c r="Q241">
        <v>195066.32</v>
      </c>
      <c r="R241">
        <v>0</v>
      </c>
      <c r="S241" t="s">
        <v>109</v>
      </c>
      <c r="T241" t="s">
        <v>109</v>
      </c>
      <c r="U241" t="s">
        <v>466</v>
      </c>
      <c r="V241" t="s">
        <v>109</v>
      </c>
      <c r="W241" t="s">
        <v>943</v>
      </c>
      <c r="Y241" t="s">
        <v>866</v>
      </c>
      <c r="Z241">
        <v>-16.02</v>
      </c>
      <c r="AA241">
        <v>-49.81</v>
      </c>
      <c r="AB241" t="s">
        <v>649</v>
      </c>
    </row>
    <row r="242" spans="1:28" x14ac:dyDescent="0.25">
      <c r="A242" t="s">
        <v>859</v>
      </c>
      <c r="B242" t="s">
        <v>1369</v>
      </c>
      <c r="C242" t="s">
        <v>546</v>
      </c>
      <c r="D242" t="s">
        <v>1261</v>
      </c>
      <c r="E242" t="s">
        <v>548</v>
      </c>
      <c r="F242" t="s">
        <v>6915</v>
      </c>
      <c r="G242" t="s">
        <v>1408</v>
      </c>
      <c r="H242" t="s">
        <v>551</v>
      </c>
      <c r="I242" t="s">
        <v>1065</v>
      </c>
      <c r="J242" t="s">
        <v>1373</v>
      </c>
      <c r="L242" s="174">
        <v>45736.125</v>
      </c>
      <c r="M242" s="174">
        <v>45772</v>
      </c>
      <c r="N242">
        <v>253965.55</v>
      </c>
      <c r="O242">
        <v>297186.61</v>
      </c>
      <c r="P242">
        <v>43221.06</v>
      </c>
      <c r="Q242">
        <v>253965.55</v>
      </c>
      <c r="R242">
        <v>0</v>
      </c>
      <c r="S242" t="s">
        <v>109</v>
      </c>
      <c r="T242" t="s">
        <v>109</v>
      </c>
      <c r="U242" t="s">
        <v>466</v>
      </c>
      <c r="V242" t="s">
        <v>109</v>
      </c>
      <c r="W242" t="s">
        <v>943</v>
      </c>
      <c r="Y242" t="s">
        <v>866</v>
      </c>
      <c r="Z242">
        <v>-17.88</v>
      </c>
      <c r="AA242">
        <v>-51.71</v>
      </c>
      <c r="AB242" t="s">
        <v>649</v>
      </c>
    </row>
    <row r="243" spans="1:28" x14ac:dyDescent="0.25">
      <c r="A243" t="s">
        <v>859</v>
      </c>
      <c r="B243" t="s">
        <v>1369</v>
      </c>
      <c r="C243" t="s">
        <v>546</v>
      </c>
      <c r="D243" t="s">
        <v>1261</v>
      </c>
      <c r="E243" t="s">
        <v>548</v>
      </c>
      <c r="F243" t="s">
        <v>6916</v>
      </c>
      <c r="G243" t="s">
        <v>1409</v>
      </c>
      <c r="H243" t="s">
        <v>551</v>
      </c>
      <c r="I243" t="s">
        <v>1410</v>
      </c>
      <c r="J243" t="s">
        <v>1373</v>
      </c>
      <c r="L243" s="174">
        <v>45916.125</v>
      </c>
      <c r="M243" s="174">
        <v>45997</v>
      </c>
      <c r="N243">
        <v>242437.73</v>
      </c>
      <c r="O243">
        <v>257920.85</v>
      </c>
      <c r="P243">
        <v>15483.12</v>
      </c>
      <c r="Q243">
        <v>242437.73</v>
      </c>
      <c r="R243">
        <v>0</v>
      </c>
      <c r="S243" t="s">
        <v>109</v>
      </c>
      <c r="T243" t="s">
        <v>109</v>
      </c>
      <c r="U243" t="s">
        <v>114</v>
      </c>
      <c r="V243" t="s">
        <v>109</v>
      </c>
      <c r="W243" t="s">
        <v>927</v>
      </c>
      <c r="Y243" t="s">
        <v>866</v>
      </c>
      <c r="Z243">
        <v>-16.25</v>
      </c>
      <c r="AA243">
        <v>-47.95</v>
      </c>
      <c r="AB243" t="s">
        <v>649</v>
      </c>
    </row>
    <row r="244" spans="1:28" x14ac:dyDescent="0.25">
      <c r="A244" t="s">
        <v>859</v>
      </c>
      <c r="B244" t="s">
        <v>1369</v>
      </c>
      <c r="C244" t="s">
        <v>546</v>
      </c>
      <c r="D244" t="s">
        <v>1261</v>
      </c>
      <c r="E244" t="s">
        <v>548</v>
      </c>
      <c r="F244" t="s">
        <v>6917</v>
      </c>
      <c r="G244" t="s">
        <v>1411</v>
      </c>
      <c r="H244" t="s">
        <v>551</v>
      </c>
      <c r="I244" t="s">
        <v>1412</v>
      </c>
      <c r="J244" t="s">
        <v>1373</v>
      </c>
      <c r="L244" s="174">
        <v>45796.125</v>
      </c>
      <c r="M244" s="174">
        <v>45850</v>
      </c>
      <c r="N244">
        <v>231437.73</v>
      </c>
      <c r="O244">
        <v>246920.85</v>
      </c>
      <c r="P244">
        <v>15483.12</v>
      </c>
      <c r="Q244">
        <v>231437.73</v>
      </c>
      <c r="R244">
        <v>0</v>
      </c>
      <c r="S244" t="s">
        <v>109</v>
      </c>
      <c r="T244" t="s">
        <v>109</v>
      </c>
      <c r="U244" t="s">
        <v>466</v>
      </c>
      <c r="V244" t="s">
        <v>109</v>
      </c>
      <c r="W244" t="s">
        <v>927</v>
      </c>
      <c r="Y244" t="s">
        <v>866</v>
      </c>
      <c r="Z244">
        <v>-16.25</v>
      </c>
      <c r="AA244">
        <v>-47.95</v>
      </c>
      <c r="AB244" t="s">
        <v>649</v>
      </c>
    </row>
    <row r="245" spans="1:28" x14ac:dyDescent="0.25">
      <c r="A245" t="s">
        <v>859</v>
      </c>
      <c r="B245" t="s">
        <v>1369</v>
      </c>
      <c r="C245" t="s">
        <v>546</v>
      </c>
      <c r="D245" t="s">
        <v>1261</v>
      </c>
      <c r="E245" t="s">
        <v>548</v>
      </c>
      <c r="F245" t="s">
        <v>6918</v>
      </c>
      <c r="G245" t="s">
        <v>1413</v>
      </c>
      <c r="H245" t="s">
        <v>551</v>
      </c>
      <c r="I245" t="s">
        <v>1414</v>
      </c>
      <c r="J245" t="s">
        <v>1373</v>
      </c>
      <c r="L245" s="174">
        <v>45661.125</v>
      </c>
      <c r="M245" s="174">
        <v>45682</v>
      </c>
      <c r="N245">
        <v>186503.55</v>
      </c>
      <c r="O245">
        <v>282005.92</v>
      </c>
      <c r="P245">
        <v>95502.37</v>
      </c>
      <c r="Q245">
        <v>186503.55</v>
      </c>
      <c r="R245">
        <v>0</v>
      </c>
      <c r="S245" t="s">
        <v>109</v>
      </c>
      <c r="T245" t="s">
        <v>109</v>
      </c>
      <c r="U245" t="s">
        <v>466</v>
      </c>
      <c r="V245" t="s">
        <v>109</v>
      </c>
      <c r="W245" t="s">
        <v>1153</v>
      </c>
      <c r="Y245" t="s">
        <v>866</v>
      </c>
      <c r="Z245">
        <v>-14.02</v>
      </c>
      <c r="AA245">
        <v>-49.18</v>
      </c>
      <c r="AB245" t="s">
        <v>649</v>
      </c>
    </row>
    <row r="246" spans="1:28" x14ac:dyDescent="0.25">
      <c r="A246" t="s">
        <v>859</v>
      </c>
      <c r="B246" t="s">
        <v>1369</v>
      </c>
      <c r="C246" t="s">
        <v>546</v>
      </c>
      <c r="D246" t="s">
        <v>1261</v>
      </c>
      <c r="E246" t="s">
        <v>548</v>
      </c>
      <c r="F246" t="s">
        <v>6919</v>
      </c>
      <c r="G246" t="s">
        <v>1415</v>
      </c>
      <c r="H246" t="s">
        <v>551</v>
      </c>
      <c r="I246" t="s">
        <v>1416</v>
      </c>
      <c r="J246" t="s">
        <v>1373</v>
      </c>
      <c r="L246" s="174">
        <v>45916.125</v>
      </c>
      <c r="M246" s="174"/>
      <c r="N246">
        <v>152437.73000000001</v>
      </c>
      <c r="O246">
        <v>167920.85</v>
      </c>
      <c r="P246">
        <v>15483.12</v>
      </c>
      <c r="Q246">
        <v>152437.73000000001</v>
      </c>
      <c r="R246">
        <v>0</v>
      </c>
      <c r="S246" t="s">
        <v>109</v>
      </c>
      <c r="T246" t="s">
        <v>109</v>
      </c>
      <c r="U246" t="s">
        <v>114</v>
      </c>
      <c r="V246" t="s">
        <v>109</v>
      </c>
      <c r="W246" t="s">
        <v>907</v>
      </c>
      <c r="Y246" t="s">
        <v>866</v>
      </c>
      <c r="Z246">
        <v>-16.68</v>
      </c>
      <c r="AA246">
        <v>-50.46</v>
      </c>
      <c r="AB246" t="s">
        <v>649</v>
      </c>
    </row>
    <row r="247" spans="1:28" x14ac:dyDescent="0.25">
      <c r="A247" t="s">
        <v>859</v>
      </c>
      <c r="B247" t="s">
        <v>1369</v>
      </c>
      <c r="C247" t="s">
        <v>546</v>
      </c>
      <c r="D247" t="s">
        <v>1261</v>
      </c>
      <c r="E247" t="s">
        <v>548</v>
      </c>
      <c r="F247" t="s">
        <v>6920</v>
      </c>
      <c r="G247" t="s">
        <v>1417</v>
      </c>
      <c r="H247" t="s">
        <v>551</v>
      </c>
      <c r="I247" t="s">
        <v>1418</v>
      </c>
      <c r="J247" t="s">
        <v>1373</v>
      </c>
      <c r="L247" s="174">
        <v>45871.125</v>
      </c>
      <c r="M247" s="174">
        <v>45937</v>
      </c>
      <c r="N247">
        <v>228796.38</v>
      </c>
      <c r="O247">
        <v>259762.62</v>
      </c>
      <c r="P247">
        <v>30966.240000000002</v>
      </c>
      <c r="Q247">
        <v>228796.38</v>
      </c>
      <c r="R247">
        <v>0</v>
      </c>
      <c r="S247" t="s">
        <v>109</v>
      </c>
      <c r="T247" t="s">
        <v>109</v>
      </c>
      <c r="U247" t="s">
        <v>114</v>
      </c>
      <c r="V247" t="s">
        <v>109</v>
      </c>
      <c r="W247" t="s">
        <v>943</v>
      </c>
      <c r="Y247" t="s">
        <v>866</v>
      </c>
      <c r="Z247">
        <v>-18.39</v>
      </c>
      <c r="AA247">
        <v>-52.67</v>
      </c>
      <c r="AB247" t="s">
        <v>649</v>
      </c>
    </row>
    <row r="248" spans="1:28" x14ac:dyDescent="0.25">
      <c r="A248" t="s">
        <v>859</v>
      </c>
      <c r="B248" t="s">
        <v>1369</v>
      </c>
      <c r="C248" t="s">
        <v>546</v>
      </c>
      <c r="D248" t="s">
        <v>1261</v>
      </c>
      <c r="E248" t="s">
        <v>548</v>
      </c>
      <c r="F248" t="s">
        <v>6921</v>
      </c>
      <c r="G248" t="s">
        <v>1419</v>
      </c>
      <c r="H248" t="s">
        <v>551</v>
      </c>
      <c r="I248" t="s">
        <v>1420</v>
      </c>
      <c r="J248" t="s">
        <v>1373</v>
      </c>
      <c r="L248" s="174">
        <v>45781.125</v>
      </c>
      <c r="M248" s="174">
        <v>45832</v>
      </c>
      <c r="N248">
        <v>231437.73</v>
      </c>
      <c r="O248">
        <v>246920.85</v>
      </c>
      <c r="P248">
        <v>15483.12</v>
      </c>
      <c r="Q248">
        <v>231437.73</v>
      </c>
      <c r="R248">
        <v>0</v>
      </c>
      <c r="S248" t="s">
        <v>109</v>
      </c>
      <c r="T248" t="s">
        <v>109</v>
      </c>
      <c r="U248" t="s">
        <v>466</v>
      </c>
      <c r="V248" t="s">
        <v>109</v>
      </c>
      <c r="W248" t="s">
        <v>943</v>
      </c>
      <c r="Y248" t="s">
        <v>866</v>
      </c>
      <c r="Z248">
        <v>-18.39</v>
      </c>
      <c r="AA248">
        <v>-52.67</v>
      </c>
      <c r="AB248" t="s">
        <v>649</v>
      </c>
    </row>
    <row r="249" spans="1:28" x14ac:dyDescent="0.25">
      <c r="A249" t="s">
        <v>859</v>
      </c>
      <c r="B249" t="s">
        <v>1369</v>
      </c>
      <c r="C249" t="s">
        <v>546</v>
      </c>
      <c r="D249" t="s">
        <v>1261</v>
      </c>
      <c r="E249" t="s">
        <v>548</v>
      </c>
      <c r="F249" t="s">
        <v>6922</v>
      </c>
      <c r="G249" t="s">
        <v>1421</v>
      </c>
      <c r="H249" t="s">
        <v>551</v>
      </c>
      <c r="I249" t="s">
        <v>1422</v>
      </c>
      <c r="J249" t="s">
        <v>1373</v>
      </c>
      <c r="L249" s="174">
        <v>45826.125</v>
      </c>
      <c r="M249" s="174">
        <v>45877</v>
      </c>
      <c r="N249">
        <v>215796.38</v>
      </c>
      <c r="O249">
        <v>246762.62</v>
      </c>
      <c r="P249">
        <v>30966.240000000002</v>
      </c>
      <c r="Q249">
        <v>215796.38</v>
      </c>
      <c r="R249">
        <v>0</v>
      </c>
      <c r="S249" t="s">
        <v>109</v>
      </c>
      <c r="T249" t="s">
        <v>109</v>
      </c>
      <c r="U249" t="s">
        <v>466</v>
      </c>
      <c r="V249" t="s">
        <v>109</v>
      </c>
      <c r="W249" t="s">
        <v>1093</v>
      </c>
      <c r="Y249" t="s">
        <v>866</v>
      </c>
      <c r="Z249">
        <v>-17.809999999999999</v>
      </c>
      <c r="AA249">
        <v>-50.6</v>
      </c>
      <c r="AB249" t="s">
        <v>649</v>
      </c>
    </row>
    <row r="250" spans="1:28" x14ac:dyDescent="0.25">
      <c r="A250" t="s">
        <v>859</v>
      </c>
      <c r="B250" t="s">
        <v>1369</v>
      </c>
      <c r="C250" t="s">
        <v>546</v>
      </c>
      <c r="D250" t="s">
        <v>1261</v>
      </c>
      <c r="E250" t="s">
        <v>548</v>
      </c>
      <c r="F250" t="s">
        <v>6923</v>
      </c>
      <c r="G250" t="s">
        <v>1423</v>
      </c>
      <c r="H250" t="s">
        <v>551</v>
      </c>
      <c r="I250" t="s">
        <v>1424</v>
      </c>
      <c r="J250" t="s">
        <v>1373</v>
      </c>
      <c r="L250" s="174">
        <v>45811.125</v>
      </c>
      <c r="M250" s="174">
        <v>45862</v>
      </c>
      <c r="N250">
        <v>231437.73</v>
      </c>
      <c r="O250">
        <v>246920.85</v>
      </c>
      <c r="P250">
        <v>15483.12</v>
      </c>
      <c r="Q250">
        <v>231437.73</v>
      </c>
      <c r="R250">
        <v>0</v>
      </c>
      <c r="S250" t="s">
        <v>109</v>
      </c>
      <c r="T250" t="s">
        <v>109</v>
      </c>
      <c r="U250" t="s">
        <v>466</v>
      </c>
      <c r="V250" t="s">
        <v>109</v>
      </c>
      <c r="W250" t="s">
        <v>927</v>
      </c>
      <c r="Y250" t="s">
        <v>866</v>
      </c>
      <c r="Z250">
        <v>-14.71</v>
      </c>
      <c r="AA250">
        <v>-47.53</v>
      </c>
      <c r="AB250" t="s">
        <v>649</v>
      </c>
    </row>
    <row r="251" spans="1:28" x14ac:dyDescent="0.25">
      <c r="A251" t="s">
        <v>859</v>
      </c>
      <c r="B251" t="s">
        <v>1369</v>
      </c>
      <c r="C251" t="s">
        <v>546</v>
      </c>
      <c r="D251" t="s">
        <v>1261</v>
      </c>
      <c r="E251" t="s">
        <v>548</v>
      </c>
      <c r="F251" t="s">
        <v>6924</v>
      </c>
      <c r="G251" t="s">
        <v>1425</v>
      </c>
      <c r="H251" t="s">
        <v>551</v>
      </c>
      <c r="I251" t="s">
        <v>1426</v>
      </c>
      <c r="J251" t="s">
        <v>1373</v>
      </c>
      <c r="L251" s="174">
        <v>45706.125</v>
      </c>
      <c r="M251" s="174">
        <v>45727</v>
      </c>
      <c r="N251">
        <v>250853.85</v>
      </c>
      <c r="O251">
        <v>278232.28999999998</v>
      </c>
      <c r="P251">
        <v>27378.44</v>
      </c>
      <c r="Q251">
        <v>250853.85</v>
      </c>
      <c r="R251">
        <v>0</v>
      </c>
      <c r="S251" t="s">
        <v>109</v>
      </c>
      <c r="T251" t="s">
        <v>109</v>
      </c>
      <c r="U251" t="s">
        <v>466</v>
      </c>
      <c r="V251" t="s">
        <v>109</v>
      </c>
      <c r="X251" t="s">
        <v>1427</v>
      </c>
      <c r="Y251" t="s">
        <v>866</v>
      </c>
      <c r="Z251">
        <v>-16</v>
      </c>
      <c r="AA251">
        <v>-48</v>
      </c>
      <c r="AB251" t="s">
        <v>649</v>
      </c>
    </row>
    <row r="252" spans="1:28" x14ac:dyDescent="0.25">
      <c r="A252" t="s">
        <v>859</v>
      </c>
      <c r="B252" t="s">
        <v>1369</v>
      </c>
      <c r="C252" t="s">
        <v>546</v>
      </c>
      <c r="D252" t="s">
        <v>1261</v>
      </c>
      <c r="E252" t="s">
        <v>548</v>
      </c>
      <c r="F252" t="s">
        <v>6925</v>
      </c>
      <c r="G252" t="s">
        <v>1428</v>
      </c>
      <c r="H252" t="s">
        <v>551</v>
      </c>
      <c r="I252" t="s">
        <v>1429</v>
      </c>
      <c r="J252" t="s">
        <v>1373</v>
      </c>
      <c r="L252" s="174">
        <v>45736.125</v>
      </c>
      <c r="M252" s="174">
        <v>45772</v>
      </c>
      <c r="N252">
        <v>244924.85</v>
      </c>
      <c r="O252">
        <v>272303.28999999998</v>
      </c>
      <c r="P252">
        <v>27378.44</v>
      </c>
      <c r="Q252">
        <v>244924.85</v>
      </c>
      <c r="R252">
        <v>0</v>
      </c>
      <c r="S252" t="s">
        <v>109</v>
      </c>
      <c r="T252" t="s">
        <v>109</v>
      </c>
      <c r="U252" t="s">
        <v>466</v>
      </c>
      <c r="V252" t="s">
        <v>109</v>
      </c>
      <c r="W252" t="s">
        <v>1153</v>
      </c>
      <c r="Y252" t="s">
        <v>866</v>
      </c>
      <c r="Z252">
        <v>-14.53</v>
      </c>
      <c r="AA252">
        <v>-49.96</v>
      </c>
      <c r="AB252" t="s">
        <v>649</v>
      </c>
    </row>
    <row r="253" spans="1:28" x14ac:dyDescent="0.25">
      <c r="A253" t="s">
        <v>859</v>
      </c>
      <c r="B253" t="s">
        <v>1369</v>
      </c>
      <c r="C253" t="s">
        <v>546</v>
      </c>
      <c r="D253" t="s">
        <v>1261</v>
      </c>
      <c r="E253" t="s">
        <v>548</v>
      </c>
      <c r="F253" t="s">
        <v>6926</v>
      </c>
      <c r="G253" t="s">
        <v>1430</v>
      </c>
      <c r="H253" t="s">
        <v>551</v>
      </c>
      <c r="I253" t="s">
        <v>1077</v>
      </c>
      <c r="J253" t="s">
        <v>1373</v>
      </c>
      <c r="L253" s="174">
        <v>45736.125</v>
      </c>
      <c r="M253" s="174">
        <v>45772</v>
      </c>
      <c r="N253">
        <v>268511.42</v>
      </c>
      <c r="O253">
        <v>295889.86</v>
      </c>
      <c r="P253">
        <v>27378.44</v>
      </c>
      <c r="Q253">
        <v>268511.42</v>
      </c>
      <c r="R253">
        <v>0</v>
      </c>
      <c r="S253" t="s">
        <v>109</v>
      </c>
      <c r="T253" t="s">
        <v>109</v>
      </c>
      <c r="U253" t="s">
        <v>466</v>
      </c>
      <c r="V253" t="s">
        <v>109</v>
      </c>
      <c r="X253" t="s">
        <v>1078</v>
      </c>
      <c r="Y253" t="s">
        <v>866</v>
      </c>
      <c r="Z253">
        <v>-15.25</v>
      </c>
      <c r="AA253">
        <v>-51.17</v>
      </c>
      <c r="AB253" t="s">
        <v>649</v>
      </c>
    </row>
    <row r="254" spans="1:28" x14ac:dyDescent="0.25">
      <c r="A254" t="s">
        <v>859</v>
      </c>
      <c r="B254" t="s">
        <v>1369</v>
      </c>
      <c r="C254" t="s">
        <v>546</v>
      </c>
      <c r="D254" t="s">
        <v>1261</v>
      </c>
      <c r="E254" t="s">
        <v>548</v>
      </c>
      <c r="F254" t="s">
        <v>6927</v>
      </c>
      <c r="G254" t="s">
        <v>1431</v>
      </c>
      <c r="H254" t="s">
        <v>551</v>
      </c>
      <c r="I254" t="s">
        <v>1432</v>
      </c>
      <c r="J254" t="s">
        <v>1373</v>
      </c>
      <c r="L254" s="174">
        <v>45811.125</v>
      </c>
      <c r="M254" s="174">
        <v>45862</v>
      </c>
      <c r="N254">
        <v>242437.73</v>
      </c>
      <c r="O254">
        <v>257920.85</v>
      </c>
      <c r="P254">
        <v>15483.12</v>
      </c>
      <c r="Q254">
        <v>242437.73</v>
      </c>
      <c r="R254">
        <v>0</v>
      </c>
      <c r="S254" t="s">
        <v>109</v>
      </c>
      <c r="T254" t="s">
        <v>109</v>
      </c>
      <c r="U254" t="s">
        <v>466</v>
      </c>
      <c r="V254" t="s">
        <v>109</v>
      </c>
      <c r="W254" t="s">
        <v>927</v>
      </c>
      <c r="Y254" t="s">
        <v>866</v>
      </c>
      <c r="Z254">
        <v>-13.4</v>
      </c>
      <c r="AA254">
        <v>-46.32</v>
      </c>
      <c r="AB254" t="s">
        <v>649</v>
      </c>
    </row>
    <row r="255" spans="1:28" x14ac:dyDescent="0.25">
      <c r="A255" t="s">
        <v>859</v>
      </c>
      <c r="B255" t="s">
        <v>1369</v>
      </c>
      <c r="C255" t="s">
        <v>546</v>
      </c>
      <c r="D255" t="s">
        <v>1261</v>
      </c>
      <c r="E255" t="s">
        <v>548</v>
      </c>
      <c r="F255" t="s">
        <v>6928</v>
      </c>
      <c r="G255" t="s">
        <v>1433</v>
      </c>
      <c r="H255" t="s">
        <v>551</v>
      </c>
      <c r="I255" t="s">
        <v>1434</v>
      </c>
      <c r="J255" t="s">
        <v>1373</v>
      </c>
      <c r="L255" s="174">
        <v>45691.125</v>
      </c>
      <c r="M255" s="174">
        <v>45712</v>
      </c>
      <c r="N255">
        <v>195515.69</v>
      </c>
      <c r="O255">
        <v>281325.21999999997</v>
      </c>
      <c r="P255">
        <v>85809.53</v>
      </c>
      <c r="Q255">
        <v>195515.69</v>
      </c>
      <c r="R255">
        <v>0</v>
      </c>
      <c r="S255" t="s">
        <v>109</v>
      </c>
      <c r="T255" t="s">
        <v>109</v>
      </c>
      <c r="U255" t="s">
        <v>466</v>
      </c>
      <c r="V255" t="s">
        <v>109</v>
      </c>
      <c r="W255" t="s">
        <v>927</v>
      </c>
      <c r="Y255" t="s">
        <v>866</v>
      </c>
      <c r="Z255">
        <v>-13.4</v>
      </c>
      <c r="AA255">
        <v>-46.32</v>
      </c>
      <c r="AB255" t="s">
        <v>649</v>
      </c>
    </row>
    <row r="256" spans="1:28" x14ac:dyDescent="0.25">
      <c r="A256" t="s">
        <v>859</v>
      </c>
      <c r="B256" t="s">
        <v>1369</v>
      </c>
      <c r="C256" t="s">
        <v>546</v>
      </c>
      <c r="D256" t="s">
        <v>1261</v>
      </c>
      <c r="E256" t="s">
        <v>548</v>
      </c>
      <c r="F256" t="s">
        <v>6929</v>
      </c>
      <c r="G256" t="s">
        <v>1435</v>
      </c>
      <c r="H256" t="s">
        <v>551</v>
      </c>
      <c r="I256" t="s">
        <v>951</v>
      </c>
      <c r="J256" t="s">
        <v>1373</v>
      </c>
      <c r="L256" s="174">
        <v>45751.125</v>
      </c>
      <c r="M256" s="174">
        <v>45787</v>
      </c>
      <c r="N256">
        <v>265244.27</v>
      </c>
      <c r="O256">
        <v>309797.76000000001</v>
      </c>
      <c r="P256">
        <v>44553.49</v>
      </c>
      <c r="Q256">
        <v>265244.27</v>
      </c>
      <c r="R256">
        <v>0</v>
      </c>
      <c r="S256" t="s">
        <v>109</v>
      </c>
      <c r="T256" t="s">
        <v>109</v>
      </c>
      <c r="U256" t="s">
        <v>466</v>
      </c>
      <c r="V256" t="s">
        <v>109</v>
      </c>
      <c r="W256" t="s">
        <v>927</v>
      </c>
      <c r="Y256" t="s">
        <v>866</v>
      </c>
      <c r="Z256">
        <v>-13.4</v>
      </c>
      <c r="AA256">
        <v>-46.32</v>
      </c>
      <c r="AB256" t="s">
        <v>649</v>
      </c>
    </row>
    <row r="257" spans="1:28" x14ac:dyDescent="0.25">
      <c r="A257" t="s">
        <v>859</v>
      </c>
      <c r="B257" t="s">
        <v>1369</v>
      </c>
      <c r="C257" t="s">
        <v>546</v>
      </c>
      <c r="D257" t="s">
        <v>1261</v>
      </c>
      <c r="E257" t="s">
        <v>548</v>
      </c>
      <c r="F257" t="s">
        <v>6930</v>
      </c>
      <c r="G257" t="s">
        <v>1436</v>
      </c>
      <c r="H257" t="s">
        <v>551</v>
      </c>
      <c r="I257" t="s">
        <v>1437</v>
      </c>
      <c r="J257" t="s">
        <v>1373</v>
      </c>
      <c r="L257" s="174">
        <v>45721.125</v>
      </c>
      <c r="M257" s="174">
        <v>45757</v>
      </c>
      <c r="N257">
        <v>245335.59</v>
      </c>
      <c r="O257">
        <v>272714.02999999997</v>
      </c>
      <c r="P257">
        <v>27378.44</v>
      </c>
      <c r="Q257">
        <v>245335.59</v>
      </c>
      <c r="R257">
        <v>0</v>
      </c>
      <c r="S257" t="s">
        <v>109</v>
      </c>
      <c r="T257" t="s">
        <v>109</v>
      </c>
      <c r="U257" t="s">
        <v>466</v>
      </c>
      <c r="V257" t="s">
        <v>109</v>
      </c>
      <c r="W257" t="s">
        <v>927</v>
      </c>
      <c r="Y257" t="s">
        <v>866</v>
      </c>
      <c r="Z257">
        <v>-13.4</v>
      </c>
      <c r="AA257">
        <v>-46.32</v>
      </c>
      <c r="AB257" t="s">
        <v>649</v>
      </c>
    </row>
    <row r="258" spans="1:28" x14ac:dyDescent="0.25">
      <c r="A258" t="s">
        <v>859</v>
      </c>
      <c r="B258" t="s">
        <v>1369</v>
      </c>
      <c r="C258" t="s">
        <v>546</v>
      </c>
      <c r="D258" t="s">
        <v>1261</v>
      </c>
      <c r="E258" t="s">
        <v>548</v>
      </c>
      <c r="F258" t="s">
        <v>6931</v>
      </c>
      <c r="G258" t="s">
        <v>1438</v>
      </c>
      <c r="H258" t="s">
        <v>551</v>
      </c>
      <c r="I258" t="s">
        <v>958</v>
      </c>
      <c r="J258" t="s">
        <v>1373</v>
      </c>
      <c r="L258" s="174">
        <v>45886.125</v>
      </c>
      <c r="M258" s="174">
        <v>45952</v>
      </c>
      <c r="N258">
        <v>242437.73</v>
      </c>
      <c r="O258">
        <v>257920.85</v>
      </c>
      <c r="P258">
        <v>15483.12</v>
      </c>
      <c r="Q258">
        <v>242437.73</v>
      </c>
      <c r="R258">
        <v>0</v>
      </c>
      <c r="S258" t="s">
        <v>109</v>
      </c>
      <c r="T258" t="s">
        <v>109</v>
      </c>
      <c r="U258" t="s">
        <v>114</v>
      </c>
      <c r="V258" t="s">
        <v>109</v>
      </c>
      <c r="W258" t="s">
        <v>865</v>
      </c>
      <c r="Y258" t="s">
        <v>866</v>
      </c>
      <c r="Z258">
        <v>-16.420000000000002</v>
      </c>
      <c r="AA258">
        <v>-49.12</v>
      </c>
      <c r="AB258" t="s">
        <v>649</v>
      </c>
    </row>
    <row r="259" spans="1:28" x14ac:dyDescent="0.25">
      <c r="A259" t="s">
        <v>859</v>
      </c>
      <c r="B259" t="s">
        <v>1369</v>
      </c>
      <c r="C259" t="s">
        <v>546</v>
      </c>
      <c r="D259" t="s">
        <v>1261</v>
      </c>
      <c r="E259" t="s">
        <v>548</v>
      </c>
      <c r="F259" t="s">
        <v>6932</v>
      </c>
      <c r="G259" t="s">
        <v>1439</v>
      </c>
      <c r="H259" t="s">
        <v>551</v>
      </c>
      <c r="I259" t="s">
        <v>1440</v>
      </c>
      <c r="J259" t="s">
        <v>1373</v>
      </c>
      <c r="L259" s="174">
        <v>45796.125</v>
      </c>
      <c r="M259" s="174">
        <v>45847</v>
      </c>
      <c r="N259">
        <v>231437.73</v>
      </c>
      <c r="O259">
        <v>246920.85</v>
      </c>
      <c r="P259">
        <v>15483.12</v>
      </c>
      <c r="Q259">
        <v>231437.73</v>
      </c>
      <c r="R259">
        <v>0</v>
      </c>
      <c r="S259" t="s">
        <v>109</v>
      </c>
      <c r="T259" t="s">
        <v>109</v>
      </c>
      <c r="U259" t="s">
        <v>466</v>
      </c>
      <c r="V259" t="s">
        <v>109</v>
      </c>
      <c r="W259" t="s">
        <v>1333</v>
      </c>
      <c r="Y259" t="s">
        <v>866</v>
      </c>
      <c r="Z259">
        <v>-13.67</v>
      </c>
      <c r="AA259">
        <v>-49.62</v>
      </c>
      <c r="AB259" t="s">
        <v>649</v>
      </c>
    </row>
    <row r="260" spans="1:28" x14ac:dyDescent="0.25">
      <c r="A260" t="s">
        <v>859</v>
      </c>
      <c r="B260" t="s">
        <v>1369</v>
      </c>
      <c r="C260" t="s">
        <v>546</v>
      </c>
      <c r="D260" t="s">
        <v>1261</v>
      </c>
      <c r="E260" t="s">
        <v>548</v>
      </c>
      <c r="F260" t="s">
        <v>6933</v>
      </c>
      <c r="G260" t="s">
        <v>1441</v>
      </c>
      <c r="H260" t="s">
        <v>551</v>
      </c>
      <c r="I260" t="s">
        <v>1081</v>
      </c>
      <c r="J260" t="s">
        <v>1373</v>
      </c>
      <c r="L260" s="174">
        <v>45676.125</v>
      </c>
      <c r="M260" s="174">
        <v>45697</v>
      </c>
      <c r="N260">
        <v>194972.51</v>
      </c>
      <c r="O260">
        <v>290809.24</v>
      </c>
      <c r="P260">
        <v>95836.73</v>
      </c>
      <c r="Q260">
        <v>194972.51</v>
      </c>
      <c r="R260">
        <v>0</v>
      </c>
      <c r="S260" t="s">
        <v>109</v>
      </c>
      <c r="T260" t="s">
        <v>109</v>
      </c>
      <c r="U260" t="s">
        <v>466</v>
      </c>
      <c r="V260" t="s">
        <v>109</v>
      </c>
      <c r="W260" t="s">
        <v>1082</v>
      </c>
      <c r="Y260" t="s">
        <v>866</v>
      </c>
      <c r="Z260">
        <v>-14.14</v>
      </c>
      <c r="AA260">
        <v>-46.82</v>
      </c>
      <c r="AB260" t="s">
        <v>649</v>
      </c>
    </row>
    <row r="261" spans="1:28" x14ac:dyDescent="0.25">
      <c r="A261" t="s">
        <v>859</v>
      </c>
      <c r="B261" t="s">
        <v>1369</v>
      </c>
      <c r="C261" t="s">
        <v>546</v>
      </c>
      <c r="D261" t="s">
        <v>1261</v>
      </c>
      <c r="E261" t="s">
        <v>548</v>
      </c>
      <c r="F261" t="s">
        <v>6934</v>
      </c>
      <c r="G261" t="s">
        <v>1442</v>
      </c>
      <c r="H261" t="s">
        <v>551</v>
      </c>
      <c r="I261" t="s">
        <v>1443</v>
      </c>
      <c r="J261" t="s">
        <v>1373</v>
      </c>
      <c r="L261" s="174">
        <v>45856.125</v>
      </c>
      <c r="M261">
        <v>45922</v>
      </c>
      <c r="N261">
        <v>228796.38</v>
      </c>
      <c r="O261">
        <v>259762.62</v>
      </c>
      <c r="P261">
        <v>30966.240000000002</v>
      </c>
      <c r="Q261">
        <v>228796.38</v>
      </c>
      <c r="R261">
        <v>0</v>
      </c>
      <c r="S261" t="s">
        <v>109</v>
      </c>
      <c r="T261" t="s">
        <v>109</v>
      </c>
      <c r="U261" t="s">
        <v>114</v>
      </c>
      <c r="V261" t="s">
        <v>109</v>
      </c>
      <c r="W261" t="s">
        <v>865</v>
      </c>
      <c r="Y261" t="s">
        <v>866</v>
      </c>
      <c r="Z261">
        <v>-16.97</v>
      </c>
      <c r="AA261">
        <v>-49.97</v>
      </c>
      <c r="AB261" t="s">
        <v>649</v>
      </c>
    </row>
    <row r="262" spans="1:28" x14ac:dyDescent="0.25">
      <c r="A262" t="s">
        <v>859</v>
      </c>
      <c r="B262" t="s">
        <v>1369</v>
      </c>
      <c r="C262" t="s">
        <v>546</v>
      </c>
      <c r="D262" t="s">
        <v>1261</v>
      </c>
      <c r="E262" t="s">
        <v>548</v>
      </c>
      <c r="F262" t="s">
        <v>6935</v>
      </c>
      <c r="G262" t="s">
        <v>1444</v>
      </c>
      <c r="H262" t="s">
        <v>551</v>
      </c>
      <c r="I262" t="s">
        <v>1445</v>
      </c>
      <c r="J262" t="s">
        <v>1373</v>
      </c>
      <c r="L262" s="174">
        <v>45721.125</v>
      </c>
      <c r="M262" s="174">
        <v>45757</v>
      </c>
      <c r="N262">
        <v>268654.49</v>
      </c>
      <c r="O262">
        <v>296032.93</v>
      </c>
      <c r="P262">
        <v>27378.44</v>
      </c>
      <c r="Q262">
        <v>268654.49</v>
      </c>
      <c r="R262">
        <v>0</v>
      </c>
      <c r="S262" t="s">
        <v>109</v>
      </c>
      <c r="T262" t="s">
        <v>109</v>
      </c>
      <c r="U262" t="s">
        <v>466</v>
      </c>
      <c r="V262" t="s">
        <v>109</v>
      </c>
      <c r="W262" t="s">
        <v>1011</v>
      </c>
      <c r="Y262" t="s">
        <v>866</v>
      </c>
      <c r="Z262">
        <v>-16.07</v>
      </c>
      <c r="AA262">
        <v>-50.45</v>
      </c>
      <c r="AB262" t="s">
        <v>649</v>
      </c>
    </row>
    <row r="263" spans="1:28" x14ac:dyDescent="0.25">
      <c r="A263" t="s">
        <v>859</v>
      </c>
      <c r="B263" t="s">
        <v>1369</v>
      </c>
      <c r="C263" t="s">
        <v>546</v>
      </c>
      <c r="D263" t="s">
        <v>1261</v>
      </c>
      <c r="E263" t="s">
        <v>548</v>
      </c>
      <c r="F263" t="s">
        <v>6936</v>
      </c>
      <c r="G263" t="s">
        <v>1446</v>
      </c>
      <c r="H263" t="s">
        <v>551</v>
      </c>
      <c r="I263" t="s">
        <v>1447</v>
      </c>
      <c r="J263" t="s">
        <v>1373</v>
      </c>
      <c r="L263" s="174">
        <v>45781.125</v>
      </c>
      <c r="M263" s="174">
        <v>45832</v>
      </c>
      <c r="N263">
        <v>231437.73</v>
      </c>
      <c r="O263">
        <v>246920.85</v>
      </c>
      <c r="P263">
        <v>15483.12</v>
      </c>
      <c r="Q263">
        <v>231437.73</v>
      </c>
      <c r="R263">
        <v>0</v>
      </c>
      <c r="S263" t="s">
        <v>109</v>
      </c>
      <c r="T263" t="s">
        <v>109</v>
      </c>
      <c r="U263" t="s">
        <v>466</v>
      </c>
      <c r="V263" t="s">
        <v>109</v>
      </c>
      <c r="W263" t="s">
        <v>1333</v>
      </c>
      <c r="Y263" t="s">
        <v>866</v>
      </c>
      <c r="Z263">
        <v>-17.57</v>
      </c>
      <c r="AA263">
        <v>-52.55</v>
      </c>
      <c r="AB263" t="s">
        <v>649</v>
      </c>
    </row>
    <row r="264" spans="1:28" x14ac:dyDescent="0.25">
      <c r="A264" t="s">
        <v>859</v>
      </c>
      <c r="B264" t="s">
        <v>1369</v>
      </c>
      <c r="C264" t="s">
        <v>546</v>
      </c>
      <c r="D264" t="s">
        <v>1261</v>
      </c>
      <c r="E264" t="s">
        <v>548</v>
      </c>
      <c r="F264" t="s">
        <v>6937</v>
      </c>
      <c r="G264" t="s">
        <v>1448</v>
      </c>
      <c r="H264" t="s">
        <v>551</v>
      </c>
      <c r="I264" t="s">
        <v>1449</v>
      </c>
      <c r="J264" t="s">
        <v>1373</v>
      </c>
      <c r="L264" s="174">
        <v>45826.125</v>
      </c>
      <c r="M264" s="174">
        <v>45892</v>
      </c>
      <c r="N264">
        <v>231437.73</v>
      </c>
      <c r="O264">
        <v>246920.85</v>
      </c>
      <c r="P264">
        <v>15483.12</v>
      </c>
      <c r="Q264">
        <v>231437.73</v>
      </c>
      <c r="R264">
        <v>0</v>
      </c>
      <c r="S264" t="s">
        <v>109</v>
      </c>
      <c r="T264" t="s">
        <v>109</v>
      </c>
      <c r="U264" t="s">
        <v>466</v>
      </c>
      <c r="V264" t="s">
        <v>109</v>
      </c>
      <c r="W264" t="s">
        <v>1333</v>
      </c>
      <c r="Y264" t="s">
        <v>866</v>
      </c>
      <c r="Z264">
        <v>-16.55</v>
      </c>
      <c r="AA264">
        <v>-51.72</v>
      </c>
      <c r="AB264" t="s">
        <v>649</v>
      </c>
    </row>
    <row r="265" spans="1:28" x14ac:dyDescent="0.25">
      <c r="A265" t="s">
        <v>859</v>
      </c>
      <c r="B265" t="s">
        <v>1369</v>
      </c>
      <c r="C265" t="s">
        <v>546</v>
      </c>
      <c r="D265" t="s">
        <v>1261</v>
      </c>
      <c r="E265" t="s">
        <v>548</v>
      </c>
      <c r="F265" t="s">
        <v>6938</v>
      </c>
      <c r="G265" t="s">
        <v>1450</v>
      </c>
      <c r="H265" t="s">
        <v>551</v>
      </c>
      <c r="I265" t="s">
        <v>1451</v>
      </c>
      <c r="J265" t="s">
        <v>1373</v>
      </c>
      <c r="L265" s="174">
        <v>45691.125</v>
      </c>
      <c r="M265" s="174">
        <v>45727</v>
      </c>
      <c r="N265">
        <v>207479.6</v>
      </c>
      <c r="O265">
        <v>298355.01</v>
      </c>
      <c r="P265">
        <v>90875.41</v>
      </c>
      <c r="Q265">
        <v>207479.6</v>
      </c>
      <c r="R265">
        <v>0</v>
      </c>
      <c r="S265" t="s">
        <v>109</v>
      </c>
      <c r="T265" t="s">
        <v>109</v>
      </c>
      <c r="U265" t="s">
        <v>466</v>
      </c>
      <c r="V265" t="s">
        <v>109</v>
      </c>
      <c r="W265" t="s">
        <v>955</v>
      </c>
      <c r="Y265" t="s">
        <v>866</v>
      </c>
      <c r="Z265">
        <v>-13.25</v>
      </c>
      <c r="AA265">
        <v>-48.87</v>
      </c>
      <c r="AB265" t="s">
        <v>649</v>
      </c>
    </row>
    <row r="266" spans="1:28" x14ac:dyDescent="0.25">
      <c r="A266" t="s">
        <v>859</v>
      </c>
      <c r="B266" t="s">
        <v>1369</v>
      </c>
      <c r="C266" t="s">
        <v>546</v>
      </c>
      <c r="D266" t="s">
        <v>1261</v>
      </c>
      <c r="E266" t="s">
        <v>548</v>
      </c>
      <c r="F266" t="s">
        <v>6939</v>
      </c>
      <c r="G266" t="s">
        <v>1452</v>
      </c>
      <c r="H266" t="s">
        <v>551</v>
      </c>
      <c r="I266" t="s">
        <v>1138</v>
      </c>
      <c r="J266" t="s">
        <v>1373</v>
      </c>
      <c r="L266" s="174">
        <v>45811.125</v>
      </c>
      <c r="M266" s="174">
        <v>45877</v>
      </c>
      <c r="N266">
        <v>231437.73</v>
      </c>
      <c r="O266">
        <v>246920.85</v>
      </c>
      <c r="P266">
        <v>15483.12</v>
      </c>
      <c r="Q266">
        <v>231437.73</v>
      </c>
      <c r="R266">
        <v>0</v>
      </c>
      <c r="S266" t="s">
        <v>109</v>
      </c>
      <c r="T266" t="s">
        <v>109</v>
      </c>
      <c r="U266" t="s">
        <v>466</v>
      </c>
      <c r="V266" t="s">
        <v>109</v>
      </c>
      <c r="W266" t="s">
        <v>918</v>
      </c>
      <c r="Y266" t="s">
        <v>866</v>
      </c>
      <c r="Z266">
        <v>-13.65</v>
      </c>
      <c r="AA266">
        <v>-49.27</v>
      </c>
      <c r="AB266" t="s">
        <v>649</v>
      </c>
    </row>
    <row r="267" spans="1:28" x14ac:dyDescent="0.25">
      <c r="A267" t="s">
        <v>859</v>
      </c>
      <c r="B267" t="s">
        <v>1369</v>
      </c>
      <c r="C267" t="s">
        <v>458</v>
      </c>
      <c r="D267" t="s">
        <v>1261</v>
      </c>
      <c r="E267" t="s">
        <v>548</v>
      </c>
      <c r="F267" t="s">
        <v>1453</v>
      </c>
      <c r="G267" t="s">
        <v>1454</v>
      </c>
      <c r="H267" t="s">
        <v>551</v>
      </c>
      <c r="I267" t="s">
        <v>1455</v>
      </c>
      <c r="J267" t="s">
        <v>1373</v>
      </c>
      <c r="L267" s="174">
        <v>45656</v>
      </c>
      <c r="M267" s="174"/>
      <c r="N267">
        <v>18497.740000000002</v>
      </c>
      <c r="O267">
        <v>112764.51000000001</v>
      </c>
      <c r="P267">
        <v>94266.77</v>
      </c>
      <c r="Q267">
        <v>18497.740000000002</v>
      </c>
      <c r="R267">
        <v>0</v>
      </c>
      <c r="S267" t="s">
        <v>109</v>
      </c>
      <c r="T267" t="s">
        <v>114</v>
      </c>
      <c r="U267" t="s">
        <v>466</v>
      </c>
      <c r="V267" t="s">
        <v>109</v>
      </c>
      <c r="W267" t="s">
        <v>1333</v>
      </c>
      <c r="Y267" t="s">
        <v>866</v>
      </c>
      <c r="Z267">
        <v>-17.88</v>
      </c>
      <c r="AA267">
        <v>-51.72</v>
      </c>
      <c r="AB267" t="s">
        <v>523</v>
      </c>
    </row>
    <row r="268" spans="1:28" x14ac:dyDescent="0.25">
      <c r="A268" t="s">
        <v>859</v>
      </c>
      <c r="B268" t="s">
        <v>1369</v>
      </c>
      <c r="C268" t="s">
        <v>546</v>
      </c>
      <c r="D268" t="s">
        <v>1261</v>
      </c>
      <c r="E268" t="s">
        <v>548</v>
      </c>
      <c r="F268" t="s">
        <v>6940</v>
      </c>
      <c r="G268" t="s">
        <v>1456</v>
      </c>
      <c r="H268" t="s">
        <v>551</v>
      </c>
      <c r="I268" t="s">
        <v>966</v>
      </c>
      <c r="J268" t="s">
        <v>1373</v>
      </c>
      <c r="L268" s="174">
        <v>45796.125</v>
      </c>
      <c r="M268" s="174">
        <v>45847</v>
      </c>
      <c r="N268">
        <v>231437.73</v>
      </c>
      <c r="O268">
        <v>246920.85</v>
      </c>
      <c r="P268">
        <v>15483.12</v>
      </c>
      <c r="Q268">
        <v>231437.73</v>
      </c>
      <c r="R268">
        <v>0</v>
      </c>
      <c r="S268" t="s">
        <v>109</v>
      </c>
      <c r="T268" t="s">
        <v>109</v>
      </c>
      <c r="U268" t="s">
        <v>466</v>
      </c>
      <c r="V268" t="s">
        <v>109</v>
      </c>
      <c r="W268" t="s">
        <v>907</v>
      </c>
      <c r="Y268" t="s">
        <v>866</v>
      </c>
      <c r="Z268">
        <v>-14.49</v>
      </c>
      <c r="AA268">
        <v>-50.86</v>
      </c>
      <c r="AB268" t="s">
        <v>649</v>
      </c>
    </row>
    <row r="269" spans="1:28" x14ac:dyDescent="0.25">
      <c r="A269" t="s">
        <v>859</v>
      </c>
      <c r="B269" t="s">
        <v>1369</v>
      </c>
      <c r="C269" t="s">
        <v>546</v>
      </c>
      <c r="D269" t="s">
        <v>1261</v>
      </c>
      <c r="E269" t="s">
        <v>548</v>
      </c>
      <c r="F269" t="s">
        <v>6941</v>
      </c>
      <c r="G269" t="s">
        <v>1457</v>
      </c>
      <c r="H269" t="s">
        <v>551</v>
      </c>
      <c r="I269" t="s">
        <v>1458</v>
      </c>
      <c r="J269" t="s">
        <v>1373</v>
      </c>
      <c r="L269" s="174">
        <v>45916.125</v>
      </c>
      <c r="M269" s="174">
        <v>46012</v>
      </c>
      <c r="N269">
        <v>242437.73</v>
      </c>
      <c r="O269">
        <v>257920.85</v>
      </c>
      <c r="P269">
        <v>15483.12</v>
      </c>
      <c r="Q269">
        <v>242437.73</v>
      </c>
      <c r="R269">
        <v>0</v>
      </c>
      <c r="S269" t="s">
        <v>109</v>
      </c>
      <c r="T269" t="s">
        <v>109</v>
      </c>
      <c r="U269" t="s">
        <v>114</v>
      </c>
      <c r="V269" t="s">
        <v>109</v>
      </c>
      <c r="W269" t="s">
        <v>882</v>
      </c>
      <c r="Y269" t="s">
        <v>866</v>
      </c>
      <c r="Z269">
        <v>-16.670000000000002</v>
      </c>
      <c r="AA269">
        <v>-49.43</v>
      </c>
      <c r="AB269" t="s">
        <v>649</v>
      </c>
    </row>
    <row r="270" spans="1:28" x14ac:dyDescent="0.25">
      <c r="A270" t="s">
        <v>859</v>
      </c>
      <c r="B270" t="s">
        <v>1369</v>
      </c>
      <c r="C270" t="s">
        <v>546</v>
      </c>
      <c r="D270" t="s">
        <v>1261</v>
      </c>
      <c r="E270" t="s">
        <v>548</v>
      </c>
      <c r="F270" t="s">
        <v>6942</v>
      </c>
      <c r="G270" t="s">
        <v>1459</v>
      </c>
      <c r="H270" t="s">
        <v>551</v>
      </c>
      <c r="I270" t="s">
        <v>1460</v>
      </c>
      <c r="J270" t="s">
        <v>1373</v>
      </c>
      <c r="L270" s="174">
        <v>45766.125</v>
      </c>
      <c r="M270" s="174">
        <v>45817</v>
      </c>
      <c r="N270">
        <v>279752.55</v>
      </c>
      <c r="O270">
        <v>307130.99</v>
      </c>
      <c r="P270">
        <v>27378.44</v>
      </c>
      <c r="Q270">
        <v>279752.55</v>
      </c>
      <c r="R270">
        <v>0</v>
      </c>
      <c r="S270" t="s">
        <v>109</v>
      </c>
      <c r="T270" t="s">
        <v>109</v>
      </c>
      <c r="U270" t="s">
        <v>466</v>
      </c>
      <c r="V270" t="s">
        <v>109</v>
      </c>
      <c r="W270" t="s">
        <v>1011</v>
      </c>
      <c r="Y270" t="s">
        <v>866</v>
      </c>
      <c r="Z270">
        <v>-19.03</v>
      </c>
      <c r="AA270">
        <v>-50.67</v>
      </c>
      <c r="AB270" t="s">
        <v>649</v>
      </c>
    </row>
    <row r="271" spans="1:28" x14ac:dyDescent="0.25">
      <c r="A271" t="s">
        <v>859</v>
      </c>
      <c r="B271" t="s">
        <v>1369</v>
      </c>
      <c r="C271" t="s">
        <v>546</v>
      </c>
      <c r="D271" t="s">
        <v>1261</v>
      </c>
      <c r="E271" t="s">
        <v>548</v>
      </c>
      <c r="F271" t="s">
        <v>6943</v>
      </c>
      <c r="G271" t="s">
        <v>1461</v>
      </c>
      <c r="H271" t="s">
        <v>551</v>
      </c>
      <c r="I271" t="s">
        <v>1462</v>
      </c>
      <c r="J271" t="s">
        <v>1373</v>
      </c>
      <c r="L271" s="174">
        <v>45856.125</v>
      </c>
      <c r="M271" s="174">
        <v>45922</v>
      </c>
      <c r="N271">
        <v>242437.73</v>
      </c>
      <c r="O271">
        <v>257920.85</v>
      </c>
      <c r="P271">
        <v>15483.12</v>
      </c>
      <c r="Q271">
        <v>242437.73</v>
      </c>
      <c r="R271">
        <v>0</v>
      </c>
      <c r="S271" t="s">
        <v>109</v>
      </c>
      <c r="T271" t="s">
        <v>109</v>
      </c>
      <c r="U271" t="s">
        <v>114</v>
      </c>
      <c r="V271" t="s">
        <v>109</v>
      </c>
      <c r="W271" t="s">
        <v>1082</v>
      </c>
      <c r="Y271" t="s">
        <v>866</v>
      </c>
      <c r="Z271">
        <v>-16.5</v>
      </c>
      <c r="AA271">
        <v>-49.02</v>
      </c>
      <c r="AB271" t="s">
        <v>649</v>
      </c>
    </row>
    <row r="272" spans="1:28" x14ac:dyDescent="0.25">
      <c r="A272" t="s">
        <v>859</v>
      </c>
      <c r="B272" t="s">
        <v>1369</v>
      </c>
      <c r="C272" t="s">
        <v>546</v>
      </c>
      <c r="D272" t="s">
        <v>1261</v>
      </c>
      <c r="E272" t="s">
        <v>548</v>
      </c>
      <c r="F272" t="s">
        <v>6944</v>
      </c>
      <c r="G272" t="s">
        <v>1463</v>
      </c>
      <c r="H272" t="s">
        <v>551</v>
      </c>
      <c r="I272" t="s">
        <v>1464</v>
      </c>
      <c r="J272" t="s">
        <v>1373</v>
      </c>
      <c r="L272" s="174">
        <v>45841.125</v>
      </c>
      <c r="M272" s="174">
        <v>45907</v>
      </c>
      <c r="N272">
        <v>231437.73</v>
      </c>
      <c r="O272">
        <v>246920.85</v>
      </c>
      <c r="P272">
        <v>15483.12</v>
      </c>
      <c r="Q272">
        <v>231437.73</v>
      </c>
      <c r="R272">
        <v>0</v>
      </c>
      <c r="S272" t="s">
        <v>109</v>
      </c>
      <c r="T272" t="s">
        <v>109</v>
      </c>
      <c r="U272" t="s">
        <v>114</v>
      </c>
      <c r="V272" t="s">
        <v>109</v>
      </c>
      <c r="W272" t="s">
        <v>882</v>
      </c>
      <c r="Y272" t="s">
        <v>866</v>
      </c>
      <c r="Z272">
        <v>-18.13</v>
      </c>
      <c r="AA272">
        <v>-48.08</v>
      </c>
      <c r="AB272" t="s">
        <v>649</v>
      </c>
    </row>
    <row r="273" spans="1:28" x14ac:dyDescent="0.25">
      <c r="A273" t="s">
        <v>859</v>
      </c>
      <c r="B273" t="s">
        <v>1369</v>
      </c>
      <c r="C273" t="s">
        <v>546</v>
      </c>
      <c r="D273" t="s">
        <v>1261</v>
      </c>
      <c r="E273" t="s">
        <v>548</v>
      </c>
      <c r="F273" t="s">
        <v>6945</v>
      </c>
      <c r="G273" t="s">
        <v>1465</v>
      </c>
      <c r="H273" t="s">
        <v>551</v>
      </c>
      <c r="I273" t="s">
        <v>969</v>
      </c>
      <c r="J273" t="s">
        <v>1373</v>
      </c>
      <c r="L273" s="174">
        <v>45766.125</v>
      </c>
      <c r="M273" s="174">
        <v>45802</v>
      </c>
      <c r="N273">
        <v>231437.73</v>
      </c>
      <c r="O273">
        <v>246920.85</v>
      </c>
      <c r="P273">
        <v>15483.12</v>
      </c>
      <c r="Q273">
        <v>231437.73</v>
      </c>
      <c r="R273">
        <v>0</v>
      </c>
      <c r="S273" t="s">
        <v>109</v>
      </c>
      <c r="T273" t="s">
        <v>109</v>
      </c>
      <c r="U273" t="s">
        <v>466</v>
      </c>
      <c r="V273" t="s">
        <v>109</v>
      </c>
      <c r="W273" t="s">
        <v>865</v>
      </c>
      <c r="Y273" t="s">
        <v>866</v>
      </c>
      <c r="Z273">
        <v>-16.97</v>
      </c>
      <c r="AA273">
        <v>-49.22</v>
      </c>
      <c r="AB273" t="s">
        <v>649</v>
      </c>
    </row>
    <row r="274" spans="1:28" x14ac:dyDescent="0.25">
      <c r="A274" t="s">
        <v>859</v>
      </c>
      <c r="B274" t="s">
        <v>1369</v>
      </c>
      <c r="C274" t="s">
        <v>546</v>
      </c>
      <c r="D274" t="s">
        <v>1261</v>
      </c>
      <c r="E274" t="s">
        <v>548</v>
      </c>
      <c r="F274" t="s">
        <v>6946</v>
      </c>
      <c r="G274" t="s">
        <v>1466</v>
      </c>
      <c r="H274" t="s">
        <v>551</v>
      </c>
      <c r="I274" t="s">
        <v>1467</v>
      </c>
      <c r="J274" t="s">
        <v>1373</v>
      </c>
      <c r="L274" s="174">
        <v>45736.125</v>
      </c>
      <c r="M274" s="174">
        <v>45787</v>
      </c>
      <c r="N274">
        <v>255192.85</v>
      </c>
      <c r="O274">
        <v>282571.28999999998</v>
      </c>
      <c r="P274">
        <v>27378.44</v>
      </c>
      <c r="Q274">
        <v>255192.85</v>
      </c>
      <c r="R274">
        <v>0</v>
      </c>
      <c r="S274" t="s">
        <v>109</v>
      </c>
      <c r="T274" t="s">
        <v>109</v>
      </c>
      <c r="U274" t="s">
        <v>466</v>
      </c>
      <c r="V274" t="s">
        <v>109</v>
      </c>
      <c r="W274" t="s">
        <v>1011</v>
      </c>
      <c r="Y274" t="s">
        <v>866</v>
      </c>
      <c r="Z274">
        <v>-18.53</v>
      </c>
      <c r="AA274">
        <v>-49.95</v>
      </c>
      <c r="AB274" t="s">
        <v>649</v>
      </c>
    </row>
    <row r="275" spans="1:28" x14ac:dyDescent="0.25">
      <c r="A275" t="s">
        <v>859</v>
      </c>
      <c r="B275" t="s">
        <v>1369</v>
      </c>
      <c r="C275" t="s">
        <v>546</v>
      </c>
      <c r="D275" t="s">
        <v>1261</v>
      </c>
      <c r="E275" t="s">
        <v>548</v>
      </c>
      <c r="F275" t="s">
        <v>6947</v>
      </c>
      <c r="G275" t="s">
        <v>1468</v>
      </c>
      <c r="H275" t="s">
        <v>551</v>
      </c>
      <c r="I275" t="s">
        <v>1469</v>
      </c>
      <c r="J275" t="s">
        <v>1373</v>
      </c>
      <c r="L275" s="174">
        <v>45706.125</v>
      </c>
      <c r="M275" s="174">
        <v>45742</v>
      </c>
      <c r="N275">
        <v>250583.69</v>
      </c>
      <c r="O275">
        <v>277962.13</v>
      </c>
      <c r="P275">
        <v>27378.44</v>
      </c>
      <c r="Q275">
        <v>250583.69</v>
      </c>
      <c r="R275">
        <v>0</v>
      </c>
      <c r="S275" t="s">
        <v>109</v>
      </c>
      <c r="T275" t="s">
        <v>109</v>
      </c>
      <c r="U275" t="s">
        <v>466</v>
      </c>
      <c r="V275" t="s">
        <v>109</v>
      </c>
      <c r="W275" t="s">
        <v>907</v>
      </c>
      <c r="Y275" t="s">
        <v>866</v>
      </c>
      <c r="Z275">
        <v>-16.02</v>
      </c>
      <c r="AA275">
        <v>-49.67</v>
      </c>
      <c r="AB275" t="s">
        <v>649</v>
      </c>
    </row>
    <row r="276" spans="1:28" x14ac:dyDescent="0.25">
      <c r="A276" t="s">
        <v>859</v>
      </c>
      <c r="B276" t="s">
        <v>1369</v>
      </c>
      <c r="C276" t="s">
        <v>546</v>
      </c>
      <c r="D276" t="s">
        <v>1261</v>
      </c>
      <c r="E276" t="s">
        <v>548</v>
      </c>
      <c r="F276" t="s">
        <v>6948</v>
      </c>
      <c r="G276" t="s">
        <v>1470</v>
      </c>
      <c r="H276" t="s">
        <v>551</v>
      </c>
      <c r="I276" t="s">
        <v>1471</v>
      </c>
      <c r="J276" t="s">
        <v>1373</v>
      </c>
      <c r="L276" s="174">
        <v>45721.125</v>
      </c>
      <c r="M276" s="174">
        <v>45757</v>
      </c>
      <c r="N276">
        <v>248801.33</v>
      </c>
      <c r="O276">
        <v>276179.76999999996</v>
      </c>
      <c r="P276">
        <v>27378.44</v>
      </c>
      <c r="Q276">
        <v>248801.33</v>
      </c>
      <c r="R276">
        <v>0</v>
      </c>
      <c r="S276" t="s">
        <v>109</v>
      </c>
      <c r="T276" t="s">
        <v>109</v>
      </c>
      <c r="U276" t="s">
        <v>466</v>
      </c>
      <c r="V276" t="s">
        <v>109</v>
      </c>
      <c r="W276" t="s">
        <v>907</v>
      </c>
      <c r="Y276" t="s">
        <v>866</v>
      </c>
      <c r="Z276">
        <v>-16.02</v>
      </c>
      <c r="AA276">
        <v>-49.67</v>
      </c>
      <c r="AB276" t="s">
        <v>649</v>
      </c>
    </row>
    <row r="277" spans="1:28" x14ac:dyDescent="0.25">
      <c r="A277" t="s">
        <v>859</v>
      </c>
      <c r="B277" t="s">
        <v>1369</v>
      </c>
      <c r="C277" t="s">
        <v>546</v>
      </c>
      <c r="D277" t="s">
        <v>1261</v>
      </c>
      <c r="E277" t="s">
        <v>548</v>
      </c>
      <c r="F277" t="s">
        <v>6949</v>
      </c>
      <c r="G277" t="s">
        <v>1472</v>
      </c>
      <c r="H277" t="s">
        <v>551</v>
      </c>
      <c r="I277" t="s">
        <v>981</v>
      </c>
      <c r="J277" t="s">
        <v>1373</v>
      </c>
      <c r="L277" s="174">
        <v>45916.125</v>
      </c>
      <c r="M277" s="174">
        <v>45997</v>
      </c>
      <c r="N277">
        <v>242437.73</v>
      </c>
      <c r="O277">
        <v>257920.85</v>
      </c>
      <c r="P277">
        <v>15483.12</v>
      </c>
      <c r="Q277">
        <v>242437.73</v>
      </c>
      <c r="R277">
        <v>0</v>
      </c>
      <c r="S277" t="s">
        <v>109</v>
      </c>
      <c r="T277" t="s">
        <v>109</v>
      </c>
      <c r="U277" t="s">
        <v>114</v>
      </c>
      <c r="V277" t="s">
        <v>109</v>
      </c>
      <c r="W277" t="s">
        <v>918</v>
      </c>
      <c r="Y277" t="s">
        <v>866</v>
      </c>
      <c r="Z277">
        <v>-14.95</v>
      </c>
      <c r="AA277">
        <v>-49.53</v>
      </c>
      <c r="AB277" t="s">
        <v>649</v>
      </c>
    </row>
    <row r="278" spans="1:28" x14ac:dyDescent="0.25">
      <c r="A278" t="s">
        <v>859</v>
      </c>
      <c r="B278" t="s">
        <v>1369</v>
      </c>
      <c r="C278" t="s">
        <v>546</v>
      </c>
      <c r="D278" t="s">
        <v>1261</v>
      </c>
      <c r="E278" t="s">
        <v>548</v>
      </c>
      <c r="F278" t="s">
        <v>6950</v>
      </c>
      <c r="G278" t="s">
        <v>1473</v>
      </c>
      <c r="H278" t="s">
        <v>551</v>
      </c>
      <c r="I278" t="s">
        <v>1474</v>
      </c>
      <c r="J278" t="s">
        <v>1373</v>
      </c>
      <c r="L278" s="174">
        <v>45676.125</v>
      </c>
      <c r="M278" s="174">
        <v>45697</v>
      </c>
      <c r="N278">
        <v>206903.96</v>
      </c>
      <c r="O278">
        <v>297747.28000000003</v>
      </c>
      <c r="P278">
        <v>90843.32</v>
      </c>
      <c r="Q278">
        <v>206903.96</v>
      </c>
      <c r="R278">
        <v>0</v>
      </c>
      <c r="S278" t="s">
        <v>109</v>
      </c>
      <c r="T278" t="s">
        <v>109</v>
      </c>
      <c r="U278" t="s">
        <v>466</v>
      </c>
      <c r="V278" t="s">
        <v>109</v>
      </c>
      <c r="W278" t="s">
        <v>1011</v>
      </c>
      <c r="Y278" t="s">
        <v>866</v>
      </c>
      <c r="Z278">
        <v>-18.7</v>
      </c>
      <c r="AA278">
        <v>-51.05</v>
      </c>
      <c r="AB278" t="s">
        <v>649</v>
      </c>
    </row>
    <row r="279" spans="1:28" x14ac:dyDescent="0.25">
      <c r="A279" t="s">
        <v>859</v>
      </c>
      <c r="B279" t="s">
        <v>1369</v>
      </c>
      <c r="C279" t="s">
        <v>546</v>
      </c>
      <c r="D279" t="s">
        <v>1261</v>
      </c>
      <c r="E279" t="s">
        <v>548</v>
      </c>
      <c r="F279" t="s">
        <v>6951</v>
      </c>
      <c r="G279" t="s">
        <v>1475</v>
      </c>
      <c r="H279" t="s">
        <v>551</v>
      </c>
      <c r="I279" t="s">
        <v>1476</v>
      </c>
      <c r="J279" t="s">
        <v>1373</v>
      </c>
      <c r="L279" s="174">
        <v>45781.125</v>
      </c>
      <c r="M279" s="174">
        <v>45832</v>
      </c>
      <c r="N279">
        <v>231437.73</v>
      </c>
      <c r="O279">
        <v>246920.85</v>
      </c>
      <c r="P279">
        <v>15483.12</v>
      </c>
      <c r="Q279">
        <v>231437.73</v>
      </c>
      <c r="R279">
        <v>0</v>
      </c>
      <c r="S279" t="s">
        <v>109</v>
      </c>
      <c r="T279" t="s">
        <v>109</v>
      </c>
      <c r="U279" t="s">
        <v>466</v>
      </c>
      <c r="V279" t="s">
        <v>109</v>
      </c>
      <c r="W279" t="s">
        <v>865</v>
      </c>
      <c r="Y279" t="s">
        <v>866</v>
      </c>
      <c r="Z279">
        <v>-16.2</v>
      </c>
      <c r="AA279">
        <v>-49.61</v>
      </c>
      <c r="AB279" t="s">
        <v>649</v>
      </c>
    </row>
    <row r="280" spans="1:28" x14ac:dyDescent="0.25">
      <c r="A280" t="s">
        <v>859</v>
      </c>
      <c r="B280" t="s">
        <v>1369</v>
      </c>
      <c r="C280" t="s">
        <v>546</v>
      </c>
      <c r="D280" t="s">
        <v>1261</v>
      </c>
      <c r="E280" t="s">
        <v>548</v>
      </c>
      <c r="F280" t="s">
        <v>6952</v>
      </c>
      <c r="G280" t="s">
        <v>1477</v>
      </c>
      <c r="H280" t="s">
        <v>551</v>
      </c>
      <c r="I280" t="s">
        <v>1039</v>
      </c>
      <c r="J280" t="s">
        <v>1373</v>
      </c>
      <c r="L280" s="174">
        <v>45871.125</v>
      </c>
      <c r="M280" s="174">
        <v>45952</v>
      </c>
      <c r="N280">
        <v>242437.73</v>
      </c>
      <c r="O280">
        <v>257920.85</v>
      </c>
      <c r="P280">
        <v>15483.12</v>
      </c>
      <c r="Q280">
        <v>242437.73</v>
      </c>
      <c r="R280">
        <v>0</v>
      </c>
      <c r="S280" t="s">
        <v>109</v>
      </c>
      <c r="T280" t="s">
        <v>109</v>
      </c>
      <c r="U280" t="s">
        <v>114</v>
      </c>
      <c r="V280" t="s">
        <v>109</v>
      </c>
      <c r="W280" t="s">
        <v>907</v>
      </c>
      <c r="Y280" t="s">
        <v>866</v>
      </c>
      <c r="Z280">
        <v>-15.82</v>
      </c>
      <c r="AA280">
        <v>-50.61</v>
      </c>
      <c r="AB280" t="s">
        <v>649</v>
      </c>
    </row>
    <row r="281" spans="1:28" x14ac:dyDescent="0.25">
      <c r="A281" t="s">
        <v>859</v>
      </c>
      <c r="B281" t="s">
        <v>1369</v>
      </c>
      <c r="C281" t="s">
        <v>546</v>
      </c>
      <c r="D281" t="s">
        <v>1261</v>
      </c>
      <c r="E281" t="s">
        <v>548</v>
      </c>
      <c r="F281" t="s">
        <v>6953</v>
      </c>
      <c r="G281" t="s">
        <v>1478</v>
      </c>
      <c r="H281" t="s">
        <v>551</v>
      </c>
      <c r="I281" t="s">
        <v>1479</v>
      </c>
      <c r="J281" t="s">
        <v>1373</v>
      </c>
      <c r="L281" s="174">
        <v>45766.125</v>
      </c>
      <c r="M281" s="174">
        <v>45817</v>
      </c>
      <c r="N281">
        <v>231437.73</v>
      </c>
      <c r="O281">
        <v>246920.85</v>
      </c>
      <c r="P281">
        <v>15483.12</v>
      </c>
      <c r="Q281">
        <v>231437.73</v>
      </c>
      <c r="R281">
        <v>0</v>
      </c>
      <c r="S281" t="s">
        <v>109</v>
      </c>
      <c r="T281" t="s">
        <v>109</v>
      </c>
      <c r="U281" t="s">
        <v>466</v>
      </c>
      <c r="V281" t="s">
        <v>109</v>
      </c>
      <c r="W281" t="s">
        <v>1333</v>
      </c>
      <c r="Y281" t="s">
        <v>866</v>
      </c>
      <c r="Z281">
        <v>-16.149999999999999</v>
      </c>
      <c r="AA281">
        <v>-50.53</v>
      </c>
      <c r="AB281" t="s">
        <v>649</v>
      </c>
    </row>
    <row r="282" spans="1:28" x14ac:dyDescent="0.25">
      <c r="A282" t="s">
        <v>859</v>
      </c>
      <c r="B282" t="s">
        <v>1369</v>
      </c>
      <c r="C282" t="s">
        <v>546</v>
      </c>
      <c r="D282" t="s">
        <v>1261</v>
      </c>
      <c r="E282" t="s">
        <v>548</v>
      </c>
      <c r="F282" t="s">
        <v>6954</v>
      </c>
      <c r="G282" t="s">
        <v>1480</v>
      </c>
      <c r="H282" t="s">
        <v>551</v>
      </c>
      <c r="I282" t="s">
        <v>1022</v>
      </c>
      <c r="J282" t="s">
        <v>1373</v>
      </c>
      <c r="L282" s="174">
        <v>45886.125</v>
      </c>
      <c r="M282" s="174">
        <v>45967</v>
      </c>
      <c r="N282">
        <v>242437.73</v>
      </c>
      <c r="O282">
        <v>257920.85</v>
      </c>
      <c r="P282">
        <v>15483.12</v>
      </c>
      <c r="Q282">
        <v>242437.73</v>
      </c>
      <c r="R282">
        <v>0</v>
      </c>
      <c r="S282" t="s">
        <v>109</v>
      </c>
      <c r="T282" t="s">
        <v>109</v>
      </c>
      <c r="U282" t="s">
        <v>114</v>
      </c>
      <c r="V282" t="s">
        <v>109</v>
      </c>
      <c r="W282" t="s">
        <v>882</v>
      </c>
      <c r="Y282" t="s">
        <v>866</v>
      </c>
      <c r="Z282">
        <v>-18.07</v>
      </c>
      <c r="AA282">
        <v>-48.67</v>
      </c>
      <c r="AB282" t="s">
        <v>649</v>
      </c>
    </row>
    <row r="283" spans="1:28" x14ac:dyDescent="0.25">
      <c r="A283" t="s">
        <v>859</v>
      </c>
      <c r="B283" t="s">
        <v>1369</v>
      </c>
      <c r="C283" t="s">
        <v>546</v>
      </c>
      <c r="D283" t="s">
        <v>1261</v>
      </c>
      <c r="E283" t="s">
        <v>548</v>
      </c>
      <c r="F283" t="s">
        <v>6955</v>
      </c>
      <c r="G283" t="s">
        <v>1481</v>
      </c>
      <c r="H283" t="s">
        <v>551</v>
      </c>
      <c r="I283" t="s">
        <v>1482</v>
      </c>
      <c r="J283" t="s">
        <v>1373</v>
      </c>
      <c r="L283" s="174">
        <v>45796.125</v>
      </c>
      <c r="M283" s="174">
        <v>45862</v>
      </c>
      <c r="N283">
        <v>231437.73</v>
      </c>
      <c r="O283">
        <v>246920.85</v>
      </c>
      <c r="P283">
        <v>15483.12</v>
      </c>
      <c r="Q283">
        <v>231437.73</v>
      </c>
      <c r="R283">
        <v>0</v>
      </c>
      <c r="S283" t="s">
        <v>109</v>
      </c>
      <c r="T283" t="s">
        <v>109</v>
      </c>
      <c r="U283" t="s">
        <v>466</v>
      </c>
      <c r="V283" t="s">
        <v>109</v>
      </c>
      <c r="X283" t="s">
        <v>1483</v>
      </c>
      <c r="Y283" t="s">
        <v>866</v>
      </c>
      <c r="Z283">
        <v>-16</v>
      </c>
      <c r="AA283">
        <v>-48</v>
      </c>
      <c r="AB283" t="s">
        <v>649</v>
      </c>
    </row>
    <row r="284" spans="1:28" x14ac:dyDescent="0.25">
      <c r="A284" t="s">
        <v>859</v>
      </c>
      <c r="B284" t="s">
        <v>1369</v>
      </c>
      <c r="C284" t="s">
        <v>546</v>
      </c>
      <c r="D284" t="s">
        <v>1261</v>
      </c>
      <c r="E284" t="s">
        <v>548</v>
      </c>
      <c r="F284" t="s">
        <v>6956</v>
      </c>
      <c r="G284" t="s">
        <v>1484</v>
      </c>
      <c r="H284" t="s">
        <v>551</v>
      </c>
      <c r="I284" t="s">
        <v>1485</v>
      </c>
      <c r="J284" t="s">
        <v>1373</v>
      </c>
      <c r="L284" s="174">
        <v>45766.125</v>
      </c>
      <c r="M284" s="174">
        <v>45817</v>
      </c>
      <c r="N284">
        <v>231437.73</v>
      </c>
      <c r="O284">
        <v>246920.85</v>
      </c>
      <c r="P284">
        <v>15483.12</v>
      </c>
      <c r="Q284">
        <v>231437.73</v>
      </c>
      <c r="R284">
        <v>0</v>
      </c>
      <c r="S284" t="s">
        <v>109</v>
      </c>
      <c r="T284" t="s">
        <v>109</v>
      </c>
      <c r="U284" t="s">
        <v>466</v>
      </c>
      <c r="V284" t="s">
        <v>109</v>
      </c>
      <c r="W284" t="s">
        <v>865</v>
      </c>
      <c r="Y284" t="s">
        <v>866</v>
      </c>
      <c r="Z284">
        <v>-16.62</v>
      </c>
      <c r="AA284">
        <v>-49</v>
      </c>
      <c r="AB284" t="s">
        <v>649</v>
      </c>
    </row>
    <row r="285" spans="1:28" x14ac:dyDescent="0.25">
      <c r="A285" t="s">
        <v>859</v>
      </c>
      <c r="B285" t="s">
        <v>1369</v>
      </c>
      <c r="C285" t="s">
        <v>546</v>
      </c>
      <c r="D285" t="s">
        <v>1261</v>
      </c>
      <c r="E285" t="s">
        <v>548</v>
      </c>
      <c r="F285" t="s">
        <v>6957</v>
      </c>
      <c r="G285" t="s">
        <v>1486</v>
      </c>
      <c r="H285" t="s">
        <v>551</v>
      </c>
      <c r="I285" t="s">
        <v>1487</v>
      </c>
      <c r="J285" t="s">
        <v>1373</v>
      </c>
      <c r="L285" s="174">
        <v>45691.125</v>
      </c>
      <c r="M285" s="174">
        <v>45727</v>
      </c>
      <c r="N285">
        <v>190655.94</v>
      </c>
      <c r="O285">
        <v>277756.49</v>
      </c>
      <c r="P285">
        <v>87100.55</v>
      </c>
      <c r="Q285">
        <v>190655.94</v>
      </c>
      <c r="R285">
        <v>0</v>
      </c>
      <c r="S285" t="s">
        <v>109</v>
      </c>
      <c r="T285" t="s">
        <v>109</v>
      </c>
      <c r="U285" t="s">
        <v>466</v>
      </c>
      <c r="V285" t="s">
        <v>109</v>
      </c>
      <c r="W285" t="s">
        <v>865</v>
      </c>
      <c r="Y285" t="s">
        <v>866</v>
      </c>
      <c r="Z285">
        <v>-15.91</v>
      </c>
      <c r="AA285">
        <v>-50.44</v>
      </c>
      <c r="AB285" t="s">
        <v>649</v>
      </c>
    </row>
    <row r="286" spans="1:28" x14ac:dyDescent="0.25">
      <c r="A286" t="s">
        <v>859</v>
      </c>
      <c r="B286" t="s">
        <v>1369</v>
      </c>
      <c r="C286" t="s">
        <v>546</v>
      </c>
      <c r="D286" t="s">
        <v>1261</v>
      </c>
      <c r="E286" t="s">
        <v>548</v>
      </c>
      <c r="F286" t="s">
        <v>6958</v>
      </c>
      <c r="G286" t="s">
        <v>1488</v>
      </c>
      <c r="H286" t="s">
        <v>551</v>
      </c>
      <c r="I286" t="s">
        <v>1089</v>
      </c>
      <c r="J286" t="s">
        <v>1373</v>
      </c>
      <c r="L286" s="174">
        <v>45841.125</v>
      </c>
      <c r="M286" s="174">
        <v>45907</v>
      </c>
      <c r="N286">
        <v>231437.73</v>
      </c>
      <c r="O286">
        <v>246920.85</v>
      </c>
      <c r="P286">
        <v>15483.12</v>
      </c>
      <c r="Q286">
        <v>231437.73</v>
      </c>
      <c r="R286">
        <v>0</v>
      </c>
      <c r="S286" t="s">
        <v>109</v>
      </c>
      <c r="T286" t="s">
        <v>109</v>
      </c>
      <c r="U286" t="s">
        <v>114</v>
      </c>
      <c r="V286" t="s">
        <v>109</v>
      </c>
      <c r="W286" t="s">
        <v>955</v>
      </c>
      <c r="Y286" t="s">
        <v>866</v>
      </c>
      <c r="Z286">
        <v>-14.48</v>
      </c>
      <c r="AA286">
        <v>-46.12</v>
      </c>
      <c r="AB286" t="s">
        <v>649</v>
      </c>
    </row>
    <row r="287" spans="1:28" x14ac:dyDescent="0.25">
      <c r="A287" t="s">
        <v>859</v>
      </c>
      <c r="B287" t="s">
        <v>1369</v>
      </c>
      <c r="C287" t="s">
        <v>546</v>
      </c>
      <c r="D287" t="s">
        <v>1261</v>
      </c>
      <c r="E287" t="s">
        <v>548</v>
      </c>
      <c r="F287" t="s">
        <v>6959</v>
      </c>
      <c r="G287" t="s">
        <v>1489</v>
      </c>
      <c r="H287" t="s">
        <v>551</v>
      </c>
      <c r="I287" t="s">
        <v>1490</v>
      </c>
      <c r="J287" t="s">
        <v>1373</v>
      </c>
      <c r="L287" s="174">
        <v>45886.125</v>
      </c>
      <c r="M287" s="174">
        <v>45967</v>
      </c>
      <c r="N287">
        <v>242437.73</v>
      </c>
      <c r="O287">
        <v>257920.85</v>
      </c>
      <c r="P287">
        <v>15483.12</v>
      </c>
      <c r="Q287">
        <v>242437.73</v>
      </c>
      <c r="R287">
        <v>0</v>
      </c>
      <c r="S287" t="s">
        <v>109</v>
      </c>
      <c r="T287" t="s">
        <v>109</v>
      </c>
      <c r="U287" t="s">
        <v>114</v>
      </c>
      <c r="V287" t="s">
        <v>109</v>
      </c>
      <c r="W287" t="s">
        <v>882</v>
      </c>
      <c r="Y287" t="s">
        <v>866</v>
      </c>
      <c r="Z287">
        <v>-13.28</v>
      </c>
      <c r="AA287">
        <v>-49.43</v>
      </c>
      <c r="AB287" t="s">
        <v>649</v>
      </c>
    </row>
    <row r="288" spans="1:28" x14ac:dyDescent="0.25">
      <c r="A288" t="s">
        <v>859</v>
      </c>
      <c r="B288" t="s">
        <v>1369</v>
      </c>
      <c r="C288" t="s">
        <v>546</v>
      </c>
      <c r="D288" t="s">
        <v>1261</v>
      </c>
      <c r="E288" t="s">
        <v>548</v>
      </c>
      <c r="F288" t="s">
        <v>6960</v>
      </c>
      <c r="G288" t="s">
        <v>1491</v>
      </c>
      <c r="H288" t="s">
        <v>551</v>
      </c>
      <c r="I288" t="s">
        <v>1492</v>
      </c>
      <c r="J288" t="s">
        <v>1373</v>
      </c>
      <c r="L288" s="174">
        <v>45901.125</v>
      </c>
      <c r="M288" s="174">
        <v>45997</v>
      </c>
      <c r="N288">
        <v>242437.73</v>
      </c>
      <c r="O288">
        <v>257920.85</v>
      </c>
      <c r="P288">
        <v>15483.12</v>
      </c>
      <c r="Q288">
        <v>242437.73</v>
      </c>
      <c r="R288">
        <v>0</v>
      </c>
      <c r="S288" t="s">
        <v>109</v>
      </c>
      <c r="T288" t="s">
        <v>109</v>
      </c>
      <c r="U288" t="s">
        <v>114</v>
      </c>
      <c r="V288" t="s">
        <v>109</v>
      </c>
      <c r="W288" t="s">
        <v>882</v>
      </c>
      <c r="Y288" t="s">
        <v>866</v>
      </c>
      <c r="Z288">
        <v>-16.7</v>
      </c>
      <c r="AA288">
        <v>-49.38</v>
      </c>
      <c r="AB288" t="s">
        <v>649</v>
      </c>
    </row>
    <row r="289" spans="1:28" x14ac:dyDescent="0.25">
      <c r="A289" t="s">
        <v>859</v>
      </c>
      <c r="B289" t="s">
        <v>1369</v>
      </c>
      <c r="C289" t="s">
        <v>546</v>
      </c>
      <c r="D289" t="s">
        <v>1261</v>
      </c>
      <c r="E289" t="s">
        <v>548</v>
      </c>
      <c r="F289" t="s">
        <v>6961</v>
      </c>
      <c r="G289" t="s">
        <v>1493</v>
      </c>
      <c r="H289" t="s">
        <v>551</v>
      </c>
      <c r="I289" t="s">
        <v>1494</v>
      </c>
      <c r="J289" t="s">
        <v>1373</v>
      </c>
      <c r="L289" s="174">
        <v>45676.125</v>
      </c>
      <c r="M289" s="174">
        <v>45712</v>
      </c>
      <c r="N289">
        <v>229171.39</v>
      </c>
      <c r="O289">
        <v>328643.7</v>
      </c>
      <c r="P289">
        <v>99472.31</v>
      </c>
      <c r="Q289">
        <v>229171.39</v>
      </c>
      <c r="R289">
        <v>0</v>
      </c>
      <c r="S289" t="s">
        <v>109</v>
      </c>
      <c r="T289" t="s">
        <v>109</v>
      </c>
      <c r="U289" t="s">
        <v>466</v>
      </c>
      <c r="V289" t="s">
        <v>109</v>
      </c>
      <c r="W289" t="s">
        <v>898</v>
      </c>
      <c r="Y289" t="s">
        <v>866</v>
      </c>
      <c r="Z289">
        <v>-15.93</v>
      </c>
      <c r="AA289">
        <v>-48.27</v>
      </c>
      <c r="AB289" t="s">
        <v>649</v>
      </c>
    </row>
    <row r="290" spans="1:28" x14ac:dyDescent="0.25">
      <c r="A290" t="s">
        <v>859</v>
      </c>
      <c r="B290" t="s">
        <v>1369</v>
      </c>
      <c r="C290" t="s">
        <v>546</v>
      </c>
      <c r="D290" t="s">
        <v>1261</v>
      </c>
      <c r="E290" t="s">
        <v>548</v>
      </c>
      <c r="F290" t="s">
        <v>6962</v>
      </c>
      <c r="G290" t="s">
        <v>1495</v>
      </c>
      <c r="H290" t="s">
        <v>551</v>
      </c>
      <c r="I290" t="s">
        <v>1496</v>
      </c>
      <c r="J290" t="s">
        <v>1373</v>
      </c>
      <c r="L290" s="174">
        <v>45811.125</v>
      </c>
      <c r="M290" s="174">
        <v>45877</v>
      </c>
      <c r="N290">
        <v>231437.73</v>
      </c>
      <c r="O290">
        <v>246920.85</v>
      </c>
      <c r="P290">
        <v>15483.12</v>
      </c>
      <c r="Q290">
        <v>231437.73</v>
      </c>
      <c r="R290">
        <v>0</v>
      </c>
      <c r="S290" t="s">
        <v>109</v>
      </c>
      <c r="T290" t="s">
        <v>109</v>
      </c>
      <c r="U290" t="s">
        <v>466</v>
      </c>
      <c r="V290" t="s">
        <v>109</v>
      </c>
      <c r="W290" t="s">
        <v>898</v>
      </c>
      <c r="Y290" t="s">
        <v>866</v>
      </c>
      <c r="Z290">
        <v>-16.309999999999999</v>
      </c>
      <c r="AA290">
        <v>-49.41</v>
      </c>
      <c r="AB290" t="s">
        <v>649</v>
      </c>
    </row>
    <row r="291" spans="1:28" x14ac:dyDescent="0.25">
      <c r="A291" t="s">
        <v>859</v>
      </c>
      <c r="B291" t="s">
        <v>1369</v>
      </c>
      <c r="C291" t="s">
        <v>546</v>
      </c>
      <c r="D291" t="s">
        <v>1261</v>
      </c>
      <c r="E291" t="s">
        <v>548</v>
      </c>
      <c r="F291" t="s">
        <v>6963</v>
      </c>
      <c r="G291" t="s">
        <v>1497</v>
      </c>
      <c r="H291" t="s">
        <v>551</v>
      </c>
      <c r="I291" t="s">
        <v>1498</v>
      </c>
      <c r="J291" t="s">
        <v>1373</v>
      </c>
      <c r="L291" s="174">
        <v>45751.125</v>
      </c>
      <c r="M291" s="174">
        <v>45802</v>
      </c>
      <c r="N291">
        <v>265672.13</v>
      </c>
      <c r="O291">
        <v>293050.57</v>
      </c>
      <c r="P291">
        <v>27378.44</v>
      </c>
      <c r="Q291">
        <v>265672.13</v>
      </c>
      <c r="R291">
        <v>0</v>
      </c>
      <c r="S291" t="s">
        <v>109</v>
      </c>
      <c r="T291" t="s">
        <v>109</v>
      </c>
      <c r="U291" t="s">
        <v>466</v>
      </c>
      <c r="V291" t="s">
        <v>109</v>
      </c>
      <c r="W291" t="s">
        <v>1011</v>
      </c>
      <c r="Y291" t="s">
        <v>866</v>
      </c>
      <c r="Z291">
        <v>-18.98</v>
      </c>
      <c r="AA291">
        <v>-47.55</v>
      </c>
      <c r="AB291" t="s">
        <v>649</v>
      </c>
    </row>
    <row r="292" spans="1:28" x14ac:dyDescent="0.25">
      <c r="A292" t="s">
        <v>859</v>
      </c>
      <c r="B292" t="s">
        <v>1369</v>
      </c>
      <c r="C292" t="s">
        <v>546</v>
      </c>
      <c r="D292" t="s">
        <v>1261</v>
      </c>
      <c r="E292" t="s">
        <v>548</v>
      </c>
      <c r="F292" t="s">
        <v>6964</v>
      </c>
      <c r="G292" t="s">
        <v>1499</v>
      </c>
      <c r="H292" t="s">
        <v>551</v>
      </c>
      <c r="I292" t="s">
        <v>1500</v>
      </c>
      <c r="J292" t="s">
        <v>1373</v>
      </c>
      <c r="L292" s="174">
        <v>45706.125</v>
      </c>
      <c r="M292" s="174">
        <v>45742</v>
      </c>
      <c r="N292">
        <v>306660.93</v>
      </c>
      <c r="O292">
        <v>334039.37</v>
      </c>
      <c r="P292">
        <v>27378.44</v>
      </c>
      <c r="Q292">
        <v>306660.93</v>
      </c>
      <c r="R292">
        <v>0</v>
      </c>
      <c r="S292" t="s">
        <v>109</v>
      </c>
      <c r="T292" t="s">
        <v>109</v>
      </c>
      <c r="U292" t="s">
        <v>466</v>
      </c>
      <c r="V292" t="s">
        <v>109</v>
      </c>
      <c r="W292" t="s">
        <v>1333</v>
      </c>
      <c r="Y292" t="s">
        <v>866</v>
      </c>
      <c r="Z292">
        <v>-18.37</v>
      </c>
      <c r="AA292">
        <v>-50.82</v>
      </c>
      <c r="AB292" t="s">
        <v>649</v>
      </c>
    </row>
    <row r="293" spans="1:28" x14ac:dyDescent="0.25">
      <c r="A293" t="s">
        <v>859</v>
      </c>
      <c r="B293" t="s">
        <v>1369</v>
      </c>
      <c r="C293" t="s">
        <v>546</v>
      </c>
      <c r="D293" t="s">
        <v>1261</v>
      </c>
      <c r="E293" t="s">
        <v>548</v>
      </c>
      <c r="F293" t="s">
        <v>6965</v>
      </c>
      <c r="G293" t="s">
        <v>1501</v>
      </c>
      <c r="H293" t="s">
        <v>551</v>
      </c>
      <c r="I293" t="s">
        <v>1502</v>
      </c>
      <c r="J293" t="s">
        <v>1373</v>
      </c>
      <c r="L293" s="174">
        <v>45826.125</v>
      </c>
      <c r="M293" s="174">
        <v>45892</v>
      </c>
      <c r="N293">
        <v>231437.73</v>
      </c>
      <c r="O293">
        <v>246920.85</v>
      </c>
      <c r="P293">
        <v>15483.12</v>
      </c>
      <c r="Q293">
        <v>231437.73</v>
      </c>
      <c r="R293">
        <v>0</v>
      </c>
      <c r="S293" t="s">
        <v>109</v>
      </c>
      <c r="T293" t="s">
        <v>109</v>
      </c>
      <c r="U293" t="s">
        <v>466</v>
      </c>
      <c r="V293" t="s">
        <v>109</v>
      </c>
      <c r="W293" t="s">
        <v>1082</v>
      </c>
      <c r="Y293" t="s">
        <v>866</v>
      </c>
      <c r="Z293">
        <v>-14.47</v>
      </c>
      <c r="AA293">
        <v>-48.45</v>
      </c>
      <c r="AB293" t="s">
        <v>649</v>
      </c>
    </row>
    <row r="294" spans="1:28" x14ac:dyDescent="0.25">
      <c r="A294" t="s">
        <v>859</v>
      </c>
      <c r="B294" t="s">
        <v>1369</v>
      </c>
      <c r="C294" t="s">
        <v>546</v>
      </c>
      <c r="D294" t="s">
        <v>1261</v>
      </c>
      <c r="E294" t="s">
        <v>548</v>
      </c>
      <c r="F294" t="s">
        <v>6966</v>
      </c>
      <c r="G294" t="s">
        <v>1503</v>
      </c>
      <c r="H294" t="s">
        <v>551</v>
      </c>
      <c r="I294" t="s">
        <v>1504</v>
      </c>
      <c r="J294" t="s">
        <v>1373</v>
      </c>
      <c r="L294" s="174">
        <v>45751.125</v>
      </c>
      <c r="M294" s="174">
        <v>45802</v>
      </c>
      <c r="N294">
        <v>260538.13</v>
      </c>
      <c r="O294">
        <v>287916.57</v>
      </c>
      <c r="P294">
        <v>27378.44</v>
      </c>
      <c r="Q294">
        <v>260538.13</v>
      </c>
      <c r="R294">
        <v>0</v>
      </c>
      <c r="S294" t="s">
        <v>109</v>
      </c>
      <c r="T294" t="s">
        <v>109</v>
      </c>
      <c r="U294" t="s">
        <v>466</v>
      </c>
      <c r="V294" t="s">
        <v>109</v>
      </c>
      <c r="W294" t="s">
        <v>918</v>
      </c>
      <c r="Y294" t="s">
        <v>866</v>
      </c>
      <c r="Z294">
        <v>-14.02</v>
      </c>
      <c r="AA294">
        <v>-49.17</v>
      </c>
      <c r="AB294" t="s">
        <v>649</v>
      </c>
    </row>
    <row r="295" spans="1:28" x14ac:dyDescent="0.25">
      <c r="A295" t="s">
        <v>859</v>
      </c>
      <c r="B295" t="s">
        <v>1369</v>
      </c>
      <c r="C295" t="s">
        <v>546</v>
      </c>
      <c r="D295" t="s">
        <v>1261</v>
      </c>
      <c r="E295" t="s">
        <v>548</v>
      </c>
      <c r="F295" t="s">
        <v>6967</v>
      </c>
      <c r="G295" t="s">
        <v>1505</v>
      </c>
      <c r="H295" t="s">
        <v>551</v>
      </c>
      <c r="I295" t="s">
        <v>1506</v>
      </c>
      <c r="J295" t="s">
        <v>1373</v>
      </c>
      <c r="L295" s="174">
        <v>45871.125</v>
      </c>
      <c r="M295" s="174">
        <v>45952</v>
      </c>
      <c r="N295">
        <v>242437.73</v>
      </c>
      <c r="O295">
        <v>257920.85</v>
      </c>
      <c r="P295">
        <v>15483.12</v>
      </c>
      <c r="Q295">
        <v>242437.73</v>
      </c>
      <c r="R295">
        <v>0</v>
      </c>
      <c r="S295" t="s">
        <v>109</v>
      </c>
      <c r="T295" t="s">
        <v>109</v>
      </c>
      <c r="U295" t="s">
        <v>114</v>
      </c>
      <c r="V295" t="s">
        <v>109</v>
      </c>
      <c r="W295" t="s">
        <v>882</v>
      </c>
      <c r="Y295" t="s">
        <v>866</v>
      </c>
      <c r="Z295">
        <v>-18.100000000000001</v>
      </c>
      <c r="AA295">
        <v>-51.12</v>
      </c>
      <c r="AB295" t="s">
        <v>649</v>
      </c>
    </row>
    <row r="296" spans="1:28" x14ac:dyDescent="0.25">
      <c r="A296" t="s">
        <v>859</v>
      </c>
      <c r="B296" t="s">
        <v>1369</v>
      </c>
      <c r="C296" t="s">
        <v>546</v>
      </c>
      <c r="D296" t="s">
        <v>1261</v>
      </c>
      <c r="E296" t="s">
        <v>548</v>
      </c>
      <c r="F296" t="s">
        <v>6968</v>
      </c>
      <c r="G296" t="s">
        <v>1507</v>
      </c>
      <c r="H296" t="s">
        <v>551</v>
      </c>
      <c r="I296" t="s">
        <v>1508</v>
      </c>
      <c r="J296" t="s">
        <v>1373</v>
      </c>
      <c r="L296" s="174">
        <v>45706.125</v>
      </c>
      <c r="M296" s="174">
        <v>45742</v>
      </c>
      <c r="N296">
        <v>275194.81</v>
      </c>
      <c r="O296">
        <v>302573.25</v>
      </c>
      <c r="P296">
        <v>27378.44</v>
      </c>
      <c r="Q296">
        <v>275194.81</v>
      </c>
      <c r="R296">
        <v>0</v>
      </c>
      <c r="S296" t="s">
        <v>109</v>
      </c>
      <c r="T296" t="s">
        <v>109</v>
      </c>
      <c r="U296" t="s">
        <v>466</v>
      </c>
      <c r="V296" t="s">
        <v>109</v>
      </c>
      <c r="W296" t="s">
        <v>918</v>
      </c>
      <c r="Y296" t="s">
        <v>866</v>
      </c>
      <c r="Z296">
        <v>-14.13</v>
      </c>
      <c r="AA296">
        <v>-49.3</v>
      </c>
      <c r="AB296" t="s">
        <v>649</v>
      </c>
    </row>
    <row r="297" spans="1:28" x14ac:dyDescent="0.25">
      <c r="A297" t="s">
        <v>859</v>
      </c>
      <c r="B297" t="s">
        <v>1369</v>
      </c>
      <c r="C297" t="s">
        <v>546</v>
      </c>
      <c r="D297" t="s">
        <v>1261</v>
      </c>
      <c r="E297" t="s">
        <v>548</v>
      </c>
      <c r="F297" t="s">
        <v>6969</v>
      </c>
      <c r="G297" t="s">
        <v>1509</v>
      </c>
      <c r="H297" t="s">
        <v>551</v>
      </c>
      <c r="I297" t="s">
        <v>1042</v>
      </c>
      <c r="J297" t="s">
        <v>1373</v>
      </c>
      <c r="L297" s="174">
        <v>45826.125</v>
      </c>
      <c r="M297" s="174">
        <v>45892</v>
      </c>
      <c r="N297">
        <v>231437.73</v>
      </c>
      <c r="O297">
        <v>246920.85</v>
      </c>
      <c r="P297">
        <v>15483.12</v>
      </c>
      <c r="Q297">
        <v>231437.73</v>
      </c>
      <c r="R297">
        <v>0</v>
      </c>
      <c r="S297" t="s">
        <v>109</v>
      </c>
      <c r="T297" t="s">
        <v>109</v>
      </c>
      <c r="U297" t="s">
        <v>466</v>
      </c>
      <c r="V297" t="s">
        <v>109</v>
      </c>
      <c r="W297" t="s">
        <v>907</v>
      </c>
      <c r="Y297" t="s">
        <v>866</v>
      </c>
      <c r="Z297">
        <v>-15.02</v>
      </c>
      <c r="AA297">
        <v>-50.42</v>
      </c>
      <c r="AB297" t="s">
        <v>649</v>
      </c>
    </row>
    <row r="298" spans="1:28" x14ac:dyDescent="0.25">
      <c r="A298" t="s">
        <v>859</v>
      </c>
      <c r="B298" t="s">
        <v>1369</v>
      </c>
      <c r="C298" t="s">
        <v>546</v>
      </c>
      <c r="D298" t="s">
        <v>1261</v>
      </c>
      <c r="E298" t="s">
        <v>548</v>
      </c>
      <c r="F298" t="s">
        <v>6970</v>
      </c>
      <c r="G298" t="s">
        <v>1510</v>
      </c>
      <c r="H298" t="s">
        <v>551</v>
      </c>
      <c r="I298" t="s">
        <v>1511</v>
      </c>
      <c r="J298" t="s">
        <v>1373</v>
      </c>
      <c r="L298" s="174">
        <v>45856.125</v>
      </c>
      <c r="M298" s="174">
        <v>45922</v>
      </c>
      <c r="N298">
        <v>242437.73</v>
      </c>
      <c r="O298">
        <v>257920.85</v>
      </c>
      <c r="P298">
        <v>15483.12</v>
      </c>
      <c r="Q298">
        <v>242437.73</v>
      </c>
      <c r="R298">
        <v>0</v>
      </c>
      <c r="S298" t="s">
        <v>109</v>
      </c>
      <c r="T298" t="s">
        <v>109</v>
      </c>
      <c r="U298" t="s">
        <v>114</v>
      </c>
      <c r="V298" t="s">
        <v>109</v>
      </c>
      <c r="W298" t="s">
        <v>865</v>
      </c>
      <c r="Y298" t="s">
        <v>866</v>
      </c>
      <c r="Z298">
        <v>-16.97</v>
      </c>
      <c r="AA298">
        <v>-49.22</v>
      </c>
      <c r="AB298" t="s">
        <v>649</v>
      </c>
    </row>
    <row r="299" spans="1:28" x14ac:dyDescent="0.25">
      <c r="A299" t="s">
        <v>859</v>
      </c>
      <c r="B299" t="s">
        <v>1369</v>
      </c>
      <c r="C299" t="s">
        <v>546</v>
      </c>
      <c r="D299" t="s">
        <v>1261</v>
      </c>
      <c r="E299" t="s">
        <v>548</v>
      </c>
      <c r="F299" t="s">
        <v>6971</v>
      </c>
      <c r="G299" t="s">
        <v>1512</v>
      </c>
      <c r="H299" t="s">
        <v>551</v>
      </c>
      <c r="I299" t="s">
        <v>1513</v>
      </c>
      <c r="J299" t="s">
        <v>1373</v>
      </c>
      <c r="L299" s="174">
        <v>45901.125</v>
      </c>
      <c r="M299" s="174">
        <v>45982</v>
      </c>
      <c r="N299">
        <v>242437.73</v>
      </c>
      <c r="O299">
        <v>257920.85</v>
      </c>
      <c r="P299">
        <v>15483.12</v>
      </c>
      <c r="Q299">
        <v>242437.73</v>
      </c>
      <c r="R299">
        <v>0</v>
      </c>
      <c r="S299" t="s">
        <v>109</v>
      </c>
      <c r="T299" t="s">
        <v>109</v>
      </c>
      <c r="U299" t="s">
        <v>114</v>
      </c>
      <c r="V299" t="s">
        <v>109</v>
      </c>
      <c r="W299" t="s">
        <v>882</v>
      </c>
      <c r="Y299" t="s">
        <v>866</v>
      </c>
      <c r="Z299">
        <v>-17.05</v>
      </c>
      <c r="AA299">
        <v>-48.3</v>
      </c>
      <c r="AB299" t="s">
        <v>649</v>
      </c>
    </row>
    <row r="300" spans="1:28" x14ac:dyDescent="0.25">
      <c r="A300" t="s">
        <v>859</v>
      </c>
      <c r="B300" t="s">
        <v>1369</v>
      </c>
      <c r="C300" t="s">
        <v>546</v>
      </c>
      <c r="D300" t="s">
        <v>1261</v>
      </c>
      <c r="E300" t="s">
        <v>548</v>
      </c>
      <c r="F300" t="s">
        <v>6972</v>
      </c>
      <c r="G300" t="s">
        <v>1514</v>
      </c>
      <c r="H300" t="s">
        <v>551</v>
      </c>
      <c r="I300" t="s">
        <v>1515</v>
      </c>
      <c r="J300" t="s">
        <v>1373</v>
      </c>
      <c r="L300" s="174">
        <v>45781.125</v>
      </c>
      <c r="M300" s="174">
        <v>45847</v>
      </c>
      <c r="N300">
        <v>231437.73</v>
      </c>
      <c r="O300">
        <v>246920.85</v>
      </c>
      <c r="P300">
        <v>15483.12</v>
      </c>
      <c r="Q300">
        <v>231437.73</v>
      </c>
      <c r="R300">
        <v>0</v>
      </c>
      <c r="S300" t="s">
        <v>109</v>
      </c>
      <c r="T300" t="s">
        <v>109</v>
      </c>
      <c r="U300" t="s">
        <v>466</v>
      </c>
      <c r="V300" t="s">
        <v>109</v>
      </c>
      <c r="W300" t="s">
        <v>882</v>
      </c>
      <c r="Y300" t="s">
        <v>866</v>
      </c>
      <c r="Z300">
        <v>-18.22</v>
      </c>
      <c r="AA300">
        <v>-47.85</v>
      </c>
      <c r="AB300" t="s">
        <v>649</v>
      </c>
    </row>
    <row r="301" spans="1:28" x14ac:dyDescent="0.25">
      <c r="A301" t="s">
        <v>859</v>
      </c>
      <c r="B301" t="s">
        <v>1369</v>
      </c>
      <c r="C301" t="s">
        <v>546</v>
      </c>
      <c r="D301" t="s">
        <v>1261</v>
      </c>
      <c r="E301" t="s">
        <v>548</v>
      </c>
      <c r="F301" t="s">
        <v>6973</v>
      </c>
      <c r="G301" t="s">
        <v>1516</v>
      </c>
      <c r="H301" t="s">
        <v>551</v>
      </c>
      <c r="I301" t="s">
        <v>1517</v>
      </c>
      <c r="J301" t="s">
        <v>1373</v>
      </c>
      <c r="L301" s="174">
        <v>45721.125</v>
      </c>
      <c r="M301" s="174">
        <v>45757</v>
      </c>
      <c r="N301">
        <v>255404.13</v>
      </c>
      <c r="O301">
        <v>282782.57</v>
      </c>
      <c r="P301">
        <v>27378.44</v>
      </c>
      <c r="Q301">
        <v>255404.13</v>
      </c>
      <c r="R301">
        <v>0</v>
      </c>
      <c r="S301" t="s">
        <v>109</v>
      </c>
      <c r="T301" t="s">
        <v>109</v>
      </c>
      <c r="U301" t="s">
        <v>466</v>
      </c>
      <c r="V301" t="s">
        <v>109</v>
      </c>
      <c r="W301" t="s">
        <v>907</v>
      </c>
      <c r="Y301" t="s">
        <v>866</v>
      </c>
      <c r="Z301">
        <v>-16.78</v>
      </c>
      <c r="AA301">
        <v>-50.52</v>
      </c>
      <c r="AB301" t="s">
        <v>649</v>
      </c>
    </row>
    <row r="302" spans="1:28" x14ac:dyDescent="0.25">
      <c r="A302" t="s">
        <v>859</v>
      </c>
      <c r="B302" t="s">
        <v>1369</v>
      </c>
      <c r="C302" t="s">
        <v>546</v>
      </c>
      <c r="D302" t="s">
        <v>1261</v>
      </c>
      <c r="E302" t="s">
        <v>548</v>
      </c>
      <c r="F302" t="s">
        <v>6974</v>
      </c>
      <c r="G302" t="s">
        <v>1518</v>
      </c>
      <c r="H302" t="s">
        <v>551</v>
      </c>
      <c r="I302" t="s">
        <v>1101</v>
      </c>
      <c r="J302" t="s">
        <v>1373</v>
      </c>
      <c r="L302" s="174">
        <v>45676.125</v>
      </c>
      <c r="M302" s="174">
        <v>45697</v>
      </c>
      <c r="N302">
        <v>205972.51</v>
      </c>
      <c r="O302">
        <v>295624.04000000004</v>
      </c>
      <c r="P302">
        <v>89651.53</v>
      </c>
      <c r="Q302">
        <v>205972.51</v>
      </c>
      <c r="R302">
        <v>0</v>
      </c>
      <c r="S302" t="s">
        <v>109</v>
      </c>
      <c r="T302" t="s">
        <v>109</v>
      </c>
      <c r="U302" t="s">
        <v>466</v>
      </c>
      <c r="V302" t="s">
        <v>109</v>
      </c>
      <c r="W302" t="s">
        <v>955</v>
      </c>
      <c r="Y302" t="s">
        <v>866</v>
      </c>
      <c r="Z302">
        <v>-15.91</v>
      </c>
      <c r="AA302">
        <v>-50.44</v>
      </c>
      <c r="AB302" t="s">
        <v>649</v>
      </c>
    </row>
    <row r="303" spans="1:28" x14ac:dyDescent="0.25">
      <c r="A303" t="s">
        <v>859</v>
      </c>
      <c r="B303" t="s">
        <v>1369</v>
      </c>
      <c r="C303" t="s">
        <v>546</v>
      </c>
      <c r="D303" t="s">
        <v>1261</v>
      </c>
      <c r="E303" t="s">
        <v>548</v>
      </c>
      <c r="F303" t="s">
        <v>6975</v>
      </c>
      <c r="G303" t="s">
        <v>1519</v>
      </c>
      <c r="H303" t="s">
        <v>551</v>
      </c>
      <c r="I303" t="s">
        <v>1520</v>
      </c>
      <c r="J303" t="s">
        <v>1373</v>
      </c>
      <c r="L303" s="174">
        <v>45916.125</v>
      </c>
      <c r="M303" s="174">
        <v>46012</v>
      </c>
      <c r="N303">
        <v>242437.73</v>
      </c>
      <c r="O303">
        <v>257920.85</v>
      </c>
      <c r="P303">
        <v>15483.12</v>
      </c>
      <c r="Q303">
        <v>242437.73</v>
      </c>
      <c r="R303">
        <v>0</v>
      </c>
      <c r="S303" t="s">
        <v>109</v>
      </c>
      <c r="T303" t="s">
        <v>109</v>
      </c>
      <c r="U303" t="s">
        <v>114</v>
      </c>
      <c r="V303" t="s">
        <v>109</v>
      </c>
      <c r="W303" t="s">
        <v>898</v>
      </c>
      <c r="Y303" t="s">
        <v>866</v>
      </c>
      <c r="Z303">
        <v>-15.91</v>
      </c>
      <c r="AA303">
        <v>-50.44</v>
      </c>
      <c r="AB303" t="s">
        <v>649</v>
      </c>
    </row>
    <row r="304" spans="1:28" x14ac:dyDescent="0.25">
      <c r="A304" t="s">
        <v>859</v>
      </c>
      <c r="B304" t="s">
        <v>1369</v>
      </c>
      <c r="C304" t="s">
        <v>546</v>
      </c>
      <c r="D304" t="s">
        <v>1261</v>
      </c>
      <c r="E304" t="s">
        <v>548</v>
      </c>
      <c r="F304" t="s">
        <v>6976</v>
      </c>
      <c r="G304" t="s">
        <v>1521</v>
      </c>
      <c r="H304" t="s">
        <v>551</v>
      </c>
      <c r="I304" t="s">
        <v>1522</v>
      </c>
      <c r="J304" t="s">
        <v>1373</v>
      </c>
      <c r="L304" s="174">
        <v>45841.125</v>
      </c>
      <c r="M304" s="174">
        <v>45907</v>
      </c>
      <c r="N304">
        <v>231437.73</v>
      </c>
      <c r="O304">
        <v>246920.85</v>
      </c>
      <c r="P304">
        <v>15483.12</v>
      </c>
      <c r="Q304">
        <v>231437.73</v>
      </c>
      <c r="R304">
        <v>0</v>
      </c>
      <c r="S304" t="s">
        <v>109</v>
      </c>
      <c r="T304" t="s">
        <v>109</v>
      </c>
      <c r="U304" t="s">
        <v>114</v>
      </c>
      <c r="V304" t="s">
        <v>109</v>
      </c>
      <c r="W304" t="s">
        <v>1333</v>
      </c>
      <c r="Y304" t="s">
        <v>866</v>
      </c>
      <c r="Z304">
        <v>-17.649999999999999</v>
      </c>
      <c r="AA304">
        <v>-52.22</v>
      </c>
      <c r="AB304" t="s">
        <v>649</v>
      </c>
    </row>
    <row r="305" spans="1:28" x14ac:dyDescent="0.25">
      <c r="A305" t="s">
        <v>859</v>
      </c>
      <c r="B305" t="s">
        <v>1369</v>
      </c>
      <c r="C305" t="s">
        <v>546</v>
      </c>
      <c r="D305" t="s">
        <v>1261</v>
      </c>
      <c r="E305" t="s">
        <v>548</v>
      </c>
      <c r="F305" t="s">
        <v>6977</v>
      </c>
      <c r="G305" t="s">
        <v>1523</v>
      </c>
      <c r="H305" t="s">
        <v>551</v>
      </c>
      <c r="I305" t="s">
        <v>614</v>
      </c>
      <c r="J305" t="s">
        <v>1373</v>
      </c>
      <c r="L305" s="174">
        <v>45736.125</v>
      </c>
      <c r="M305" s="174">
        <v>45787</v>
      </c>
      <c r="N305">
        <v>256499.33</v>
      </c>
      <c r="O305">
        <v>283877.76999999996</v>
      </c>
      <c r="P305">
        <v>27378.44</v>
      </c>
      <c r="Q305">
        <v>256499.33</v>
      </c>
      <c r="R305">
        <v>0</v>
      </c>
      <c r="S305" t="s">
        <v>109</v>
      </c>
      <c r="T305" t="s">
        <v>109</v>
      </c>
      <c r="U305" t="s">
        <v>466</v>
      </c>
      <c r="V305" t="s">
        <v>109</v>
      </c>
      <c r="W305" t="s">
        <v>918</v>
      </c>
      <c r="Y305" t="s">
        <v>866</v>
      </c>
      <c r="Z305">
        <v>-15.7</v>
      </c>
      <c r="AA305">
        <v>-49.92</v>
      </c>
      <c r="AB305" t="s">
        <v>649</v>
      </c>
    </row>
    <row r="306" spans="1:28" x14ac:dyDescent="0.25">
      <c r="A306" t="s">
        <v>859</v>
      </c>
      <c r="B306" t="s">
        <v>1369</v>
      </c>
      <c r="C306" t="s">
        <v>546</v>
      </c>
      <c r="D306" t="s">
        <v>1261</v>
      </c>
      <c r="E306" t="s">
        <v>548</v>
      </c>
      <c r="F306" t="s">
        <v>6978</v>
      </c>
      <c r="G306" t="s">
        <v>1524</v>
      </c>
      <c r="H306" t="s">
        <v>551</v>
      </c>
      <c r="I306" t="s">
        <v>1525</v>
      </c>
      <c r="J306" t="s">
        <v>1373</v>
      </c>
      <c r="L306" s="174">
        <v>45841.125</v>
      </c>
      <c r="M306" s="174">
        <v>45907</v>
      </c>
      <c r="N306">
        <v>231437.73</v>
      </c>
      <c r="O306">
        <v>246920.85</v>
      </c>
      <c r="P306">
        <v>15483.12</v>
      </c>
      <c r="Q306">
        <v>231437.73</v>
      </c>
      <c r="R306">
        <v>0</v>
      </c>
      <c r="S306" t="s">
        <v>109</v>
      </c>
      <c r="T306" t="s">
        <v>109</v>
      </c>
      <c r="U306" t="s">
        <v>114</v>
      </c>
      <c r="V306" t="s">
        <v>109</v>
      </c>
      <c r="W306" t="s">
        <v>1333</v>
      </c>
      <c r="Y306" t="s">
        <v>866</v>
      </c>
      <c r="Z306">
        <v>-17.47</v>
      </c>
      <c r="AA306">
        <v>-52.43</v>
      </c>
      <c r="AB306" t="s">
        <v>649</v>
      </c>
    </row>
    <row r="307" spans="1:28" x14ac:dyDescent="0.25">
      <c r="A307" t="s">
        <v>859</v>
      </c>
      <c r="B307" t="s">
        <v>1369</v>
      </c>
      <c r="C307" t="s">
        <v>546</v>
      </c>
      <c r="D307" t="s">
        <v>1261</v>
      </c>
      <c r="E307" t="s">
        <v>548</v>
      </c>
      <c r="F307" t="s">
        <v>6979</v>
      </c>
      <c r="G307" t="s">
        <v>1526</v>
      </c>
      <c r="H307" t="s">
        <v>551</v>
      </c>
      <c r="I307" t="s">
        <v>1527</v>
      </c>
      <c r="J307" t="s">
        <v>1373</v>
      </c>
      <c r="L307" s="174">
        <v>45901.125</v>
      </c>
      <c r="M307" s="174">
        <v>45982</v>
      </c>
      <c r="N307">
        <v>242437.73</v>
      </c>
      <c r="O307">
        <v>257920.85</v>
      </c>
      <c r="P307">
        <v>15483.12</v>
      </c>
      <c r="Q307">
        <v>242437.73</v>
      </c>
      <c r="R307">
        <v>0</v>
      </c>
      <c r="S307" t="s">
        <v>109</v>
      </c>
      <c r="T307" t="s">
        <v>109</v>
      </c>
      <c r="U307" t="s">
        <v>114</v>
      </c>
      <c r="V307" t="s">
        <v>109</v>
      </c>
      <c r="W307" t="s">
        <v>882</v>
      </c>
      <c r="Y307" t="s">
        <v>866</v>
      </c>
      <c r="Z307">
        <v>-15.72</v>
      </c>
      <c r="AA307">
        <v>-49.07</v>
      </c>
      <c r="AB307" t="s">
        <v>649</v>
      </c>
    </row>
    <row r="308" spans="1:28" x14ac:dyDescent="0.25">
      <c r="A308" t="s">
        <v>859</v>
      </c>
      <c r="B308" t="s">
        <v>1369</v>
      </c>
      <c r="C308" t="s">
        <v>546</v>
      </c>
      <c r="D308" t="s">
        <v>1261</v>
      </c>
      <c r="E308" t="s">
        <v>548</v>
      </c>
      <c r="F308" t="s">
        <v>6980</v>
      </c>
      <c r="G308" t="s">
        <v>1528</v>
      </c>
      <c r="H308" t="s">
        <v>551</v>
      </c>
      <c r="I308" t="s">
        <v>1529</v>
      </c>
      <c r="J308" t="s">
        <v>1373</v>
      </c>
      <c r="L308" s="174">
        <v>45811.125</v>
      </c>
      <c r="M308" s="174">
        <v>45877</v>
      </c>
      <c r="N308">
        <v>231437.73</v>
      </c>
      <c r="O308">
        <v>246920.85</v>
      </c>
      <c r="P308">
        <v>15483.12</v>
      </c>
      <c r="Q308">
        <v>231437.73</v>
      </c>
      <c r="R308">
        <v>0</v>
      </c>
      <c r="S308" t="s">
        <v>109</v>
      </c>
      <c r="T308" t="s">
        <v>109</v>
      </c>
      <c r="U308" t="s">
        <v>466</v>
      </c>
      <c r="V308" t="s">
        <v>109</v>
      </c>
      <c r="W308" t="s">
        <v>1082</v>
      </c>
      <c r="Y308" t="s">
        <v>866</v>
      </c>
      <c r="Z308">
        <v>-15.93</v>
      </c>
      <c r="AA308">
        <v>-50.47</v>
      </c>
      <c r="AB308" t="s">
        <v>649</v>
      </c>
    </row>
    <row r="309" spans="1:28" x14ac:dyDescent="0.25">
      <c r="A309" t="s">
        <v>859</v>
      </c>
      <c r="B309" t="s">
        <v>1369</v>
      </c>
      <c r="C309" t="s">
        <v>546</v>
      </c>
      <c r="D309" t="s">
        <v>1261</v>
      </c>
      <c r="E309" t="s">
        <v>548</v>
      </c>
      <c r="F309" t="s">
        <v>6981</v>
      </c>
      <c r="G309" t="s">
        <v>6982</v>
      </c>
      <c r="H309" t="s">
        <v>551</v>
      </c>
      <c r="I309" t="s">
        <v>6983</v>
      </c>
      <c r="J309" t="s">
        <v>1373</v>
      </c>
      <c r="L309" s="174">
        <v>45856.125</v>
      </c>
      <c r="M309">
        <v>45937</v>
      </c>
      <c r="N309">
        <v>242437.73</v>
      </c>
      <c r="O309">
        <v>257920.85</v>
      </c>
      <c r="P309">
        <v>15483.12</v>
      </c>
      <c r="Q309">
        <v>242437.73</v>
      </c>
      <c r="R309">
        <v>0</v>
      </c>
      <c r="S309" t="s">
        <v>109</v>
      </c>
      <c r="T309" t="s">
        <v>109</v>
      </c>
      <c r="U309" t="s">
        <v>114</v>
      </c>
      <c r="V309" t="s">
        <v>109</v>
      </c>
      <c r="W309" t="s">
        <v>907</v>
      </c>
      <c r="X309" t="s">
        <v>6984</v>
      </c>
      <c r="Y309" t="s">
        <v>866</v>
      </c>
      <c r="Z309">
        <v>-153141704</v>
      </c>
      <c r="AA309">
        <v>-500562668</v>
      </c>
      <c r="AB309" t="s">
        <v>649</v>
      </c>
    </row>
    <row r="310" spans="1:28" x14ac:dyDescent="0.25">
      <c r="A310" t="s">
        <v>859</v>
      </c>
      <c r="B310" t="s">
        <v>1369</v>
      </c>
      <c r="C310" t="s">
        <v>546</v>
      </c>
      <c r="D310" t="s">
        <v>1261</v>
      </c>
      <c r="E310" t="s">
        <v>548</v>
      </c>
      <c r="F310" t="s">
        <v>1530</v>
      </c>
      <c r="G310" t="s">
        <v>1531</v>
      </c>
      <c r="H310" t="s">
        <v>551</v>
      </c>
      <c r="I310" t="s">
        <v>1532</v>
      </c>
      <c r="J310" t="s">
        <v>1373</v>
      </c>
      <c r="L310" s="174">
        <v>45661.125</v>
      </c>
      <c r="M310" s="174">
        <v>45697</v>
      </c>
      <c r="N310">
        <v>195008.16</v>
      </c>
      <c r="O310">
        <v>291011.91000000003</v>
      </c>
      <c r="P310">
        <v>96003.75</v>
      </c>
      <c r="Q310">
        <v>195008.16</v>
      </c>
      <c r="R310">
        <v>0</v>
      </c>
      <c r="S310" t="s">
        <v>109</v>
      </c>
      <c r="T310" t="s">
        <v>109</v>
      </c>
      <c r="U310" t="s">
        <v>466</v>
      </c>
      <c r="V310" t="s">
        <v>109</v>
      </c>
      <c r="W310" t="s">
        <v>907</v>
      </c>
      <c r="Y310" t="s">
        <v>866</v>
      </c>
      <c r="Z310">
        <v>-16.72</v>
      </c>
      <c r="AA310">
        <v>-49.92</v>
      </c>
      <c r="AB310" t="s">
        <v>649</v>
      </c>
    </row>
    <row r="311" spans="1:28" x14ac:dyDescent="0.25">
      <c r="A311" t="s">
        <v>859</v>
      </c>
      <c r="B311" t="s">
        <v>1369</v>
      </c>
      <c r="C311" t="s">
        <v>546</v>
      </c>
      <c r="D311" t="s">
        <v>1261</v>
      </c>
      <c r="E311" t="s">
        <v>548</v>
      </c>
      <c r="F311" t="s">
        <v>6985</v>
      </c>
      <c r="G311" t="s">
        <v>1533</v>
      </c>
      <c r="H311" t="s">
        <v>551</v>
      </c>
      <c r="I311" t="s">
        <v>1534</v>
      </c>
      <c r="J311" t="s">
        <v>1373</v>
      </c>
      <c r="L311" s="174">
        <v>45721.125</v>
      </c>
      <c r="M311" s="174">
        <v>45772</v>
      </c>
      <c r="N311">
        <v>264645.33</v>
      </c>
      <c r="O311">
        <v>292023.77</v>
      </c>
      <c r="P311">
        <v>27378.44</v>
      </c>
      <c r="Q311">
        <v>264645.33</v>
      </c>
      <c r="R311">
        <v>0</v>
      </c>
      <c r="S311" t="s">
        <v>109</v>
      </c>
      <c r="T311" t="s">
        <v>109</v>
      </c>
      <c r="U311" t="s">
        <v>466</v>
      </c>
      <c r="V311" t="s">
        <v>109</v>
      </c>
      <c r="W311" t="s">
        <v>1011</v>
      </c>
      <c r="Y311" t="s">
        <v>866</v>
      </c>
      <c r="Z311">
        <v>-17.27</v>
      </c>
      <c r="AA311">
        <v>-52.62</v>
      </c>
      <c r="AB311" t="s">
        <v>649</v>
      </c>
    </row>
    <row r="312" spans="1:28" x14ac:dyDescent="0.25">
      <c r="A312" t="s">
        <v>859</v>
      </c>
      <c r="B312" t="s">
        <v>1369</v>
      </c>
      <c r="C312" t="s">
        <v>546</v>
      </c>
      <c r="D312" t="s">
        <v>1261</v>
      </c>
      <c r="E312" t="s">
        <v>548</v>
      </c>
      <c r="F312" t="s">
        <v>6986</v>
      </c>
      <c r="G312" t="s">
        <v>1535</v>
      </c>
      <c r="H312" t="s">
        <v>551</v>
      </c>
      <c r="I312" t="s">
        <v>1536</v>
      </c>
      <c r="J312" t="s">
        <v>1373</v>
      </c>
      <c r="L312" s="174">
        <v>45841.125</v>
      </c>
      <c r="M312" s="174">
        <v>45922</v>
      </c>
      <c r="N312">
        <v>231437.73</v>
      </c>
      <c r="O312">
        <v>246920.85</v>
      </c>
      <c r="P312">
        <v>15483.12</v>
      </c>
      <c r="Q312">
        <v>231437.73</v>
      </c>
      <c r="R312">
        <v>0</v>
      </c>
      <c r="S312" t="s">
        <v>109</v>
      </c>
      <c r="T312" t="s">
        <v>109</v>
      </c>
      <c r="U312" t="s">
        <v>114</v>
      </c>
      <c r="V312" t="s">
        <v>109</v>
      </c>
      <c r="W312" t="s">
        <v>1011</v>
      </c>
      <c r="Y312" t="s">
        <v>866</v>
      </c>
      <c r="Z312">
        <v>-17.77</v>
      </c>
      <c r="AA312">
        <v>-50.35</v>
      </c>
      <c r="AB312" t="s">
        <v>649</v>
      </c>
    </row>
    <row r="313" spans="1:28" x14ac:dyDescent="0.25">
      <c r="A313" t="s">
        <v>859</v>
      </c>
      <c r="B313" t="s">
        <v>1369</v>
      </c>
      <c r="C313" t="s">
        <v>546</v>
      </c>
      <c r="D313" t="s">
        <v>1261</v>
      </c>
      <c r="E313" t="s">
        <v>548</v>
      </c>
      <c r="F313" t="s">
        <v>6987</v>
      </c>
      <c r="G313" t="s">
        <v>1537</v>
      </c>
      <c r="H313" t="s">
        <v>551</v>
      </c>
      <c r="I313" t="s">
        <v>1156</v>
      </c>
      <c r="J313" t="s">
        <v>1373</v>
      </c>
      <c r="L313" s="174">
        <v>45676.125</v>
      </c>
      <c r="M313" s="174">
        <v>45712</v>
      </c>
      <c r="N313">
        <v>211779.92</v>
      </c>
      <c r="O313">
        <v>307180.16000000003</v>
      </c>
      <c r="P313">
        <v>95400.24</v>
      </c>
      <c r="Q313">
        <v>211779.92</v>
      </c>
      <c r="R313">
        <v>0</v>
      </c>
      <c r="S313" t="s">
        <v>109</v>
      </c>
      <c r="T313" t="s">
        <v>109</v>
      </c>
      <c r="U313" t="s">
        <v>466</v>
      </c>
      <c r="V313" t="s">
        <v>109</v>
      </c>
      <c r="W313" t="s">
        <v>907</v>
      </c>
      <c r="Y313" t="s">
        <v>866</v>
      </c>
      <c r="Z313">
        <v>-15.89</v>
      </c>
      <c r="AA313">
        <v>-50.74</v>
      </c>
      <c r="AB313" t="s">
        <v>649</v>
      </c>
    </row>
    <row r="314" spans="1:28" x14ac:dyDescent="0.25">
      <c r="A314" t="s">
        <v>859</v>
      </c>
      <c r="B314" t="s">
        <v>1369</v>
      </c>
      <c r="C314" t="s">
        <v>546</v>
      </c>
      <c r="D314" t="s">
        <v>1261</v>
      </c>
      <c r="E314" t="s">
        <v>548</v>
      </c>
      <c r="F314" t="s">
        <v>6988</v>
      </c>
      <c r="G314" t="s">
        <v>1538</v>
      </c>
      <c r="H314" t="s">
        <v>551</v>
      </c>
      <c r="I314" t="s">
        <v>1539</v>
      </c>
      <c r="J314" t="s">
        <v>1373</v>
      </c>
      <c r="L314" s="174">
        <v>45661.125</v>
      </c>
      <c r="M314" s="174">
        <v>45682</v>
      </c>
      <c r="N314">
        <v>196433.64</v>
      </c>
      <c r="O314">
        <v>313224.73</v>
      </c>
      <c r="P314">
        <v>116791.09</v>
      </c>
      <c r="Q314">
        <v>196433.64</v>
      </c>
      <c r="R314">
        <v>0</v>
      </c>
      <c r="S314" t="s">
        <v>109</v>
      </c>
      <c r="T314" t="s">
        <v>109</v>
      </c>
      <c r="U314" t="s">
        <v>466</v>
      </c>
      <c r="V314" t="s">
        <v>109</v>
      </c>
      <c r="W314" t="s">
        <v>1333</v>
      </c>
      <c r="Y314" t="s">
        <v>866</v>
      </c>
      <c r="Z314">
        <v>-17.329999999999998</v>
      </c>
      <c r="AA314">
        <v>-53.2</v>
      </c>
      <c r="AB314" t="s">
        <v>649</v>
      </c>
    </row>
    <row r="315" spans="1:28" x14ac:dyDescent="0.25">
      <c r="A315" t="s">
        <v>859</v>
      </c>
      <c r="B315" t="s">
        <v>1369</v>
      </c>
      <c r="C315" t="s">
        <v>458</v>
      </c>
      <c r="D315" t="s">
        <v>1261</v>
      </c>
      <c r="E315" t="s">
        <v>548</v>
      </c>
      <c r="F315" t="s">
        <v>1540</v>
      </c>
      <c r="G315" t="s">
        <v>1541</v>
      </c>
      <c r="H315" t="s">
        <v>551</v>
      </c>
      <c r="I315" t="s">
        <v>1542</v>
      </c>
      <c r="J315" t="s">
        <v>1373</v>
      </c>
      <c r="L315" s="174">
        <v>45656</v>
      </c>
      <c r="M315" s="174"/>
      <c r="N315">
        <v>14214.33</v>
      </c>
      <c r="O315">
        <v>116320.48</v>
      </c>
      <c r="P315">
        <v>102106.15</v>
      </c>
      <c r="Q315">
        <v>14214.33</v>
      </c>
      <c r="R315">
        <v>0</v>
      </c>
      <c r="S315" t="s">
        <v>109</v>
      </c>
      <c r="T315" t="s">
        <v>114</v>
      </c>
      <c r="U315" t="s">
        <v>466</v>
      </c>
      <c r="V315" t="s">
        <v>109</v>
      </c>
      <c r="W315" t="s">
        <v>865</v>
      </c>
      <c r="Y315" t="s">
        <v>866</v>
      </c>
      <c r="Z315">
        <v>-15.68</v>
      </c>
      <c r="AA315">
        <v>-47.65</v>
      </c>
      <c r="AB315" t="s">
        <v>523</v>
      </c>
    </row>
    <row r="316" spans="1:28" x14ac:dyDescent="0.25">
      <c r="A316" t="s">
        <v>859</v>
      </c>
      <c r="B316" t="s">
        <v>1369</v>
      </c>
      <c r="C316" t="s">
        <v>546</v>
      </c>
      <c r="D316" t="s">
        <v>1261</v>
      </c>
      <c r="E316" t="s">
        <v>548</v>
      </c>
      <c r="F316" t="s">
        <v>6989</v>
      </c>
      <c r="G316" t="s">
        <v>1543</v>
      </c>
      <c r="H316" t="s">
        <v>551</v>
      </c>
      <c r="I316" t="s">
        <v>1544</v>
      </c>
      <c r="J316" t="s">
        <v>1373</v>
      </c>
      <c r="L316" s="174">
        <v>45916.125</v>
      </c>
      <c r="M316" s="174">
        <v>46012</v>
      </c>
      <c r="N316">
        <v>242437.73</v>
      </c>
      <c r="O316">
        <v>257920.85</v>
      </c>
      <c r="P316">
        <v>15483.12</v>
      </c>
      <c r="Q316">
        <v>242437.73</v>
      </c>
      <c r="R316">
        <v>0</v>
      </c>
      <c r="S316" t="s">
        <v>109</v>
      </c>
      <c r="T316" t="s">
        <v>109</v>
      </c>
      <c r="U316" t="s">
        <v>114</v>
      </c>
      <c r="V316" t="s">
        <v>109</v>
      </c>
      <c r="W316" t="s">
        <v>955</v>
      </c>
      <c r="Y316" t="s">
        <v>866</v>
      </c>
      <c r="Z316">
        <v>-14.77</v>
      </c>
      <c r="AA316">
        <v>-46.68</v>
      </c>
      <c r="AB316" t="s">
        <v>649</v>
      </c>
    </row>
    <row r="317" spans="1:28" x14ac:dyDescent="0.25">
      <c r="A317" t="s">
        <v>859</v>
      </c>
      <c r="B317" t="s">
        <v>1369</v>
      </c>
      <c r="C317" t="s">
        <v>546</v>
      </c>
      <c r="D317" t="s">
        <v>1261</v>
      </c>
      <c r="E317" t="s">
        <v>548</v>
      </c>
      <c r="F317" t="s">
        <v>6990</v>
      </c>
      <c r="G317" t="s">
        <v>1545</v>
      </c>
      <c r="H317" t="s">
        <v>551</v>
      </c>
      <c r="I317" t="s">
        <v>1546</v>
      </c>
      <c r="J317" t="s">
        <v>1373</v>
      </c>
      <c r="L317" s="174">
        <v>45751.125</v>
      </c>
      <c r="M317" s="174">
        <v>45802</v>
      </c>
      <c r="N317">
        <v>254377.33</v>
      </c>
      <c r="O317">
        <v>280423.31</v>
      </c>
      <c r="P317">
        <v>26045.98</v>
      </c>
      <c r="Q317">
        <v>254377.33</v>
      </c>
      <c r="R317">
        <v>0</v>
      </c>
      <c r="S317" t="s">
        <v>109</v>
      </c>
      <c r="T317" t="s">
        <v>109</v>
      </c>
      <c r="U317" t="s">
        <v>466</v>
      </c>
      <c r="V317" t="s">
        <v>109</v>
      </c>
      <c r="W317" t="s">
        <v>907</v>
      </c>
      <c r="Y317" t="s">
        <v>866</v>
      </c>
      <c r="Z317">
        <v>-14.8</v>
      </c>
      <c r="AA317">
        <v>-47.42</v>
      </c>
      <c r="AB317" t="s">
        <v>649</v>
      </c>
    </row>
    <row r="318" spans="1:28" x14ac:dyDescent="0.25">
      <c r="A318" t="s">
        <v>859</v>
      </c>
      <c r="B318" t="s">
        <v>1369</v>
      </c>
      <c r="C318" t="s">
        <v>546</v>
      </c>
      <c r="D318" t="s">
        <v>1261</v>
      </c>
      <c r="E318" t="s">
        <v>548</v>
      </c>
      <c r="F318" t="s">
        <v>6991</v>
      </c>
      <c r="G318" t="s">
        <v>1547</v>
      </c>
      <c r="H318" t="s">
        <v>551</v>
      </c>
      <c r="I318" t="s">
        <v>1548</v>
      </c>
      <c r="J318" t="s">
        <v>1373</v>
      </c>
      <c r="L318" s="174">
        <v>45901.125</v>
      </c>
      <c r="M318">
        <v>45982</v>
      </c>
      <c r="N318">
        <v>242437.73</v>
      </c>
      <c r="O318">
        <v>257920.85</v>
      </c>
      <c r="P318">
        <v>15483.12</v>
      </c>
      <c r="Q318">
        <v>242437.73</v>
      </c>
      <c r="R318">
        <v>0</v>
      </c>
      <c r="S318" t="s">
        <v>109</v>
      </c>
      <c r="T318" t="s">
        <v>109</v>
      </c>
      <c r="U318" t="s">
        <v>114</v>
      </c>
      <c r="V318" t="s">
        <v>109</v>
      </c>
      <c r="W318" t="s">
        <v>865</v>
      </c>
      <c r="Y318" t="s">
        <v>866</v>
      </c>
      <c r="Z318">
        <v>-18.46</v>
      </c>
      <c r="AA318">
        <v>-48.23</v>
      </c>
      <c r="AB318" t="s">
        <v>649</v>
      </c>
    </row>
    <row r="319" spans="1:28" x14ac:dyDescent="0.25">
      <c r="A319" t="s">
        <v>859</v>
      </c>
      <c r="B319" t="s">
        <v>1369</v>
      </c>
      <c r="C319" t="s">
        <v>546</v>
      </c>
      <c r="D319" t="s">
        <v>1261</v>
      </c>
      <c r="E319" t="s">
        <v>548</v>
      </c>
      <c r="F319" t="s">
        <v>6992</v>
      </c>
      <c r="G319" t="s">
        <v>1549</v>
      </c>
      <c r="H319" t="s">
        <v>551</v>
      </c>
      <c r="I319" t="s">
        <v>1550</v>
      </c>
      <c r="J319" t="s">
        <v>1373</v>
      </c>
      <c r="L319" s="174">
        <v>45856.125</v>
      </c>
      <c r="M319">
        <v>45937</v>
      </c>
      <c r="N319">
        <v>242437.73</v>
      </c>
      <c r="O319">
        <v>257920.85</v>
      </c>
      <c r="P319">
        <v>15483.12</v>
      </c>
      <c r="Q319">
        <v>242437.73</v>
      </c>
      <c r="R319">
        <v>0</v>
      </c>
      <c r="S319" t="s">
        <v>109</v>
      </c>
      <c r="T319" t="s">
        <v>109</v>
      </c>
      <c r="U319" t="s">
        <v>114</v>
      </c>
      <c r="V319" t="s">
        <v>109</v>
      </c>
      <c r="W319" t="s">
        <v>898</v>
      </c>
      <c r="Y319" t="s">
        <v>866</v>
      </c>
      <c r="Z319">
        <v>-16.77</v>
      </c>
      <c r="AA319">
        <v>-47.6</v>
      </c>
      <c r="AB319" t="s">
        <v>649</v>
      </c>
    </row>
    <row r="320" spans="1:28" x14ac:dyDescent="0.25">
      <c r="A320" t="s">
        <v>859</v>
      </c>
      <c r="B320" t="s">
        <v>1369</v>
      </c>
      <c r="C320" t="s">
        <v>546</v>
      </c>
      <c r="D320" t="s">
        <v>1261</v>
      </c>
      <c r="E320" t="s">
        <v>548</v>
      </c>
      <c r="F320" t="s">
        <v>6993</v>
      </c>
      <c r="G320" t="s">
        <v>1551</v>
      </c>
      <c r="H320" t="s">
        <v>551</v>
      </c>
      <c r="I320" t="s">
        <v>1552</v>
      </c>
      <c r="J320" t="s">
        <v>1373</v>
      </c>
      <c r="L320" s="174">
        <v>45886.125</v>
      </c>
      <c r="M320">
        <v>45967</v>
      </c>
      <c r="N320">
        <v>242437.73</v>
      </c>
      <c r="O320">
        <v>257920.85</v>
      </c>
      <c r="P320">
        <v>15483.12</v>
      </c>
      <c r="Q320">
        <v>242437.73</v>
      </c>
      <c r="R320">
        <v>0</v>
      </c>
      <c r="S320" t="s">
        <v>109</v>
      </c>
      <c r="T320" t="s">
        <v>109</v>
      </c>
      <c r="U320" t="s">
        <v>114</v>
      </c>
      <c r="V320" t="s">
        <v>109</v>
      </c>
      <c r="W320" t="s">
        <v>882</v>
      </c>
      <c r="Y320" t="s">
        <v>866</v>
      </c>
      <c r="Z320">
        <v>-18</v>
      </c>
      <c r="AA320">
        <v>-49.37</v>
      </c>
      <c r="AB320" t="s">
        <v>649</v>
      </c>
    </row>
    <row r="321" spans="1:29" x14ac:dyDescent="0.25">
      <c r="A321" t="s">
        <v>859</v>
      </c>
      <c r="B321" t="s">
        <v>1369</v>
      </c>
      <c r="C321" t="s">
        <v>546</v>
      </c>
      <c r="D321" t="s">
        <v>1261</v>
      </c>
      <c r="E321" t="s">
        <v>548</v>
      </c>
      <c r="F321" t="s">
        <v>6994</v>
      </c>
      <c r="G321" t="s">
        <v>1553</v>
      </c>
      <c r="H321" t="s">
        <v>551</v>
      </c>
      <c r="I321" t="s">
        <v>1554</v>
      </c>
      <c r="J321" t="s">
        <v>1373</v>
      </c>
      <c r="L321" s="174">
        <v>45886.125</v>
      </c>
      <c r="M321">
        <v>45967</v>
      </c>
      <c r="N321">
        <v>242437.73</v>
      </c>
      <c r="O321">
        <v>257920.85</v>
      </c>
      <c r="P321">
        <v>15483.12</v>
      </c>
      <c r="Q321">
        <v>242437.73</v>
      </c>
      <c r="R321">
        <v>0</v>
      </c>
      <c r="S321" t="s">
        <v>109</v>
      </c>
      <c r="T321" t="s">
        <v>109</v>
      </c>
      <c r="U321" t="s">
        <v>114</v>
      </c>
      <c r="V321" t="s">
        <v>109</v>
      </c>
      <c r="W321" t="s">
        <v>1082</v>
      </c>
      <c r="Y321" t="s">
        <v>866</v>
      </c>
      <c r="Z321">
        <v>-15.15</v>
      </c>
      <c r="AA321">
        <v>-49.78</v>
      </c>
      <c r="AB321" t="s">
        <v>649</v>
      </c>
    </row>
    <row r="322" spans="1:29" x14ac:dyDescent="0.25">
      <c r="A322" t="s">
        <v>859</v>
      </c>
      <c r="B322" t="s">
        <v>1369</v>
      </c>
      <c r="C322" t="s">
        <v>546</v>
      </c>
      <c r="D322" t="s">
        <v>1261</v>
      </c>
      <c r="E322" t="s">
        <v>548</v>
      </c>
      <c r="F322" t="s">
        <v>6995</v>
      </c>
      <c r="G322" t="s">
        <v>1555</v>
      </c>
      <c r="H322" t="s">
        <v>551</v>
      </c>
      <c r="I322" t="s">
        <v>1556</v>
      </c>
      <c r="J322" t="s">
        <v>1373</v>
      </c>
      <c r="L322" s="174">
        <v>45706.125</v>
      </c>
      <c r="M322">
        <v>45742</v>
      </c>
      <c r="N322">
        <v>266878.95</v>
      </c>
      <c r="O322">
        <v>294257.39</v>
      </c>
      <c r="P322">
        <v>27378.44</v>
      </c>
      <c r="Q322">
        <v>266878.95</v>
      </c>
      <c r="R322">
        <v>0</v>
      </c>
      <c r="S322" t="s">
        <v>109</v>
      </c>
      <c r="T322" t="s">
        <v>109</v>
      </c>
      <c r="U322" t="s">
        <v>466</v>
      </c>
      <c r="V322" t="s">
        <v>109</v>
      </c>
      <c r="W322" t="s">
        <v>918</v>
      </c>
      <c r="Y322" t="s">
        <v>866</v>
      </c>
      <c r="Z322">
        <v>-14.08</v>
      </c>
      <c r="AA322">
        <v>-50.33</v>
      </c>
      <c r="AB322" t="s">
        <v>649</v>
      </c>
    </row>
    <row r="323" spans="1:29" x14ac:dyDescent="0.25">
      <c r="A323" t="s">
        <v>859</v>
      </c>
      <c r="B323" t="s">
        <v>1369</v>
      </c>
      <c r="C323" t="s">
        <v>546</v>
      </c>
      <c r="D323" t="s">
        <v>1261</v>
      </c>
      <c r="E323" t="s">
        <v>548</v>
      </c>
      <c r="F323" t="s">
        <v>6996</v>
      </c>
      <c r="G323" t="s">
        <v>1557</v>
      </c>
      <c r="H323" t="s">
        <v>551</v>
      </c>
      <c r="I323" t="s">
        <v>1558</v>
      </c>
      <c r="J323" t="s">
        <v>1373</v>
      </c>
      <c r="L323" s="174">
        <v>45656.125</v>
      </c>
      <c r="M323">
        <v>45689</v>
      </c>
      <c r="N323">
        <v>26213.83</v>
      </c>
      <c r="O323">
        <v>137710.91999999998</v>
      </c>
      <c r="P323">
        <v>111497.09</v>
      </c>
      <c r="Q323">
        <v>26213.83</v>
      </c>
      <c r="R323">
        <v>0</v>
      </c>
      <c r="S323" t="s">
        <v>109</v>
      </c>
      <c r="T323" t="s">
        <v>109</v>
      </c>
      <c r="U323" t="s">
        <v>466</v>
      </c>
      <c r="V323" t="s">
        <v>109</v>
      </c>
      <c r="X323" t="s">
        <v>1559</v>
      </c>
      <c r="Y323" t="s">
        <v>866</v>
      </c>
      <c r="Z323">
        <v>-16</v>
      </c>
      <c r="AA323">
        <v>-48</v>
      </c>
      <c r="AB323" t="s">
        <v>649</v>
      </c>
    </row>
    <row r="324" spans="1:29" x14ac:dyDescent="0.25">
      <c r="A324" t="s">
        <v>859</v>
      </c>
      <c r="B324" t="s">
        <v>1369</v>
      </c>
      <c r="C324" t="s">
        <v>458</v>
      </c>
      <c r="D324" t="s">
        <v>1261</v>
      </c>
      <c r="E324" t="s">
        <v>548</v>
      </c>
      <c r="F324" t="s">
        <v>1560</v>
      </c>
      <c r="G324" t="s">
        <v>1561</v>
      </c>
      <c r="H324" t="s">
        <v>551</v>
      </c>
      <c r="I324" t="s">
        <v>1562</v>
      </c>
      <c r="J324" t="s">
        <v>1373</v>
      </c>
      <c r="L324" s="174">
        <v>45656</v>
      </c>
      <c r="N324">
        <v>14005.95</v>
      </c>
      <c r="O324">
        <v>115807.09999999999</v>
      </c>
      <c r="P324">
        <v>101801.15</v>
      </c>
      <c r="Q324">
        <v>14005.95</v>
      </c>
      <c r="R324">
        <v>0</v>
      </c>
      <c r="S324" t="s">
        <v>109</v>
      </c>
      <c r="T324" t="s">
        <v>114</v>
      </c>
      <c r="U324" t="s">
        <v>109</v>
      </c>
      <c r="V324" t="s">
        <v>109</v>
      </c>
      <c r="W324" t="s">
        <v>888</v>
      </c>
      <c r="Y324" t="s">
        <v>866</v>
      </c>
      <c r="Z324">
        <v>-16.68</v>
      </c>
      <c r="AA324">
        <v>-49.26</v>
      </c>
      <c r="AB324" t="s">
        <v>523</v>
      </c>
    </row>
    <row r="325" spans="1:29" x14ac:dyDescent="0.25">
      <c r="A325" t="s">
        <v>859</v>
      </c>
      <c r="B325" t="s">
        <v>1369</v>
      </c>
      <c r="C325" t="s">
        <v>458</v>
      </c>
      <c r="D325" t="s">
        <v>1261</v>
      </c>
      <c r="E325" t="s">
        <v>548</v>
      </c>
      <c r="F325" t="s">
        <v>1563</v>
      </c>
      <c r="G325" t="s">
        <v>1564</v>
      </c>
      <c r="H325" t="s">
        <v>551</v>
      </c>
      <c r="I325" t="s">
        <v>1565</v>
      </c>
      <c r="J325" t="s">
        <v>1373</v>
      </c>
      <c r="L325" s="174">
        <v>45656</v>
      </c>
      <c r="N325">
        <v>21393.46</v>
      </c>
      <c r="O325">
        <v>134561.81</v>
      </c>
      <c r="P325">
        <v>113168.35</v>
      </c>
      <c r="Q325">
        <v>21393.46</v>
      </c>
      <c r="R325">
        <v>0</v>
      </c>
      <c r="S325" t="s">
        <v>109</v>
      </c>
      <c r="T325" t="s">
        <v>114</v>
      </c>
      <c r="U325" t="s">
        <v>109</v>
      </c>
      <c r="V325" t="s">
        <v>109</v>
      </c>
      <c r="W325" t="s">
        <v>927</v>
      </c>
      <c r="Y325" t="s">
        <v>866</v>
      </c>
      <c r="Z325">
        <v>-13.4</v>
      </c>
      <c r="AA325">
        <v>-46.32</v>
      </c>
      <c r="AB325" t="s">
        <v>523</v>
      </c>
    </row>
    <row r="326" spans="1:29" x14ac:dyDescent="0.25">
      <c r="A326" t="s">
        <v>859</v>
      </c>
      <c r="B326" t="s">
        <v>1369</v>
      </c>
      <c r="C326" t="s">
        <v>458</v>
      </c>
      <c r="D326" t="s">
        <v>1261</v>
      </c>
      <c r="E326" t="s">
        <v>548</v>
      </c>
      <c r="F326" t="s">
        <v>1566</v>
      </c>
      <c r="G326" t="s">
        <v>1567</v>
      </c>
      <c r="H326" t="s">
        <v>551</v>
      </c>
      <c r="I326" t="s">
        <v>1568</v>
      </c>
      <c r="J326" t="s">
        <v>1373</v>
      </c>
      <c r="L326" s="174">
        <v>45656</v>
      </c>
      <c r="N326">
        <v>15062.71</v>
      </c>
      <c r="O326">
        <v>113215.87</v>
      </c>
      <c r="P326">
        <v>98153.16</v>
      </c>
      <c r="Q326">
        <v>15062.71</v>
      </c>
      <c r="R326">
        <v>0</v>
      </c>
      <c r="S326" t="s">
        <v>109</v>
      </c>
      <c r="T326" t="s">
        <v>114</v>
      </c>
      <c r="U326" t="s">
        <v>466</v>
      </c>
      <c r="V326" t="s">
        <v>109</v>
      </c>
      <c r="W326" t="s">
        <v>918</v>
      </c>
      <c r="Y326" t="s">
        <v>866</v>
      </c>
      <c r="Z326">
        <v>-13.68</v>
      </c>
      <c r="AA326">
        <v>-49.72</v>
      </c>
      <c r="AB326" t="s">
        <v>523</v>
      </c>
    </row>
    <row r="327" spans="1:29" x14ac:dyDescent="0.25">
      <c r="A327" t="s">
        <v>859</v>
      </c>
      <c r="B327" t="s">
        <v>1369</v>
      </c>
      <c r="C327" t="s">
        <v>458</v>
      </c>
      <c r="D327" t="s">
        <v>1261</v>
      </c>
      <c r="E327" t="s">
        <v>548</v>
      </c>
      <c r="F327" t="s">
        <v>1569</v>
      </c>
      <c r="G327" t="s">
        <v>1570</v>
      </c>
      <c r="H327" t="s">
        <v>551</v>
      </c>
      <c r="I327" t="s">
        <v>1571</v>
      </c>
      <c r="J327" t="s">
        <v>1373</v>
      </c>
      <c r="L327" s="174">
        <v>45656</v>
      </c>
      <c r="N327">
        <v>45394.2</v>
      </c>
      <c r="O327">
        <v>181573.84000000003</v>
      </c>
      <c r="P327">
        <v>136179.64000000001</v>
      </c>
      <c r="Q327">
        <v>45394.2</v>
      </c>
      <c r="R327">
        <v>0</v>
      </c>
      <c r="S327" t="s">
        <v>109</v>
      </c>
      <c r="T327" t="s">
        <v>114</v>
      </c>
      <c r="U327" t="s">
        <v>466</v>
      </c>
      <c r="V327" t="s">
        <v>109</v>
      </c>
      <c r="W327" t="s">
        <v>898</v>
      </c>
      <c r="Y327" t="s">
        <v>866</v>
      </c>
      <c r="Z327">
        <v>-16.43</v>
      </c>
      <c r="AA327">
        <v>-48</v>
      </c>
      <c r="AB327" t="s">
        <v>523</v>
      </c>
    </row>
    <row r="328" spans="1:29" x14ac:dyDescent="0.25">
      <c r="A328" t="s">
        <v>859</v>
      </c>
      <c r="B328" t="s">
        <v>1369</v>
      </c>
      <c r="C328" t="s">
        <v>458</v>
      </c>
      <c r="D328" t="s">
        <v>1261</v>
      </c>
      <c r="E328" t="s">
        <v>548</v>
      </c>
      <c r="F328" t="s">
        <v>6997</v>
      </c>
      <c r="G328" t="s">
        <v>1572</v>
      </c>
      <c r="H328" t="s">
        <v>551</v>
      </c>
      <c r="I328" t="s">
        <v>1085</v>
      </c>
      <c r="J328" t="s">
        <v>1373</v>
      </c>
      <c r="L328" s="174">
        <v>45656</v>
      </c>
      <c r="N328">
        <v>16682.849999999999</v>
      </c>
      <c r="O328">
        <v>118389.59</v>
      </c>
      <c r="P328">
        <v>101706.74</v>
      </c>
      <c r="Q328">
        <v>16682.849999999999</v>
      </c>
      <c r="R328">
        <v>0</v>
      </c>
      <c r="S328" t="s">
        <v>109</v>
      </c>
      <c r="T328" t="s">
        <v>114</v>
      </c>
      <c r="U328" t="s">
        <v>466</v>
      </c>
      <c r="V328" t="s">
        <v>109</v>
      </c>
      <c r="W328" t="s">
        <v>907</v>
      </c>
      <c r="Y328" t="s">
        <v>866</v>
      </c>
      <c r="Z328">
        <v>-15.87</v>
      </c>
      <c r="AA328">
        <v>-50.87</v>
      </c>
      <c r="AB328" t="s">
        <v>523</v>
      </c>
    </row>
    <row r="329" spans="1:29" x14ac:dyDescent="0.25">
      <c r="A329" t="s">
        <v>859</v>
      </c>
      <c r="B329" t="s">
        <v>1369</v>
      </c>
      <c r="C329" t="s">
        <v>458</v>
      </c>
      <c r="D329" t="s">
        <v>1261</v>
      </c>
      <c r="E329" t="s">
        <v>548</v>
      </c>
      <c r="F329" t="s">
        <v>1573</v>
      </c>
      <c r="G329" t="s">
        <v>1574</v>
      </c>
      <c r="H329" t="s">
        <v>551</v>
      </c>
      <c r="I329" t="s">
        <v>1575</v>
      </c>
      <c r="J329" t="s">
        <v>1373</v>
      </c>
      <c r="L329" s="174">
        <v>45656</v>
      </c>
      <c r="N329">
        <v>16721.61</v>
      </c>
      <c r="O329">
        <v>120022.48</v>
      </c>
      <c r="P329">
        <v>103300.87</v>
      </c>
      <c r="Q329">
        <v>16721.61</v>
      </c>
      <c r="R329">
        <v>0</v>
      </c>
      <c r="S329" t="s">
        <v>109</v>
      </c>
      <c r="T329" t="s">
        <v>114</v>
      </c>
      <c r="U329" t="s">
        <v>466</v>
      </c>
      <c r="V329" t="s">
        <v>109</v>
      </c>
      <c r="W329" t="s">
        <v>898</v>
      </c>
      <c r="Y329" t="s">
        <v>866</v>
      </c>
      <c r="Z329">
        <v>-15.57</v>
      </c>
      <c r="AA329">
        <v>-50.1</v>
      </c>
      <c r="AB329" t="s">
        <v>523</v>
      </c>
    </row>
    <row r="330" spans="1:29" x14ac:dyDescent="0.25">
      <c r="A330" t="s">
        <v>859</v>
      </c>
      <c r="B330" t="s">
        <v>1369</v>
      </c>
      <c r="C330" t="s">
        <v>458</v>
      </c>
      <c r="D330" t="s">
        <v>1261</v>
      </c>
      <c r="E330" t="s">
        <v>548</v>
      </c>
      <c r="F330" t="s">
        <v>6998</v>
      </c>
      <c r="G330" t="s">
        <v>1576</v>
      </c>
      <c r="H330" t="s">
        <v>551</v>
      </c>
      <c r="I330" t="s">
        <v>1577</v>
      </c>
      <c r="J330" t="s">
        <v>1373</v>
      </c>
      <c r="L330" s="174">
        <v>45656</v>
      </c>
      <c r="N330">
        <v>16048.65</v>
      </c>
      <c r="O330">
        <v>116849.39</v>
      </c>
      <c r="P330">
        <v>100800.74</v>
      </c>
      <c r="Q330">
        <v>16048.65</v>
      </c>
      <c r="R330">
        <v>0</v>
      </c>
      <c r="S330" t="s">
        <v>109</v>
      </c>
      <c r="T330" t="s">
        <v>114</v>
      </c>
      <c r="U330" t="s">
        <v>466</v>
      </c>
      <c r="V330" t="s">
        <v>109</v>
      </c>
      <c r="W330" t="s">
        <v>907</v>
      </c>
      <c r="Y330" t="s">
        <v>866</v>
      </c>
      <c r="Z330">
        <v>-16.02</v>
      </c>
      <c r="AA330">
        <v>-51.42</v>
      </c>
      <c r="AB330" t="s">
        <v>523</v>
      </c>
    </row>
    <row r="331" spans="1:29" x14ac:dyDescent="0.25">
      <c r="A331" t="s">
        <v>859</v>
      </c>
      <c r="B331" t="s">
        <v>1369</v>
      </c>
      <c r="C331" t="s">
        <v>458</v>
      </c>
      <c r="D331" t="s">
        <v>1261</v>
      </c>
      <c r="E331" t="s">
        <v>548</v>
      </c>
      <c r="F331" t="s">
        <v>1578</v>
      </c>
      <c r="G331" t="s">
        <v>1579</v>
      </c>
      <c r="H331" t="s">
        <v>551</v>
      </c>
      <c r="I331" t="s">
        <v>1580</v>
      </c>
      <c r="J331" t="s">
        <v>1373</v>
      </c>
      <c r="L331" s="174">
        <v>45656</v>
      </c>
      <c r="N331">
        <v>14005.94</v>
      </c>
      <c r="O331">
        <v>115807.09</v>
      </c>
      <c r="P331">
        <v>101801.15</v>
      </c>
      <c r="Q331">
        <v>14005.94</v>
      </c>
      <c r="R331">
        <v>0</v>
      </c>
      <c r="S331" t="s">
        <v>109</v>
      </c>
      <c r="T331" t="s">
        <v>114</v>
      </c>
      <c r="U331" t="s">
        <v>466</v>
      </c>
      <c r="V331" t="s">
        <v>109</v>
      </c>
      <c r="W331" t="s">
        <v>865</v>
      </c>
      <c r="Y331" t="s">
        <v>866</v>
      </c>
      <c r="Z331">
        <v>-18.16</v>
      </c>
      <c r="AA331">
        <v>-50.36</v>
      </c>
      <c r="AB331" t="s">
        <v>523</v>
      </c>
    </row>
    <row r="332" spans="1:29" x14ac:dyDescent="0.25">
      <c r="A332" t="s">
        <v>859</v>
      </c>
      <c r="B332" t="s">
        <v>1369</v>
      </c>
      <c r="C332" t="s">
        <v>458</v>
      </c>
      <c r="D332" t="s">
        <v>1261</v>
      </c>
      <c r="E332" t="s">
        <v>548</v>
      </c>
      <c r="F332" t="s">
        <v>1581</v>
      </c>
      <c r="G332" t="s">
        <v>1582</v>
      </c>
      <c r="H332" t="s">
        <v>551</v>
      </c>
      <c r="I332" t="s">
        <v>1006</v>
      </c>
      <c r="J332" t="s">
        <v>1373</v>
      </c>
      <c r="L332" s="174">
        <v>45656</v>
      </c>
      <c r="M332" s="174"/>
      <c r="N332">
        <v>18620.900000000001</v>
      </c>
      <c r="O332">
        <v>122082.04000000001</v>
      </c>
      <c r="P332">
        <v>103461.14</v>
      </c>
      <c r="Q332">
        <v>18620.900000000001</v>
      </c>
      <c r="R332">
        <v>0</v>
      </c>
      <c r="S332" t="s">
        <v>109</v>
      </c>
      <c r="T332" t="s">
        <v>114</v>
      </c>
      <c r="U332" t="s">
        <v>466</v>
      </c>
      <c r="V332" t="s">
        <v>109</v>
      </c>
      <c r="W332" t="s">
        <v>898</v>
      </c>
      <c r="Y332" t="s">
        <v>866</v>
      </c>
      <c r="Z332">
        <v>-16.03</v>
      </c>
      <c r="AA332">
        <v>-47.92</v>
      </c>
      <c r="AB332" t="s">
        <v>523</v>
      </c>
      <c r="AC332" t="s">
        <v>1160</v>
      </c>
    </row>
    <row r="333" spans="1:29" x14ac:dyDescent="0.25">
      <c r="A333" t="s">
        <v>859</v>
      </c>
      <c r="B333" t="s">
        <v>1369</v>
      </c>
      <c r="C333" t="s">
        <v>458</v>
      </c>
      <c r="D333" t="s">
        <v>1261</v>
      </c>
      <c r="E333" t="s">
        <v>548</v>
      </c>
      <c r="F333" t="s">
        <v>1583</v>
      </c>
      <c r="G333" t="s">
        <v>1584</v>
      </c>
      <c r="H333" t="s">
        <v>551</v>
      </c>
      <c r="I333" t="s">
        <v>1585</v>
      </c>
      <c r="J333" t="s">
        <v>1373</v>
      </c>
      <c r="L333" s="174">
        <v>45656</v>
      </c>
      <c r="N333">
        <v>12054.21</v>
      </c>
      <c r="O333">
        <v>109613.75</v>
      </c>
      <c r="P333">
        <v>97559.54</v>
      </c>
      <c r="Q333">
        <v>12054.21</v>
      </c>
      <c r="R333">
        <v>0</v>
      </c>
      <c r="S333" t="s">
        <v>109</v>
      </c>
      <c r="T333" t="s">
        <v>114</v>
      </c>
      <c r="U333" t="s">
        <v>466</v>
      </c>
      <c r="V333" t="s">
        <v>109</v>
      </c>
      <c r="W333" t="s">
        <v>1082</v>
      </c>
      <c r="Y333" t="s">
        <v>866</v>
      </c>
      <c r="Z333">
        <v>-15.03</v>
      </c>
      <c r="AA333">
        <v>-49.15</v>
      </c>
      <c r="AB333" t="s">
        <v>523</v>
      </c>
    </row>
    <row r="334" spans="1:29" x14ac:dyDescent="0.25">
      <c r="A334" t="s">
        <v>859</v>
      </c>
      <c r="B334" t="s">
        <v>1369</v>
      </c>
      <c r="C334" t="s">
        <v>458</v>
      </c>
      <c r="D334" t="s">
        <v>1261</v>
      </c>
      <c r="E334" t="s">
        <v>548</v>
      </c>
      <c r="F334" t="s">
        <v>1586</v>
      </c>
      <c r="G334" t="s">
        <v>1587</v>
      </c>
      <c r="H334" t="s">
        <v>551</v>
      </c>
      <c r="I334" t="s">
        <v>1588</v>
      </c>
      <c r="J334" t="s">
        <v>1373</v>
      </c>
      <c r="L334" s="174">
        <v>45656</v>
      </c>
      <c r="M334" s="174"/>
      <c r="N334">
        <v>31630.65</v>
      </c>
      <c r="O334">
        <v>152674.64000000001</v>
      </c>
      <c r="P334">
        <v>121043.99</v>
      </c>
      <c r="Q334">
        <v>31630.65</v>
      </c>
      <c r="R334">
        <v>0</v>
      </c>
      <c r="S334" t="s">
        <v>109</v>
      </c>
      <c r="T334" t="s">
        <v>114</v>
      </c>
      <c r="U334" t="s">
        <v>466</v>
      </c>
      <c r="V334" t="s">
        <v>109</v>
      </c>
      <c r="X334" t="s">
        <v>1589</v>
      </c>
      <c r="Y334" t="s">
        <v>866</v>
      </c>
      <c r="Z334">
        <v>-16.8</v>
      </c>
      <c r="AA334">
        <v>-49.93</v>
      </c>
      <c r="AB334" t="s">
        <v>523</v>
      </c>
    </row>
    <row r="335" spans="1:29" x14ac:dyDescent="0.25">
      <c r="A335" t="s">
        <v>859</v>
      </c>
      <c r="B335" t="s">
        <v>1369</v>
      </c>
      <c r="C335" t="s">
        <v>458</v>
      </c>
      <c r="D335" t="s">
        <v>1261</v>
      </c>
      <c r="E335" t="s">
        <v>548</v>
      </c>
      <c r="F335" t="s">
        <v>1590</v>
      </c>
      <c r="G335" t="s">
        <v>1591</v>
      </c>
      <c r="H335" t="s">
        <v>551</v>
      </c>
      <c r="I335" t="s">
        <v>1111</v>
      </c>
      <c r="J335" t="s">
        <v>1373</v>
      </c>
      <c r="L335" s="174">
        <v>45656</v>
      </c>
      <c r="M335" s="174"/>
      <c r="N335">
        <v>24878.7</v>
      </c>
      <c r="O335">
        <v>141953.32</v>
      </c>
      <c r="P335">
        <v>117074.62</v>
      </c>
      <c r="Q335">
        <v>24878.7</v>
      </c>
      <c r="R335">
        <v>0</v>
      </c>
      <c r="S335" t="s">
        <v>109</v>
      </c>
      <c r="T335" t="s">
        <v>114</v>
      </c>
      <c r="U335" t="s">
        <v>466</v>
      </c>
      <c r="V335" t="s">
        <v>109</v>
      </c>
      <c r="W335" t="s">
        <v>955</v>
      </c>
      <c r="Y335" t="s">
        <v>866</v>
      </c>
      <c r="Z335">
        <v>-15.46</v>
      </c>
      <c r="AA335">
        <v>-47.61</v>
      </c>
      <c r="AB335" t="s">
        <v>523</v>
      </c>
    </row>
    <row r="336" spans="1:29" x14ac:dyDescent="0.25">
      <c r="A336" t="s">
        <v>859</v>
      </c>
      <c r="B336" t="s">
        <v>1369</v>
      </c>
      <c r="C336" t="s">
        <v>458</v>
      </c>
      <c r="D336" t="s">
        <v>1261</v>
      </c>
      <c r="E336" t="s">
        <v>548</v>
      </c>
      <c r="F336" t="s">
        <v>1592</v>
      </c>
      <c r="G336" t="s">
        <v>1593</v>
      </c>
      <c r="H336" t="s">
        <v>551</v>
      </c>
      <c r="I336" t="s">
        <v>1594</v>
      </c>
      <c r="J336" t="s">
        <v>1373</v>
      </c>
      <c r="L336" s="174">
        <v>45656</v>
      </c>
      <c r="M336" s="174"/>
      <c r="N336">
        <v>25991.43</v>
      </c>
      <c r="O336">
        <v>139409.81</v>
      </c>
      <c r="P336">
        <v>113418.38</v>
      </c>
      <c r="Q336">
        <v>25991.43</v>
      </c>
      <c r="R336">
        <v>0</v>
      </c>
      <c r="S336" t="s">
        <v>109</v>
      </c>
      <c r="T336" t="s">
        <v>114</v>
      </c>
      <c r="U336" t="s">
        <v>466</v>
      </c>
      <c r="V336" t="s">
        <v>109</v>
      </c>
      <c r="W336" t="s">
        <v>1333</v>
      </c>
      <c r="Y336" t="s">
        <v>866</v>
      </c>
      <c r="Z336">
        <v>-17.95</v>
      </c>
      <c r="AA336">
        <v>-52.6</v>
      </c>
      <c r="AB336" t="s">
        <v>523</v>
      </c>
    </row>
    <row r="337" spans="1:28" x14ac:dyDescent="0.25">
      <c r="A337" t="s">
        <v>859</v>
      </c>
      <c r="B337" t="s">
        <v>1369</v>
      </c>
      <c r="C337" t="s">
        <v>458</v>
      </c>
      <c r="D337" t="s">
        <v>1261</v>
      </c>
      <c r="E337" t="s">
        <v>548</v>
      </c>
      <c r="F337" t="s">
        <v>1595</v>
      </c>
      <c r="G337" t="s">
        <v>1596</v>
      </c>
      <c r="H337" t="s">
        <v>551</v>
      </c>
      <c r="I337" t="s">
        <v>1597</v>
      </c>
      <c r="J337" t="s">
        <v>1373</v>
      </c>
      <c r="L337" s="174">
        <v>45656</v>
      </c>
      <c r="M337" s="174"/>
      <c r="N337">
        <v>16615.04</v>
      </c>
      <c r="O337">
        <v>121672.19</v>
      </c>
      <c r="P337">
        <v>105057.15</v>
      </c>
      <c r="Q337">
        <v>16615.04</v>
      </c>
      <c r="R337">
        <v>0</v>
      </c>
      <c r="S337" t="s">
        <v>109</v>
      </c>
      <c r="T337" t="s">
        <v>114</v>
      </c>
      <c r="U337" t="s">
        <v>466</v>
      </c>
      <c r="V337" t="s">
        <v>109</v>
      </c>
      <c r="W337" t="s">
        <v>1011</v>
      </c>
      <c r="Y337" t="s">
        <v>866</v>
      </c>
      <c r="Z337">
        <v>-17.87</v>
      </c>
      <c r="AA337">
        <v>-51.15</v>
      </c>
      <c r="AB337" t="s">
        <v>523</v>
      </c>
    </row>
    <row r="338" spans="1:28" x14ac:dyDescent="0.25">
      <c r="A338" t="s">
        <v>859</v>
      </c>
      <c r="B338" t="s">
        <v>1369</v>
      </c>
      <c r="C338" t="s">
        <v>546</v>
      </c>
      <c r="D338" t="s">
        <v>1261</v>
      </c>
      <c r="E338" t="s">
        <v>548</v>
      </c>
      <c r="F338" t="s">
        <v>6999</v>
      </c>
      <c r="G338" t="s">
        <v>7000</v>
      </c>
      <c r="H338" t="s">
        <v>551</v>
      </c>
      <c r="I338" t="s">
        <v>7001</v>
      </c>
      <c r="J338" t="s">
        <v>1373</v>
      </c>
      <c r="L338" s="174">
        <v>45656.125</v>
      </c>
      <c r="M338" s="174">
        <v>45862</v>
      </c>
      <c r="N338">
        <v>0</v>
      </c>
      <c r="O338">
        <v>15483.12</v>
      </c>
      <c r="P338">
        <v>15483.12</v>
      </c>
      <c r="Q338">
        <v>0</v>
      </c>
      <c r="R338">
        <v>0</v>
      </c>
      <c r="S338" t="s">
        <v>109</v>
      </c>
      <c r="T338" t="s">
        <v>109</v>
      </c>
      <c r="U338" t="s">
        <v>466</v>
      </c>
      <c r="V338" t="s">
        <v>109</v>
      </c>
      <c r="W338" t="s">
        <v>907</v>
      </c>
      <c r="X338" t="s">
        <v>7002</v>
      </c>
      <c r="Y338" t="s">
        <v>866</v>
      </c>
      <c r="Z338">
        <v>-15.9</v>
      </c>
      <c r="AA338">
        <v>-499067366</v>
      </c>
      <c r="AB338" t="s">
        <v>649</v>
      </c>
    </row>
    <row r="339" spans="1:28" x14ac:dyDescent="0.25">
      <c r="A339" t="s">
        <v>859</v>
      </c>
      <c r="B339" t="s">
        <v>1369</v>
      </c>
      <c r="C339" t="s">
        <v>458</v>
      </c>
      <c r="D339" t="s">
        <v>1261</v>
      </c>
      <c r="E339" t="s">
        <v>548</v>
      </c>
      <c r="F339" t="s">
        <v>1598</v>
      </c>
      <c r="G339" t="s">
        <v>1599</v>
      </c>
      <c r="H339" t="s">
        <v>551</v>
      </c>
      <c r="I339" t="s">
        <v>1600</v>
      </c>
      <c r="J339" t="s">
        <v>1373</v>
      </c>
      <c r="L339" s="174">
        <v>45656</v>
      </c>
      <c r="M339" s="174"/>
      <c r="N339">
        <v>34438.300000000003</v>
      </c>
      <c r="O339">
        <v>157697.43</v>
      </c>
      <c r="P339">
        <v>123259.13</v>
      </c>
      <c r="Q339">
        <v>34438.300000000003</v>
      </c>
      <c r="R339">
        <v>0</v>
      </c>
      <c r="S339" t="s">
        <v>109</v>
      </c>
      <c r="T339" t="s">
        <v>114</v>
      </c>
      <c r="U339" t="s">
        <v>466</v>
      </c>
      <c r="V339" t="s">
        <v>109</v>
      </c>
      <c r="W339" t="s">
        <v>898</v>
      </c>
      <c r="Y339" t="s">
        <v>866</v>
      </c>
      <c r="Z339">
        <v>-16.07</v>
      </c>
      <c r="AA339">
        <v>-47.97</v>
      </c>
      <c r="AB339" t="s">
        <v>523</v>
      </c>
    </row>
    <row r="340" spans="1:28" x14ac:dyDescent="0.25">
      <c r="A340" t="s">
        <v>859</v>
      </c>
      <c r="B340" t="s">
        <v>516</v>
      </c>
      <c r="C340" t="s">
        <v>477</v>
      </c>
      <c r="D340" t="s">
        <v>1601</v>
      </c>
      <c r="E340" t="s">
        <v>1602</v>
      </c>
      <c r="F340" t="s">
        <v>1603</v>
      </c>
      <c r="G340" t="s">
        <v>1604</v>
      </c>
      <c r="H340" t="s">
        <v>463</v>
      </c>
      <c r="I340" t="s">
        <v>1169</v>
      </c>
      <c r="J340" t="s">
        <v>597</v>
      </c>
      <c r="L340" s="174">
        <v>46022.125</v>
      </c>
      <c r="M340" s="174">
        <v>46055</v>
      </c>
      <c r="N340">
        <v>911350.36</v>
      </c>
      <c r="O340">
        <v>911350.36</v>
      </c>
      <c r="P340">
        <v>0</v>
      </c>
      <c r="Q340">
        <v>911350.36</v>
      </c>
      <c r="R340">
        <v>0</v>
      </c>
      <c r="S340" t="s">
        <v>109</v>
      </c>
      <c r="T340" t="s">
        <v>109</v>
      </c>
      <c r="U340" t="s">
        <v>114</v>
      </c>
      <c r="V340" t="s">
        <v>466</v>
      </c>
      <c r="W340" t="s">
        <v>1082</v>
      </c>
      <c r="Y340" t="s">
        <v>866</v>
      </c>
      <c r="Z340">
        <v>-15.32</v>
      </c>
      <c r="AA340">
        <v>-49.12</v>
      </c>
      <c r="AB340" t="s">
        <v>649</v>
      </c>
    </row>
    <row r="341" spans="1:28" x14ac:dyDescent="0.25">
      <c r="A341" t="s">
        <v>859</v>
      </c>
      <c r="B341" t="s">
        <v>538</v>
      </c>
      <c r="C341" t="s">
        <v>477</v>
      </c>
      <c r="D341" t="s">
        <v>1601</v>
      </c>
      <c r="E341" t="s">
        <v>1602</v>
      </c>
      <c r="F341" t="s">
        <v>1605</v>
      </c>
      <c r="G341" t="s">
        <v>1606</v>
      </c>
      <c r="H341" t="s">
        <v>463</v>
      </c>
      <c r="I341" t="s">
        <v>1062</v>
      </c>
      <c r="J341" t="s">
        <v>1607</v>
      </c>
      <c r="L341" s="174">
        <v>46022.125</v>
      </c>
      <c r="M341" s="174">
        <v>45829</v>
      </c>
      <c r="N341">
        <v>3746190.69</v>
      </c>
      <c r="O341">
        <v>3768471.65</v>
      </c>
      <c r="P341">
        <v>22280.959999999999</v>
      </c>
      <c r="Q341">
        <v>3746190.69</v>
      </c>
      <c r="R341">
        <v>0</v>
      </c>
      <c r="S341" t="s">
        <v>109</v>
      </c>
      <c r="T341" t="s">
        <v>109</v>
      </c>
      <c r="U341" t="s">
        <v>114</v>
      </c>
      <c r="V341" t="s">
        <v>109</v>
      </c>
      <c r="W341" t="s">
        <v>918</v>
      </c>
      <c r="Y341" t="s">
        <v>866</v>
      </c>
      <c r="Z341">
        <v>-14.02</v>
      </c>
      <c r="AA341">
        <v>-49.18</v>
      </c>
      <c r="AB341" t="s">
        <v>649</v>
      </c>
    </row>
    <row r="342" spans="1:28" x14ac:dyDescent="0.25">
      <c r="A342" t="s">
        <v>859</v>
      </c>
      <c r="B342" t="s">
        <v>538</v>
      </c>
      <c r="C342" t="s">
        <v>477</v>
      </c>
      <c r="D342" t="s">
        <v>1601</v>
      </c>
      <c r="E342" t="s">
        <v>1602</v>
      </c>
      <c r="F342" t="s">
        <v>1608</v>
      </c>
      <c r="G342" t="s">
        <v>1609</v>
      </c>
      <c r="H342" t="s">
        <v>463</v>
      </c>
      <c r="I342" t="s">
        <v>1610</v>
      </c>
      <c r="J342" t="s">
        <v>1611</v>
      </c>
      <c r="L342" s="174">
        <v>46022.125</v>
      </c>
      <c r="M342" s="174">
        <v>46184</v>
      </c>
      <c r="N342">
        <v>0</v>
      </c>
      <c r="O342">
        <v>2012512.55</v>
      </c>
      <c r="P342">
        <v>0</v>
      </c>
      <c r="Q342">
        <v>0</v>
      </c>
      <c r="R342">
        <v>2012512.55</v>
      </c>
      <c r="S342" t="s">
        <v>109</v>
      </c>
      <c r="T342" t="s">
        <v>109</v>
      </c>
      <c r="U342" t="s">
        <v>114</v>
      </c>
      <c r="V342" t="s">
        <v>466</v>
      </c>
      <c r="Y342" t="s">
        <v>866</v>
      </c>
      <c r="Z342">
        <v>-17.2</v>
      </c>
      <c r="AA342">
        <v>-48.7</v>
      </c>
      <c r="AB342" t="s">
        <v>649</v>
      </c>
    </row>
    <row r="343" spans="1:28" x14ac:dyDescent="0.25">
      <c r="A343" t="s">
        <v>859</v>
      </c>
      <c r="B343" t="s">
        <v>538</v>
      </c>
      <c r="C343" t="s">
        <v>477</v>
      </c>
      <c r="D343" t="s">
        <v>1601</v>
      </c>
      <c r="E343" t="s">
        <v>1602</v>
      </c>
      <c r="F343" t="s">
        <v>1612</v>
      </c>
      <c r="G343" t="s">
        <v>1613</v>
      </c>
      <c r="H343" t="s">
        <v>463</v>
      </c>
      <c r="I343" t="s">
        <v>1614</v>
      </c>
      <c r="J343" t="s">
        <v>1615</v>
      </c>
      <c r="L343" s="174">
        <v>46022.125</v>
      </c>
      <c r="M343" s="174">
        <v>45919</v>
      </c>
      <c r="N343">
        <v>8151428.2699999996</v>
      </c>
      <c r="O343">
        <v>9861019.129999999</v>
      </c>
      <c r="P343">
        <v>35256.050000000003</v>
      </c>
      <c r="Q343">
        <v>8151428.2699999996</v>
      </c>
      <c r="R343">
        <v>1674334.81</v>
      </c>
      <c r="S343" t="s">
        <v>109</v>
      </c>
      <c r="T343" t="s">
        <v>109</v>
      </c>
      <c r="U343" t="s">
        <v>114</v>
      </c>
      <c r="V343" t="s">
        <v>109</v>
      </c>
      <c r="W343" t="s">
        <v>943</v>
      </c>
      <c r="Y343" t="s">
        <v>866</v>
      </c>
      <c r="Z343">
        <v>-16.53</v>
      </c>
      <c r="AA343">
        <v>-50.37</v>
      </c>
      <c r="AB343" t="s">
        <v>649</v>
      </c>
    </row>
    <row r="344" spans="1:28" x14ac:dyDescent="0.25">
      <c r="A344" t="s">
        <v>859</v>
      </c>
      <c r="B344" t="s">
        <v>538</v>
      </c>
      <c r="C344" t="s">
        <v>477</v>
      </c>
      <c r="D344" t="s">
        <v>1601</v>
      </c>
      <c r="E344" t="s">
        <v>1602</v>
      </c>
      <c r="F344" t="s">
        <v>1616</v>
      </c>
      <c r="G344" t="s">
        <v>1617</v>
      </c>
      <c r="H344" t="s">
        <v>463</v>
      </c>
      <c r="I344" t="s">
        <v>1360</v>
      </c>
      <c r="J344" t="s">
        <v>1611</v>
      </c>
      <c r="L344" s="174">
        <v>46022.125</v>
      </c>
      <c r="M344" s="174">
        <v>46064</v>
      </c>
      <c r="N344">
        <v>1515348.98</v>
      </c>
      <c r="O344">
        <v>1787492.5899999999</v>
      </c>
      <c r="P344">
        <v>17528.64</v>
      </c>
      <c r="Q344">
        <v>1515348.98</v>
      </c>
      <c r="R344">
        <v>254614.97</v>
      </c>
      <c r="S344" t="s">
        <v>109</v>
      </c>
      <c r="T344" t="s">
        <v>109</v>
      </c>
      <c r="U344" t="s">
        <v>114</v>
      </c>
      <c r="V344" t="s">
        <v>466</v>
      </c>
      <c r="W344" t="s">
        <v>888</v>
      </c>
      <c r="Y344" t="s">
        <v>866</v>
      </c>
      <c r="Z344">
        <v>-16.68</v>
      </c>
      <c r="AA344">
        <v>-49.26</v>
      </c>
      <c r="AB344" t="s">
        <v>649</v>
      </c>
    </row>
    <row r="345" spans="1:28" x14ac:dyDescent="0.25">
      <c r="A345" t="s">
        <v>859</v>
      </c>
      <c r="B345" t="s">
        <v>538</v>
      </c>
      <c r="C345" t="s">
        <v>477</v>
      </c>
      <c r="D345" t="s">
        <v>1601</v>
      </c>
      <c r="E345" t="s">
        <v>1602</v>
      </c>
      <c r="F345" t="s">
        <v>1618</v>
      </c>
      <c r="G345" t="s">
        <v>1619</v>
      </c>
      <c r="H345" t="s">
        <v>463</v>
      </c>
      <c r="I345" t="s">
        <v>1620</v>
      </c>
      <c r="J345" t="s">
        <v>1621</v>
      </c>
      <c r="L345" s="174">
        <v>46022.125</v>
      </c>
      <c r="M345" s="174">
        <v>46184</v>
      </c>
      <c r="N345">
        <v>0</v>
      </c>
      <c r="O345">
        <v>1781823.55</v>
      </c>
      <c r="P345">
        <v>15375.25</v>
      </c>
      <c r="Q345">
        <v>0</v>
      </c>
      <c r="R345">
        <v>1766448.3</v>
      </c>
      <c r="S345" t="s">
        <v>109</v>
      </c>
      <c r="T345" t="s">
        <v>109</v>
      </c>
      <c r="U345" t="s">
        <v>114</v>
      </c>
      <c r="V345" t="s">
        <v>466</v>
      </c>
      <c r="W345" t="s">
        <v>888</v>
      </c>
      <c r="Y345" t="s">
        <v>866</v>
      </c>
      <c r="Z345">
        <v>-16.68</v>
      </c>
      <c r="AA345">
        <v>-49.26</v>
      </c>
      <c r="AB345" t="s">
        <v>649</v>
      </c>
    </row>
    <row r="346" spans="1:28" x14ac:dyDescent="0.25">
      <c r="A346" t="s">
        <v>859</v>
      </c>
      <c r="B346" t="s">
        <v>538</v>
      </c>
      <c r="C346" t="s">
        <v>477</v>
      </c>
      <c r="D346" t="s">
        <v>1601</v>
      </c>
      <c r="E346" t="s">
        <v>1602</v>
      </c>
      <c r="F346" t="s">
        <v>1622</v>
      </c>
      <c r="G346" t="s">
        <v>1623</v>
      </c>
      <c r="H346" t="s">
        <v>463</v>
      </c>
      <c r="I346" t="s">
        <v>1006</v>
      </c>
      <c r="J346" t="s">
        <v>1624</v>
      </c>
      <c r="K346" t="s">
        <v>1625</v>
      </c>
      <c r="L346" s="174">
        <v>45899</v>
      </c>
      <c r="M346" s="174">
        <v>46136</v>
      </c>
      <c r="N346">
        <v>0</v>
      </c>
      <c r="O346">
        <v>87573.59</v>
      </c>
      <c r="P346">
        <v>0</v>
      </c>
      <c r="Q346">
        <v>87573.59</v>
      </c>
      <c r="R346">
        <v>0</v>
      </c>
      <c r="S346" t="s">
        <v>109</v>
      </c>
      <c r="T346" t="s">
        <v>109</v>
      </c>
      <c r="U346" t="s">
        <v>109</v>
      </c>
      <c r="V346" t="s">
        <v>109</v>
      </c>
      <c r="W346" t="s">
        <v>898</v>
      </c>
      <c r="Y346" t="s">
        <v>866</v>
      </c>
      <c r="Z346">
        <v>-16.03</v>
      </c>
      <c r="AA346">
        <v>-47.92</v>
      </c>
      <c r="AB346" t="s">
        <v>625</v>
      </c>
    </row>
    <row r="347" spans="1:28" x14ac:dyDescent="0.25">
      <c r="A347" t="s">
        <v>859</v>
      </c>
      <c r="B347" t="s">
        <v>538</v>
      </c>
      <c r="C347" t="s">
        <v>477</v>
      </c>
      <c r="D347" t="s">
        <v>1601</v>
      </c>
      <c r="E347" t="s">
        <v>1602</v>
      </c>
      <c r="F347" t="s">
        <v>1626</v>
      </c>
      <c r="G347" t="s">
        <v>1627</v>
      </c>
      <c r="H347" t="s">
        <v>463</v>
      </c>
      <c r="I347" t="s">
        <v>1009</v>
      </c>
      <c r="J347" t="s">
        <v>1624</v>
      </c>
      <c r="K347" t="s">
        <v>1628</v>
      </c>
      <c r="L347" s="174">
        <v>45899</v>
      </c>
      <c r="M347" s="174">
        <v>46136</v>
      </c>
      <c r="N347">
        <v>0</v>
      </c>
      <c r="O347">
        <v>0</v>
      </c>
      <c r="P347">
        <v>0</v>
      </c>
      <c r="Q347">
        <v>0</v>
      </c>
      <c r="R347">
        <v>0</v>
      </c>
      <c r="S347" t="s">
        <v>109</v>
      </c>
      <c r="T347" t="s">
        <v>109</v>
      </c>
      <c r="U347" t="s">
        <v>109</v>
      </c>
      <c r="V347" t="s">
        <v>109</v>
      </c>
      <c r="W347" t="s">
        <v>1011</v>
      </c>
      <c r="Y347" t="s">
        <v>866</v>
      </c>
      <c r="Z347">
        <v>-18.989999999999998</v>
      </c>
      <c r="AA347">
        <v>-50.54</v>
      </c>
      <c r="AB347" t="s">
        <v>625</v>
      </c>
    </row>
    <row r="348" spans="1:28" x14ac:dyDescent="0.25">
      <c r="A348" t="s">
        <v>859</v>
      </c>
      <c r="B348" t="s">
        <v>457</v>
      </c>
      <c r="C348" t="s">
        <v>604</v>
      </c>
      <c r="D348" t="s">
        <v>1629</v>
      </c>
      <c r="E348" t="s">
        <v>1630</v>
      </c>
      <c r="F348" t="s">
        <v>1631</v>
      </c>
      <c r="G348" t="s">
        <v>1632</v>
      </c>
      <c r="H348" t="s">
        <v>463</v>
      </c>
      <c r="I348" t="s">
        <v>1280</v>
      </c>
      <c r="J348" t="s">
        <v>1633</v>
      </c>
      <c r="L348" s="174">
        <v>45940.125</v>
      </c>
      <c r="M348" s="174">
        <v>46203</v>
      </c>
      <c r="N348">
        <v>3954345.55</v>
      </c>
      <c r="O348">
        <v>5255374.6099999994</v>
      </c>
      <c r="P348">
        <v>0</v>
      </c>
      <c r="Q348">
        <v>3954345.55</v>
      </c>
      <c r="R348">
        <v>1301029.06</v>
      </c>
      <c r="S348" t="s">
        <v>109</v>
      </c>
      <c r="T348" t="s">
        <v>109</v>
      </c>
      <c r="U348" t="s">
        <v>114</v>
      </c>
      <c r="V348" t="s">
        <v>109</v>
      </c>
      <c r="W348" t="s">
        <v>955</v>
      </c>
      <c r="Y348" t="s">
        <v>866</v>
      </c>
      <c r="Z348">
        <v>-14.48</v>
      </c>
      <c r="AA348">
        <v>-46.49</v>
      </c>
      <c r="AB348" t="s">
        <v>649</v>
      </c>
    </row>
    <row r="349" spans="1:28" x14ac:dyDescent="0.25">
      <c r="A349" t="s">
        <v>859</v>
      </c>
      <c r="B349" t="s">
        <v>457</v>
      </c>
      <c r="C349" t="s">
        <v>604</v>
      </c>
      <c r="D349" t="s">
        <v>1629</v>
      </c>
      <c r="E349" t="s">
        <v>1630</v>
      </c>
      <c r="F349" t="s">
        <v>1634</v>
      </c>
      <c r="G349" t="s">
        <v>1635</v>
      </c>
      <c r="H349" t="s">
        <v>463</v>
      </c>
      <c r="I349" t="s">
        <v>1636</v>
      </c>
      <c r="J349" t="s">
        <v>1637</v>
      </c>
      <c r="L349" s="174">
        <v>45682.125</v>
      </c>
      <c r="M349" s="174">
        <v>45872</v>
      </c>
      <c r="N349">
        <v>7917674.7999999998</v>
      </c>
      <c r="O349">
        <v>10544562</v>
      </c>
      <c r="P349">
        <v>32340.1</v>
      </c>
      <c r="Q349">
        <v>7917674.7999999998</v>
      </c>
      <c r="R349">
        <v>2594547.1</v>
      </c>
      <c r="S349" t="s">
        <v>109</v>
      </c>
      <c r="T349" t="s">
        <v>109</v>
      </c>
      <c r="U349" t="s">
        <v>114</v>
      </c>
      <c r="V349" t="s">
        <v>109</v>
      </c>
      <c r="Y349" t="s">
        <v>866</v>
      </c>
      <c r="Z349">
        <v>-18.48</v>
      </c>
      <c r="AA349">
        <v>-49.49</v>
      </c>
      <c r="AB349" t="s">
        <v>649</v>
      </c>
    </row>
    <row r="350" spans="1:28" x14ac:dyDescent="0.25">
      <c r="A350" t="s">
        <v>859</v>
      </c>
      <c r="B350" t="s">
        <v>457</v>
      </c>
      <c r="C350" t="s">
        <v>604</v>
      </c>
      <c r="D350" t="s">
        <v>1629</v>
      </c>
      <c r="E350" t="s">
        <v>1630</v>
      </c>
      <c r="F350" t="s">
        <v>1638</v>
      </c>
      <c r="G350" t="s">
        <v>1639</v>
      </c>
      <c r="H350" t="s">
        <v>463</v>
      </c>
      <c r="I350" t="s">
        <v>1640</v>
      </c>
      <c r="J350" t="s">
        <v>1641</v>
      </c>
      <c r="L350" s="174">
        <v>45620.125</v>
      </c>
      <c r="M350" s="174">
        <v>45744</v>
      </c>
      <c r="N350">
        <v>2385139.63</v>
      </c>
      <c r="O350">
        <v>2403422.15</v>
      </c>
      <c r="P350">
        <v>18282.52</v>
      </c>
      <c r="Q350">
        <v>2385139.63</v>
      </c>
      <c r="R350">
        <v>0</v>
      </c>
      <c r="S350" t="s">
        <v>109</v>
      </c>
      <c r="T350" t="s">
        <v>109</v>
      </c>
      <c r="U350" t="s">
        <v>114</v>
      </c>
      <c r="V350" t="s">
        <v>109</v>
      </c>
      <c r="W350" t="s">
        <v>865</v>
      </c>
      <c r="Y350" t="s">
        <v>866</v>
      </c>
      <c r="Z350">
        <v>-16.829999999999998</v>
      </c>
      <c r="AA350">
        <v>-49.55</v>
      </c>
      <c r="AB350" t="s">
        <v>649</v>
      </c>
    </row>
    <row r="351" spans="1:28" x14ac:dyDescent="0.25">
      <c r="A351" t="s">
        <v>859</v>
      </c>
      <c r="B351" t="s">
        <v>457</v>
      </c>
      <c r="C351" t="s">
        <v>604</v>
      </c>
      <c r="D351" t="s">
        <v>1629</v>
      </c>
      <c r="E351" t="s">
        <v>1630</v>
      </c>
      <c r="F351" t="s">
        <v>1642</v>
      </c>
      <c r="G351" t="s">
        <v>7003</v>
      </c>
      <c r="H351" t="s">
        <v>463</v>
      </c>
      <c r="I351" t="s">
        <v>7004</v>
      </c>
      <c r="J351" t="s">
        <v>1643</v>
      </c>
      <c r="L351" s="174">
        <v>45918.125</v>
      </c>
      <c r="M351" s="174">
        <v>46039</v>
      </c>
      <c r="N351">
        <v>3895135.99</v>
      </c>
      <c r="O351">
        <v>4203021.25</v>
      </c>
      <c r="P351">
        <v>0</v>
      </c>
      <c r="Q351">
        <v>3895135.99</v>
      </c>
      <c r="R351">
        <v>307885.26</v>
      </c>
      <c r="S351" t="s">
        <v>109</v>
      </c>
      <c r="T351" t="s">
        <v>109</v>
      </c>
      <c r="U351" t="s">
        <v>114</v>
      </c>
      <c r="V351" t="s">
        <v>466</v>
      </c>
      <c r="W351" t="s">
        <v>907</v>
      </c>
      <c r="X351" t="s">
        <v>7005</v>
      </c>
      <c r="Y351" t="s">
        <v>866</v>
      </c>
      <c r="Z351">
        <v>-14.94</v>
      </c>
      <c r="AA351">
        <v>-51.08</v>
      </c>
      <c r="AB351" t="s">
        <v>649</v>
      </c>
    </row>
    <row r="352" spans="1:28" x14ac:dyDescent="0.25">
      <c r="A352" t="s">
        <v>859</v>
      </c>
      <c r="B352" t="s">
        <v>457</v>
      </c>
      <c r="C352" t="s">
        <v>604</v>
      </c>
      <c r="D352" t="s">
        <v>1629</v>
      </c>
      <c r="E352" t="s">
        <v>1630</v>
      </c>
      <c r="F352" t="s">
        <v>1644</v>
      </c>
      <c r="G352" t="s">
        <v>1645</v>
      </c>
      <c r="H352" t="s">
        <v>463</v>
      </c>
      <c r="I352" t="s">
        <v>1646</v>
      </c>
      <c r="J352" t="s">
        <v>1647</v>
      </c>
      <c r="L352" s="174">
        <v>46039.125</v>
      </c>
      <c r="M352" s="174">
        <v>46144</v>
      </c>
      <c r="N352">
        <v>5108.84</v>
      </c>
      <c r="O352">
        <v>3765322</v>
      </c>
      <c r="P352">
        <v>0</v>
      </c>
      <c r="Q352">
        <v>5108.84</v>
      </c>
      <c r="R352">
        <v>3760213.16</v>
      </c>
      <c r="S352" t="s">
        <v>109</v>
      </c>
      <c r="T352" t="s">
        <v>109</v>
      </c>
      <c r="U352" t="s">
        <v>579</v>
      </c>
      <c r="V352" t="s">
        <v>114</v>
      </c>
      <c r="X352" t="s">
        <v>1648</v>
      </c>
      <c r="Y352" t="s">
        <v>866</v>
      </c>
      <c r="Z352">
        <v>-16</v>
      </c>
      <c r="AA352">
        <v>-48</v>
      </c>
      <c r="AB352" t="s">
        <v>649</v>
      </c>
    </row>
    <row r="353" spans="1:28" x14ac:dyDescent="0.25">
      <c r="A353" t="s">
        <v>859</v>
      </c>
      <c r="B353" t="s">
        <v>457</v>
      </c>
      <c r="C353" t="s">
        <v>604</v>
      </c>
      <c r="D353" t="s">
        <v>1629</v>
      </c>
      <c r="E353" t="s">
        <v>1630</v>
      </c>
      <c r="F353" t="s">
        <v>1649</v>
      </c>
      <c r="G353" t="s">
        <v>1650</v>
      </c>
      <c r="H353" t="s">
        <v>463</v>
      </c>
      <c r="I353" t="s">
        <v>1165</v>
      </c>
      <c r="J353" t="s">
        <v>1651</v>
      </c>
      <c r="L353" s="174">
        <v>46021.125</v>
      </c>
      <c r="M353" s="174">
        <v>46176</v>
      </c>
      <c r="N353">
        <v>5855667.4199999999</v>
      </c>
      <c r="O353">
        <v>11190805.210000001</v>
      </c>
      <c r="P353">
        <v>0</v>
      </c>
      <c r="Q353">
        <v>5855667.4199999999</v>
      </c>
      <c r="R353">
        <v>5335137.79</v>
      </c>
      <c r="S353" t="s">
        <v>109</v>
      </c>
      <c r="T353" t="s">
        <v>109</v>
      </c>
      <c r="U353" t="s">
        <v>114</v>
      </c>
      <c r="V353" t="s">
        <v>466</v>
      </c>
      <c r="W353" t="s">
        <v>865</v>
      </c>
      <c r="Y353" t="s">
        <v>866</v>
      </c>
      <c r="Z353">
        <v>-16.97</v>
      </c>
      <c r="AA353">
        <v>-49.97</v>
      </c>
      <c r="AB353" t="s">
        <v>649</v>
      </c>
    </row>
    <row r="354" spans="1:28" x14ac:dyDescent="0.25">
      <c r="A354" t="s">
        <v>859</v>
      </c>
      <c r="B354" t="s">
        <v>457</v>
      </c>
      <c r="C354" t="s">
        <v>604</v>
      </c>
      <c r="D354" t="s">
        <v>1629</v>
      </c>
      <c r="E354" t="s">
        <v>1630</v>
      </c>
      <c r="F354" t="s">
        <v>1652</v>
      </c>
      <c r="G354" t="s">
        <v>1653</v>
      </c>
      <c r="H354" t="s">
        <v>463</v>
      </c>
      <c r="I354" t="s">
        <v>1654</v>
      </c>
      <c r="J354" t="s">
        <v>1655</v>
      </c>
      <c r="L354" s="174">
        <v>46172.125</v>
      </c>
      <c r="M354" s="174">
        <v>46101</v>
      </c>
      <c r="N354">
        <v>3473375.36</v>
      </c>
      <c r="O354">
        <v>5630358.6500000004</v>
      </c>
      <c r="P354">
        <v>0</v>
      </c>
      <c r="Q354">
        <v>3473375.36</v>
      </c>
      <c r="R354">
        <v>2156983.29</v>
      </c>
      <c r="S354" t="s">
        <v>109</v>
      </c>
      <c r="T354" t="s">
        <v>109</v>
      </c>
      <c r="U354" t="s">
        <v>114</v>
      </c>
      <c r="V354" t="s">
        <v>466</v>
      </c>
      <c r="W354" t="s">
        <v>882</v>
      </c>
      <c r="Y354" t="s">
        <v>866</v>
      </c>
      <c r="Z354">
        <v>-17.64</v>
      </c>
      <c r="AA354">
        <v>-47.78</v>
      </c>
      <c r="AB354" t="s">
        <v>625</v>
      </c>
    </row>
    <row r="355" spans="1:28" x14ac:dyDescent="0.25">
      <c r="A355" t="s">
        <v>859</v>
      </c>
      <c r="B355" t="s">
        <v>457</v>
      </c>
      <c r="C355" t="s">
        <v>604</v>
      </c>
      <c r="D355" t="s">
        <v>1629</v>
      </c>
      <c r="E355" t="s">
        <v>1630</v>
      </c>
      <c r="F355" t="s">
        <v>1656</v>
      </c>
      <c r="G355" t="s">
        <v>1657</v>
      </c>
      <c r="H355" t="s">
        <v>463</v>
      </c>
      <c r="I355" t="s">
        <v>1062</v>
      </c>
      <c r="J355" t="s">
        <v>1658</v>
      </c>
      <c r="L355" s="174">
        <v>46009.125</v>
      </c>
      <c r="M355" s="174">
        <v>46061</v>
      </c>
      <c r="N355">
        <v>7724027.1699999999</v>
      </c>
      <c r="O355">
        <v>10177501.27</v>
      </c>
      <c r="P355">
        <v>0</v>
      </c>
      <c r="Q355">
        <v>7724027.1699999999</v>
      </c>
      <c r="R355">
        <v>2453474.1</v>
      </c>
      <c r="S355" t="s">
        <v>109</v>
      </c>
      <c r="T355" t="s">
        <v>109</v>
      </c>
      <c r="U355" t="s">
        <v>114</v>
      </c>
      <c r="V355" t="s">
        <v>466</v>
      </c>
      <c r="W355" t="s">
        <v>918</v>
      </c>
      <c r="Y355" t="s">
        <v>866</v>
      </c>
      <c r="Z355">
        <v>-14.02</v>
      </c>
      <c r="AA355">
        <v>-49.18</v>
      </c>
      <c r="AB355" t="s">
        <v>649</v>
      </c>
    </row>
    <row r="356" spans="1:28" x14ac:dyDescent="0.25">
      <c r="A356" t="s">
        <v>859</v>
      </c>
      <c r="B356" t="s">
        <v>457</v>
      </c>
      <c r="C356" t="s">
        <v>604</v>
      </c>
      <c r="D356" t="s">
        <v>1629</v>
      </c>
      <c r="E356" t="s">
        <v>1630</v>
      </c>
      <c r="F356" t="s">
        <v>1659</v>
      </c>
      <c r="G356" t="s">
        <v>1660</v>
      </c>
      <c r="H356" t="s">
        <v>463</v>
      </c>
      <c r="I356" t="s">
        <v>1354</v>
      </c>
      <c r="J356" t="s">
        <v>1661</v>
      </c>
      <c r="L356" s="174">
        <v>46131.125</v>
      </c>
      <c r="M356" s="174">
        <v>46101</v>
      </c>
      <c r="N356">
        <v>6403844.5599999996</v>
      </c>
      <c r="O356">
        <v>8635585</v>
      </c>
      <c r="P356">
        <v>0</v>
      </c>
      <c r="Q356">
        <v>6403844.5599999996</v>
      </c>
      <c r="R356">
        <v>2231740.44</v>
      </c>
      <c r="S356" t="s">
        <v>109</v>
      </c>
      <c r="T356" t="s">
        <v>109</v>
      </c>
      <c r="U356" t="s">
        <v>114</v>
      </c>
      <c r="V356" t="s">
        <v>466</v>
      </c>
      <c r="W356" t="s">
        <v>927</v>
      </c>
      <c r="Y356" t="s">
        <v>866</v>
      </c>
      <c r="Z356">
        <v>-13.4</v>
      </c>
      <c r="AA356">
        <v>-46.32</v>
      </c>
      <c r="AB356" t="s">
        <v>625</v>
      </c>
    </row>
    <row r="357" spans="1:28" x14ac:dyDescent="0.25">
      <c r="A357" t="s">
        <v>859</v>
      </c>
      <c r="B357" t="s">
        <v>457</v>
      </c>
      <c r="C357" t="s">
        <v>604</v>
      </c>
      <c r="D357" t="s">
        <v>1629</v>
      </c>
      <c r="E357" t="s">
        <v>1630</v>
      </c>
      <c r="F357" t="s">
        <v>1662</v>
      </c>
      <c r="G357" t="s">
        <v>1663</v>
      </c>
      <c r="H357" t="s">
        <v>463</v>
      </c>
      <c r="I357" t="s">
        <v>1265</v>
      </c>
      <c r="J357" t="s">
        <v>1664</v>
      </c>
      <c r="L357" s="174">
        <v>45865.125</v>
      </c>
      <c r="M357" s="174">
        <v>45986</v>
      </c>
      <c r="N357">
        <v>8567911.9600000009</v>
      </c>
      <c r="O357">
        <v>8567911.9600000009</v>
      </c>
      <c r="P357">
        <v>0</v>
      </c>
      <c r="Q357">
        <v>8567911.9600000009</v>
      </c>
      <c r="R357">
        <v>0</v>
      </c>
      <c r="S357" t="s">
        <v>109</v>
      </c>
      <c r="T357" t="s">
        <v>109</v>
      </c>
      <c r="U357" t="s">
        <v>114</v>
      </c>
      <c r="V357" t="s">
        <v>109</v>
      </c>
      <c r="X357" t="s">
        <v>1267</v>
      </c>
      <c r="Y357" t="s">
        <v>866</v>
      </c>
      <c r="Z357">
        <v>-17.68</v>
      </c>
      <c r="AA357">
        <v>-52.58</v>
      </c>
      <c r="AB357" t="s">
        <v>649</v>
      </c>
    </row>
    <row r="358" spans="1:28" x14ac:dyDescent="0.25">
      <c r="A358" t="s">
        <v>859</v>
      </c>
      <c r="B358" t="s">
        <v>457</v>
      </c>
      <c r="C358" t="s">
        <v>604</v>
      </c>
      <c r="D358" t="s">
        <v>1629</v>
      </c>
      <c r="E358" t="s">
        <v>1630</v>
      </c>
      <c r="F358" t="s">
        <v>1665</v>
      </c>
      <c r="G358" t="s">
        <v>1666</v>
      </c>
      <c r="H358" t="s">
        <v>463</v>
      </c>
      <c r="I358" t="s">
        <v>997</v>
      </c>
      <c r="J358" t="s">
        <v>1667</v>
      </c>
      <c r="L358" s="174">
        <v>45899.125</v>
      </c>
      <c r="M358" s="174">
        <v>46031</v>
      </c>
      <c r="N358">
        <v>7702102.2000000002</v>
      </c>
      <c r="O358">
        <v>10126557.470000001</v>
      </c>
      <c r="P358">
        <v>19847.11</v>
      </c>
      <c r="Q358">
        <v>7702102.2000000002</v>
      </c>
      <c r="R358">
        <v>2404608.16</v>
      </c>
      <c r="S358" t="s">
        <v>109</v>
      </c>
      <c r="T358" t="s">
        <v>109</v>
      </c>
      <c r="U358" t="s">
        <v>114</v>
      </c>
      <c r="V358" t="s">
        <v>466</v>
      </c>
      <c r="W358" t="s">
        <v>865</v>
      </c>
      <c r="Y358" t="s">
        <v>866</v>
      </c>
      <c r="Z358">
        <v>-16.41</v>
      </c>
      <c r="AA358">
        <v>-49.22</v>
      </c>
      <c r="AB358" t="s">
        <v>649</v>
      </c>
    </row>
    <row r="359" spans="1:28" x14ac:dyDescent="0.25">
      <c r="A359" t="s">
        <v>859</v>
      </c>
      <c r="B359" t="s">
        <v>457</v>
      </c>
      <c r="C359" t="s">
        <v>604</v>
      </c>
      <c r="D359" t="s">
        <v>1629</v>
      </c>
      <c r="E359" t="s">
        <v>1630</v>
      </c>
      <c r="F359" t="s">
        <v>1668</v>
      </c>
      <c r="G359" t="s">
        <v>1669</v>
      </c>
      <c r="H359" t="s">
        <v>463</v>
      </c>
      <c r="I359" t="s">
        <v>916</v>
      </c>
      <c r="J359" t="s">
        <v>1670</v>
      </c>
      <c r="K359" t="s">
        <v>1671</v>
      </c>
      <c r="L359" s="174">
        <v>45805.125</v>
      </c>
      <c r="M359" s="174">
        <v>46030</v>
      </c>
      <c r="N359">
        <v>10087291.619999999</v>
      </c>
      <c r="O359">
        <v>16444872.640000001</v>
      </c>
      <c r="P359">
        <v>94935.91</v>
      </c>
      <c r="Q359">
        <v>10087291.619999999</v>
      </c>
      <c r="R359">
        <v>6262645.1100000003</v>
      </c>
      <c r="S359" t="s">
        <v>109</v>
      </c>
      <c r="T359" t="s">
        <v>109</v>
      </c>
      <c r="U359" t="s">
        <v>114</v>
      </c>
      <c r="V359" t="s">
        <v>466</v>
      </c>
      <c r="W359" t="s">
        <v>918</v>
      </c>
      <c r="Y359" t="s">
        <v>866</v>
      </c>
      <c r="Z359">
        <v>-13.43</v>
      </c>
      <c r="AA359">
        <v>-49.15</v>
      </c>
      <c r="AB359" t="s">
        <v>625</v>
      </c>
    </row>
    <row r="360" spans="1:28" x14ac:dyDescent="0.25">
      <c r="A360" t="s">
        <v>859</v>
      </c>
      <c r="B360" t="s">
        <v>457</v>
      </c>
      <c r="C360" t="s">
        <v>604</v>
      </c>
      <c r="D360" t="s">
        <v>1629</v>
      </c>
      <c r="E360" t="s">
        <v>1630</v>
      </c>
      <c r="F360" t="s">
        <v>1672</v>
      </c>
      <c r="G360" t="s">
        <v>1673</v>
      </c>
      <c r="H360" t="s">
        <v>463</v>
      </c>
      <c r="I360" t="s">
        <v>1674</v>
      </c>
      <c r="J360" t="s">
        <v>1675</v>
      </c>
      <c r="L360" s="174">
        <v>45865.125</v>
      </c>
      <c r="M360" s="174">
        <v>45847</v>
      </c>
      <c r="N360">
        <v>4297841.42</v>
      </c>
      <c r="O360">
        <v>5209764.4499999993</v>
      </c>
      <c r="P360">
        <v>20148.009999999998</v>
      </c>
      <c r="Q360">
        <v>4297841.42</v>
      </c>
      <c r="R360">
        <v>891775.02</v>
      </c>
      <c r="S360" t="s">
        <v>109</v>
      </c>
      <c r="T360" t="s">
        <v>109</v>
      </c>
      <c r="U360" t="s">
        <v>114</v>
      </c>
      <c r="V360" t="s">
        <v>109</v>
      </c>
      <c r="Y360" t="s">
        <v>866</v>
      </c>
      <c r="Z360">
        <v>-17.440000000000001</v>
      </c>
      <c r="AA360">
        <v>-51.17</v>
      </c>
      <c r="AB360" t="s">
        <v>649</v>
      </c>
    </row>
    <row r="361" spans="1:28" x14ac:dyDescent="0.25">
      <c r="A361" t="s">
        <v>859</v>
      </c>
      <c r="B361" t="s">
        <v>457</v>
      </c>
      <c r="C361" t="s">
        <v>604</v>
      </c>
      <c r="D361" t="s">
        <v>1629</v>
      </c>
      <c r="E361" t="s">
        <v>1630</v>
      </c>
      <c r="F361" t="s">
        <v>1676</v>
      </c>
      <c r="G361" t="s">
        <v>1677</v>
      </c>
      <c r="H361" t="s">
        <v>463</v>
      </c>
      <c r="I361" t="s">
        <v>1059</v>
      </c>
      <c r="J361" t="s">
        <v>1678</v>
      </c>
      <c r="L361" s="174">
        <v>45865.125</v>
      </c>
      <c r="M361" s="174">
        <v>46001</v>
      </c>
      <c r="N361">
        <v>7047045.5499999998</v>
      </c>
      <c r="O361">
        <v>7106790.1399999997</v>
      </c>
      <c r="P361">
        <v>24598.55</v>
      </c>
      <c r="Q361">
        <v>7047045.5499999998</v>
      </c>
      <c r="R361">
        <v>35146.04</v>
      </c>
      <c r="S361" t="s">
        <v>109</v>
      </c>
      <c r="T361" t="s">
        <v>109</v>
      </c>
      <c r="U361" t="s">
        <v>114</v>
      </c>
      <c r="V361" t="s">
        <v>109</v>
      </c>
      <c r="W361" t="s">
        <v>955</v>
      </c>
      <c r="Y361" t="s">
        <v>866</v>
      </c>
      <c r="Z361">
        <v>-15.54</v>
      </c>
      <c r="AA361">
        <v>-47.33</v>
      </c>
      <c r="AB361" t="s">
        <v>649</v>
      </c>
    </row>
    <row r="362" spans="1:28" x14ac:dyDescent="0.25">
      <c r="A362" t="s">
        <v>859</v>
      </c>
      <c r="B362" t="s">
        <v>457</v>
      </c>
      <c r="C362" t="s">
        <v>604</v>
      </c>
      <c r="D362" t="s">
        <v>1629</v>
      </c>
      <c r="E362" t="s">
        <v>1630</v>
      </c>
      <c r="F362" t="s">
        <v>1679</v>
      </c>
      <c r="G362" t="s">
        <v>1680</v>
      </c>
      <c r="H362" t="s">
        <v>463</v>
      </c>
      <c r="I362" t="s">
        <v>1681</v>
      </c>
      <c r="J362" t="s">
        <v>1682</v>
      </c>
      <c r="K362" t="s">
        <v>1683</v>
      </c>
      <c r="L362" s="174">
        <v>45806.125</v>
      </c>
      <c r="M362" s="174">
        <v>45910</v>
      </c>
      <c r="N362">
        <v>7860745.7999999998</v>
      </c>
      <c r="O362">
        <v>7860745.7999999998</v>
      </c>
      <c r="P362">
        <v>0</v>
      </c>
      <c r="Q362">
        <v>7860745.7999999998</v>
      </c>
      <c r="R362">
        <v>0</v>
      </c>
      <c r="S362" t="s">
        <v>109</v>
      </c>
      <c r="T362" t="s">
        <v>109</v>
      </c>
      <c r="U362" t="s">
        <v>114</v>
      </c>
      <c r="V362" t="s">
        <v>109</v>
      </c>
      <c r="X362" t="s">
        <v>1684</v>
      </c>
      <c r="Y362" t="s">
        <v>866</v>
      </c>
      <c r="Z362">
        <v>-17.3</v>
      </c>
      <c r="AA362">
        <v>-49.5</v>
      </c>
      <c r="AB362" t="s">
        <v>625</v>
      </c>
    </row>
    <row r="363" spans="1:28" x14ac:dyDescent="0.25">
      <c r="A363" t="s">
        <v>859</v>
      </c>
      <c r="B363" t="s">
        <v>457</v>
      </c>
      <c r="C363" t="s">
        <v>604</v>
      </c>
      <c r="D363" t="s">
        <v>1629</v>
      </c>
      <c r="E363" t="s">
        <v>1630</v>
      </c>
      <c r="F363" t="s">
        <v>1685</v>
      </c>
      <c r="G363" t="s">
        <v>1686</v>
      </c>
      <c r="H363" t="s">
        <v>463</v>
      </c>
      <c r="I363" t="s">
        <v>1107</v>
      </c>
      <c r="J363" t="s">
        <v>1643</v>
      </c>
      <c r="L363" s="174">
        <v>45949.125</v>
      </c>
      <c r="M363" s="174">
        <v>45978</v>
      </c>
      <c r="N363">
        <v>4826818.7699999996</v>
      </c>
      <c r="O363">
        <v>4826818.7699999996</v>
      </c>
      <c r="P363">
        <v>0</v>
      </c>
      <c r="Q363">
        <v>4826818.7699999996</v>
      </c>
      <c r="R363">
        <v>0</v>
      </c>
      <c r="S363" t="s">
        <v>109</v>
      </c>
      <c r="T363" t="s">
        <v>109</v>
      </c>
      <c r="U363" t="s">
        <v>114</v>
      </c>
      <c r="V363" t="s">
        <v>109</v>
      </c>
      <c r="W363" t="s">
        <v>907</v>
      </c>
      <c r="Y363" t="s">
        <v>866</v>
      </c>
      <c r="Z363">
        <v>-15.44</v>
      </c>
      <c r="AA363">
        <v>-50.75</v>
      </c>
      <c r="AB363" t="s">
        <v>649</v>
      </c>
    </row>
    <row r="364" spans="1:28" x14ac:dyDescent="0.25">
      <c r="A364" t="s">
        <v>859</v>
      </c>
      <c r="B364" t="s">
        <v>457</v>
      </c>
      <c r="C364" t="s">
        <v>604</v>
      </c>
      <c r="D364" t="s">
        <v>1629</v>
      </c>
      <c r="E364" t="s">
        <v>1630</v>
      </c>
      <c r="F364" t="s">
        <v>1687</v>
      </c>
      <c r="G364" t="s">
        <v>1688</v>
      </c>
      <c r="H364" t="s">
        <v>463</v>
      </c>
      <c r="I364" t="s">
        <v>1360</v>
      </c>
      <c r="J364" t="s">
        <v>1643</v>
      </c>
      <c r="L364" s="174">
        <v>45877.125</v>
      </c>
      <c r="M364" s="174">
        <v>46056</v>
      </c>
      <c r="N364">
        <v>4469458.87</v>
      </c>
      <c r="O364">
        <v>4915995</v>
      </c>
      <c r="P364">
        <v>0</v>
      </c>
      <c r="Q364">
        <v>4469458.87</v>
      </c>
      <c r="R364">
        <v>446536.13</v>
      </c>
      <c r="S364" t="s">
        <v>109</v>
      </c>
      <c r="T364" t="s">
        <v>109</v>
      </c>
      <c r="U364" t="s">
        <v>114</v>
      </c>
      <c r="V364" t="s">
        <v>466</v>
      </c>
      <c r="W364" t="s">
        <v>888</v>
      </c>
      <c r="Y364" t="s">
        <v>866</v>
      </c>
      <c r="Z364">
        <v>-16.68</v>
      </c>
      <c r="AA364">
        <v>-49.26</v>
      </c>
      <c r="AB364" t="s">
        <v>649</v>
      </c>
    </row>
    <row r="365" spans="1:28" x14ac:dyDescent="0.25">
      <c r="A365" t="s">
        <v>859</v>
      </c>
      <c r="B365" t="s">
        <v>457</v>
      </c>
      <c r="C365" t="s">
        <v>604</v>
      </c>
      <c r="D365" t="s">
        <v>1629</v>
      </c>
      <c r="E365" t="s">
        <v>1630</v>
      </c>
      <c r="F365" t="s">
        <v>1689</v>
      </c>
      <c r="G365" t="s">
        <v>1690</v>
      </c>
      <c r="H365" t="s">
        <v>463</v>
      </c>
      <c r="I365" t="s">
        <v>1169</v>
      </c>
      <c r="J365" t="s">
        <v>1691</v>
      </c>
      <c r="L365" s="174">
        <v>45826.125</v>
      </c>
      <c r="M365" s="174">
        <v>46088</v>
      </c>
      <c r="N365">
        <v>7626956.9900000002</v>
      </c>
      <c r="O365">
        <v>9702421</v>
      </c>
      <c r="P365">
        <v>0</v>
      </c>
      <c r="Q365">
        <v>7626956.9900000002</v>
      </c>
      <c r="R365">
        <v>2075464.01</v>
      </c>
      <c r="S365" t="s">
        <v>109</v>
      </c>
      <c r="T365" t="s">
        <v>109</v>
      </c>
      <c r="U365" t="s">
        <v>114</v>
      </c>
      <c r="V365" t="s">
        <v>466</v>
      </c>
      <c r="W365" t="s">
        <v>1082</v>
      </c>
      <c r="Y365" t="s">
        <v>866</v>
      </c>
      <c r="Z365">
        <v>-15.32</v>
      </c>
      <c r="AA365">
        <v>-49.12</v>
      </c>
      <c r="AB365" t="s">
        <v>649</v>
      </c>
    </row>
    <row r="366" spans="1:28" x14ac:dyDescent="0.25">
      <c r="A366" t="s">
        <v>859</v>
      </c>
      <c r="B366" t="s">
        <v>457</v>
      </c>
      <c r="C366" t="s">
        <v>604</v>
      </c>
      <c r="D366" t="s">
        <v>1629</v>
      </c>
      <c r="E366" t="s">
        <v>1630</v>
      </c>
      <c r="F366" t="s">
        <v>1692</v>
      </c>
      <c r="G366" t="s">
        <v>1693</v>
      </c>
      <c r="H366" t="s">
        <v>463</v>
      </c>
      <c r="I366" t="s">
        <v>1215</v>
      </c>
      <c r="J366" t="s">
        <v>1694</v>
      </c>
      <c r="K366" t="s">
        <v>1695</v>
      </c>
      <c r="L366" s="174">
        <v>46156.125</v>
      </c>
      <c r="M366" s="174">
        <v>46132</v>
      </c>
      <c r="N366">
        <v>4503930.12</v>
      </c>
      <c r="O366">
        <v>8321297.9900000002</v>
      </c>
      <c r="P366">
        <v>0</v>
      </c>
      <c r="Q366">
        <v>4503930.12</v>
      </c>
      <c r="R366">
        <v>3817367.87</v>
      </c>
      <c r="S366" t="s">
        <v>109</v>
      </c>
      <c r="T366" t="s">
        <v>109</v>
      </c>
      <c r="U366" t="s">
        <v>114</v>
      </c>
      <c r="V366" t="s">
        <v>466</v>
      </c>
      <c r="Y366" t="s">
        <v>866</v>
      </c>
      <c r="Z366">
        <v>-15.35</v>
      </c>
      <c r="AA366">
        <v>-48.51</v>
      </c>
      <c r="AB366" t="s">
        <v>625</v>
      </c>
    </row>
    <row r="367" spans="1:28" x14ac:dyDescent="0.25">
      <c r="A367" t="s">
        <v>859</v>
      </c>
      <c r="B367" t="s">
        <v>457</v>
      </c>
      <c r="C367" t="s">
        <v>604</v>
      </c>
      <c r="D367" t="s">
        <v>1629</v>
      </c>
      <c r="E367" t="s">
        <v>1630</v>
      </c>
      <c r="F367" t="s">
        <v>1696</v>
      </c>
      <c r="G367" t="s">
        <v>1697</v>
      </c>
      <c r="H367" t="s">
        <v>463</v>
      </c>
      <c r="I367" t="s">
        <v>1316</v>
      </c>
      <c r="J367" t="s">
        <v>1698</v>
      </c>
      <c r="L367" s="174">
        <v>45685.125</v>
      </c>
      <c r="M367" s="174">
        <v>46113</v>
      </c>
      <c r="N367">
        <v>40263.97</v>
      </c>
      <c r="O367">
        <v>10084428.380000001</v>
      </c>
      <c r="P367">
        <v>0</v>
      </c>
      <c r="Q367">
        <v>40263.97</v>
      </c>
      <c r="R367">
        <v>10044164.41</v>
      </c>
      <c r="S367" t="s">
        <v>109</v>
      </c>
      <c r="T367" t="s">
        <v>109</v>
      </c>
      <c r="U367" t="s">
        <v>579</v>
      </c>
      <c r="V367" t="s">
        <v>114</v>
      </c>
      <c r="W367" t="s">
        <v>927</v>
      </c>
      <c r="Y367" t="s">
        <v>866</v>
      </c>
      <c r="Z367">
        <v>-14.1</v>
      </c>
      <c r="AA367">
        <v>-46.63</v>
      </c>
      <c r="AB367" t="s">
        <v>649</v>
      </c>
    </row>
    <row r="368" spans="1:28" x14ac:dyDescent="0.25">
      <c r="A368" t="s">
        <v>859</v>
      </c>
      <c r="B368" t="s">
        <v>457</v>
      </c>
      <c r="C368" t="s">
        <v>604</v>
      </c>
      <c r="D368" t="s">
        <v>1629</v>
      </c>
      <c r="E368" t="s">
        <v>1630</v>
      </c>
      <c r="F368" t="s">
        <v>1699</v>
      </c>
      <c r="G368" t="s">
        <v>1700</v>
      </c>
      <c r="H368" t="s">
        <v>463</v>
      </c>
      <c r="I368" t="s">
        <v>1701</v>
      </c>
      <c r="J368" t="s">
        <v>1643</v>
      </c>
      <c r="L368" s="174">
        <v>46037.125</v>
      </c>
      <c r="M368" s="174">
        <v>46083</v>
      </c>
      <c r="N368">
        <v>4551969.3899999997</v>
      </c>
      <c r="O368">
        <v>5128508.0999999996</v>
      </c>
      <c r="P368">
        <v>0</v>
      </c>
      <c r="Q368">
        <v>4551969.3899999997</v>
      </c>
      <c r="R368">
        <v>576538.71</v>
      </c>
      <c r="S368" t="s">
        <v>109</v>
      </c>
      <c r="T368" t="s">
        <v>109</v>
      </c>
      <c r="U368" t="s">
        <v>114</v>
      </c>
      <c r="V368" t="s">
        <v>466</v>
      </c>
      <c r="W368" t="s">
        <v>907</v>
      </c>
      <c r="Y368" t="s">
        <v>866</v>
      </c>
      <c r="Z368">
        <v>-15.87</v>
      </c>
      <c r="AA368">
        <v>-50.87</v>
      </c>
      <c r="AB368" t="s">
        <v>649</v>
      </c>
    </row>
    <row r="369" spans="1:28" x14ac:dyDescent="0.25">
      <c r="A369" t="s">
        <v>859</v>
      </c>
      <c r="B369" t="s">
        <v>457</v>
      </c>
      <c r="C369" t="s">
        <v>604</v>
      </c>
      <c r="D369" t="s">
        <v>1629</v>
      </c>
      <c r="E369" t="s">
        <v>1630</v>
      </c>
      <c r="F369" t="s">
        <v>1702</v>
      </c>
      <c r="G369" t="s">
        <v>1703</v>
      </c>
      <c r="H369" t="s">
        <v>463</v>
      </c>
      <c r="I369" t="s">
        <v>1191</v>
      </c>
      <c r="J369" t="s">
        <v>1704</v>
      </c>
      <c r="L369" s="174">
        <v>46023.125</v>
      </c>
      <c r="M369" s="174">
        <v>46120</v>
      </c>
      <c r="N369">
        <v>1627793.09</v>
      </c>
      <c r="O369">
        <v>9984822.25</v>
      </c>
      <c r="P369">
        <v>0</v>
      </c>
      <c r="Q369">
        <v>1627793.09</v>
      </c>
      <c r="R369">
        <v>8357029.1600000001</v>
      </c>
      <c r="S369" t="s">
        <v>109</v>
      </c>
      <c r="T369" t="s">
        <v>109</v>
      </c>
      <c r="U369" t="s">
        <v>114</v>
      </c>
      <c r="V369" t="s">
        <v>466</v>
      </c>
      <c r="W369" t="s">
        <v>1093</v>
      </c>
      <c r="Y369" t="s">
        <v>866</v>
      </c>
      <c r="Z369">
        <v>-18.420000000000002</v>
      </c>
      <c r="AA369">
        <v>-49.22</v>
      </c>
      <c r="AB369" t="s">
        <v>649</v>
      </c>
    </row>
    <row r="370" spans="1:28" x14ac:dyDescent="0.25">
      <c r="A370" t="s">
        <v>859</v>
      </c>
      <c r="B370" t="s">
        <v>457</v>
      </c>
      <c r="C370" t="s">
        <v>604</v>
      </c>
      <c r="D370" t="s">
        <v>1629</v>
      </c>
      <c r="E370" t="s">
        <v>1630</v>
      </c>
      <c r="F370" t="s">
        <v>1705</v>
      </c>
      <c r="G370" t="s">
        <v>1706</v>
      </c>
      <c r="H370" t="s">
        <v>463</v>
      </c>
      <c r="I370" t="s">
        <v>1337</v>
      </c>
      <c r="J370" t="s">
        <v>1643</v>
      </c>
      <c r="L370" s="174">
        <v>45967.125</v>
      </c>
      <c r="M370" s="174">
        <v>46031</v>
      </c>
      <c r="N370">
        <v>3948176.11</v>
      </c>
      <c r="O370">
        <v>4203021.25</v>
      </c>
      <c r="P370">
        <v>0</v>
      </c>
      <c r="Q370">
        <v>3948176.11</v>
      </c>
      <c r="R370">
        <v>254845.14</v>
      </c>
      <c r="S370" t="s">
        <v>109</v>
      </c>
      <c r="T370" t="s">
        <v>109</v>
      </c>
      <c r="U370" t="s">
        <v>114</v>
      </c>
      <c r="V370" t="s">
        <v>466</v>
      </c>
      <c r="W370" t="s">
        <v>907</v>
      </c>
      <c r="Y370" t="s">
        <v>866</v>
      </c>
      <c r="Z370">
        <v>-16.8</v>
      </c>
      <c r="AA370">
        <v>-50.48</v>
      </c>
      <c r="AB370" t="s">
        <v>649</v>
      </c>
    </row>
    <row r="371" spans="1:28" x14ac:dyDescent="0.25">
      <c r="A371" t="s">
        <v>859</v>
      </c>
      <c r="B371" t="s">
        <v>457</v>
      </c>
      <c r="C371" t="s">
        <v>604</v>
      </c>
      <c r="D371" t="s">
        <v>1629</v>
      </c>
      <c r="E371" t="s">
        <v>1630</v>
      </c>
      <c r="F371" t="s">
        <v>1707</v>
      </c>
      <c r="G371" t="s">
        <v>1708</v>
      </c>
      <c r="H371" t="s">
        <v>463</v>
      </c>
      <c r="I371" t="s">
        <v>1331</v>
      </c>
      <c r="J371" t="s">
        <v>1709</v>
      </c>
      <c r="L371" s="174">
        <v>46226.125</v>
      </c>
      <c r="M371" s="174">
        <v>46191</v>
      </c>
      <c r="N371">
        <v>3294919.24</v>
      </c>
      <c r="O371">
        <v>8207426.8200000003</v>
      </c>
      <c r="P371">
        <v>0</v>
      </c>
      <c r="Q371">
        <v>3294919.24</v>
      </c>
      <c r="R371">
        <v>4912507.58</v>
      </c>
      <c r="S371" t="s">
        <v>109</v>
      </c>
      <c r="T371" t="s">
        <v>109</v>
      </c>
      <c r="U371" t="s">
        <v>114</v>
      </c>
      <c r="V371" t="s">
        <v>466</v>
      </c>
      <c r="W371" t="s">
        <v>1333</v>
      </c>
      <c r="Y371" t="s">
        <v>866</v>
      </c>
      <c r="Z371">
        <v>-16.579999999999998</v>
      </c>
      <c r="AA371">
        <v>-50.31</v>
      </c>
      <c r="AB371" t="s">
        <v>649</v>
      </c>
    </row>
    <row r="372" spans="1:28" x14ac:dyDescent="0.25">
      <c r="A372" t="s">
        <v>859</v>
      </c>
      <c r="B372" t="s">
        <v>457</v>
      </c>
      <c r="C372" t="s">
        <v>604</v>
      </c>
      <c r="D372" t="s">
        <v>1629</v>
      </c>
      <c r="E372" t="s">
        <v>1630</v>
      </c>
      <c r="F372" t="s">
        <v>1710</v>
      </c>
      <c r="G372" t="s">
        <v>1711</v>
      </c>
      <c r="H372" t="s">
        <v>463</v>
      </c>
      <c r="I372" t="s">
        <v>1169</v>
      </c>
      <c r="J372" t="s">
        <v>1633</v>
      </c>
      <c r="L372" s="174">
        <v>46140.125</v>
      </c>
      <c r="M372" s="174">
        <v>46123</v>
      </c>
      <c r="N372">
        <v>3269107.9</v>
      </c>
      <c r="O372">
        <v>7965778.4199999999</v>
      </c>
      <c r="P372">
        <v>0</v>
      </c>
      <c r="Q372">
        <v>3269107.9</v>
      </c>
      <c r="R372">
        <v>4696670.5199999996</v>
      </c>
      <c r="S372" t="s">
        <v>109</v>
      </c>
      <c r="T372" t="s">
        <v>109</v>
      </c>
      <c r="U372" t="s">
        <v>114</v>
      </c>
      <c r="V372" t="s">
        <v>466</v>
      </c>
      <c r="W372" t="s">
        <v>1082</v>
      </c>
      <c r="Y372" t="s">
        <v>866</v>
      </c>
      <c r="Z372">
        <v>-15.32</v>
      </c>
      <c r="AA372">
        <v>-49.12</v>
      </c>
      <c r="AB372" t="s">
        <v>649</v>
      </c>
    </row>
    <row r="373" spans="1:28" x14ac:dyDescent="0.25">
      <c r="A373" t="s">
        <v>859</v>
      </c>
      <c r="B373" t="s">
        <v>457</v>
      </c>
      <c r="C373" t="s">
        <v>604</v>
      </c>
      <c r="D373" t="s">
        <v>1629</v>
      </c>
      <c r="E373" t="s">
        <v>1630</v>
      </c>
      <c r="F373" t="s">
        <v>1712</v>
      </c>
      <c r="G373" t="s">
        <v>1713</v>
      </c>
      <c r="H373" t="s">
        <v>463</v>
      </c>
      <c r="I373" t="s">
        <v>1714</v>
      </c>
      <c r="J373" t="s">
        <v>1715</v>
      </c>
      <c r="K373" t="s">
        <v>1716</v>
      </c>
      <c r="L373" s="174">
        <v>46249</v>
      </c>
      <c r="M373" s="174">
        <v>46314</v>
      </c>
      <c r="N373">
        <v>0</v>
      </c>
      <c r="O373">
        <v>6697179.4800000004</v>
      </c>
      <c r="P373">
        <v>0</v>
      </c>
      <c r="Q373">
        <v>0</v>
      </c>
      <c r="R373">
        <v>6697179.4800000004</v>
      </c>
      <c r="S373" t="s">
        <v>109</v>
      </c>
      <c r="T373" t="s">
        <v>109</v>
      </c>
      <c r="U373" t="s">
        <v>109</v>
      </c>
      <c r="V373" t="s">
        <v>114</v>
      </c>
      <c r="Z373">
        <v>-184482</v>
      </c>
      <c r="AA373">
        <v>-504466</v>
      </c>
      <c r="AB373" t="s">
        <v>625</v>
      </c>
    </row>
    <row r="374" spans="1:28" x14ac:dyDescent="0.25">
      <c r="A374" t="s">
        <v>859</v>
      </c>
      <c r="B374" t="s">
        <v>457</v>
      </c>
      <c r="C374" t="s">
        <v>604</v>
      </c>
      <c r="D374" t="s">
        <v>1629</v>
      </c>
      <c r="E374" t="s">
        <v>1630</v>
      </c>
      <c r="F374" t="s">
        <v>1717</v>
      </c>
      <c r="G374" t="s">
        <v>1718</v>
      </c>
      <c r="H374" t="s">
        <v>463</v>
      </c>
      <c r="I374" t="s">
        <v>1351</v>
      </c>
      <c r="J374" t="s">
        <v>1719</v>
      </c>
      <c r="K374" t="s">
        <v>1720</v>
      </c>
      <c r="L374" s="174">
        <v>46023</v>
      </c>
      <c r="M374" s="174">
        <v>46268</v>
      </c>
      <c r="N374">
        <v>0</v>
      </c>
      <c r="O374">
        <v>2825692.87</v>
      </c>
      <c r="P374">
        <v>0</v>
      </c>
      <c r="Q374">
        <v>0</v>
      </c>
      <c r="R374">
        <v>2825692.87</v>
      </c>
      <c r="S374" t="s">
        <v>109</v>
      </c>
      <c r="T374" t="s">
        <v>109</v>
      </c>
      <c r="U374" t="s">
        <v>579</v>
      </c>
      <c r="V374" t="s">
        <v>114</v>
      </c>
      <c r="W374" t="s">
        <v>1333</v>
      </c>
      <c r="Y374" t="s">
        <v>866</v>
      </c>
      <c r="Z374">
        <v>-16.96</v>
      </c>
      <c r="AA374">
        <v>-51.81</v>
      </c>
      <c r="AB374" t="s">
        <v>625</v>
      </c>
    </row>
    <row r="375" spans="1:28" x14ac:dyDescent="0.25">
      <c r="A375" t="s">
        <v>859</v>
      </c>
      <c r="B375" t="s">
        <v>457</v>
      </c>
      <c r="C375" t="s">
        <v>604</v>
      </c>
      <c r="D375" t="s">
        <v>1629</v>
      </c>
      <c r="E375" t="s">
        <v>1630</v>
      </c>
      <c r="F375" t="s">
        <v>1721</v>
      </c>
      <c r="G375" t="s">
        <v>1722</v>
      </c>
      <c r="H375" t="s">
        <v>463</v>
      </c>
      <c r="I375" t="s">
        <v>1723</v>
      </c>
      <c r="J375" t="s">
        <v>1724</v>
      </c>
      <c r="K375" t="s">
        <v>1725</v>
      </c>
      <c r="L375" s="174">
        <v>46148</v>
      </c>
      <c r="M375" s="174">
        <v>46298</v>
      </c>
      <c r="N375">
        <v>0</v>
      </c>
      <c r="O375">
        <v>3363788.14</v>
      </c>
      <c r="P375">
        <v>0</v>
      </c>
      <c r="Q375">
        <v>0</v>
      </c>
      <c r="R375">
        <v>3363788.14</v>
      </c>
      <c r="S375" t="s">
        <v>109</v>
      </c>
      <c r="T375" t="s">
        <v>109</v>
      </c>
      <c r="U375" t="s">
        <v>579</v>
      </c>
      <c r="V375" t="s">
        <v>114</v>
      </c>
      <c r="Y375" t="s">
        <v>866</v>
      </c>
      <c r="Z375">
        <v>-14.1</v>
      </c>
      <c r="AA375">
        <v>-50.34</v>
      </c>
      <c r="AB375" t="s">
        <v>625</v>
      </c>
    </row>
    <row r="376" spans="1:28" x14ac:dyDescent="0.25">
      <c r="A376" t="s">
        <v>859</v>
      </c>
      <c r="B376" t="s">
        <v>457</v>
      </c>
      <c r="C376" t="s">
        <v>604</v>
      </c>
      <c r="D376" t="s">
        <v>1629</v>
      </c>
      <c r="E376" t="s">
        <v>1630</v>
      </c>
      <c r="F376" t="s">
        <v>1726</v>
      </c>
      <c r="G376" t="s">
        <v>1727</v>
      </c>
      <c r="H376" t="s">
        <v>463</v>
      </c>
      <c r="I376" t="s">
        <v>1096</v>
      </c>
      <c r="J376" t="s">
        <v>1728</v>
      </c>
      <c r="L376" s="174">
        <v>45919</v>
      </c>
      <c r="M376" s="174">
        <v>46720</v>
      </c>
      <c r="N376">
        <v>0</v>
      </c>
      <c r="O376">
        <v>0</v>
      </c>
      <c r="P376">
        <v>0</v>
      </c>
      <c r="Q376">
        <v>0</v>
      </c>
      <c r="R376">
        <v>0</v>
      </c>
      <c r="S376" t="s">
        <v>109</v>
      </c>
      <c r="T376" t="s">
        <v>109</v>
      </c>
      <c r="U376" t="s">
        <v>109</v>
      </c>
      <c r="V376" t="s">
        <v>109</v>
      </c>
      <c r="X376" t="s">
        <v>1098</v>
      </c>
      <c r="Y376" t="s">
        <v>866</v>
      </c>
      <c r="Z376">
        <v>-16.77</v>
      </c>
      <c r="AA376">
        <v>-47.61</v>
      </c>
      <c r="AB376" t="s">
        <v>625</v>
      </c>
    </row>
    <row r="377" spans="1:28" x14ac:dyDescent="0.25">
      <c r="A377" t="s">
        <v>859</v>
      </c>
      <c r="B377" t="s">
        <v>457</v>
      </c>
      <c r="C377" t="s">
        <v>604</v>
      </c>
      <c r="D377" t="s">
        <v>1629</v>
      </c>
      <c r="E377" t="s">
        <v>1630</v>
      </c>
      <c r="F377" t="s">
        <v>1729</v>
      </c>
      <c r="G377" t="s">
        <v>1730</v>
      </c>
      <c r="H377" t="s">
        <v>463</v>
      </c>
      <c r="I377" t="s">
        <v>981</v>
      </c>
      <c r="J377" t="s">
        <v>1731</v>
      </c>
      <c r="K377" t="s">
        <v>1732</v>
      </c>
      <c r="L377" s="174">
        <v>46398</v>
      </c>
      <c r="M377" s="174">
        <v>46467</v>
      </c>
      <c r="N377">
        <v>0</v>
      </c>
      <c r="O377">
        <v>4332607.5600000005</v>
      </c>
      <c r="P377">
        <v>0</v>
      </c>
      <c r="Q377">
        <v>433260.78</v>
      </c>
      <c r="R377">
        <v>3899346.7800000003</v>
      </c>
      <c r="S377" t="s">
        <v>109</v>
      </c>
      <c r="T377" t="s">
        <v>109</v>
      </c>
      <c r="U377" t="s">
        <v>109</v>
      </c>
      <c r="V377" t="s">
        <v>109</v>
      </c>
      <c r="W377" t="s">
        <v>918</v>
      </c>
      <c r="Y377" t="s">
        <v>866</v>
      </c>
      <c r="Z377">
        <v>-14.95</v>
      </c>
      <c r="AA377">
        <v>-49.53</v>
      </c>
      <c r="AB377" t="s">
        <v>475</v>
      </c>
    </row>
    <row r="378" spans="1:28" x14ac:dyDescent="0.25">
      <c r="A378" t="s">
        <v>859</v>
      </c>
      <c r="B378" t="s">
        <v>457</v>
      </c>
      <c r="C378" t="s">
        <v>604</v>
      </c>
      <c r="D378" t="s">
        <v>1629</v>
      </c>
      <c r="E378" t="s">
        <v>1630</v>
      </c>
      <c r="F378" t="s">
        <v>1733</v>
      </c>
      <c r="G378" t="s">
        <v>1734</v>
      </c>
      <c r="H378" t="s">
        <v>463</v>
      </c>
      <c r="I378" t="s">
        <v>925</v>
      </c>
      <c r="J378" t="s">
        <v>1735</v>
      </c>
      <c r="L378" s="174">
        <v>46335.125</v>
      </c>
      <c r="M378" s="174">
        <v>46317</v>
      </c>
      <c r="N378">
        <v>88870.06</v>
      </c>
      <c r="O378">
        <v>10272421.58</v>
      </c>
      <c r="P378">
        <v>0</v>
      </c>
      <c r="Q378">
        <v>88870.06</v>
      </c>
      <c r="R378">
        <v>10183551.52</v>
      </c>
      <c r="S378" t="s">
        <v>109</v>
      </c>
      <c r="T378" t="s">
        <v>109</v>
      </c>
      <c r="U378" t="s">
        <v>579</v>
      </c>
      <c r="V378" t="s">
        <v>114</v>
      </c>
      <c r="W378" t="s">
        <v>927</v>
      </c>
      <c r="Y378" t="s">
        <v>866</v>
      </c>
      <c r="Z378">
        <v>-14.1</v>
      </c>
      <c r="AA378">
        <v>-46.63</v>
      </c>
      <c r="AB378" t="s">
        <v>649</v>
      </c>
    </row>
    <row r="379" spans="1:28" x14ac:dyDescent="0.25">
      <c r="A379" t="s">
        <v>859</v>
      </c>
      <c r="B379" t="s">
        <v>457</v>
      </c>
      <c r="C379" t="s">
        <v>604</v>
      </c>
      <c r="D379" t="s">
        <v>1629</v>
      </c>
      <c r="E379" t="s">
        <v>1630</v>
      </c>
      <c r="F379" t="s">
        <v>1736</v>
      </c>
      <c r="G379" t="s">
        <v>1737</v>
      </c>
      <c r="H379" t="s">
        <v>463</v>
      </c>
      <c r="I379" t="s">
        <v>1738</v>
      </c>
      <c r="J379" t="s">
        <v>1643</v>
      </c>
      <c r="L379" s="174">
        <v>46043.125</v>
      </c>
      <c r="M379" s="174">
        <v>46205</v>
      </c>
      <c r="N379">
        <v>7743.86</v>
      </c>
      <c r="O379">
        <v>3773062.08</v>
      </c>
      <c r="P379">
        <v>0</v>
      </c>
      <c r="Q379">
        <v>7743.86</v>
      </c>
      <c r="R379">
        <v>3765318.22</v>
      </c>
      <c r="S379" t="s">
        <v>109</v>
      </c>
      <c r="T379" t="s">
        <v>109</v>
      </c>
      <c r="U379" t="s">
        <v>579</v>
      </c>
      <c r="V379" t="s">
        <v>114</v>
      </c>
      <c r="W379" t="s">
        <v>882</v>
      </c>
      <c r="Y379" t="s">
        <v>866</v>
      </c>
      <c r="Z379">
        <v>-17.34</v>
      </c>
      <c r="AA379">
        <v>-49.93</v>
      </c>
      <c r="AB379" t="s">
        <v>649</v>
      </c>
    </row>
    <row r="380" spans="1:28" x14ac:dyDescent="0.25">
      <c r="A380" t="s">
        <v>859</v>
      </c>
      <c r="B380" t="s">
        <v>457</v>
      </c>
      <c r="C380" t="s">
        <v>604</v>
      </c>
      <c r="D380" t="s">
        <v>1629</v>
      </c>
      <c r="E380" t="s">
        <v>1630</v>
      </c>
      <c r="F380" t="s">
        <v>1739</v>
      </c>
      <c r="G380" t="s">
        <v>1740</v>
      </c>
      <c r="H380" t="s">
        <v>463</v>
      </c>
      <c r="I380" t="s">
        <v>1741</v>
      </c>
      <c r="J380" t="s">
        <v>1742</v>
      </c>
      <c r="L380" s="174">
        <v>46121.125</v>
      </c>
      <c r="M380" s="174">
        <v>46389</v>
      </c>
      <c r="N380">
        <v>0</v>
      </c>
      <c r="O380">
        <v>3492860.68</v>
      </c>
      <c r="P380">
        <v>0</v>
      </c>
      <c r="Q380">
        <v>0</v>
      </c>
      <c r="R380">
        <v>3492860.68</v>
      </c>
      <c r="S380" t="s">
        <v>109</v>
      </c>
      <c r="T380" t="s">
        <v>109</v>
      </c>
      <c r="U380" t="s">
        <v>579</v>
      </c>
      <c r="V380" t="s">
        <v>114</v>
      </c>
      <c r="X380" t="s">
        <v>1743</v>
      </c>
      <c r="Y380" t="s">
        <v>866</v>
      </c>
      <c r="Z380">
        <v>-16</v>
      </c>
      <c r="AA380">
        <v>-48</v>
      </c>
      <c r="AB380" t="s">
        <v>649</v>
      </c>
    </row>
    <row r="381" spans="1:28" x14ac:dyDescent="0.25">
      <c r="A381" t="s">
        <v>859</v>
      </c>
      <c r="B381" t="s">
        <v>457</v>
      </c>
      <c r="C381" t="s">
        <v>604</v>
      </c>
      <c r="D381" t="s">
        <v>1629</v>
      </c>
      <c r="E381" t="s">
        <v>1630</v>
      </c>
      <c r="F381" t="s">
        <v>1744</v>
      </c>
      <c r="G381" t="s">
        <v>1745</v>
      </c>
      <c r="H381" t="s">
        <v>463</v>
      </c>
      <c r="I381" t="s">
        <v>1035</v>
      </c>
      <c r="J381" t="s">
        <v>1643</v>
      </c>
      <c r="K381" t="s">
        <v>1746</v>
      </c>
      <c r="L381" s="174">
        <v>46095.125</v>
      </c>
      <c r="M381" s="174">
        <v>46266</v>
      </c>
      <c r="N381">
        <v>0</v>
      </c>
      <c r="O381">
        <v>3733091.18</v>
      </c>
      <c r="P381">
        <v>0</v>
      </c>
      <c r="Q381">
        <v>0</v>
      </c>
      <c r="R381">
        <v>3733091.18</v>
      </c>
      <c r="S381" t="s">
        <v>109</v>
      </c>
      <c r="T381" t="s">
        <v>109</v>
      </c>
      <c r="U381" t="s">
        <v>579</v>
      </c>
      <c r="V381" t="s">
        <v>114</v>
      </c>
      <c r="X381" t="s">
        <v>1036</v>
      </c>
      <c r="Y381" t="s">
        <v>866</v>
      </c>
      <c r="Z381">
        <v>-16</v>
      </c>
      <c r="AA381">
        <v>-48</v>
      </c>
      <c r="AB381" t="s">
        <v>649</v>
      </c>
    </row>
    <row r="382" spans="1:28" x14ac:dyDescent="0.25">
      <c r="A382" t="s">
        <v>859</v>
      </c>
      <c r="B382" t="s">
        <v>457</v>
      </c>
      <c r="C382" t="s">
        <v>604</v>
      </c>
      <c r="D382" t="s">
        <v>1629</v>
      </c>
      <c r="E382" t="s">
        <v>1630</v>
      </c>
      <c r="F382" t="s">
        <v>1747</v>
      </c>
      <c r="G382" t="s">
        <v>1748</v>
      </c>
      <c r="H382" t="s">
        <v>463</v>
      </c>
      <c r="I382" t="s">
        <v>1187</v>
      </c>
      <c r="J382" t="s">
        <v>1643</v>
      </c>
      <c r="L382" s="174">
        <v>46094.125</v>
      </c>
      <c r="M382" s="174">
        <v>46327</v>
      </c>
      <c r="N382">
        <v>0</v>
      </c>
      <c r="O382">
        <v>3989384</v>
      </c>
      <c r="P382">
        <v>0</v>
      </c>
      <c r="Q382">
        <v>0</v>
      </c>
      <c r="R382">
        <v>3989384</v>
      </c>
      <c r="S382" t="s">
        <v>109</v>
      </c>
      <c r="T382" t="s">
        <v>109</v>
      </c>
      <c r="U382" t="s">
        <v>579</v>
      </c>
      <c r="V382" t="s">
        <v>114</v>
      </c>
      <c r="W382" t="s">
        <v>1093</v>
      </c>
      <c r="Y382" t="s">
        <v>866</v>
      </c>
      <c r="Z382">
        <v>-17.8</v>
      </c>
      <c r="AA382">
        <v>-50.93</v>
      </c>
      <c r="AB382" t="s">
        <v>625</v>
      </c>
    </row>
    <row r="383" spans="1:28" x14ac:dyDescent="0.25">
      <c r="A383" t="s">
        <v>859</v>
      </c>
      <c r="B383" t="s">
        <v>457</v>
      </c>
      <c r="C383" t="s">
        <v>604</v>
      </c>
      <c r="D383" t="s">
        <v>1629</v>
      </c>
      <c r="E383" t="s">
        <v>1630</v>
      </c>
      <c r="F383" t="s">
        <v>1749</v>
      </c>
      <c r="G383" t="s">
        <v>1750</v>
      </c>
      <c r="H383" t="s">
        <v>463</v>
      </c>
      <c r="I383" t="s">
        <v>1206</v>
      </c>
      <c r="J383" t="s">
        <v>1751</v>
      </c>
      <c r="L383" s="174">
        <v>46203</v>
      </c>
      <c r="M383" s="174">
        <v>46180</v>
      </c>
      <c r="N383">
        <v>14769.4</v>
      </c>
      <c r="O383">
        <v>6174150.04</v>
      </c>
      <c r="P383">
        <v>0</v>
      </c>
      <c r="Q383">
        <v>14769.4</v>
      </c>
      <c r="R383">
        <v>6159380.6399999997</v>
      </c>
      <c r="S383" t="s">
        <v>109</v>
      </c>
      <c r="T383" t="s">
        <v>109</v>
      </c>
      <c r="U383" t="s">
        <v>109</v>
      </c>
      <c r="V383" t="s">
        <v>109</v>
      </c>
      <c r="W383" t="s">
        <v>882</v>
      </c>
      <c r="Y383" t="s">
        <v>866</v>
      </c>
      <c r="Z383">
        <v>-17.73</v>
      </c>
      <c r="AA383">
        <v>-49.1</v>
      </c>
      <c r="AB383" t="s">
        <v>649</v>
      </c>
    </row>
    <row r="384" spans="1:28" x14ac:dyDescent="0.25">
      <c r="A384" t="s">
        <v>859</v>
      </c>
      <c r="B384" t="s">
        <v>573</v>
      </c>
      <c r="C384" t="s">
        <v>604</v>
      </c>
      <c r="D384" t="s">
        <v>1629</v>
      </c>
      <c r="E384" t="s">
        <v>1630</v>
      </c>
      <c r="F384" t="s">
        <v>1752</v>
      </c>
      <c r="G384" t="s">
        <v>1753</v>
      </c>
      <c r="H384" t="s">
        <v>463</v>
      </c>
      <c r="I384" t="s">
        <v>941</v>
      </c>
      <c r="J384" t="s">
        <v>1754</v>
      </c>
      <c r="L384" s="174">
        <v>45948.125</v>
      </c>
      <c r="M384" s="174">
        <v>45869</v>
      </c>
      <c r="N384">
        <v>2827684.25</v>
      </c>
      <c r="O384">
        <v>2841677.56</v>
      </c>
      <c r="P384">
        <v>13993.31</v>
      </c>
      <c r="Q384">
        <v>2827684.25</v>
      </c>
      <c r="R384">
        <v>0</v>
      </c>
      <c r="S384" t="s">
        <v>109</v>
      </c>
      <c r="T384" t="s">
        <v>109</v>
      </c>
      <c r="U384" t="s">
        <v>114</v>
      </c>
      <c r="V384" t="s">
        <v>109</v>
      </c>
      <c r="W384" t="s">
        <v>943</v>
      </c>
      <c r="Y384" t="s">
        <v>866</v>
      </c>
      <c r="Z384">
        <v>-16.579999999999998</v>
      </c>
      <c r="AA384">
        <v>-50.31</v>
      </c>
      <c r="AB384" t="s">
        <v>649</v>
      </c>
    </row>
    <row r="385" spans="1:28" x14ac:dyDescent="0.25">
      <c r="A385" t="s">
        <v>859</v>
      </c>
      <c r="B385" t="s">
        <v>573</v>
      </c>
      <c r="C385" t="s">
        <v>604</v>
      </c>
      <c r="D385" t="s">
        <v>1629</v>
      </c>
      <c r="E385" t="s">
        <v>1630</v>
      </c>
      <c r="F385" t="s">
        <v>1755</v>
      </c>
      <c r="G385" t="s">
        <v>1756</v>
      </c>
      <c r="H385" t="s">
        <v>463</v>
      </c>
      <c r="I385" t="s">
        <v>1354</v>
      </c>
      <c r="J385" t="s">
        <v>1757</v>
      </c>
      <c r="L385" s="174">
        <v>46387</v>
      </c>
      <c r="M385" s="174">
        <v>46191</v>
      </c>
      <c r="N385">
        <v>0</v>
      </c>
      <c r="O385">
        <v>4387763.96</v>
      </c>
      <c r="P385">
        <v>0</v>
      </c>
      <c r="Q385">
        <v>0</v>
      </c>
      <c r="R385">
        <v>4387763.96</v>
      </c>
      <c r="S385" t="s">
        <v>109</v>
      </c>
      <c r="T385" t="s">
        <v>109</v>
      </c>
      <c r="U385" t="s">
        <v>109</v>
      </c>
      <c r="V385" t="s">
        <v>109</v>
      </c>
      <c r="W385" t="s">
        <v>918</v>
      </c>
      <c r="Y385" t="s">
        <v>866</v>
      </c>
      <c r="Z385">
        <v>-14.53</v>
      </c>
      <c r="AA385">
        <v>-49.14</v>
      </c>
      <c r="AB385" t="s">
        <v>625</v>
      </c>
    </row>
    <row r="386" spans="1:28" x14ac:dyDescent="0.25">
      <c r="A386" t="s">
        <v>859</v>
      </c>
      <c r="B386" t="s">
        <v>573</v>
      </c>
      <c r="C386" t="s">
        <v>604</v>
      </c>
      <c r="D386" t="s">
        <v>1629</v>
      </c>
      <c r="E386" t="s">
        <v>1630</v>
      </c>
      <c r="F386" t="s">
        <v>1758</v>
      </c>
      <c r="G386" t="s">
        <v>1759</v>
      </c>
      <c r="H386" t="s">
        <v>463</v>
      </c>
      <c r="I386" t="s">
        <v>1331</v>
      </c>
      <c r="J386" t="s">
        <v>615</v>
      </c>
      <c r="K386" t="s">
        <v>1760</v>
      </c>
      <c r="L386" s="174">
        <v>46191</v>
      </c>
      <c r="M386" s="174">
        <v>46211</v>
      </c>
      <c r="N386">
        <v>0</v>
      </c>
      <c r="O386">
        <v>717190.08000000007</v>
      </c>
      <c r="P386">
        <v>0</v>
      </c>
      <c r="Q386">
        <v>143438.01999999999</v>
      </c>
      <c r="R386">
        <v>573752.06000000006</v>
      </c>
      <c r="S386" t="s">
        <v>109</v>
      </c>
      <c r="T386" t="s">
        <v>109</v>
      </c>
      <c r="U386" t="s">
        <v>109</v>
      </c>
      <c r="V386" t="s">
        <v>109</v>
      </c>
      <c r="W386" t="s">
        <v>1333</v>
      </c>
      <c r="Y386" t="s">
        <v>866</v>
      </c>
      <c r="Z386">
        <v>-16.579999999999998</v>
      </c>
      <c r="AA386">
        <v>-50.31</v>
      </c>
      <c r="AB386" t="s">
        <v>475</v>
      </c>
    </row>
    <row r="387" spans="1:28" x14ac:dyDescent="0.25">
      <c r="A387" t="s">
        <v>859</v>
      </c>
      <c r="B387" t="s">
        <v>573</v>
      </c>
      <c r="C387" t="s">
        <v>604</v>
      </c>
      <c r="D387" t="s">
        <v>1629</v>
      </c>
      <c r="E387" t="s">
        <v>1630</v>
      </c>
      <c r="F387" t="s">
        <v>1761</v>
      </c>
      <c r="G387" t="s">
        <v>1762</v>
      </c>
      <c r="H387" t="s">
        <v>463</v>
      </c>
      <c r="I387" t="s">
        <v>1360</v>
      </c>
      <c r="J387" t="s">
        <v>1763</v>
      </c>
      <c r="K387" t="s">
        <v>1764</v>
      </c>
      <c r="L387" s="174">
        <v>46019</v>
      </c>
      <c r="M387" s="174">
        <v>46211</v>
      </c>
      <c r="N387">
        <v>0</v>
      </c>
      <c r="O387">
        <v>931965.07000000007</v>
      </c>
      <c r="P387">
        <v>0</v>
      </c>
      <c r="Q387">
        <v>186393.01</v>
      </c>
      <c r="R387">
        <v>745572.06</v>
      </c>
      <c r="S387" t="s">
        <v>109</v>
      </c>
      <c r="T387" t="s">
        <v>109</v>
      </c>
      <c r="U387" t="s">
        <v>109</v>
      </c>
      <c r="V387" t="s">
        <v>109</v>
      </c>
      <c r="W387" t="s">
        <v>888</v>
      </c>
      <c r="Y387" t="s">
        <v>866</v>
      </c>
      <c r="Z387">
        <v>-16.68</v>
      </c>
      <c r="AA387">
        <v>-49.26</v>
      </c>
      <c r="AB387" t="s">
        <v>475</v>
      </c>
    </row>
    <row r="388" spans="1:28" x14ac:dyDescent="0.25">
      <c r="A388" t="s">
        <v>859</v>
      </c>
      <c r="B388" t="s">
        <v>485</v>
      </c>
      <c r="C388" t="s">
        <v>604</v>
      </c>
      <c r="D388" t="s">
        <v>1629</v>
      </c>
      <c r="E388" t="s">
        <v>1630</v>
      </c>
      <c r="F388" t="s">
        <v>1765</v>
      </c>
      <c r="G388" t="s">
        <v>1766</v>
      </c>
      <c r="H388" t="s">
        <v>463</v>
      </c>
      <c r="I388" t="s">
        <v>1029</v>
      </c>
      <c r="J388" t="s">
        <v>1767</v>
      </c>
      <c r="L388" s="174">
        <v>45656.125</v>
      </c>
      <c r="M388" s="174">
        <v>45900</v>
      </c>
      <c r="N388">
        <v>974154.12</v>
      </c>
      <c r="O388">
        <v>1002825.88</v>
      </c>
      <c r="P388">
        <v>28671.759999999998</v>
      </c>
      <c r="Q388">
        <v>974154.12</v>
      </c>
      <c r="R388">
        <v>0</v>
      </c>
      <c r="S388" t="s">
        <v>109</v>
      </c>
      <c r="T388" t="s">
        <v>109</v>
      </c>
      <c r="U388" t="s">
        <v>114</v>
      </c>
      <c r="V388" t="s">
        <v>109</v>
      </c>
      <c r="Y388" t="s">
        <v>866</v>
      </c>
      <c r="Z388">
        <v>-17.46</v>
      </c>
      <c r="AA388">
        <v>-48.2</v>
      </c>
      <c r="AB388" t="s">
        <v>649</v>
      </c>
    </row>
    <row r="389" spans="1:28" x14ac:dyDescent="0.25">
      <c r="A389" t="s">
        <v>859</v>
      </c>
      <c r="B389" t="s">
        <v>485</v>
      </c>
      <c r="C389" t="s">
        <v>604</v>
      </c>
      <c r="D389" t="s">
        <v>1629</v>
      </c>
      <c r="E389" t="s">
        <v>1630</v>
      </c>
      <c r="F389" t="s">
        <v>1768</v>
      </c>
      <c r="G389" t="s">
        <v>1769</v>
      </c>
      <c r="H389" t="s">
        <v>463</v>
      </c>
      <c r="I389" t="s">
        <v>1210</v>
      </c>
      <c r="J389" t="s">
        <v>1216</v>
      </c>
      <c r="L389" s="174">
        <v>45620.125</v>
      </c>
      <c r="M389" s="174">
        <v>45773</v>
      </c>
      <c r="N389">
        <v>1300000</v>
      </c>
      <c r="O389">
        <v>1300000</v>
      </c>
      <c r="P389">
        <v>0</v>
      </c>
      <c r="Q389">
        <v>1300000</v>
      </c>
      <c r="R389">
        <v>0</v>
      </c>
      <c r="S389" t="s">
        <v>109</v>
      </c>
      <c r="T389" t="s">
        <v>109</v>
      </c>
      <c r="U389" t="s">
        <v>114</v>
      </c>
      <c r="V389" t="s">
        <v>109</v>
      </c>
      <c r="X389" t="s">
        <v>1212</v>
      </c>
      <c r="Y389" t="s">
        <v>866</v>
      </c>
      <c r="Z389">
        <v>-14.75</v>
      </c>
      <c r="AA389">
        <v>-50.57</v>
      </c>
      <c r="AB389" t="s">
        <v>649</v>
      </c>
    </row>
    <row r="390" spans="1:28" x14ac:dyDescent="0.25">
      <c r="A390" t="s">
        <v>859</v>
      </c>
      <c r="B390" t="s">
        <v>485</v>
      </c>
      <c r="C390" t="s">
        <v>604</v>
      </c>
      <c r="D390" t="s">
        <v>1629</v>
      </c>
      <c r="E390" t="s">
        <v>1630</v>
      </c>
      <c r="F390" t="s">
        <v>1770</v>
      </c>
      <c r="G390" t="s">
        <v>1771</v>
      </c>
      <c r="H390" t="s">
        <v>463</v>
      </c>
      <c r="I390" t="s">
        <v>916</v>
      </c>
      <c r="J390" t="s">
        <v>1772</v>
      </c>
      <c r="L390" s="174">
        <v>46076.125</v>
      </c>
      <c r="M390" s="174">
        <v>46055</v>
      </c>
      <c r="N390">
        <v>10266614.310000001</v>
      </c>
      <c r="O390">
        <v>15755910.43</v>
      </c>
      <c r="P390">
        <v>0</v>
      </c>
      <c r="Q390">
        <v>10266614.310000001</v>
      </c>
      <c r="R390">
        <v>5489296.1200000001</v>
      </c>
      <c r="S390" t="s">
        <v>109</v>
      </c>
      <c r="T390" t="s">
        <v>109</v>
      </c>
      <c r="U390" t="s">
        <v>114</v>
      </c>
      <c r="V390" t="s">
        <v>466</v>
      </c>
      <c r="W390" t="s">
        <v>918</v>
      </c>
      <c r="Y390" t="s">
        <v>866</v>
      </c>
      <c r="Z390">
        <v>-13.43</v>
      </c>
      <c r="AA390">
        <v>-49.15</v>
      </c>
      <c r="AB390" t="s">
        <v>649</v>
      </c>
    </row>
    <row r="391" spans="1:28" x14ac:dyDescent="0.25">
      <c r="A391" t="s">
        <v>859</v>
      </c>
      <c r="B391" t="s">
        <v>485</v>
      </c>
      <c r="C391" t="s">
        <v>604</v>
      </c>
      <c r="D391" t="s">
        <v>1629</v>
      </c>
      <c r="E391" t="s">
        <v>1630</v>
      </c>
      <c r="F391" t="s">
        <v>1773</v>
      </c>
      <c r="G391" t="s">
        <v>1774</v>
      </c>
      <c r="H391" t="s">
        <v>463</v>
      </c>
      <c r="I391" t="s">
        <v>1723</v>
      </c>
      <c r="J391" t="s">
        <v>1775</v>
      </c>
      <c r="L391" s="174">
        <v>45541.125</v>
      </c>
      <c r="M391" s="174">
        <v>45791</v>
      </c>
      <c r="N391">
        <v>2072823.7</v>
      </c>
      <c r="O391">
        <v>2418048.7599999998</v>
      </c>
      <c r="P391">
        <v>13972.46</v>
      </c>
      <c r="Q391">
        <v>2072823.7</v>
      </c>
      <c r="R391">
        <v>331252.59999999998</v>
      </c>
      <c r="S391" t="s">
        <v>109</v>
      </c>
      <c r="T391" t="s">
        <v>109</v>
      </c>
      <c r="U391" t="s">
        <v>114</v>
      </c>
      <c r="V391" t="s">
        <v>109</v>
      </c>
      <c r="Y391" t="s">
        <v>866</v>
      </c>
      <c r="Z391">
        <v>-14.1</v>
      </c>
      <c r="AA391">
        <v>-50.34</v>
      </c>
      <c r="AB391" t="s">
        <v>649</v>
      </c>
    </row>
    <row r="392" spans="1:28" x14ac:dyDescent="0.25">
      <c r="A392" t="s">
        <v>859</v>
      </c>
      <c r="B392" t="s">
        <v>485</v>
      </c>
      <c r="C392" t="s">
        <v>604</v>
      </c>
      <c r="D392" t="s">
        <v>1629</v>
      </c>
      <c r="E392" t="s">
        <v>1630</v>
      </c>
      <c r="F392" t="s">
        <v>1776</v>
      </c>
      <c r="G392" t="s">
        <v>1777</v>
      </c>
      <c r="H392" t="s">
        <v>463</v>
      </c>
      <c r="I392" t="s">
        <v>1354</v>
      </c>
      <c r="J392" t="s">
        <v>1216</v>
      </c>
      <c r="K392" t="s">
        <v>1778</v>
      </c>
      <c r="L392" s="174">
        <v>46157.125</v>
      </c>
      <c r="M392" s="174">
        <v>46112</v>
      </c>
      <c r="N392">
        <v>6793.25</v>
      </c>
      <c r="O392">
        <v>1396415.66</v>
      </c>
      <c r="P392">
        <v>0</v>
      </c>
      <c r="Q392">
        <v>6793.25</v>
      </c>
      <c r="R392">
        <v>1389622.41</v>
      </c>
      <c r="S392" t="s">
        <v>109</v>
      </c>
      <c r="T392" t="s">
        <v>109</v>
      </c>
      <c r="U392" t="s">
        <v>579</v>
      </c>
      <c r="V392" t="s">
        <v>114</v>
      </c>
      <c r="W392" t="s">
        <v>927</v>
      </c>
      <c r="Y392" t="s">
        <v>866</v>
      </c>
      <c r="Z392">
        <v>-13.4</v>
      </c>
      <c r="AA392">
        <v>-46.32</v>
      </c>
      <c r="AB392" t="s">
        <v>649</v>
      </c>
    </row>
    <row r="393" spans="1:28" x14ac:dyDescent="0.25">
      <c r="A393" t="s">
        <v>859</v>
      </c>
      <c r="B393" t="s">
        <v>485</v>
      </c>
      <c r="C393" t="s">
        <v>604</v>
      </c>
      <c r="D393" t="s">
        <v>1629</v>
      </c>
      <c r="E393" t="s">
        <v>1630</v>
      </c>
      <c r="F393" t="s">
        <v>1779</v>
      </c>
      <c r="G393" t="s">
        <v>1780</v>
      </c>
      <c r="H393" t="s">
        <v>463</v>
      </c>
      <c r="I393" t="s">
        <v>1265</v>
      </c>
      <c r="J393" t="s">
        <v>1781</v>
      </c>
      <c r="L393" s="174">
        <v>46082</v>
      </c>
      <c r="M393" s="174">
        <v>46080</v>
      </c>
      <c r="N393">
        <v>0</v>
      </c>
      <c r="O393">
        <v>1530870.36</v>
      </c>
      <c r="P393">
        <v>0</v>
      </c>
      <c r="Q393">
        <v>0</v>
      </c>
      <c r="R393">
        <v>1530870.36</v>
      </c>
      <c r="S393" t="s">
        <v>109</v>
      </c>
      <c r="T393" t="s">
        <v>109</v>
      </c>
      <c r="U393" t="s">
        <v>114</v>
      </c>
      <c r="V393" t="s">
        <v>466</v>
      </c>
      <c r="X393" t="s">
        <v>1267</v>
      </c>
      <c r="Y393" t="s">
        <v>866</v>
      </c>
      <c r="Z393">
        <v>-17.68</v>
      </c>
      <c r="AA393">
        <v>-52.58</v>
      </c>
      <c r="AB393" t="s">
        <v>494</v>
      </c>
    </row>
    <row r="394" spans="1:28" x14ac:dyDescent="0.25">
      <c r="A394" t="s">
        <v>859</v>
      </c>
      <c r="B394" t="s">
        <v>495</v>
      </c>
      <c r="C394" t="s">
        <v>604</v>
      </c>
      <c r="D394" t="s">
        <v>1629</v>
      </c>
      <c r="E394" t="s">
        <v>1630</v>
      </c>
      <c r="F394" t="s">
        <v>1782</v>
      </c>
      <c r="G394" t="s">
        <v>1783</v>
      </c>
      <c r="H394" t="s">
        <v>463</v>
      </c>
      <c r="I394" t="s">
        <v>1202</v>
      </c>
      <c r="J394" t="s">
        <v>1069</v>
      </c>
      <c r="L394" s="174">
        <v>45751.125</v>
      </c>
      <c r="M394" s="174">
        <v>45751</v>
      </c>
      <c r="N394">
        <v>676112.73</v>
      </c>
      <c r="O394">
        <v>679461.89</v>
      </c>
      <c r="P394">
        <v>3349.16</v>
      </c>
      <c r="Q394">
        <v>676112.73</v>
      </c>
      <c r="R394">
        <v>0</v>
      </c>
      <c r="S394" t="s">
        <v>109</v>
      </c>
      <c r="T394" t="s">
        <v>109</v>
      </c>
      <c r="U394" t="s">
        <v>114</v>
      </c>
      <c r="V394" t="s">
        <v>109</v>
      </c>
      <c r="Y394" t="s">
        <v>866</v>
      </c>
      <c r="Z394">
        <v>-16.68</v>
      </c>
      <c r="AA394">
        <v>-49.26</v>
      </c>
      <c r="AB394" t="s">
        <v>649</v>
      </c>
    </row>
    <row r="395" spans="1:28" x14ac:dyDescent="0.25">
      <c r="A395" t="s">
        <v>859</v>
      </c>
      <c r="B395" t="s">
        <v>495</v>
      </c>
      <c r="C395" t="s">
        <v>604</v>
      </c>
      <c r="D395" t="s">
        <v>1629</v>
      </c>
      <c r="E395" t="s">
        <v>1630</v>
      </c>
      <c r="F395" t="s">
        <v>1784</v>
      </c>
      <c r="G395" t="s">
        <v>1785</v>
      </c>
      <c r="H395" t="s">
        <v>463</v>
      </c>
      <c r="I395" t="s">
        <v>1786</v>
      </c>
      <c r="J395" t="s">
        <v>1108</v>
      </c>
      <c r="L395" s="174">
        <v>45880.125</v>
      </c>
      <c r="M395" s="174">
        <v>45738</v>
      </c>
      <c r="N395">
        <v>749457.57</v>
      </c>
      <c r="O395">
        <v>749457.57</v>
      </c>
      <c r="P395">
        <v>0</v>
      </c>
      <c r="Q395">
        <v>749457.57</v>
      </c>
      <c r="R395">
        <v>0</v>
      </c>
      <c r="S395" t="s">
        <v>109</v>
      </c>
      <c r="T395" t="s">
        <v>109</v>
      </c>
      <c r="U395" t="s">
        <v>114</v>
      </c>
      <c r="V395" t="s">
        <v>109</v>
      </c>
      <c r="Y395" t="s">
        <v>866</v>
      </c>
      <c r="Z395">
        <v>-18.350000000000001</v>
      </c>
      <c r="AA395">
        <v>-47.78</v>
      </c>
      <c r="AB395" t="s">
        <v>649</v>
      </c>
    </row>
    <row r="396" spans="1:28" x14ac:dyDescent="0.25">
      <c r="A396" t="s">
        <v>859</v>
      </c>
      <c r="B396" t="s">
        <v>495</v>
      </c>
      <c r="C396" t="s">
        <v>604</v>
      </c>
      <c r="D396" t="s">
        <v>1629</v>
      </c>
      <c r="E396" t="s">
        <v>1630</v>
      </c>
      <c r="F396" t="s">
        <v>1787</v>
      </c>
      <c r="G396" t="s">
        <v>1788</v>
      </c>
      <c r="H396" t="s">
        <v>463</v>
      </c>
      <c r="I396" t="s">
        <v>1169</v>
      </c>
      <c r="J396" t="s">
        <v>1074</v>
      </c>
      <c r="L396" s="174">
        <v>45701.125</v>
      </c>
      <c r="M396" s="174">
        <v>45769</v>
      </c>
      <c r="N396">
        <v>802232</v>
      </c>
      <c r="O396">
        <v>802232</v>
      </c>
      <c r="P396">
        <v>0</v>
      </c>
      <c r="Q396">
        <v>802232</v>
      </c>
      <c r="R396">
        <v>0</v>
      </c>
      <c r="S396" t="s">
        <v>109</v>
      </c>
      <c r="T396" t="s">
        <v>109</v>
      </c>
      <c r="U396" t="s">
        <v>114</v>
      </c>
      <c r="V396" t="s">
        <v>109</v>
      </c>
      <c r="W396" t="s">
        <v>1082</v>
      </c>
      <c r="Y396" t="s">
        <v>866</v>
      </c>
      <c r="Z396">
        <v>-15.32</v>
      </c>
      <c r="AA396">
        <v>-49.12</v>
      </c>
      <c r="AB396" t="s">
        <v>649</v>
      </c>
    </row>
    <row r="397" spans="1:28" x14ac:dyDescent="0.25">
      <c r="A397" t="s">
        <v>859</v>
      </c>
      <c r="B397" t="s">
        <v>495</v>
      </c>
      <c r="C397" t="s">
        <v>604</v>
      </c>
      <c r="D397" t="s">
        <v>1629</v>
      </c>
      <c r="E397" t="s">
        <v>1630</v>
      </c>
      <c r="F397" t="s">
        <v>1789</v>
      </c>
      <c r="G397" t="s">
        <v>1790</v>
      </c>
      <c r="H397" t="s">
        <v>463</v>
      </c>
      <c r="I397" t="s">
        <v>1165</v>
      </c>
      <c r="J397" t="s">
        <v>1791</v>
      </c>
      <c r="L397" s="174">
        <v>45641.125</v>
      </c>
      <c r="M397" s="174">
        <v>45804</v>
      </c>
      <c r="N397">
        <v>770970.55</v>
      </c>
      <c r="O397">
        <v>783156.88</v>
      </c>
      <c r="P397">
        <v>12186.33</v>
      </c>
      <c r="Q397">
        <v>770970.55</v>
      </c>
      <c r="R397">
        <v>0</v>
      </c>
      <c r="S397" t="s">
        <v>109</v>
      </c>
      <c r="T397" t="s">
        <v>109</v>
      </c>
      <c r="U397" t="s">
        <v>114</v>
      </c>
      <c r="V397" t="s">
        <v>109</v>
      </c>
      <c r="W397" t="s">
        <v>865</v>
      </c>
      <c r="Y397" t="s">
        <v>866</v>
      </c>
      <c r="Z397">
        <v>-16.97</v>
      </c>
      <c r="AA397">
        <v>-49.97</v>
      </c>
      <c r="AB397" t="s">
        <v>649</v>
      </c>
    </row>
    <row r="398" spans="1:28" x14ac:dyDescent="0.25">
      <c r="A398" t="s">
        <v>859</v>
      </c>
      <c r="B398" t="s">
        <v>495</v>
      </c>
      <c r="C398" t="s">
        <v>604</v>
      </c>
      <c r="D398" t="s">
        <v>1629</v>
      </c>
      <c r="E398" t="s">
        <v>1630</v>
      </c>
      <c r="F398" t="s">
        <v>1792</v>
      </c>
      <c r="G398" t="s">
        <v>1793</v>
      </c>
      <c r="H398" t="s">
        <v>463</v>
      </c>
      <c r="I398" t="s">
        <v>1794</v>
      </c>
      <c r="J398" t="s">
        <v>1795</v>
      </c>
      <c r="L398" s="174">
        <v>45973.125</v>
      </c>
      <c r="M398" s="174">
        <v>45804</v>
      </c>
      <c r="N398">
        <v>709458.42</v>
      </c>
      <c r="O398">
        <v>709458.42</v>
      </c>
      <c r="P398">
        <v>0</v>
      </c>
      <c r="Q398">
        <v>709458.42</v>
      </c>
      <c r="R398">
        <v>0</v>
      </c>
      <c r="S398" t="s">
        <v>109</v>
      </c>
      <c r="T398" t="s">
        <v>109</v>
      </c>
      <c r="U398" t="s">
        <v>114</v>
      </c>
      <c r="V398" t="s">
        <v>109</v>
      </c>
      <c r="X398" t="s">
        <v>1796</v>
      </c>
      <c r="Y398" t="s">
        <v>866</v>
      </c>
      <c r="Z398">
        <v>-18.91</v>
      </c>
      <c r="AA398">
        <v>-50.65</v>
      </c>
      <c r="AB398" t="s">
        <v>649</v>
      </c>
    </row>
    <row r="399" spans="1:28" x14ac:dyDescent="0.25">
      <c r="A399" t="s">
        <v>859</v>
      </c>
      <c r="B399" t="s">
        <v>495</v>
      </c>
      <c r="C399" t="s">
        <v>604</v>
      </c>
      <c r="D399" t="s">
        <v>1629</v>
      </c>
      <c r="E399" t="s">
        <v>1630</v>
      </c>
      <c r="F399" t="s">
        <v>1797</v>
      </c>
      <c r="G399" t="s">
        <v>1798</v>
      </c>
      <c r="H399" t="s">
        <v>463</v>
      </c>
      <c r="I399" t="s">
        <v>916</v>
      </c>
      <c r="J399" t="s">
        <v>1799</v>
      </c>
      <c r="L399" s="174">
        <v>45778.125</v>
      </c>
      <c r="M399" s="174">
        <v>45761</v>
      </c>
      <c r="N399">
        <v>712973</v>
      </c>
      <c r="O399">
        <v>712973</v>
      </c>
      <c r="P399">
        <v>0</v>
      </c>
      <c r="Q399">
        <v>712973</v>
      </c>
      <c r="R399">
        <v>0</v>
      </c>
      <c r="S399" t="s">
        <v>109</v>
      </c>
      <c r="T399" t="s">
        <v>109</v>
      </c>
      <c r="U399" t="s">
        <v>114</v>
      </c>
      <c r="V399" t="s">
        <v>109</v>
      </c>
      <c r="W399" t="s">
        <v>918</v>
      </c>
      <c r="Y399" t="s">
        <v>866</v>
      </c>
      <c r="Z399">
        <v>-13.43</v>
      </c>
      <c r="AA399">
        <v>-49.15</v>
      </c>
      <c r="AB399" t="s">
        <v>649</v>
      </c>
    </row>
    <row r="400" spans="1:28" x14ac:dyDescent="0.25">
      <c r="A400" t="s">
        <v>859</v>
      </c>
      <c r="B400" t="s">
        <v>495</v>
      </c>
      <c r="C400" t="s">
        <v>604</v>
      </c>
      <c r="D400" t="s">
        <v>1629</v>
      </c>
      <c r="E400" t="s">
        <v>1630</v>
      </c>
      <c r="F400" t="s">
        <v>1800</v>
      </c>
      <c r="G400" t="s">
        <v>1801</v>
      </c>
      <c r="H400" t="s">
        <v>463</v>
      </c>
      <c r="I400" t="s">
        <v>1092</v>
      </c>
      <c r="J400" t="s">
        <v>1795</v>
      </c>
      <c r="L400" s="174">
        <v>45941.125</v>
      </c>
      <c r="M400" s="174">
        <v>45963</v>
      </c>
      <c r="N400">
        <v>712974</v>
      </c>
      <c r="O400">
        <v>712974</v>
      </c>
      <c r="P400">
        <v>0</v>
      </c>
      <c r="Q400">
        <v>712974</v>
      </c>
      <c r="R400">
        <v>0</v>
      </c>
      <c r="S400" t="s">
        <v>109</v>
      </c>
      <c r="T400" t="s">
        <v>109</v>
      </c>
      <c r="U400" t="s">
        <v>114</v>
      </c>
      <c r="V400" t="s">
        <v>109</v>
      </c>
      <c r="W400" t="s">
        <v>1093</v>
      </c>
      <c r="Y400" t="s">
        <v>866</v>
      </c>
      <c r="Z400">
        <v>-17.739999999999998</v>
      </c>
      <c r="AA400">
        <v>-48.63</v>
      </c>
      <c r="AB400" t="s">
        <v>649</v>
      </c>
    </row>
    <row r="401" spans="1:28" x14ac:dyDescent="0.25">
      <c r="A401" t="s">
        <v>859</v>
      </c>
      <c r="B401" t="s">
        <v>495</v>
      </c>
      <c r="C401" t="s">
        <v>604</v>
      </c>
      <c r="D401" t="s">
        <v>1629</v>
      </c>
      <c r="E401" t="s">
        <v>1630</v>
      </c>
      <c r="F401" t="s">
        <v>1802</v>
      </c>
      <c r="G401" t="s">
        <v>1803</v>
      </c>
      <c r="H401" t="s">
        <v>463</v>
      </c>
      <c r="I401" t="s">
        <v>1250</v>
      </c>
      <c r="J401" t="s">
        <v>501</v>
      </c>
      <c r="L401" s="174">
        <v>45398.125</v>
      </c>
      <c r="M401" s="174">
        <v>45927</v>
      </c>
      <c r="N401">
        <v>712973.15</v>
      </c>
      <c r="O401">
        <v>712973.15</v>
      </c>
      <c r="P401">
        <v>0</v>
      </c>
      <c r="Q401">
        <v>712973.15</v>
      </c>
      <c r="R401">
        <v>0</v>
      </c>
      <c r="S401" t="s">
        <v>109</v>
      </c>
      <c r="T401" t="s">
        <v>109</v>
      </c>
      <c r="U401" t="s">
        <v>114</v>
      </c>
      <c r="V401" t="s">
        <v>109</v>
      </c>
      <c r="X401" t="s">
        <v>1252</v>
      </c>
      <c r="Y401" t="s">
        <v>866</v>
      </c>
      <c r="Z401">
        <v>-15.75</v>
      </c>
      <c r="AA401">
        <v>-52.2</v>
      </c>
      <c r="AB401" t="s">
        <v>649</v>
      </c>
    </row>
    <row r="402" spans="1:28" x14ac:dyDescent="0.25">
      <c r="A402" t="s">
        <v>859</v>
      </c>
      <c r="B402" t="s">
        <v>495</v>
      </c>
      <c r="C402" t="s">
        <v>604</v>
      </c>
      <c r="D402" t="s">
        <v>1629</v>
      </c>
      <c r="E402" t="s">
        <v>1630</v>
      </c>
      <c r="F402" t="s">
        <v>1804</v>
      </c>
      <c r="G402" t="s">
        <v>1805</v>
      </c>
      <c r="H402" t="s">
        <v>463</v>
      </c>
      <c r="I402" t="s">
        <v>1285</v>
      </c>
      <c r="J402" t="s">
        <v>1108</v>
      </c>
      <c r="L402" s="174">
        <v>45880.125</v>
      </c>
      <c r="M402" s="174">
        <v>45906</v>
      </c>
      <c r="N402">
        <v>752974</v>
      </c>
      <c r="O402">
        <v>752974</v>
      </c>
      <c r="P402">
        <v>0</v>
      </c>
      <c r="Q402">
        <v>752974</v>
      </c>
      <c r="R402">
        <v>0</v>
      </c>
      <c r="S402" t="s">
        <v>109</v>
      </c>
      <c r="T402" t="s">
        <v>109</v>
      </c>
      <c r="U402" t="s">
        <v>114</v>
      </c>
      <c r="V402" t="s">
        <v>109</v>
      </c>
      <c r="W402" t="s">
        <v>1093</v>
      </c>
      <c r="Y402" t="s">
        <v>866</v>
      </c>
      <c r="Z402">
        <v>-18.170000000000002</v>
      </c>
      <c r="AA402">
        <v>-47.94</v>
      </c>
      <c r="AB402" t="s">
        <v>649</v>
      </c>
    </row>
    <row r="403" spans="1:28" x14ac:dyDescent="0.25">
      <c r="A403" t="s">
        <v>859</v>
      </c>
      <c r="B403" t="s">
        <v>495</v>
      </c>
      <c r="C403" t="s">
        <v>604</v>
      </c>
      <c r="D403" t="s">
        <v>1629</v>
      </c>
      <c r="E403" t="s">
        <v>1630</v>
      </c>
      <c r="F403" t="s">
        <v>1806</v>
      </c>
      <c r="G403" t="s">
        <v>1807</v>
      </c>
      <c r="H403" t="s">
        <v>463</v>
      </c>
      <c r="I403" t="s">
        <v>896</v>
      </c>
      <c r="J403" t="s">
        <v>1795</v>
      </c>
      <c r="L403" s="174">
        <v>45792.125</v>
      </c>
      <c r="M403" s="174">
        <v>45924</v>
      </c>
      <c r="N403">
        <v>712974.15</v>
      </c>
      <c r="O403">
        <v>712974.15</v>
      </c>
      <c r="P403">
        <v>0</v>
      </c>
      <c r="Q403">
        <v>712974.15</v>
      </c>
      <c r="R403">
        <v>0</v>
      </c>
      <c r="S403" t="s">
        <v>109</v>
      </c>
      <c r="T403" t="s">
        <v>109</v>
      </c>
      <c r="U403" t="s">
        <v>114</v>
      </c>
      <c r="V403" t="s">
        <v>109</v>
      </c>
      <c r="W403" t="s">
        <v>898</v>
      </c>
      <c r="Y403" t="s">
        <v>866</v>
      </c>
      <c r="Z403">
        <v>-15.76</v>
      </c>
      <c r="AA403">
        <v>-48.28</v>
      </c>
      <c r="AB403" t="s">
        <v>649</v>
      </c>
    </row>
    <row r="404" spans="1:28" x14ac:dyDescent="0.25">
      <c r="A404" t="s">
        <v>859</v>
      </c>
      <c r="B404" t="s">
        <v>495</v>
      </c>
      <c r="C404" t="s">
        <v>604</v>
      </c>
      <c r="D404" t="s">
        <v>1629</v>
      </c>
      <c r="E404" t="s">
        <v>1630</v>
      </c>
      <c r="F404" t="s">
        <v>1808</v>
      </c>
      <c r="G404" t="s">
        <v>1809</v>
      </c>
      <c r="H404" t="s">
        <v>463</v>
      </c>
      <c r="I404" t="s">
        <v>1059</v>
      </c>
      <c r="J404" t="s">
        <v>1799</v>
      </c>
      <c r="L404" s="174">
        <v>45657.125</v>
      </c>
      <c r="M404" s="174">
        <v>45967</v>
      </c>
      <c r="N404">
        <v>712974</v>
      </c>
      <c r="O404">
        <v>712974</v>
      </c>
      <c r="P404">
        <v>0</v>
      </c>
      <c r="Q404">
        <v>712974</v>
      </c>
      <c r="R404">
        <v>0</v>
      </c>
      <c r="S404" t="s">
        <v>109</v>
      </c>
      <c r="T404" t="s">
        <v>109</v>
      </c>
      <c r="U404" t="s">
        <v>114</v>
      </c>
      <c r="V404" t="s">
        <v>109</v>
      </c>
      <c r="W404" t="s">
        <v>955</v>
      </c>
      <c r="Y404" t="s">
        <v>866</v>
      </c>
      <c r="Z404">
        <v>-15.54</v>
      </c>
      <c r="AA404">
        <v>-47.33</v>
      </c>
      <c r="AB404" t="s">
        <v>649</v>
      </c>
    </row>
    <row r="405" spans="1:28" x14ac:dyDescent="0.25">
      <c r="A405" t="s">
        <v>859</v>
      </c>
      <c r="B405" t="s">
        <v>495</v>
      </c>
      <c r="C405" t="s">
        <v>604</v>
      </c>
      <c r="D405" t="s">
        <v>1629</v>
      </c>
      <c r="E405" t="s">
        <v>1630</v>
      </c>
      <c r="F405" t="s">
        <v>1810</v>
      </c>
      <c r="G405" t="s">
        <v>1811</v>
      </c>
      <c r="H405" t="s">
        <v>463</v>
      </c>
      <c r="I405" t="s">
        <v>1812</v>
      </c>
      <c r="J405" t="s">
        <v>1795</v>
      </c>
      <c r="L405" s="174">
        <v>45844.125</v>
      </c>
      <c r="M405" s="174">
        <v>45968</v>
      </c>
      <c r="N405">
        <v>883984.4</v>
      </c>
      <c r="O405">
        <v>883984.4</v>
      </c>
      <c r="P405">
        <v>0</v>
      </c>
      <c r="Q405">
        <v>883984.4</v>
      </c>
      <c r="R405">
        <v>0</v>
      </c>
      <c r="S405" t="s">
        <v>109</v>
      </c>
      <c r="T405" t="s">
        <v>109</v>
      </c>
      <c r="U405" t="s">
        <v>114</v>
      </c>
      <c r="V405" t="s">
        <v>109</v>
      </c>
      <c r="W405" t="s">
        <v>1153</v>
      </c>
      <c r="Y405" t="s">
        <v>866</v>
      </c>
      <c r="Z405">
        <v>-16.329999999999998</v>
      </c>
      <c r="AA405">
        <v>-48.95</v>
      </c>
      <c r="AB405" t="s">
        <v>649</v>
      </c>
    </row>
    <row r="406" spans="1:28" x14ac:dyDescent="0.25">
      <c r="A406" t="s">
        <v>859</v>
      </c>
      <c r="B406" t="s">
        <v>495</v>
      </c>
      <c r="C406" t="s">
        <v>604</v>
      </c>
      <c r="D406" t="s">
        <v>1629</v>
      </c>
      <c r="E406" t="s">
        <v>1630</v>
      </c>
      <c r="F406" t="s">
        <v>1813</v>
      </c>
      <c r="G406" t="s">
        <v>1814</v>
      </c>
      <c r="H406" t="s">
        <v>463</v>
      </c>
      <c r="I406" t="s">
        <v>1815</v>
      </c>
      <c r="J406" t="s">
        <v>1795</v>
      </c>
      <c r="L406" s="174">
        <v>45933.125</v>
      </c>
      <c r="M406" s="174">
        <v>45961</v>
      </c>
      <c r="N406">
        <v>712974.11</v>
      </c>
      <c r="O406">
        <v>712974.11</v>
      </c>
      <c r="P406">
        <v>0</v>
      </c>
      <c r="Q406">
        <v>712974.11</v>
      </c>
      <c r="R406">
        <v>0</v>
      </c>
      <c r="S406" t="s">
        <v>109</v>
      </c>
      <c r="T406" t="s">
        <v>109</v>
      </c>
      <c r="U406" t="s">
        <v>114</v>
      </c>
      <c r="V406" t="s">
        <v>109</v>
      </c>
      <c r="X406" t="s">
        <v>1816</v>
      </c>
      <c r="Y406" t="s">
        <v>866</v>
      </c>
      <c r="Z406">
        <v>-16.95</v>
      </c>
      <c r="AA406">
        <v>-50.45</v>
      </c>
      <c r="AB406" t="s">
        <v>649</v>
      </c>
    </row>
    <row r="407" spans="1:28" x14ac:dyDescent="0.25">
      <c r="A407" t="s">
        <v>859</v>
      </c>
      <c r="B407" t="s">
        <v>495</v>
      </c>
      <c r="C407" t="s">
        <v>604</v>
      </c>
      <c r="D407" t="s">
        <v>1629</v>
      </c>
      <c r="E407" t="s">
        <v>1630</v>
      </c>
      <c r="F407" t="s">
        <v>1817</v>
      </c>
      <c r="G407" t="s">
        <v>1818</v>
      </c>
      <c r="H407" t="s">
        <v>463</v>
      </c>
      <c r="I407" t="s">
        <v>1723</v>
      </c>
      <c r="J407" t="s">
        <v>1795</v>
      </c>
      <c r="L407" s="174">
        <v>45961.125</v>
      </c>
      <c r="M407" s="174">
        <v>45839</v>
      </c>
      <c r="N407">
        <v>712974.11</v>
      </c>
      <c r="O407">
        <v>712974.11</v>
      </c>
      <c r="P407">
        <v>0</v>
      </c>
      <c r="Q407">
        <v>712974.11</v>
      </c>
      <c r="R407">
        <v>0</v>
      </c>
      <c r="S407" t="s">
        <v>109</v>
      </c>
      <c r="T407" t="s">
        <v>109</v>
      </c>
      <c r="U407" t="s">
        <v>114</v>
      </c>
      <c r="V407" t="s">
        <v>109</v>
      </c>
      <c r="Y407" t="s">
        <v>866</v>
      </c>
      <c r="Z407">
        <v>-14.1</v>
      </c>
      <c r="AA407">
        <v>-50.34</v>
      </c>
      <c r="AB407" t="s">
        <v>649</v>
      </c>
    </row>
    <row r="408" spans="1:28" x14ac:dyDescent="0.25">
      <c r="A408" t="s">
        <v>859</v>
      </c>
      <c r="B408" t="s">
        <v>495</v>
      </c>
      <c r="C408" t="s">
        <v>604</v>
      </c>
      <c r="D408" t="s">
        <v>1629</v>
      </c>
      <c r="E408" t="s">
        <v>1630</v>
      </c>
      <c r="F408" t="s">
        <v>1819</v>
      </c>
      <c r="G408" t="s">
        <v>1820</v>
      </c>
      <c r="H408" t="s">
        <v>463</v>
      </c>
      <c r="I408" t="s">
        <v>1152</v>
      </c>
      <c r="J408" t="s">
        <v>1821</v>
      </c>
      <c r="K408" t="s">
        <v>1822</v>
      </c>
      <c r="L408" s="174">
        <v>46080</v>
      </c>
      <c r="M408" s="174">
        <v>46079</v>
      </c>
      <c r="N408">
        <v>0</v>
      </c>
      <c r="O408">
        <v>542014.26</v>
      </c>
      <c r="P408">
        <v>0</v>
      </c>
      <c r="Q408">
        <v>399188.82</v>
      </c>
      <c r="R408">
        <v>142825.44</v>
      </c>
      <c r="S408" t="s">
        <v>109</v>
      </c>
      <c r="T408" t="s">
        <v>109</v>
      </c>
      <c r="U408" t="s">
        <v>109</v>
      </c>
      <c r="V408" t="s">
        <v>109</v>
      </c>
      <c r="W408" t="s">
        <v>1153</v>
      </c>
      <c r="X408" t="s">
        <v>1070</v>
      </c>
      <c r="Y408" t="s">
        <v>866</v>
      </c>
      <c r="Z408">
        <v>-16.329999999999998</v>
      </c>
      <c r="AA408">
        <v>-48.95</v>
      </c>
      <c r="AB408" t="s">
        <v>494</v>
      </c>
    </row>
    <row r="409" spans="1:28" x14ac:dyDescent="0.25">
      <c r="A409" t="s">
        <v>859</v>
      </c>
      <c r="B409" t="s">
        <v>516</v>
      </c>
      <c r="C409" t="s">
        <v>604</v>
      </c>
      <c r="D409" t="s">
        <v>1629</v>
      </c>
      <c r="E409" t="s">
        <v>1630</v>
      </c>
      <c r="F409" t="s">
        <v>1823</v>
      </c>
      <c r="G409" t="s">
        <v>1824</v>
      </c>
      <c r="H409" t="s">
        <v>463</v>
      </c>
      <c r="I409" t="s">
        <v>1812</v>
      </c>
      <c r="J409" t="s">
        <v>1825</v>
      </c>
      <c r="L409" s="174">
        <v>46232.125</v>
      </c>
      <c r="M409" s="174">
        <v>46219</v>
      </c>
      <c r="N409">
        <v>8110.36</v>
      </c>
      <c r="O409">
        <v>1667158.4400000002</v>
      </c>
      <c r="P409">
        <v>0</v>
      </c>
      <c r="Q409">
        <v>8110.36</v>
      </c>
      <c r="R409">
        <v>1659048.08</v>
      </c>
      <c r="S409" t="s">
        <v>109</v>
      </c>
      <c r="T409" t="s">
        <v>109</v>
      </c>
      <c r="U409" t="s">
        <v>579</v>
      </c>
      <c r="V409" t="s">
        <v>114</v>
      </c>
      <c r="W409" t="s">
        <v>1153</v>
      </c>
      <c r="Y409" t="s">
        <v>866</v>
      </c>
      <c r="Z409">
        <v>-16.329999999999998</v>
      </c>
      <c r="AA409">
        <v>-48.95</v>
      </c>
      <c r="AB409" t="s">
        <v>649</v>
      </c>
    </row>
    <row r="410" spans="1:28" x14ac:dyDescent="0.25">
      <c r="A410" t="s">
        <v>859</v>
      </c>
      <c r="B410" t="s">
        <v>516</v>
      </c>
      <c r="C410" t="s">
        <v>604</v>
      </c>
      <c r="D410" t="s">
        <v>1629</v>
      </c>
      <c r="E410" t="s">
        <v>1630</v>
      </c>
      <c r="F410" t="s">
        <v>1826</v>
      </c>
      <c r="G410" t="s">
        <v>1827</v>
      </c>
      <c r="H410" t="s">
        <v>463</v>
      </c>
      <c r="I410" t="s">
        <v>1828</v>
      </c>
      <c r="J410" t="s">
        <v>1829</v>
      </c>
      <c r="L410" s="174">
        <v>46505.125</v>
      </c>
      <c r="M410" s="174">
        <v>46222</v>
      </c>
      <c r="N410">
        <v>28899.77</v>
      </c>
      <c r="O410">
        <v>2122513.0099999998</v>
      </c>
      <c r="P410">
        <v>0</v>
      </c>
      <c r="Q410">
        <v>28899.77</v>
      </c>
      <c r="R410">
        <v>2093613.24</v>
      </c>
      <c r="S410" t="s">
        <v>109</v>
      </c>
      <c r="T410" t="s">
        <v>109</v>
      </c>
      <c r="U410" t="s">
        <v>579</v>
      </c>
      <c r="V410" t="s">
        <v>114</v>
      </c>
      <c r="X410" t="s">
        <v>1830</v>
      </c>
      <c r="Y410" t="s">
        <v>866</v>
      </c>
      <c r="Z410">
        <v>-15</v>
      </c>
      <c r="AA410">
        <v>-50</v>
      </c>
      <c r="AB410" t="s">
        <v>649</v>
      </c>
    </row>
    <row r="411" spans="1:28" x14ac:dyDescent="0.25">
      <c r="A411" t="s">
        <v>859</v>
      </c>
      <c r="B411" t="s">
        <v>580</v>
      </c>
      <c r="C411" t="s">
        <v>604</v>
      </c>
      <c r="D411" t="s">
        <v>1629</v>
      </c>
      <c r="E411" t="s">
        <v>1630</v>
      </c>
      <c r="F411" t="s">
        <v>1831</v>
      </c>
      <c r="G411" t="s">
        <v>1832</v>
      </c>
      <c r="H411" t="s">
        <v>463</v>
      </c>
      <c r="I411" t="s">
        <v>1833</v>
      </c>
      <c r="J411" t="s">
        <v>1834</v>
      </c>
      <c r="L411" s="174">
        <v>45869.125</v>
      </c>
      <c r="M411" s="174">
        <v>45898</v>
      </c>
      <c r="N411">
        <v>6680746.4100000001</v>
      </c>
      <c r="O411">
        <v>6738991.1500000004</v>
      </c>
      <c r="P411">
        <v>58244.74</v>
      </c>
      <c r="Q411">
        <v>6680746.4100000001</v>
      </c>
      <c r="R411">
        <v>0</v>
      </c>
      <c r="S411" t="s">
        <v>109</v>
      </c>
      <c r="T411" t="s">
        <v>109</v>
      </c>
      <c r="U411" t="s">
        <v>114</v>
      </c>
      <c r="V411" t="s">
        <v>109</v>
      </c>
      <c r="X411" t="s">
        <v>1835</v>
      </c>
      <c r="Y411" t="s">
        <v>866</v>
      </c>
      <c r="Z411">
        <v>-16.190000000000001</v>
      </c>
      <c r="AA411">
        <v>-49.59</v>
      </c>
      <c r="AB411" t="s">
        <v>649</v>
      </c>
    </row>
    <row r="412" spans="1:28" x14ac:dyDescent="0.25">
      <c r="A412" t="s">
        <v>859</v>
      </c>
      <c r="B412" t="s">
        <v>580</v>
      </c>
      <c r="C412" t="s">
        <v>604</v>
      </c>
      <c r="D412" t="s">
        <v>1629</v>
      </c>
      <c r="E412" t="s">
        <v>1630</v>
      </c>
      <c r="F412" t="s">
        <v>1836</v>
      </c>
      <c r="G412" t="s">
        <v>1837</v>
      </c>
      <c r="H412" t="s">
        <v>463</v>
      </c>
      <c r="I412" t="s">
        <v>1838</v>
      </c>
      <c r="J412" t="s">
        <v>1839</v>
      </c>
      <c r="L412" s="174">
        <v>46076.125</v>
      </c>
      <c r="M412" s="174">
        <v>46202</v>
      </c>
      <c r="N412">
        <v>37838.6</v>
      </c>
      <c r="O412">
        <v>6680746.4099999992</v>
      </c>
      <c r="P412">
        <v>0</v>
      </c>
      <c r="Q412">
        <v>37838.6</v>
      </c>
      <c r="R412">
        <v>6642907.8099999996</v>
      </c>
      <c r="S412" t="s">
        <v>109</v>
      </c>
      <c r="T412" t="s">
        <v>109</v>
      </c>
      <c r="U412" t="s">
        <v>579</v>
      </c>
      <c r="V412" t="s">
        <v>114</v>
      </c>
      <c r="X412" t="s">
        <v>1840</v>
      </c>
      <c r="Y412" t="s">
        <v>866</v>
      </c>
      <c r="Z412">
        <v>-16</v>
      </c>
      <c r="AA412">
        <v>-48</v>
      </c>
      <c r="AB412" t="s">
        <v>649</v>
      </c>
    </row>
    <row r="413" spans="1:28" x14ac:dyDescent="0.25">
      <c r="A413" t="s">
        <v>859</v>
      </c>
      <c r="B413" t="s">
        <v>580</v>
      </c>
      <c r="C413" t="s">
        <v>604</v>
      </c>
      <c r="D413" t="s">
        <v>1629</v>
      </c>
      <c r="E413" t="s">
        <v>1630</v>
      </c>
      <c r="F413" t="s">
        <v>1841</v>
      </c>
      <c r="G413" t="s">
        <v>1842</v>
      </c>
      <c r="H413" t="s">
        <v>463</v>
      </c>
      <c r="I413" t="s">
        <v>1843</v>
      </c>
      <c r="J413" t="s">
        <v>1844</v>
      </c>
      <c r="L413" s="174">
        <v>45688.125</v>
      </c>
      <c r="M413" s="174">
        <v>45908</v>
      </c>
      <c r="N413">
        <v>6093210.1100000003</v>
      </c>
      <c r="O413">
        <v>6187722.8799999999</v>
      </c>
      <c r="P413">
        <v>94512.77</v>
      </c>
      <c r="Q413">
        <v>6093210.1100000003</v>
      </c>
      <c r="R413">
        <v>0</v>
      </c>
      <c r="S413" t="s">
        <v>109</v>
      </c>
      <c r="T413" t="s">
        <v>109</v>
      </c>
      <c r="U413" t="s">
        <v>114</v>
      </c>
      <c r="V413" t="s">
        <v>109</v>
      </c>
      <c r="Y413" t="s">
        <v>866</v>
      </c>
      <c r="Z413">
        <v>-16.41</v>
      </c>
      <c r="AA413">
        <v>-49.22</v>
      </c>
      <c r="AB413" t="s">
        <v>649</v>
      </c>
    </row>
    <row r="414" spans="1:28" x14ac:dyDescent="0.25">
      <c r="A414" t="s">
        <v>859</v>
      </c>
      <c r="B414" t="s">
        <v>580</v>
      </c>
      <c r="C414" t="s">
        <v>604</v>
      </c>
      <c r="D414" t="s">
        <v>1629</v>
      </c>
      <c r="E414" t="s">
        <v>1630</v>
      </c>
      <c r="F414" t="s">
        <v>1845</v>
      </c>
      <c r="G414" t="s">
        <v>1846</v>
      </c>
      <c r="H414" t="s">
        <v>463</v>
      </c>
      <c r="I414" t="s">
        <v>1847</v>
      </c>
      <c r="J414" t="s">
        <v>1848</v>
      </c>
      <c r="L414" s="174">
        <v>46135.125</v>
      </c>
      <c r="M414" s="174">
        <v>46094</v>
      </c>
      <c r="N414">
        <v>1857969.87</v>
      </c>
      <c r="O414">
        <v>5503752.6200000001</v>
      </c>
      <c r="P414">
        <v>0</v>
      </c>
      <c r="Q414">
        <v>1857969.87</v>
      </c>
      <c r="R414">
        <v>3645782.75</v>
      </c>
      <c r="S414" t="s">
        <v>109</v>
      </c>
      <c r="T414" t="s">
        <v>109</v>
      </c>
      <c r="U414" t="s">
        <v>114</v>
      </c>
      <c r="V414" t="s">
        <v>466</v>
      </c>
      <c r="X414" t="s">
        <v>1849</v>
      </c>
      <c r="Y414" t="s">
        <v>866</v>
      </c>
      <c r="Z414">
        <v>-16</v>
      </c>
      <c r="AA414">
        <v>-48</v>
      </c>
      <c r="AB414" t="s">
        <v>649</v>
      </c>
    </row>
    <row r="415" spans="1:28" x14ac:dyDescent="0.25">
      <c r="A415" t="s">
        <v>859</v>
      </c>
      <c r="B415" t="s">
        <v>580</v>
      </c>
      <c r="C415" t="s">
        <v>604</v>
      </c>
      <c r="D415" t="s">
        <v>1629</v>
      </c>
      <c r="E415" t="s">
        <v>1630</v>
      </c>
      <c r="F415" t="s">
        <v>1850</v>
      </c>
      <c r="G415" t="s">
        <v>1851</v>
      </c>
      <c r="H415" t="s">
        <v>463</v>
      </c>
      <c r="I415" t="s">
        <v>1852</v>
      </c>
      <c r="J415" t="s">
        <v>1853</v>
      </c>
      <c r="L415" s="174">
        <v>46505.125</v>
      </c>
      <c r="M415" s="174">
        <v>46435</v>
      </c>
      <c r="N415">
        <v>695705.49</v>
      </c>
      <c r="O415">
        <v>17402638.629999999</v>
      </c>
      <c r="P415">
        <v>0</v>
      </c>
      <c r="Q415">
        <v>695705.49</v>
      </c>
      <c r="R415">
        <v>16706933.140000001</v>
      </c>
      <c r="S415" t="s">
        <v>109</v>
      </c>
      <c r="T415" t="s">
        <v>109</v>
      </c>
      <c r="U415" t="s">
        <v>579</v>
      </c>
      <c r="V415" t="s">
        <v>114</v>
      </c>
      <c r="X415" t="s">
        <v>1854</v>
      </c>
      <c r="Y415" t="s">
        <v>866</v>
      </c>
      <c r="Z415">
        <v>-18.7</v>
      </c>
      <c r="AA415">
        <v>-51.05</v>
      </c>
      <c r="AB415" t="s">
        <v>649</v>
      </c>
    </row>
    <row r="416" spans="1:28" x14ac:dyDescent="0.25">
      <c r="A416" t="s">
        <v>859</v>
      </c>
      <c r="B416" t="s">
        <v>580</v>
      </c>
      <c r="C416" t="s">
        <v>604</v>
      </c>
      <c r="D416" t="s">
        <v>1629</v>
      </c>
      <c r="E416" t="s">
        <v>1630</v>
      </c>
      <c r="F416" t="s">
        <v>1855</v>
      </c>
      <c r="G416" t="s">
        <v>1856</v>
      </c>
      <c r="H416" t="s">
        <v>463</v>
      </c>
      <c r="I416" t="s">
        <v>1857</v>
      </c>
      <c r="J416" t="s">
        <v>1839</v>
      </c>
      <c r="L416" s="174">
        <v>46782.125</v>
      </c>
      <c r="M416" s="174">
        <v>46733</v>
      </c>
      <c r="N416">
        <v>0</v>
      </c>
      <c r="O416">
        <v>8312027.6400000006</v>
      </c>
      <c r="P416">
        <v>0</v>
      </c>
      <c r="Q416">
        <v>0</v>
      </c>
      <c r="R416">
        <v>8312027.6400000006</v>
      </c>
      <c r="S416" t="s">
        <v>109</v>
      </c>
      <c r="T416" t="s">
        <v>109</v>
      </c>
      <c r="U416" t="s">
        <v>109</v>
      </c>
      <c r="V416" t="s">
        <v>579</v>
      </c>
      <c r="X416" t="s">
        <v>1858</v>
      </c>
      <c r="Y416" t="s">
        <v>866</v>
      </c>
      <c r="Z416">
        <v>-16</v>
      </c>
      <c r="AA416">
        <v>-48</v>
      </c>
      <c r="AB416" t="s">
        <v>649</v>
      </c>
    </row>
    <row r="417" spans="1:29" x14ac:dyDescent="0.25">
      <c r="A417" t="s">
        <v>859</v>
      </c>
      <c r="B417" t="s">
        <v>457</v>
      </c>
      <c r="C417" t="s">
        <v>458</v>
      </c>
      <c r="D417" t="s">
        <v>1859</v>
      </c>
      <c r="E417" t="s">
        <v>1860</v>
      </c>
      <c r="F417" t="s">
        <v>1861</v>
      </c>
      <c r="G417" t="s">
        <v>1862</v>
      </c>
      <c r="H417" t="s">
        <v>463</v>
      </c>
      <c r="I417" t="s">
        <v>1280</v>
      </c>
      <c r="J417" t="s">
        <v>1863</v>
      </c>
      <c r="L417" s="174">
        <v>45960.125</v>
      </c>
      <c r="M417" s="174">
        <v>45869</v>
      </c>
      <c r="N417">
        <v>1037116.24</v>
      </c>
      <c r="O417">
        <v>7339242.6000000006</v>
      </c>
      <c r="P417">
        <v>14796.88</v>
      </c>
      <c r="Q417">
        <v>1037116.24</v>
      </c>
      <c r="R417">
        <v>6287329.4800000004</v>
      </c>
      <c r="S417" t="s">
        <v>109</v>
      </c>
      <c r="T417" t="s">
        <v>109</v>
      </c>
      <c r="U417" t="s">
        <v>114</v>
      </c>
      <c r="V417" t="s">
        <v>109</v>
      </c>
      <c r="W417" t="s">
        <v>955</v>
      </c>
      <c r="Y417" t="s">
        <v>866</v>
      </c>
      <c r="Z417">
        <v>-14.48</v>
      </c>
      <c r="AA417">
        <v>-46.49</v>
      </c>
      <c r="AB417" t="s">
        <v>649</v>
      </c>
    </row>
    <row r="418" spans="1:29" x14ac:dyDescent="0.25">
      <c r="A418" t="s">
        <v>859</v>
      </c>
      <c r="B418" t="s">
        <v>457</v>
      </c>
      <c r="C418" t="s">
        <v>458</v>
      </c>
      <c r="D418" t="s">
        <v>1859</v>
      </c>
      <c r="E418" t="s">
        <v>1860</v>
      </c>
      <c r="F418" t="s">
        <v>1864</v>
      </c>
      <c r="G418" t="s">
        <v>1865</v>
      </c>
      <c r="H418" t="s">
        <v>463</v>
      </c>
      <c r="I418" t="s">
        <v>1331</v>
      </c>
      <c r="J418" t="s">
        <v>1866</v>
      </c>
      <c r="K418" t="s">
        <v>1867</v>
      </c>
      <c r="L418" s="174">
        <v>45960.125</v>
      </c>
      <c r="M418" s="174">
        <v>46022</v>
      </c>
      <c r="N418">
        <v>6157133.6900000004</v>
      </c>
      <c r="O418">
        <v>6165663.96</v>
      </c>
      <c r="P418">
        <v>8530.27</v>
      </c>
      <c r="Q418">
        <v>6157133.6900000004</v>
      </c>
      <c r="R418">
        <v>0</v>
      </c>
      <c r="S418" t="s">
        <v>109</v>
      </c>
      <c r="T418" t="s">
        <v>109</v>
      </c>
      <c r="U418" t="s">
        <v>114</v>
      </c>
      <c r="V418" t="s">
        <v>466</v>
      </c>
      <c r="W418" t="s">
        <v>1333</v>
      </c>
      <c r="Y418" t="s">
        <v>866</v>
      </c>
      <c r="Z418">
        <v>-16.579999999999998</v>
      </c>
      <c r="AA418">
        <v>-50.31</v>
      </c>
      <c r="AB418" t="s">
        <v>649</v>
      </c>
    </row>
    <row r="419" spans="1:29" x14ac:dyDescent="0.25">
      <c r="A419" t="s">
        <v>859</v>
      </c>
      <c r="B419" t="s">
        <v>457</v>
      </c>
      <c r="C419" t="s">
        <v>458</v>
      </c>
      <c r="D419" t="s">
        <v>1859</v>
      </c>
      <c r="E419" t="s">
        <v>1860</v>
      </c>
      <c r="F419" t="s">
        <v>1868</v>
      </c>
      <c r="G419" t="s">
        <v>1869</v>
      </c>
      <c r="H419" t="s">
        <v>463</v>
      </c>
      <c r="I419" t="s">
        <v>1870</v>
      </c>
      <c r="J419" t="s">
        <v>913</v>
      </c>
      <c r="K419" t="s">
        <v>1871</v>
      </c>
      <c r="L419" s="174">
        <v>45960.125</v>
      </c>
      <c r="M419" s="174">
        <v>45943</v>
      </c>
      <c r="N419">
        <v>636101.69999999995</v>
      </c>
      <c r="O419">
        <v>647131.93999999994</v>
      </c>
      <c r="P419">
        <v>11030.24</v>
      </c>
      <c r="Q419">
        <v>636101.69999999995</v>
      </c>
      <c r="R419">
        <v>0</v>
      </c>
      <c r="S419" t="s">
        <v>109</v>
      </c>
      <c r="T419" t="s">
        <v>109</v>
      </c>
      <c r="U419" t="s">
        <v>114</v>
      </c>
      <c r="V419" t="s">
        <v>109</v>
      </c>
      <c r="W419" t="s">
        <v>907</v>
      </c>
      <c r="Y419" t="s">
        <v>866</v>
      </c>
      <c r="Z419">
        <v>-14.75</v>
      </c>
      <c r="AA419">
        <v>-50.57</v>
      </c>
      <c r="AB419" t="s">
        <v>649</v>
      </c>
    </row>
    <row r="420" spans="1:29" x14ac:dyDescent="0.25">
      <c r="A420" t="s">
        <v>859</v>
      </c>
      <c r="B420" t="s">
        <v>457</v>
      </c>
      <c r="C420" t="s">
        <v>458</v>
      </c>
      <c r="D420" t="s">
        <v>1859</v>
      </c>
      <c r="E420" t="s">
        <v>1860</v>
      </c>
      <c r="F420" t="s">
        <v>1872</v>
      </c>
      <c r="G420" t="s">
        <v>1873</v>
      </c>
      <c r="H420" t="s">
        <v>463</v>
      </c>
      <c r="I420" t="s">
        <v>1476</v>
      </c>
      <c r="J420" t="s">
        <v>1874</v>
      </c>
      <c r="K420" t="s">
        <v>1875</v>
      </c>
      <c r="L420" s="174">
        <v>45960.125</v>
      </c>
      <c r="M420">
        <v>45931</v>
      </c>
      <c r="N420">
        <v>2020000</v>
      </c>
      <c r="O420">
        <v>2020000</v>
      </c>
      <c r="P420">
        <v>0</v>
      </c>
      <c r="Q420">
        <v>2020000</v>
      </c>
      <c r="R420">
        <v>0</v>
      </c>
      <c r="S420" t="s">
        <v>109</v>
      </c>
      <c r="T420" t="s">
        <v>109</v>
      </c>
      <c r="U420" t="s">
        <v>114</v>
      </c>
      <c r="V420" t="s">
        <v>109</v>
      </c>
      <c r="W420" t="s">
        <v>865</v>
      </c>
      <c r="Y420" t="s">
        <v>866</v>
      </c>
      <c r="Z420">
        <v>-16.2</v>
      </c>
      <c r="AA420">
        <v>-49.61</v>
      </c>
      <c r="AB420" t="s">
        <v>649</v>
      </c>
    </row>
    <row r="421" spans="1:29" x14ac:dyDescent="0.25">
      <c r="A421" t="s">
        <v>859</v>
      </c>
      <c r="B421" t="s">
        <v>573</v>
      </c>
      <c r="C421" t="s">
        <v>458</v>
      </c>
      <c r="D421" t="s">
        <v>1859</v>
      </c>
      <c r="E421" t="s">
        <v>1860</v>
      </c>
      <c r="F421" t="s">
        <v>1876</v>
      </c>
      <c r="G421" t="s">
        <v>1877</v>
      </c>
      <c r="H421" t="s">
        <v>463</v>
      </c>
      <c r="I421" t="s">
        <v>1039</v>
      </c>
      <c r="J421" t="s">
        <v>1878</v>
      </c>
      <c r="K421" t="s">
        <v>1879</v>
      </c>
      <c r="L421" s="174">
        <v>45656</v>
      </c>
      <c r="M421" s="174">
        <v>45739</v>
      </c>
      <c r="N421">
        <v>450700.81</v>
      </c>
      <c r="O421">
        <v>450700.81</v>
      </c>
      <c r="P421">
        <v>0</v>
      </c>
      <c r="Q421">
        <v>450700.81</v>
      </c>
      <c r="R421">
        <v>0</v>
      </c>
      <c r="S421" t="s">
        <v>109</v>
      </c>
      <c r="T421" t="s">
        <v>114</v>
      </c>
      <c r="U421" t="s">
        <v>109</v>
      </c>
      <c r="V421" t="s">
        <v>109</v>
      </c>
      <c r="W421" t="s">
        <v>907</v>
      </c>
      <c r="Y421" t="s">
        <v>866</v>
      </c>
      <c r="Z421">
        <v>-15.82</v>
      </c>
      <c r="AA421">
        <v>-50.61</v>
      </c>
      <c r="AB421" t="s">
        <v>523</v>
      </c>
    </row>
    <row r="422" spans="1:29" x14ac:dyDescent="0.25">
      <c r="A422" t="s">
        <v>859</v>
      </c>
      <c r="B422" t="s">
        <v>573</v>
      </c>
      <c r="C422" t="s">
        <v>458</v>
      </c>
      <c r="D422" t="s">
        <v>1859</v>
      </c>
      <c r="E422" t="s">
        <v>1860</v>
      </c>
      <c r="F422" t="s">
        <v>1880</v>
      </c>
      <c r="G422" t="s">
        <v>1881</v>
      </c>
      <c r="H422" t="s">
        <v>463</v>
      </c>
      <c r="I422" t="s">
        <v>1882</v>
      </c>
      <c r="J422" t="s">
        <v>1878</v>
      </c>
      <c r="K422" t="s">
        <v>1883</v>
      </c>
      <c r="L422" s="174">
        <v>45656</v>
      </c>
      <c r="M422" s="174">
        <v>45526</v>
      </c>
      <c r="N422">
        <v>0</v>
      </c>
      <c r="O422">
        <v>27672.28</v>
      </c>
      <c r="P422">
        <v>27672.28</v>
      </c>
      <c r="Q422">
        <v>0</v>
      </c>
      <c r="R422">
        <v>0</v>
      </c>
      <c r="S422" t="s">
        <v>109</v>
      </c>
      <c r="T422" t="s">
        <v>114</v>
      </c>
      <c r="U422" t="s">
        <v>109</v>
      </c>
      <c r="V422" t="s">
        <v>109</v>
      </c>
      <c r="W422" t="s">
        <v>1333</v>
      </c>
      <c r="Y422" t="s">
        <v>866</v>
      </c>
      <c r="Z422">
        <v>-17.53</v>
      </c>
      <c r="AA422">
        <v>-52.06</v>
      </c>
      <c r="AB422" t="s">
        <v>523</v>
      </c>
      <c r="AC422" t="s">
        <v>1160</v>
      </c>
    </row>
    <row r="423" spans="1:29" x14ac:dyDescent="0.25">
      <c r="A423" t="s">
        <v>859</v>
      </c>
      <c r="B423" t="s">
        <v>457</v>
      </c>
      <c r="C423" t="s">
        <v>458</v>
      </c>
      <c r="D423" t="s">
        <v>1884</v>
      </c>
      <c r="E423" t="s">
        <v>1885</v>
      </c>
      <c r="F423" t="s">
        <v>1886</v>
      </c>
      <c r="G423" t="s">
        <v>1887</v>
      </c>
      <c r="H423" t="s">
        <v>463</v>
      </c>
      <c r="I423" t="s">
        <v>1888</v>
      </c>
      <c r="J423" t="s">
        <v>1878</v>
      </c>
      <c r="L423" s="174">
        <v>45777</v>
      </c>
      <c r="M423" s="174">
        <v>45382</v>
      </c>
      <c r="N423">
        <v>1113290.01</v>
      </c>
      <c r="O423">
        <v>1377362.0899999999</v>
      </c>
      <c r="P423">
        <v>264072.07999999996</v>
      </c>
      <c r="Q423">
        <v>1113290.01</v>
      </c>
      <c r="R423">
        <v>0</v>
      </c>
      <c r="S423" t="s">
        <v>109</v>
      </c>
      <c r="T423" t="s">
        <v>109</v>
      </c>
      <c r="U423" t="s">
        <v>109</v>
      </c>
      <c r="V423" t="s">
        <v>109</v>
      </c>
      <c r="Y423" t="s">
        <v>866</v>
      </c>
      <c r="Z423">
        <v>-15.26</v>
      </c>
      <c r="AA423">
        <v>-48.27</v>
      </c>
      <c r="AB423" t="s">
        <v>649</v>
      </c>
    </row>
    <row r="424" spans="1:29" x14ac:dyDescent="0.25">
      <c r="A424" t="s">
        <v>859</v>
      </c>
      <c r="B424" t="s">
        <v>457</v>
      </c>
      <c r="C424" t="s">
        <v>458</v>
      </c>
      <c r="D424" t="s">
        <v>1884</v>
      </c>
      <c r="E424" t="s">
        <v>1885</v>
      </c>
      <c r="F424" t="s">
        <v>1889</v>
      </c>
      <c r="G424" t="s">
        <v>1890</v>
      </c>
      <c r="H424" t="s">
        <v>463</v>
      </c>
      <c r="I424" t="s">
        <v>1575</v>
      </c>
      <c r="J424" t="s">
        <v>1002</v>
      </c>
      <c r="L424" s="174">
        <v>45869</v>
      </c>
      <c r="M424" s="174">
        <v>45534</v>
      </c>
      <c r="N424">
        <v>631872.76</v>
      </c>
      <c r="O424">
        <v>829107.83000000007</v>
      </c>
      <c r="P424">
        <v>197235.07</v>
      </c>
      <c r="Q424">
        <v>631872.76</v>
      </c>
      <c r="R424">
        <v>0</v>
      </c>
      <c r="S424" t="s">
        <v>109</v>
      </c>
      <c r="T424" t="s">
        <v>109</v>
      </c>
      <c r="U424" t="s">
        <v>109</v>
      </c>
      <c r="V424" t="s">
        <v>109</v>
      </c>
      <c r="W424" t="s">
        <v>898</v>
      </c>
      <c r="Y424" t="s">
        <v>866</v>
      </c>
      <c r="Z424">
        <v>-15.57</v>
      </c>
      <c r="AA424">
        <v>-50.1</v>
      </c>
      <c r="AB424" t="s">
        <v>649</v>
      </c>
    </row>
    <row r="425" spans="1:29" x14ac:dyDescent="0.25">
      <c r="A425" t="s">
        <v>859</v>
      </c>
      <c r="B425" t="s">
        <v>457</v>
      </c>
      <c r="C425" t="s">
        <v>458</v>
      </c>
      <c r="D425" t="s">
        <v>1884</v>
      </c>
      <c r="E425" t="s">
        <v>1885</v>
      </c>
      <c r="F425" t="s">
        <v>1891</v>
      </c>
      <c r="G425" t="s">
        <v>1892</v>
      </c>
      <c r="H425" t="s">
        <v>463</v>
      </c>
      <c r="I425" t="s">
        <v>1328</v>
      </c>
      <c r="J425" t="s">
        <v>1893</v>
      </c>
      <c r="L425" s="174">
        <v>45838</v>
      </c>
      <c r="M425" s="174">
        <v>45382</v>
      </c>
      <c r="N425">
        <v>3456045.24</v>
      </c>
      <c r="O425">
        <v>7405868.3300000001</v>
      </c>
      <c r="P425">
        <v>3949823.09</v>
      </c>
      <c r="Q425">
        <v>3456045.24</v>
      </c>
      <c r="R425">
        <v>0</v>
      </c>
      <c r="S425" t="s">
        <v>109</v>
      </c>
      <c r="T425" t="s">
        <v>109</v>
      </c>
      <c r="U425" t="s">
        <v>109</v>
      </c>
      <c r="V425" t="s">
        <v>109</v>
      </c>
      <c r="W425" t="s">
        <v>927</v>
      </c>
      <c r="Y425" t="s">
        <v>866</v>
      </c>
      <c r="Z425">
        <v>-16.25</v>
      </c>
      <c r="AA425">
        <v>-47.95</v>
      </c>
      <c r="AB425" t="s">
        <v>537</v>
      </c>
    </row>
    <row r="426" spans="1:29" x14ac:dyDescent="0.25">
      <c r="A426" t="s">
        <v>859</v>
      </c>
      <c r="B426" t="s">
        <v>516</v>
      </c>
      <c r="C426" t="s">
        <v>458</v>
      </c>
      <c r="D426" t="s">
        <v>1894</v>
      </c>
      <c r="E426" t="s">
        <v>1895</v>
      </c>
      <c r="F426" t="s">
        <v>1896</v>
      </c>
      <c r="G426" t="s">
        <v>1897</v>
      </c>
      <c r="H426" t="s">
        <v>463</v>
      </c>
      <c r="I426" t="s">
        <v>1898</v>
      </c>
      <c r="J426" t="s">
        <v>1899</v>
      </c>
      <c r="L426" s="174">
        <v>46751</v>
      </c>
      <c r="M426" s="174"/>
      <c r="N426">
        <v>0</v>
      </c>
      <c r="O426">
        <v>7347920.4699999997</v>
      </c>
      <c r="P426">
        <v>0</v>
      </c>
      <c r="Q426">
        <v>0</v>
      </c>
      <c r="R426">
        <v>7347920.4699999997</v>
      </c>
      <c r="S426" t="s">
        <v>109</v>
      </c>
      <c r="T426" t="s">
        <v>109</v>
      </c>
      <c r="U426" t="s">
        <v>109</v>
      </c>
      <c r="V426" t="s">
        <v>109</v>
      </c>
      <c r="X426" t="s">
        <v>1900</v>
      </c>
      <c r="Y426" t="s">
        <v>866</v>
      </c>
      <c r="Z426">
        <v>0</v>
      </c>
      <c r="AA426">
        <v>0</v>
      </c>
      <c r="AB426" t="s">
        <v>523</v>
      </c>
    </row>
    <row r="427" spans="1:29" x14ac:dyDescent="0.25">
      <c r="A427" t="s">
        <v>859</v>
      </c>
      <c r="B427" t="s">
        <v>516</v>
      </c>
      <c r="C427" t="s">
        <v>458</v>
      </c>
      <c r="D427" t="s">
        <v>1894</v>
      </c>
      <c r="E427" t="s">
        <v>1895</v>
      </c>
      <c r="F427" t="s">
        <v>1901</v>
      </c>
      <c r="G427" t="s">
        <v>1902</v>
      </c>
      <c r="H427" t="s">
        <v>463</v>
      </c>
      <c r="I427" t="s">
        <v>1828</v>
      </c>
      <c r="J427" t="s">
        <v>1829</v>
      </c>
      <c r="L427" s="174">
        <v>46868</v>
      </c>
      <c r="M427" s="174">
        <v>46739</v>
      </c>
      <c r="N427">
        <v>0</v>
      </c>
      <c r="O427">
        <v>0</v>
      </c>
      <c r="P427">
        <v>0</v>
      </c>
      <c r="Q427">
        <v>0</v>
      </c>
      <c r="R427">
        <v>0</v>
      </c>
      <c r="S427" t="s">
        <v>109</v>
      </c>
      <c r="T427" t="s">
        <v>109</v>
      </c>
      <c r="U427" t="s">
        <v>109</v>
      </c>
      <c r="V427" t="s">
        <v>109</v>
      </c>
      <c r="X427" t="s">
        <v>1830</v>
      </c>
      <c r="Y427" t="s">
        <v>866</v>
      </c>
      <c r="Z427">
        <v>-15</v>
      </c>
      <c r="AA427">
        <v>-50</v>
      </c>
      <c r="AB427" t="s">
        <v>523</v>
      </c>
    </row>
    <row r="428" spans="1:29" x14ac:dyDescent="0.25">
      <c r="A428" t="s">
        <v>859</v>
      </c>
      <c r="B428" t="s">
        <v>580</v>
      </c>
      <c r="C428" t="s">
        <v>458</v>
      </c>
      <c r="D428" t="s">
        <v>1894</v>
      </c>
      <c r="E428" t="s">
        <v>1895</v>
      </c>
      <c r="F428" t="s">
        <v>1903</v>
      </c>
      <c r="G428" t="s">
        <v>1904</v>
      </c>
      <c r="H428" t="s">
        <v>463</v>
      </c>
      <c r="I428" t="s">
        <v>1376</v>
      </c>
      <c r="J428" t="s">
        <v>1905</v>
      </c>
      <c r="L428" s="174">
        <v>46751</v>
      </c>
      <c r="M428" s="174">
        <v>46656</v>
      </c>
      <c r="N428">
        <v>0</v>
      </c>
      <c r="O428">
        <v>20267536.129999999</v>
      </c>
      <c r="P428">
        <v>0</v>
      </c>
      <c r="Q428">
        <v>0</v>
      </c>
      <c r="R428">
        <v>20267536.129999999</v>
      </c>
      <c r="S428" t="s">
        <v>109</v>
      </c>
      <c r="T428" t="s">
        <v>109</v>
      </c>
      <c r="U428" t="s">
        <v>109</v>
      </c>
      <c r="V428" t="s">
        <v>109</v>
      </c>
      <c r="W428" t="s">
        <v>927</v>
      </c>
      <c r="Y428" t="s">
        <v>866</v>
      </c>
      <c r="Z428">
        <v>-16.25</v>
      </c>
      <c r="AA428">
        <v>-47.95</v>
      </c>
      <c r="AB428" t="s">
        <v>523</v>
      </c>
    </row>
    <row r="429" spans="1:29" x14ac:dyDescent="0.25">
      <c r="A429" t="s">
        <v>859</v>
      </c>
      <c r="B429" t="s">
        <v>516</v>
      </c>
      <c r="C429" t="s">
        <v>458</v>
      </c>
      <c r="D429" t="s">
        <v>1906</v>
      </c>
      <c r="E429" t="s">
        <v>1907</v>
      </c>
      <c r="F429" t="s">
        <v>1908</v>
      </c>
      <c r="G429" t="s">
        <v>1909</v>
      </c>
      <c r="H429" t="s">
        <v>463</v>
      </c>
      <c r="I429" t="s">
        <v>1316</v>
      </c>
      <c r="J429" t="s">
        <v>1237</v>
      </c>
      <c r="L429" s="174">
        <v>46264.125</v>
      </c>
      <c r="M429" s="174">
        <v>46277</v>
      </c>
      <c r="N429">
        <v>0</v>
      </c>
      <c r="O429">
        <v>0</v>
      </c>
      <c r="P429">
        <v>0</v>
      </c>
      <c r="Q429">
        <v>0</v>
      </c>
      <c r="R429">
        <v>0</v>
      </c>
      <c r="S429" t="s">
        <v>109</v>
      </c>
      <c r="T429" t="s">
        <v>109</v>
      </c>
      <c r="U429" t="s">
        <v>579</v>
      </c>
      <c r="V429" t="s">
        <v>114</v>
      </c>
      <c r="W429" t="s">
        <v>927</v>
      </c>
      <c r="Y429" t="s">
        <v>866</v>
      </c>
      <c r="Z429">
        <v>-14.1</v>
      </c>
      <c r="AA429">
        <v>-46.63</v>
      </c>
      <c r="AB429" t="s">
        <v>649</v>
      </c>
    </row>
    <row r="430" spans="1:29" x14ac:dyDescent="0.25">
      <c r="A430" t="s">
        <v>859</v>
      </c>
      <c r="B430" t="s">
        <v>580</v>
      </c>
      <c r="C430" t="s">
        <v>458</v>
      </c>
      <c r="D430" t="s">
        <v>1906</v>
      </c>
      <c r="E430" t="s">
        <v>1907</v>
      </c>
      <c r="F430" t="s">
        <v>1910</v>
      </c>
      <c r="G430" t="s">
        <v>1911</v>
      </c>
      <c r="H430" t="s">
        <v>463</v>
      </c>
      <c r="I430" t="s">
        <v>1912</v>
      </c>
      <c r="J430" t="s">
        <v>1913</v>
      </c>
      <c r="L430" s="174">
        <v>46264.125</v>
      </c>
      <c r="M430" s="174">
        <v>46326</v>
      </c>
      <c r="N430">
        <v>6494000</v>
      </c>
      <c r="O430">
        <v>24983572.73</v>
      </c>
      <c r="P430">
        <v>0</v>
      </c>
      <c r="Q430">
        <v>6494000</v>
      </c>
      <c r="R430">
        <v>18489572.73</v>
      </c>
      <c r="S430" t="s">
        <v>109</v>
      </c>
      <c r="T430" t="s">
        <v>109</v>
      </c>
      <c r="U430" t="s">
        <v>579</v>
      </c>
      <c r="V430" t="s">
        <v>114</v>
      </c>
      <c r="X430" t="s">
        <v>1914</v>
      </c>
      <c r="Y430" t="s">
        <v>866</v>
      </c>
      <c r="Z430">
        <v>-16</v>
      </c>
      <c r="AA430">
        <v>-48</v>
      </c>
      <c r="AB430" t="s">
        <v>649</v>
      </c>
    </row>
    <row r="431" spans="1:29" x14ac:dyDescent="0.25">
      <c r="A431" t="s">
        <v>859</v>
      </c>
      <c r="B431" t="s">
        <v>457</v>
      </c>
      <c r="C431" t="s">
        <v>458</v>
      </c>
      <c r="D431" t="s">
        <v>1915</v>
      </c>
      <c r="E431" t="s">
        <v>1916</v>
      </c>
      <c r="F431" t="s">
        <v>1917</v>
      </c>
      <c r="G431" t="s">
        <v>953</v>
      </c>
      <c r="H431" t="s">
        <v>463</v>
      </c>
      <c r="I431" t="s">
        <v>954</v>
      </c>
      <c r="J431" t="s">
        <v>1918</v>
      </c>
      <c r="L431" s="174">
        <v>45960.125</v>
      </c>
      <c r="M431" s="174">
        <v>46574</v>
      </c>
      <c r="N431">
        <v>0</v>
      </c>
      <c r="O431">
        <v>16768484.710000001</v>
      </c>
      <c r="P431">
        <v>0</v>
      </c>
      <c r="Q431">
        <v>0</v>
      </c>
      <c r="R431">
        <v>16768484.710000001</v>
      </c>
      <c r="S431" t="s">
        <v>109</v>
      </c>
      <c r="T431" t="s">
        <v>109</v>
      </c>
      <c r="U431" t="s">
        <v>579</v>
      </c>
      <c r="V431" t="s">
        <v>114</v>
      </c>
      <c r="W431" t="s">
        <v>955</v>
      </c>
      <c r="Y431" t="s">
        <v>866</v>
      </c>
      <c r="Z431">
        <v>-13.03</v>
      </c>
      <c r="AA431">
        <v>-46.77</v>
      </c>
      <c r="AB431" t="s">
        <v>649</v>
      </c>
    </row>
    <row r="432" spans="1:29" x14ac:dyDescent="0.25">
      <c r="A432" t="s">
        <v>859</v>
      </c>
      <c r="B432" t="s">
        <v>580</v>
      </c>
      <c r="C432" t="s">
        <v>458</v>
      </c>
      <c r="D432" t="s">
        <v>1915</v>
      </c>
      <c r="E432" t="s">
        <v>1916</v>
      </c>
      <c r="F432" t="s">
        <v>1919</v>
      </c>
      <c r="G432" t="s">
        <v>1920</v>
      </c>
      <c r="H432" t="s">
        <v>463</v>
      </c>
      <c r="I432" t="s">
        <v>1921</v>
      </c>
      <c r="J432" t="s">
        <v>1922</v>
      </c>
      <c r="L432" s="174">
        <v>45960.125</v>
      </c>
      <c r="M432" s="174">
        <v>46582</v>
      </c>
      <c r="N432">
        <v>58500</v>
      </c>
      <c r="O432">
        <v>9566393.8800000008</v>
      </c>
      <c r="P432">
        <v>0</v>
      </c>
      <c r="Q432">
        <v>58500</v>
      </c>
      <c r="R432">
        <v>9507893.8800000008</v>
      </c>
      <c r="S432" t="s">
        <v>109</v>
      </c>
      <c r="T432" t="s">
        <v>109</v>
      </c>
      <c r="U432" t="s">
        <v>109</v>
      </c>
      <c r="V432" t="s">
        <v>579</v>
      </c>
      <c r="X432" t="s">
        <v>1923</v>
      </c>
      <c r="Y432" t="s">
        <v>866</v>
      </c>
      <c r="Z432">
        <v>-16</v>
      </c>
      <c r="AA432">
        <v>-48</v>
      </c>
      <c r="AB432" t="s">
        <v>649</v>
      </c>
    </row>
    <row r="433" spans="1:28" x14ac:dyDescent="0.25">
      <c r="A433" t="s">
        <v>859</v>
      </c>
      <c r="B433" t="s">
        <v>457</v>
      </c>
      <c r="C433" t="s">
        <v>458</v>
      </c>
      <c r="D433" t="s">
        <v>1924</v>
      </c>
      <c r="E433" t="s">
        <v>1925</v>
      </c>
      <c r="F433" t="s">
        <v>1926</v>
      </c>
      <c r="G433" t="s">
        <v>1927</v>
      </c>
      <c r="H433" t="s">
        <v>463</v>
      </c>
      <c r="I433" t="s">
        <v>1250</v>
      </c>
      <c r="J433" t="s">
        <v>1928</v>
      </c>
      <c r="L433" s="174">
        <v>45960.125</v>
      </c>
      <c r="M433" s="174">
        <v>46556</v>
      </c>
      <c r="N433">
        <v>0</v>
      </c>
      <c r="O433">
        <v>18456558.899999999</v>
      </c>
      <c r="P433">
        <v>0</v>
      </c>
      <c r="Q433">
        <v>0</v>
      </c>
      <c r="R433">
        <v>18456558.899999999</v>
      </c>
      <c r="S433" t="s">
        <v>109</v>
      </c>
      <c r="T433" t="s">
        <v>109</v>
      </c>
      <c r="U433" t="s">
        <v>579</v>
      </c>
      <c r="V433" t="s">
        <v>114</v>
      </c>
      <c r="X433" t="s">
        <v>1252</v>
      </c>
      <c r="Y433" t="s">
        <v>866</v>
      </c>
      <c r="Z433">
        <v>-15.75</v>
      </c>
      <c r="AA433">
        <v>-52.2</v>
      </c>
      <c r="AB433" t="s">
        <v>649</v>
      </c>
    </row>
    <row r="434" spans="1:28" x14ac:dyDescent="0.25">
      <c r="A434" t="s">
        <v>859</v>
      </c>
      <c r="B434" t="s">
        <v>495</v>
      </c>
      <c r="C434" t="s">
        <v>458</v>
      </c>
      <c r="D434" t="s">
        <v>1929</v>
      </c>
      <c r="E434" t="s">
        <v>1930</v>
      </c>
      <c r="F434" t="s">
        <v>1931</v>
      </c>
      <c r="G434" t="s">
        <v>1932</v>
      </c>
      <c r="H434" t="s">
        <v>463</v>
      </c>
      <c r="I434" t="s">
        <v>1173</v>
      </c>
      <c r="J434" t="s">
        <v>1069</v>
      </c>
      <c r="L434" s="174">
        <v>45898.125</v>
      </c>
      <c r="M434" s="174">
        <v>45970</v>
      </c>
      <c r="N434">
        <v>169067.47</v>
      </c>
      <c r="O434">
        <v>1950947.09</v>
      </c>
      <c r="P434">
        <v>0</v>
      </c>
      <c r="Q434">
        <v>169067.47</v>
      </c>
      <c r="R434">
        <v>1781879.62</v>
      </c>
      <c r="S434" t="s">
        <v>109</v>
      </c>
      <c r="T434" t="s">
        <v>109</v>
      </c>
      <c r="U434" t="s">
        <v>114</v>
      </c>
      <c r="V434" t="s">
        <v>109</v>
      </c>
      <c r="W434" t="s">
        <v>943</v>
      </c>
      <c r="Y434" t="s">
        <v>866</v>
      </c>
      <c r="Z434">
        <v>-16.440000000000001</v>
      </c>
      <c r="AA434">
        <v>-51.12</v>
      </c>
      <c r="AB434" t="s">
        <v>649</v>
      </c>
    </row>
    <row r="435" spans="1:28" x14ac:dyDescent="0.25">
      <c r="A435" t="s">
        <v>859</v>
      </c>
      <c r="B435" t="s">
        <v>495</v>
      </c>
      <c r="C435" t="s">
        <v>458</v>
      </c>
      <c r="D435" t="s">
        <v>1929</v>
      </c>
      <c r="E435" t="s">
        <v>1930</v>
      </c>
      <c r="F435" t="s">
        <v>1933</v>
      </c>
      <c r="G435" t="s">
        <v>1934</v>
      </c>
      <c r="H435" t="s">
        <v>463</v>
      </c>
      <c r="I435" t="s">
        <v>1577</v>
      </c>
      <c r="J435" t="s">
        <v>1935</v>
      </c>
      <c r="L435" s="174">
        <v>45960.125</v>
      </c>
      <c r="M435" s="174">
        <v>46068</v>
      </c>
      <c r="N435">
        <v>1184398.42</v>
      </c>
      <c r="O435">
        <v>1184398.42</v>
      </c>
      <c r="P435">
        <v>0</v>
      </c>
      <c r="Q435">
        <v>1184398.42</v>
      </c>
      <c r="R435">
        <v>0</v>
      </c>
      <c r="S435" t="s">
        <v>109</v>
      </c>
      <c r="T435" t="s">
        <v>109</v>
      </c>
      <c r="U435" t="s">
        <v>114</v>
      </c>
      <c r="V435" t="s">
        <v>466</v>
      </c>
      <c r="W435" t="s">
        <v>907</v>
      </c>
      <c r="Y435" t="s">
        <v>866</v>
      </c>
      <c r="Z435">
        <v>-16.02</v>
      </c>
      <c r="AA435">
        <v>-51.42</v>
      </c>
      <c r="AB435" t="s">
        <v>649</v>
      </c>
    </row>
    <row r="436" spans="1:28" x14ac:dyDescent="0.25">
      <c r="A436" t="s">
        <v>859</v>
      </c>
      <c r="B436" t="s">
        <v>516</v>
      </c>
      <c r="C436" t="s">
        <v>458</v>
      </c>
      <c r="D436" t="s">
        <v>1936</v>
      </c>
      <c r="E436" t="s">
        <v>1937</v>
      </c>
      <c r="F436" t="s">
        <v>1938</v>
      </c>
      <c r="G436" t="s">
        <v>1939</v>
      </c>
      <c r="H436" t="s">
        <v>463</v>
      </c>
      <c r="I436" t="s">
        <v>1940</v>
      </c>
      <c r="J436" t="s">
        <v>1237</v>
      </c>
      <c r="L436" s="174">
        <v>45960.125</v>
      </c>
      <c r="M436" s="174">
        <v>46432</v>
      </c>
      <c r="N436">
        <v>0</v>
      </c>
      <c r="O436">
        <v>1250871.5900000001</v>
      </c>
      <c r="P436">
        <v>0</v>
      </c>
      <c r="Q436">
        <v>0</v>
      </c>
      <c r="R436">
        <v>1250871.5900000001</v>
      </c>
      <c r="S436" t="s">
        <v>109</v>
      </c>
      <c r="T436" t="s">
        <v>109</v>
      </c>
      <c r="U436" t="s">
        <v>579</v>
      </c>
      <c r="V436" t="s">
        <v>114</v>
      </c>
      <c r="W436" t="s">
        <v>882</v>
      </c>
      <c r="Y436" t="s">
        <v>866</v>
      </c>
      <c r="Z436">
        <v>-17.3</v>
      </c>
      <c r="AA436">
        <v>-48.28</v>
      </c>
      <c r="AB436" t="s">
        <v>649</v>
      </c>
    </row>
    <row r="437" spans="1:28" x14ac:dyDescent="0.25">
      <c r="A437" t="s">
        <v>859</v>
      </c>
      <c r="B437" t="s">
        <v>516</v>
      </c>
      <c r="C437" t="s">
        <v>458</v>
      </c>
      <c r="D437" t="s">
        <v>1936</v>
      </c>
      <c r="E437" t="s">
        <v>1937</v>
      </c>
      <c r="F437" t="s">
        <v>1941</v>
      </c>
      <c r="G437" t="s">
        <v>1942</v>
      </c>
      <c r="H437" t="s">
        <v>463</v>
      </c>
      <c r="I437" t="s">
        <v>1316</v>
      </c>
      <c r="J437" t="s">
        <v>1829</v>
      </c>
      <c r="L437" s="174">
        <v>45960.125</v>
      </c>
      <c r="M437" s="174">
        <v>46309</v>
      </c>
      <c r="N437">
        <v>0</v>
      </c>
      <c r="O437">
        <v>1580090.48</v>
      </c>
      <c r="P437">
        <v>0</v>
      </c>
      <c r="Q437">
        <v>0</v>
      </c>
      <c r="R437">
        <v>1580090.48</v>
      </c>
      <c r="S437" t="s">
        <v>109</v>
      </c>
      <c r="T437" t="s">
        <v>109</v>
      </c>
      <c r="U437" t="s">
        <v>579</v>
      </c>
      <c r="V437" t="s">
        <v>114</v>
      </c>
      <c r="W437" t="s">
        <v>927</v>
      </c>
      <c r="Y437" t="s">
        <v>866</v>
      </c>
      <c r="Z437">
        <v>-14.1</v>
      </c>
      <c r="AA437">
        <v>-46.63</v>
      </c>
      <c r="AB437" t="s">
        <v>649</v>
      </c>
    </row>
    <row r="438" spans="1:28" x14ac:dyDescent="0.25">
      <c r="A438" t="s">
        <v>859</v>
      </c>
      <c r="B438" t="s">
        <v>580</v>
      </c>
      <c r="C438" t="s">
        <v>458</v>
      </c>
      <c r="D438" t="s">
        <v>1943</v>
      </c>
      <c r="E438" t="s">
        <v>1944</v>
      </c>
      <c r="F438" t="s">
        <v>1945</v>
      </c>
      <c r="G438" t="s">
        <v>1946</v>
      </c>
      <c r="H438" t="s">
        <v>463</v>
      </c>
      <c r="I438" t="s">
        <v>1947</v>
      </c>
      <c r="J438" t="s">
        <v>1948</v>
      </c>
      <c r="L438" s="174">
        <v>46264.125</v>
      </c>
      <c r="M438" s="174">
        <v>46256</v>
      </c>
      <c r="N438">
        <v>1425740</v>
      </c>
      <c r="O438">
        <v>9613078.4299999997</v>
      </c>
      <c r="P438">
        <v>0</v>
      </c>
      <c r="Q438">
        <v>1425740</v>
      </c>
      <c r="R438">
        <v>8187338.4299999997</v>
      </c>
      <c r="S438" t="s">
        <v>109</v>
      </c>
      <c r="T438" t="s">
        <v>109</v>
      </c>
      <c r="U438" t="s">
        <v>579</v>
      </c>
      <c r="V438" t="s">
        <v>114</v>
      </c>
      <c r="X438" t="s">
        <v>1949</v>
      </c>
      <c r="Y438" t="s">
        <v>866</v>
      </c>
      <c r="Z438">
        <v>-16</v>
      </c>
      <c r="AA438">
        <v>-48</v>
      </c>
      <c r="AB438" t="s">
        <v>649</v>
      </c>
    </row>
    <row r="439" spans="1:28" x14ac:dyDescent="0.25">
      <c r="A439" t="s">
        <v>859</v>
      </c>
      <c r="B439" t="s">
        <v>580</v>
      </c>
      <c r="C439" t="s">
        <v>458</v>
      </c>
      <c r="D439" t="s">
        <v>1943</v>
      </c>
      <c r="E439" t="s">
        <v>1944</v>
      </c>
      <c r="F439" t="s">
        <v>1950</v>
      </c>
      <c r="G439" t="s">
        <v>1951</v>
      </c>
      <c r="H439" t="s">
        <v>463</v>
      </c>
      <c r="I439" t="s">
        <v>1952</v>
      </c>
      <c r="J439" t="s">
        <v>1953</v>
      </c>
      <c r="L439" s="174">
        <v>45960.125</v>
      </c>
      <c r="M439" s="174">
        <v>46261</v>
      </c>
      <c r="N439">
        <v>2634091</v>
      </c>
      <c r="O439">
        <v>11652234.689999999</v>
      </c>
      <c r="P439">
        <v>0</v>
      </c>
      <c r="Q439">
        <v>2634091</v>
      </c>
      <c r="R439">
        <v>9018143.6899999995</v>
      </c>
      <c r="S439" t="s">
        <v>109</v>
      </c>
      <c r="T439" t="s">
        <v>109</v>
      </c>
      <c r="U439" t="s">
        <v>579</v>
      </c>
      <c r="V439" t="s">
        <v>114</v>
      </c>
      <c r="X439" t="s">
        <v>1070</v>
      </c>
      <c r="Y439" t="s">
        <v>866</v>
      </c>
      <c r="Z439">
        <v>-16.260000000000002</v>
      </c>
      <c r="AA439">
        <v>-48.95</v>
      </c>
      <c r="AB439" t="s">
        <v>649</v>
      </c>
    </row>
    <row r="440" spans="1:28" x14ac:dyDescent="0.25">
      <c r="A440" t="s">
        <v>859</v>
      </c>
      <c r="B440" t="s">
        <v>580</v>
      </c>
      <c r="C440" t="s">
        <v>458</v>
      </c>
      <c r="D440" t="s">
        <v>1943</v>
      </c>
      <c r="E440" t="s">
        <v>1944</v>
      </c>
      <c r="F440" t="s">
        <v>1954</v>
      </c>
      <c r="G440" t="s">
        <v>1955</v>
      </c>
      <c r="H440" t="s">
        <v>463</v>
      </c>
      <c r="I440" t="s">
        <v>1956</v>
      </c>
      <c r="J440" t="s">
        <v>1957</v>
      </c>
      <c r="L440" s="174">
        <v>45960.125</v>
      </c>
      <c r="M440" s="174">
        <v>46256</v>
      </c>
      <c r="N440">
        <v>1429194</v>
      </c>
      <c r="O440">
        <v>9072628.8200000003</v>
      </c>
      <c r="P440">
        <v>0</v>
      </c>
      <c r="Q440">
        <v>1429194</v>
      </c>
      <c r="R440">
        <v>7643434.8200000003</v>
      </c>
      <c r="S440" t="s">
        <v>109</v>
      </c>
      <c r="T440" t="s">
        <v>109</v>
      </c>
      <c r="U440" t="s">
        <v>579</v>
      </c>
      <c r="V440" t="s">
        <v>114</v>
      </c>
      <c r="X440" t="s">
        <v>1958</v>
      </c>
      <c r="Y440" t="s">
        <v>866</v>
      </c>
      <c r="Z440">
        <v>-16.77</v>
      </c>
      <c r="AA440">
        <v>-47.61</v>
      </c>
      <c r="AB440" t="s">
        <v>649</v>
      </c>
    </row>
    <row r="441" spans="1:28" x14ac:dyDescent="0.25">
      <c r="A441" t="s">
        <v>859</v>
      </c>
      <c r="B441" t="s">
        <v>495</v>
      </c>
      <c r="C441" t="s">
        <v>458</v>
      </c>
      <c r="D441" t="s">
        <v>1959</v>
      </c>
      <c r="E441" t="s">
        <v>1960</v>
      </c>
      <c r="F441" t="s">
        <v>1961</v>
      </c>
      <c r="G441" t="s">
        <v>1962</v>
      </c>
      <c r="H441" t="s">
        <v>463</v>
      </c>
      <c r="I441" t="s">
        <v>896</v>
      </c>
      <c r="J441" t="s">
        <v>1829</v>
      </c>
      <c r="L441" s="174">
        <v>46444</v>
      </c>
      <c r="M441" s="174">
        <v>46444</v>
      </c>
      <c r="N441">
        <v>0</v>
      </c>
      <c r="O441">
        <v>297459.51</v>
      </c>
      <c r="P441">
        <v>0</v>
      </c>
      <c r="Q441">
        <v>0</v>
      </c>
      <c r="R441">
        <v>297459.51</v>
      </c>
      <c r="S441" t="s">
        <v>109</v>
      </c>
      <c r="T441" t="s">
        <v>109</v>
      </c>
      <c r="U441" t="s">
        <v>109</v>
      </c>
      <c r="V441" t="s">
        <v>114</v>
      </c>
      <c r="W441" t="s">
        <v>898</v>
      </c>
      <c r="Y441" t="s">
        <v>866</v>
      </c>
      <c r="Z441">
        <v>-15.76</v>
      </c>
      <c r="AA441">
        <v>-48.28</v>
      </c>
      <c r="AB441" t="s">
        <v>494</v>
      </c>
    </row>
    <row r="442" spans="1:28" x14ac:dyDescent="0.25">
      <c r="A442" t="s">
        <v>859</v>
      </c>
      <c r="B442" t="s">
        <v>580</v>
      </c>
      <c r="C442" t="s">
        <v>458</v>
      </c>
      <c r="D442" t="s">
        <v>1959</v>
      </c>
      <c r="E442" t="s">
        <v>1960</v>
      </c>
      <c r="F442" t="s">
        <v>1963</v>
      </c>
      <c r="G442" t="s">
        <v>1964</v>
      </c>
      <c r="H442" t="s">
        <v>463</v>
      </c>
      <c r="I442" t="s">
        <v>1255</v>
      </c>
      <c r="J442" t="s">
        <v>1965</v>
      </c>
      <c r="L442" s="174">
        <v>46264.125</v>
      </c>
      <c r="M442" s="174">
        <v>46507</v>
      </c>
      <c r="N442">
        <v>18764566</v>
      </c>
      <c r="O442">
        <v>36844352.140000001</v>
      </c>
      <c r="P442">
        <v>0</v>
      </c>
      <c r="Q442">
        <v>18764566</v>
      </c>
      <c r="R442">
        <v>18079786.140000001</v>
      </c>
      <c r="S442" t="s">
        <v>109</v>
      </c>
      <c r="T442" t="s">
        <v>109</v>
      </c>
      <c r="U442" t="s">
        <v>579</v>
      </c>
      <c r="V442" t="s">
        <v>114</v>
      </c>
      <c r="X442" t="s">
        <v>1257</v>
      </c>
      <c r="Y442" t="s">
        <v>866</v>
      </c>
      <c r="Z442">
        <v>-16.010000000000002</v>
      </c>
      <c r="AA442">
        <v>-48.2</v>
      </c>
      <c r="AB442" t="s">
        <v>649</v>
      </c>
    </row>
    <row r="443" spans="1:28" x14ac:dyDescent="0.25">
      <c r="A443" t="s">
        <v>859</v>
      </c>
      <c r="B443" t="s">
        <v>580</v>
      </c>
      <c r="C443" t="s">
        <v>458</v>
      </c>
      <c r="D443" t="s">
        <v>1966</v>
      </c>
      <c r="E443" t="s">
        <v>1967</v>
      </c>
      <c r="F443" t="s">
        <v>1968</v>
      </c>
      <c r="G443" t="s">
        <v>1969</v>
      </c>
      <c r="H443" t="s">
        <v>463</v>
      </c>
      <c r="I443" t="s">
        <v>1970</v>
      </c>
      <c r="J443" t="s">
        <v>1971</v>
      </c>
      <c r="L443" s="174">
        <v>45960.125</v>
      </c>
      <c r="M443" s="174">
        <v>46326</v>
      </c>
      <c r="N443">
        <v>3043559</v>
      </c>
      <c r="O443">
        <v>24033358.059999999</v>
      </c>
      <c r="P443">
        <v>0</v>
      </c>
      <c r="Q443">
        <v>3043559</v>
      </c>
      <c r="R443">
        <v>20989799.059999999</v>
      </c>
      <c r="S443" t="s">
        <v>109</v>
      </c>
      <c r="T443" t="s">
        <v>109</v>
      </c>
      <c r="U443" t="s">
        <v>579</v>
      </c>
      <c r="V443" t="s">
        <v>114</v>
      </c>
      <c r="X443" t="s">
        <v>1972</v>
      </c>
      <c r="Y443" t="s">
        <v>866</v>
      </c>
      <c r="Z443">
        <v>-16</v>
      </c>
      <c r="AA443">
        <v>-49</v>
      </c>
      <c r="AB443" t="s">
        <v>649</v>
      </c>
    </row>
    <row r="444" spans="1:28" x14ac:dyDescent="0.25">
      <c r="A444" t="s">
        <v>859</v>
      </c>
      <c r="B444" t="s">
        <v>580</v>
      </c>
      <c r="C444" t="s">
        <v>458</v>
      </c>
      <c r="D444" t="s">
        <v>1973</v>
      </c>
      <c r="E444" t="s">
        <v>1974</v>
      </c>
      <c r="F444" t="s">
        <v>1975</v>
      </c>
      <c r="G444" t="s">
        <v>1976</v>
      </c>
      <c r="H444" t="s">
        <v>463</v>
      </c>
      <c r="I444" t="s">
        <v>1977</v>
      </c>
      <c r="J444" t="s">
        <v>1978</v>
      </c>
      <c r="L444" s="174">
        <v>45960.125</v>
      </c>
      <c r="M444" s="174">
        <v>46326</v>
      </c>
      <c r="N444">
        <v>15792004</v>
      </c>
      <c r="O444">
        <v>38986247.899999999</v>
      </c>
      <c r="P444">
        <v>0</v>
      </c>
      <c r="Q444">
        <v>15792004</v>
      </c>
      <c r="R444">
        <v>23194243.899999999</v>
      </c>
      <c r="S444" t="s">
        <v>109</v>
      </c>
      <c r="T444" t="s">
        <v>109</v>
      </c>
      <c r="U444" t="s">
        <v>579</v>
      </c>
      <c r="V444" t="s">
        <v>114</v>
      </c>
      <c r="X444" t="s">
        <v>873</v>
      </c>
      <c r="Y444" t="s">
        <v>866</v>
      </c>
      <c r="Z444">
        <v>-16.690000000000001</v>
      </c>
      <c r="AA444">
        <v>-49.26</v>
      </c>
      <c r="AB444" t="s">
        <v>625</v>
      </c>
    </row>
    <row r="445" spans="1:28" x14ac:dyDescent="0.25">
      <c r="A445" t="s">
        <v>859</v>
      </c>
      <c r="B445" t="s">
        <v>538</v>
      </c>
      <c r="C445" t="s">
        <v>477</v>
      </c>
      <c r="D445" t="s">
        <v>1979</v>
      </c>
      <c r="E445" t="s">
        <v>1980</v>
      </c>
      <c r="F445" t="s">
        <v>1981</v>
      </c>
      <c r="G445" t="s">
        <v>1982</v>
      </c>
      <c r="H445" t="s">
        <v>463</v>
      </c>
      <c r="I445" t="s">
        <v>1280</v>
      </c>
      <c r="J445" t="s">
        <v>1983</v>
      </c>
      <c r="K445" t="s">
        <v>1984</v>
      </c>
      <c r="L445" s="174">
        <v>46022.125</v>
      </c>
      <c r="M445" s="174">
        <v>45886</v>
      </c>
      <c r="N445">
        <v>316627.53999999998</v>
      </c>
      <c r="O445">
        <v>373150.98</v>
      </c>
      <c r="P445">
        <v>56523.44</v>
      </c>
      <c r="Q445">
        <v>316627.53999999998</v>
      </c>
      <c r="R445">
        <v>0</v>
      </c>
      <c r="S445" t="s">
        <v>109</v>
      </c>
      <c r="T445" t="s">
        <v>109</v>
      </c>
      <c r="U445" t="s">
        <v>114</v>
      </c>
      <c r="V445" t="s">
        <v>109</v>
      </c>
      <c r="W445" t="s">
        <v>955</v>
      </c>
      <c r="Y445" t="s">
        <v>866</v>
      </c>
      <c r="Z445">
        <v>-14.48</v>
      </c>
      <c r="AA445">
        <v>-46.49</v>
      </c>
      <c r="AB445" t="s">
        <v>649</v>
      </c>
    </row>
    <row r="446" spans="1:28" x14ac:dyDescent="0.25">
      <c r="A446" t="s">
        <v>859</v>
      </c>
      <c r="B446" t="s">
        <v>538</v>
      </c>
      <c r="C446" t="s">
        <v>477</v>
      </c>
      <c r="D446" t="s">
        <v>1979</v>
      </c>
      <c r="E446" t="s">
        <v>1980</v>
      </c>
      <c r="F446" t="s">
        <v>1985</v>
      </c>
      <c r="G446" t="s">
        <v>1986</v>
      </c>
      <c r="H446" t="s">
        <v>463</v>
      </c>
      <c r="I446" t="s">
        <v>1169</v>
      </c>
      <c r="J446" t="s">
        <v>1987</v>
      </c>
      <c r="L446" s="174">
        <v>46022.125</v>
      </c>
      <c r="M446" s="174">
        <v>45877</v>
      </c>
      <c r="N446">
        <v>1801169.7</v>
      </c>
      <c r="O446">
        <v>1801169.7</v>
      </c>
      <c r="P446">
        <v>0</v>
      </c>
      <c r="Q446">
        <v>1801169.7</v>
      </c>
      <c r="R446">
        <v>0</v>
      </c>
      <c r="S446" t="s">
        <v>109</v>
      </c>
      <c r="T446" t="s">
        <v>109</v>
      </c>
      <c r="U446" t="s">
        <v>114</v>
      </c>
      <c r="V446" t="s">
        <v>109</v>
      </c>
      <c r="W446" t="s">
        <v>1082</v>
      </c>
      <c r="Y446" t="s">
        <v>866</v>
      </c>
      <c r="Z446">
        <v>-15.32</v>
      </c>
      <c r="AA446">
        <v>-49.12</v>
      </c>
      <c r="AB446" t="s">
        <v>649</v>
      </c>
    </row>
    <row r="447" spans="1:28" x14ac:dyDescent="0.25">
      <c r="A447" t="s">
        <v>859</v>
      </c>
      <c r="B447" t="s">
        <v>538</v>
      </c>
      <c r="C447" t="s">
        <v>477</v>
      </c>
      <c r="D447" t="s">
        <v>1979</v>
      </c>
      <c r="E447" t="s">
        <v>1980</v>
      </c>
      <c r="F447" t="s">
        <v>1988</v>
      </c>
      <c r="G447" t="s">
        <v>1989</v>
      </c>
      <c r="H447" t="s">
        <v>463</v>
      </c>
      <c r="I447" t="s">
        <v>1299</v>
      </c>
      <c r="J447" t="s">
        <v>1990</v>
      </c>
      <c r="K447" t="s">
        <v>1991</v>
      </c>
      <c r="L447" s="174">
        <v>46022.125</v>
      </c>
      <c r="M447" s="174">
        <v>45834</v>
      </c>
      <c r="N447">
        <v>916620.97</v>
      </c>
      <c r="O447">
        <v>916620.97</v>
      </c>
      <c r="P447">
        <v>0</v>
      </c>
      <c r="Q447">
        <v>916620.97</v>
      </c>
      <c r="R447">
        <v>0</v>
      </c>
      <c r="S447" t="s">
        <v>109</v>
      </c>
      <c r="T447" t="s">
        <v>109</v>
      </c>
      <c r="U447" t="s">
        <v>114</v>
      </c>
      <c r="V447" t="s">
        <v>109</v>
      </c>
      <c r="W447" t="s">
        <v>1093</v>
      </c>
      <c r="Y447" t="s">
        <v>866</v>
      </c>
      <c r="Z447">
        <v>-18.420000000000002</v>
      </c>
      <c r="AA447">
        <v>-49.22</v>
      </c>
      <c r="AB447" t="s">
        <v>649</v>
      </c>
    </row>
    <row r="448" spans="1:28" x14ac:dyDescent="0.25">
      <c r="A448" t="s">
        <v>859</v>
      </c>
      <c r="B448" t="s">
        <v>538</v>
      </c>
      <c r="C448" t="s">
        <v>477</v>
      </c>
      <c r="D448" t="s">
        <v>1979</v>
      </c>
      <c r="E448" t="s">
        <v>1980</v>
      </c>
      <c r="F448" t="s">
        <v>1992</v>
      </c>
      <c r="G448" t="s">
        <v>1993</v>
      </c>
      <c r="H448" t="s">
        <v>463</v>
      </c>
      <c r="I448" t="s">
        <v>989</v>
      </c>
      <c r="J448" t="s">
        <v>1994</v>
      </c>
      <c r="K448" t="s">
        <v>1995</v>
      </c>
      <c r="L448" s="174">
        <v>46022.125</v>
      </c>
      <c r="M448" s="174">
        <v>45837</v>
      </c>
      <c r="N448">
        <v>983089.76</v>
      </c>
      <c r="O448">
        <v>983089.76</v>
      </c>
      <c r="P448">
        <v>0</v>
      </c>
      <c r="Q448">
        <v>983089.76</v>
      </c>
      <c r="R448">
        <v>0</v>
      </c>
      <c r="S448" t="s">
        <v>109</v>
      </c>
      <c r="T448" t="s">
        <v>109</v>
      </c>
      <c r="U448" t="s">
        <v>114</v>
      </c>
      <c r="V448" t="s">
        <v>109</v>
      </c>
      <c r="W448" t="s">
        <v>888</v>
      </c>
      <c r="Y448" t="s">
        <v>866</v>
      </c>
      <c r="Z448">
        <v>-16.68</v>
      </c>
      <c r="AA448">
        <v>-49.26</v>
      </c>
      <c r="AB448" t="s">
        <v>649</v>
      </c>
    </row>
    <row r="449" spans="1:29" x14ac:dyDescent="0.25">
      <c r="A449" t="s">
        <v>859</v>
      </c>
      <c r="B449" t="s">
        <v>538</v>
      </c>
      <c r="C449" t="s">
        <v>477</v>
      </c>
      <c r="D449" t="s">
        <v>1979</v>
      </c>
      <c r="E449" t="s">
        <v>1980</v>
      </c>
      <c r="F449" t="s">
        <v>1996</v>
      </c>
      <c r="G449" t="s">
        <v>1997</v>
      </c>
      <c r="H449" t="s">
        <v>463</v>
      </c>
      <c r="I449" t="s">
        <v>1288</v>
      </c>
      <c r="J449" t="s">
        <v>1998</v>
      </c>
      <c r="K449" t="s">
        <v>1999</v>
      </c>
      <c r="L449" s="174">
        <v>46022.125</v>
      </c>
      <c r="M449" s="174">
        <v>45834</v>
      </c>
      <c r="N449">
        <v>1081632.33</v>
      </c>
      <c r="O449">
        <v>1081632.33</v>
      </c>
      <c r="P449">
        <v>0</v>
      </c>
      <c r="Q449">
        <v>1081632.33</v>
      </c>
      <c r="R449">
        <v>0</v>
      </c>
      <c r="S449" t="s">
        <v>109</v>
      </c>
      <c r="T449" t="s">
        <v>109</v>
      </c>
      <c r="U449" t="s">
        <v>114</v>
      </c>
      <c r="V449" t="s">
        <v>109</v>
      </c>
      <c r="W449" t="s">
        <v>888</v>
      </c>
      <c r="Y449" t="s">
        <v>866</v>
      </c>
      <c r="Z449">
        <v>-16.68</v>
      </c>
      <c r="AA449">
        <v>-49.26</v>
      </c>
      <c r="AB449" t="s">
        <v>649</v>
      </c>
    </row>
    <row r="450" spans="1:29" x14ac:dyDescent="0.25">
      <c r="A450" t="s">
        <v>859</v>
      </c>
      <c r="B450" t="s">
        <v>538</v>
      </c>
      <c r="C450" t="s">
        <v>477</v>
      </c>
      <c r="D450" t="s">
        <v>1979</v>
      </c>
      <c r="E450" t="s">
        <v>1980</v>
      </c>
      <c r="F450" t="s">
        <v>2000</v>
      </c>
      <c r="G450" t="s">
        <v>2001</v>
      </c>
      <c r="H450" t="s">
        <v>463</v>
      </c>
      <c r="I450" t="s">
        <v>941</v>
      </c>
      <c r="J450" t="s">
        <v>2002</v>
      </c>
      <c r="K450" t="s">
        <v>2003</v>
      </c>
      <c r="L450" s="174">
        <v>46022.125</v>
      </c>
      <c r="M450" s="174">
        <v>45812</v>
      </c>
      <c r="N450">
        <v>1557650.99</v>
      </c>
      <c r="O450">
        <v>1557650.99</v>
      </c>
      <c r="P450">
        <v>0</v>
      </c>
      <c r="Q450">
        <v>1557650.99</v>
      </c>
      <c r="R450">
        <v>0</v>
      </c>
      <c r="S450" t="s">
        <v>109</v>
      </c>
      <c r="T450" t="s">
        <v>109</v>
      </c>
      <c r="U450" t="s">
        <v>114</v>
      </c>
      <c r="V450" t="s">
        <v>109</v>
      </c>
      <c r="W450" t="s">
        <v>943</v>
      </c>
      <c r="Y450" t="s">
        <v>866</v>
      </c>
      <c r="Z450">
        <v>-16.579999999999998</v>
      </c>
      <c r="AA450">
        <v>-50.31</v>
      </c>
      <c r="AB450" t="s">
        <v>649</v>
      </c>
    </row>
    <row r="451" spans="1:29" x14ac:dyDescent="0.25">
      <c r="A451" t="s">
        <v>859</v>
      </c>
      <c r="B451" t="s">
        <v>538</v>
      </c>
      <c r="C451" t="s">
        <v>477</v>
      </c>
      <c r="D451" t="s">
        <v>1979</v>
      </c>
      <c r="E451" t="s">
        <v>1980</v>
      </c>
      <c r="F451" t="s">
        <v>2004</v>
      </c>
      <c r="G451" t="s">
        <v>2005</v>
      </c>
      <c r="H451" t="s">
        <v>463</v>
      </c>
      <c r="I451" t="s">
        <v>1316</v>
      </c>
      <c r="J451" t="s">
        <v>2006</v>
      </c>
      <c r="K451" t="s">
        <v>2007</v>
      </c>
      <c r="L451" s="174">
        <v>46022.125</v>
      </c>
      <c r="M451" s="174">
        <v>45864</v>
      </c>
      <c r="N451">
        <v>922686.85</v>
      </c>
      <c r="O451">
        <v>922686.85</v>
      </c>
      <c r="P451">
        <v>0</v>
      </c>
      <c r="Q451">
        <v>922686.85</v>
      </c>
      <c r="R451">
        <v>0</v>
      </c>
      <c r="S451" t="s">
        <v>109</v>
      </c>
      <c r="T451" t="s">
        <v>109</v>
      </c>
      <c r="U451" t="s">
        <v>114</v>
      </c>
      <c r="V451" t="s">
        <v>109</v>
      </c>
      <c r="W451" t="s">
        <v>927</v>
      </c>
      <c r="Y451" t="s">
        <v>866</v>
      </c>
      <c r="Z451">
        <v>-14.1</v>
      </c>
      <c r="AA451">
        <v>-46.63</v>
      </c>
      <c r="AB451" t="s">
        <v>649</v>
      </c>
    </row>
    <row r="452" spans="1:29" x14ac:dyDescent="0.25">
      <c r="A452" t="s">
        <v>859</v>
      </c>
      <c r="B452" t="s">
        <v>538</v>
      </c>
      <c r="C452" t="s">
        <v>477</v>
      </c>
      <c r="D452" t="s">
        <v>1979</v>
      </c>
      <c r="E452" t="s">
        <v>1980</v>
      </c>
      <c r="F452" t="s">
        <v>2008</v>
      </c>
      <c r="G452" t="s">
        <v>2009</v>
      </c>
      <c r="H452" t="s">
        <v>463</v>
      </c>
      <c r="I452" t="s">
        <v>925</v>
      </c>
      <c r="J452" t="s">
        <v>2010</v>
      </c>
      <c r="K452" t="s">
        <v>2011</v>
      </c>
      <c r="L452" s="174">
        <v>45869.125</v>
      </c>
      <c r="M452" s="174">
        <v>45893</v>
      </c>
      <c r="N452">
        <v>86530.3</v>
      </c>
      <c r="O452">
        <v>98846.57</v>
      </c>
      <c r="P452">
        <v>12316.27</v>
      </c>
      <c r="Q452">
        <v>86530.3</v>
      </c>
      <c r="R452">
        <v>0</v>
      </c>
      <c r="S452" t="s">
        <v>109</v>
      </c>
      <c r="T452" t="s">
        <v>109</v>
      </c>
      <c r="U452" t="s">
        <v>114</v>
      </c>
      <c r="V452" t="s">
        <v>109</v>
      </c>
      <c r="W452" t="s">
        <v>927</v>
      </c>
      <c r="Y452" t="s">
        <v>866</v>
      </c>
      <c r="Z452">
        <v>-14.1</v>
      </c>
      <c r="AA452">
        <v>-46.63</v>
      </c>
      <c r="AB452" t="s">
        <v>649</v>
      </c>
    </row>
    <row r="453" spans="1:29" x14ac:dyDescent="0.25">
      <c r="A453" t="s">
        <v>859</v>
      </c>
      <c r="B453" t="s">
        <v>538</v>
      </c>
      <c r="C453" t="s">
        <v>477</v>
      </c>
      <c r="D453" t="s">
        <v>1979</v>
      </c>
      <c r="E453" t="s">
        <v>1980</v>
      </c>
      <c r="F453" t="s">
        <v>2012</v>
      </c>
      <c r="G453" t="s">
        <v>2013</v>
      </c>
      <c r="H453" t="s">
        <v>463</v>
      </c>
      <c r="I453" t="s">
        <v>1285</v>
      </c>
      <c r="J453" t="s">
        <v>2014</v>
      </c>
      <c r="K453" t="s">
        <v>2015</v>
      </c>
      <c r="L453" s="174">
        <v>46022.125</v>
      </c>
      <c r="M453" s="174">
        <v>45928</v>
      </c>
      <c r="N453">
        <v>3024604.57</v>
      </c>
      <c r="O453">
        <v>3024604.57</v>
      </c>
      <c r="P453">
        <v>0</v>
      </c>
      <c r="Q453">
        <v>3024604.57</v>
      </c>
      <c r="R453">
        <v>0</v>
      </c>
      <c r="S453" t="s">
        <v>109</v>
      </c>
      <c r="T453" t="s">
        <v>109</v>
      </c>
      <c r="U453" t="s">
        <v>114</v>
      </c>
      <c r="V453" t="s">
        <v>109</v>
      </c>
      <c r="W453" t="s">
        <v>1093</v>
      </c>
      <c r="Y453" t="s">
        <v>866</v>
      </c>
      <c r="Z453">
        <v>-18.170000000000002</v>
      </c>
      <c r="AA453">
        <v>-47.94</v>
      </c>
      <c r="AB453" t="s">
        <v>649</v>
      </c>
    </row>
    <row r="454" spans="1:29" x14ac:dyDescent="0.25">
      <c r="A454" t="s">
        <v>859</v>
      </c>
      <c r="B454" t="s">
        <v>538</v>
      </c>
      <c r="C454" t="s">
        <v>477</v>
      </c>
      <c r="D454" t="s">
        <v>1979</v>
      </c>
      <c r="E454" t="s">
        <v>1980</v>
      </c>
      <c r="F454" t="s">
        <v>2016</v>
      </c>
      <c r="G454" t="s">
        <v>2017</v>
      </c>
      <c r="H454" t="s">
        <v>463</v>
      </c>
      <c r="I454" t="s">
        <v>869</v>
      </c>
      <c r="J454" t="s">
        <v>2018</v>
      </c>
      <c r="K454" t="s">
        <v>2019</v>
      </c>
      <c r="L454" s="174">
        <v>46022.125</v>
      </c>
      <c r="M454" s="174">
        <v>46208</v>
      </c>
      <c r="N454">
        <v>50633.53</v>
      </c>
      <c r="O454">
        <v>3115021.27</v>
      </c>
      <c r="P454">
        <v>10222.530000000001</v>
      </c>
      <c r="Q454">
        <v>50633.53</v>
      </c>
      <c r="R454">
        <v>3054165.21</v>
      </c>
      <c r="S454" t="s">
        <v>109</v>
      </c>
      <c r="T454" t="s">
        <v>109</v>
      </c>
      <c r="U454" t="s">
        <v>579</v>
      </c>
      <c r="V454" t="s">
        <v>114</v>
      </c>
      <c r="W454" t="s">
        <v>872</v>
      </c>
      <c r="Y454" t="s">
        <v>866</v>
      </c>
      <c r="Z454">
        <v>-16.68</v>
      </c>
      <c r="AA454">
        <v>-49.26</v>
      </c>
      <c r="AB454" t="s">
        <v>649</v>
      </c>
    </row>
    <row r="455" spans="1:29" x14ac:dyDescent="0.25">
      <c r="A455" t="s">
        <v>859</v>
      </c>
      <c r="B455" t="s">
        <v>538</v>
      </c>
      <c r="C455" t="s">
        <v>477</v>
      </c>
      <c r="D455" t="s">
        <v>1979</v>
      </c>
      <c r="E455" t="s">
        <v>1980</v>
      </c>
      <c r="F455" t="s">
        <v>2020</v>
      </c>
      <c r="G455" t="s">
        <v>2021</v>
      </c>
      <c r="H455" t="s">
        <v>463</v>
      </c>
      <c r="I455" t="s">
        <v>1304</v>
      </c>
      <c r="J455" t="s">
        <v>2022</v>
      </c>
      <c r="K455" t="s">
        <v>2023</v>
      </c>
      <c r="L455" s="174">
        <v>46022.125</v>
      </c>
      <c r="M455" s="174">
        <v>46041</v>
      </c>
      <c r="N455">
        <v>1844266.83</v>
      </c>
      <c r="O455">
        <v>1846728.37</v>
      </c>
      <c r="P455">
        <v>2461.54</v>
      </c>
      <c r="Q455">
        <v>1844266.83</v>
      </c>
      <c r="R455">
        <v>0</v>
      </c>
      <c r="S455" t="s">
        <v>109</v>
      </c>
      <c r="T455" t="s">
        <v>109</v>
      </c>
      <c r="U455" t="s">
        <v>114</v>
      </c>
      <c r="V455" t="s">
        <v>466</v>
      </c>
      <c r="W455" t="s">
        <v>943</v>
      </c>
      <c r="Y455" t="s">
        <v>866</v>
      </c>
      <c r="Z455">
        <v>-17.88</v>
      </c>
      <c r="AA455">
        <v>-51.71</v>
      </c>
      <c r="AB455" t="s">
        <v>649</v>
      </c>
    </row>
    <row r="456" spans="1:29" x14ac:dyDescent="0.25">
      <c r="A456" t="s">
        <v>859</v>
      </c>
      <c r="B456" t="s">
        <v>538</v>
      </c>
      <c r="C456" t="s">
        <v>477</v>
      </c>
      <c r="D456" t="s">
        <v>1979</v>
      </c>
      <c r="E456" t="s">
        <v>1980</v>
      </c>
      <c r="F456" t="s">
        <v>2024</v>
      </c>
      <c r="G456" t="s">
        <v>2025</v>
      </c>
      <c r="H456" t="s">
        <v>463</v>
      </c>
      <c r="I456" t="s">
        <v>1152</v>
      </c>
      <c r="J456" t="s">
        <v>2026</v>
      </c>
      <c r="K456" t="s">
        <v>2027</v>
      </c>
      <c r="L456" s="174">
        <v>46022.125</v>
      </c>
      <c r="M456" s="174">
        <v>46222</v>
      </c>
      <c r="N456">
        <v>1183684.1399999999</v>
      </c>
      <c r="O456">
        <v>4097113.9399999995</v>
      </c>
      <c r="P456">
        <v>0</v>
      </c>
      <c r="Q456">
        <v>1183684.1399999999</v>
      </c>
      <c r="R456">
        <v>2913429.8</v>
      </c>
      <c r="S456" t="s">
        <v>109</v>
      </c>
      <c r="T456" t="s">
        <v>109</v>
      </c>
      <c r="U456" t="s">
        <v>579</v>
      </c>
      <c r="V456" t="s">
        <v>114</v>
      </c>
      <c r="W456" t="s">
        <v>1153</v>
      </c>
      <c r="Y456" t="s">
        <v>866</v>
      </c>
      <c r="Z456">
        <v>-16.329999999999998</v>
      </c>
      <c r="AA456">
        <v>-48.95</v>
      </c>
      <c r="AB456" t="s">
        <v>649</v>
      </c>
    </row>
    <row r="457" spans="1:29" x14ac:dyDescent="0.25">
      <c r="A457" t="s">
        <v>859</v>
      </c>
      <c r="B457" t="s">
        <v>538</v>
      </c>
      <c r="C457" t="s">
        <v>477</v>
      </c>
      <c r="D457" t="s">
        <v>1979</v>
      </c>
      <c r="E457" t="s">
        <v>1980</v>
      </c>
      <c r="F457" t="s">
        <v>2028</v>
      </c>
      <c r="G457" t="s">
        <v>2029</v>
      </c>
      <c r="H457" t="s">
        <v>463</v>
      </c>
      <c r="I457" t="s">
        <v>1328</v>
      </c>
      <c r="J457" t="s">
        <v>2030</v>
      </c>
      <c r="K457" t="s">
        <v>2031</v>
      </c>
      <c r="L457" s="174">
        <v>46022.125</v>
      </c>
      <c r="M457" s="174">
        <v>46131</v>
      </c>
      <c r="N457">
        <v>1403342.3</v>
      </c>
      <c r="O457">
        <v>1721993.82</v>
      </c>
      <c r="P457">
        <v>0</v>
      </c>
      <c r="Q457">
        <v>1403342.3</v>
      </c>
      <c r="R457">
        <v>318651.52000000002</v>
      </c>
      <c r="S457" t="s">
        <v>109</v>
      </c>
      <c r="T457" t="s">
        <v>109</v>
      </c>
      <c r="U457" t="s">
        <v>114</v>
      </c>
      <c r="V457" t="s">
        <v>466</v>
      </c>
      <c r="W457" t="s">
        <v>927</v>
      </c>
      <c r="Y457" t="s">
        <v>866</v>
      </c>
      <c r="Z457">
        <v>-16.25</v>
      </c>
      <c r="AA457">
        <v>-47.95</v>
      </c>
      <c r="AB457" t="s">
        <v>649</v>
      </c>
    </row>
    <row r="458" spans="1:29" x14ac:dyDescent="0.25">
      <c r="A458" t="s">
        <v>859</v>
      </c>
      <c r="B458" t="s">
        <v>538</v>
      </c>
      <c r="C458" t="s">
        <v>477</v>
      </c>
      <c r="D458" t="s">
        <v>1979</v>
      </c>
      <c r="E458" t="s">
        <v>1980</v>
      </c>
      <c r="F458" t="s">
        <v>2032</v>
      </c>
      <c r="G458" t="s">
        <v>2033</v>
      </c>
      <c r="H458" t="s">
        <v>463</v>
      </c>
      <c r="I458" t="s">
        <v>1313</v>
      </c>
      <c r="J458" t="s">
        <v>2034</v>
      </c>
      <c r="K458" t="s">
        <v>2035</v>
      </c>
      <c r="L458" s="174">
        <v>46022.125</v>
      </c>
      <c r="M458" s="174">
        <v>45953</v>
      </c>
      <c r="N458">
        <v>2244804.62</v>
      </c>
      <c r="O458">
        <v>2244804.62</v>
      </c>
      <c r="P458">
        <v>0</v>
      </c>
      <c r="Q458">
        <v>2244804.62</v>
      </c>
      <c r="R458">
        <v>0</v>
      </c>
      <c r="S458" t="s">
        <v>109</v>
      </c>
      <c r="T458" t="s">
        <v>109</v>
      </c>
      <c r="U458" t="s">
        <v>114</v>
      </c>
      <c r="V458" t="s">
        <v>109</v>
      </c>
      <c r="W458" t="s">
        <v>943</v>
      </c>
      <c r="Y458" t="s">
        <v>866</v>
      </c>
      <c r="Z458">
        <v>-16.579999999999998</v>
      </c>
      <c r="AA458">
        <v>-50.31</v>
      </c>
      <c r="AB458" t="s">
        <v>649</v>
      </c>
    </row>
    <row r="459" spans="1:29" x14ac:dyDescent="0.25">
      <c r="A459" t="s">
        <v>859</v>
      </c>
      <c r="B459" t="s">
        <v>538</v>
      </c>
      <c r="C459" t="s">
        <v>477</v>
      </c>
      <c r="D459" t="s">
        <v>1979</v>
      </c>
      <c r="E459" t="s">
        <v>1980</v>
      </c>
      <c r="F459" t="s">
        <v>2036</v>
      </c>
      <c r="G459" t="s">
        <v>2037</v>
      </c>
      <c r="H459" t="s">
        <v>463</v>
      </c>
      <c r="I459" t="s">
        <v>1354</v>
      </c>
      <c r="J459" t="s">
        <v>2038</v>
      </c>
      <c r="K459" t="s">
        <v>2039</v>
      </c>
      <c r="L459" s="174">
        <v>46022.125</v>
      </c>
      <c r="M459" s="174">
        <v>46003</v>
      </c>
      <c r="N459">
        <v>2549933.86</v>
      </c>
      <c r="O459">
        <v>2549933.86</v>
      </c>
      <c r="P459">
        <v>0</v>
      </c>
      <c r="Q459">
        <v>2549933.86</v>
      </c>
      <c r="R459">
        <v>0</v>
      </c>
      <c r="S459" t="s">
        <v>109</v>
      </c>
      <c r="T459" t="s">
        <v>109</v>
      </c>
      <c r="U459" t="s">
        <v>114</v>
      </c>
      <c r="V459" t="s">
        <v>109</v>
      </c>
      <c r="W459" t="s">
        <v>927</v>
      </c>
      <c r="Y459" t="s">
        <v>866</v>
      </c>
      <c r="Z459">
        <v>-13.4</v>
      </c>
      <c r="AA459">
        <v>-46.32</v>
      </c>
      <c r="AB459" t="s">
        <v>649</v>
      </c>
    </row>
    <row r="460" spans="1:29" x14ac:dyDescent="0.25">
      <c r="A460" t="s">
        <v>859</v>
      </c>
      <c r="B460" t="s">
        <v>538</v>
      </c>
      <c r="C460" t="s">
        <v>477</v>
      </c>
      <c r="D460" t="s">
        <v>1979</v>
      </c>
      <c r="E460" t="s">
        <v>1980</v>
      </c>
      <c r="F460" t="s">
        <v>2040</v>
      </c>
      <c r="G460" t="s">
        <v>2041</v>
      </c>
      <c r="H460" t="s">
        <v>463</v>
      </c>
      <c r="I460" t="s">
        <v>1323</v>
      </c>
      <c r="J460" t="s">
        <v>2042</v>
      </c>
      <c r="K460" t="s">
        <v>2043</v>
      </c>
      <c r="L460" s="174">
        <v>46022.125</v>
      </c>
      <c r="M460" s="174">
        <v>46323</v>
      </c>
      <c r="N460">
        <v>1330763.25</v>
      </c>
      <c r="O460">
        <v>4696749.24</v>
      </c>
      <c r="P460">
        <v>0</v>
      </c>
      <c r="Q460">
        <v>1330763.25</v>
      </c>
      <c r="R460">
        <v>3365985.99</v>
      </c>
      <c r="S460" t="s">
        <v>109</v>
      </c>
      <c r="T460" t="s">
        <v>109</v>
      </c>
      <c r="U460" t="s">
        <v>579</v>
      </c>
      <c r="V460" t="s">
        <v>114</v>
      </c>
      <c r="W460" t="s">
        <v>1153</v>
      </c>
      <c r="Y460" t="s">
        <v>866</v>
      </c>
      <c r="Z460">
        <v>-16.329999999999998</v>
      </c>
      <c r="AA460">
        <v>-48.95</v>
      </c>
      <c r="AB460" t="s">
        <v>649</v>
      </c>
    </row>
    <row r="461" spans="1:29" x14ac:dyDescent="0.25">
      <c r="A461" t="s">
        <v>859</v>
      </c>
      <c r="B461" t="s">
        <v>641</v>
      </c>
      <c r="C461" t="s">
        <v>477</v>
      </c>
      <c r="D461" t="s">
        <v>1979</v>
      </c>
      <c r="E461" t="s">
        <v>1980</v>
      </c>
      <c r="F461" t="s">
        <v>2044</v>
      </c>
      <c r="G461" t="s">
        <v>2045</v>
      </c>
      <c r="H461" t="s">
        <v>463</v>
      </c>
      <c r="I461" t="s">
        <v>1187</v>
      </c>
      <c r="J461" t="s">
        <v>2046</v>
      </c>
      <c r="K461" t="s">
        <v>2047</v>
      </c>
      <c r="L461" s="174">
        <v>46022.125</v>
      </c>
      <c r="M461" s="174">
        <v>45753</v>
      </c>
      <c r="N461">
        <v>620956.78</v>
      </c>
      <c r="O461">
        <v>630588.72</v>
      </c>
      <c r="P461">
        <v>9631.94</v>
      </c>
      <c r="Q461">
        <v>620956.78</v>
      </c>
      <c r="R461">
        <v>0</v>
      </c>
      <c r="S461" t="s">
        <v>109</v>
      </c>
      <c r="T461" t="s">
        <v>109</v>
      </c>
      <c r="U461" t="s">
        <v>114</v>
      </c>
      <c r="V461" t="s">
        <v>109</v>
      </c>
      <c r="W461" t="s">
        <v>1093</v>
      </c>
      <c r="Y461" t="s">
        <v>866</v>
      </c>
      <c r="Z461">
        <v>-17.8</v>
      </c>
      <c r="AA461">
        <v>-50.93</v>
      </c>
      <c r="AB461" t="s">
        <v>649</v>
      </c>
    </row>
    <row r="462" spans="1:29" x14ac:dyDescent="0.25">
      <c r="A462" t="s">
        <v>859</v>
      </c>
      <c r="B462" t="s">
        <v>641</v>
      </c>
      <c r="C462" t="s">
        <v>477</v>
      </c>
      <c r="D462" t="s">
        <v>1979</v>
      </c>
      <c r="E462" t="s">
        <v>1980</v>
      </c>
      <c r="F462" t="s">
        <v>2048</v>
      </c>
      <c r="G462" t="s">
        <v>2049</v>
      </c>
      <c r="H462" t="s">
        <v>463</v>
      </c>
      <c r="I462" t="s">
        <v>1222</v>
      </c>
      <c r="J462" t="s">
        <v>2050</v>
      </c>
      <c r="K462" t="s">
        <v>2051</v>
      </c>
      <c r="L462" s="174">
        <v>46022.125</v>
      </c>
      <c r="M462" s="174">
        <v>45780</v>
      </c>
      <c r="N462">
        <v>1024343.21</v>
      </c>
      <c r="O462">
        <v>1035092.0399999999</v>
      </c>
      <c r="P462">
        <v>10748.83</v>
      </c>
      <c r="Q462">
        <v>1024343.21</v>
      </c>
      <c r="R462">
        <v>0</v>
      </c>
      <c r="S462" t="s">
        <v>109</v>
      </c>
      <c r="T462" t="s">
        <v>109</v>
      </c>
      <c r="U462" t="s">
        <v>114</v>
      </c>
      <c r="V462" t="s">
        <v>109</v>
      </c>
      <c r="W462" t="s">
        <v>1082</v>
      </c>
      <c r="Y462" t="s">
        <v>866</v>
      </c>
      <c r="Z462">
        <v>-15.92</v>
      </c>
      <c r="AA462">
        <v>-48.8</v>
      </c>
      <c r="AB462" t="s">
        <v>649</v>
      </c>
    </row>
    <row r="463" spans="1:29" x14ac:dyDescent="0.25">
      <c r="A463" t="s">
        <v>859</v>
      </c>
      <c r="B463" t="s">
        <v>641</v>
      </c>
      <c r="C463" t="s">
        <v>477</v>
      </c>
      <c r="D463" t="s">
        <v>1979</v>
      </c>
      <c r="E463" t="s">
        <v>1980</v>
      </c>
      <c r="F463" t="s">
        <v>2052</v>
      </c>
      <c r="G463" t="s">
        <v>2053</v>
      </c>
      <c r="H463" t="s">
        <v>463</v>
      </c>
      <c r="I463" t="s">
        <v>1351</v>
      </c>
      <c r="J463" t="s">
        <v>2054</v>
      </c>
      <c r="K463" t="s">
        <v>2055</v>
      </c>
      <c r="L463" s="174">
        <v>46022.125</v>
      </c>
      <c r="M463" s="174">
        <v>46080</v>
      </c>
      <c r="N463">
        <v>701613.21</v>
      </c>
      <c r="O463">
        <v>703488.19</v>
      </c>
      <c r="P463">
        <v>1874.98</v>
      </c>
      <c r="Q463">
        <v>701613.21</v>
      </c>
      <c r="R463">
        <v>0</v>
      </c>
      <c r="S463" t="s">
        <v>109</v>
      </c>
      <c r="T463" t="s">
        <v>109</v>
      </c>
      <c r="U463" t="s">
        <v>579</v>
      </c>
      <c r="V463" t="s">
        <v>114</v>
      </c>
      <c r="W463" t="s">
        <v>888</v>
      </c>
      <c r="Y463" t="s">
        <v>866</v>
      </c>
      <c r="Z463">
        <v>-16.68</v>
      </c>
      <c r="AA463">
        <v>-49.26</v>
      </c>
      <c r="AB463" t="s">
        <v>649</v>
      </c>
    </row>
    <row r="464" spans="1:29" x14ac:dyDescent="0.25">
      <c r="A464" t="s">
        <v>859</v>
      </c>
      <c r="B464" t="s">
        <v>641</v>
      </c>
      <c r="C464" t="s">
        <v>458</v>
      </c>
      <c r="D464" t="s">
        <v>1979</v>
      </c>
      <c r="E464" t="s">
        <v>1980</v>
      </c>
      <c r="F464" t="s">
        <v>2056</v>
      </c>
      <c r="G464" t="s">
        <v>2057</v>
      </c>
      <c r="H464" t="s">
        <v>463</v>
      </c>
      <c r="I464" t="s">
        <v>1052</v>
      </c>
      <c r="J464" t="s">
        <v>2058</v>
      </c>
      <c r="L464" s="174">
        <v>45656</v>
      </c>
      <c r="M464" s="174">
        <v>45749</v>
      </c>
      <c r="N464">
        <v>0</v>
      </c>
      <c r="O464">
        <v>93247.14</v>
      </c>
      <c r="P464">
        <v>93247.14</v>
      </c>
      <c r="Q464">
        <v>0</v>
      </c>
      <c r="R464">
        <v>0</v>
      </c>
      <c r="S464" t="s">
        <v>109</v>
      </c>
      <c r="T464" t="s">
        <v>114</v>
      </c>
      <c r="U464" t="s">
        <v>466</v>
      </c>
      <c r="V464" t="s">
        <v>109</v>
      </c>
      <c r="W464" t="s">
        <v>888</v>
      </c>
      <c r="Y464" t="s">
        <v>866</v>
      </c>
      <c r="Z464">
        <v>-16.68</v>
      </c>
      <c r="AA464">
        <v>-49.26</v>
      </c>
      <c r="AB464" t="s">
        <v>523</v>
      </c>
      <c r="AC464" t="s">
        <v>1160</v>
      </c>
    </row>
    <row r="465" spans="1:29" x14ac:dyDescent="0.25">
      <c r="A465" t="s">
        <v>859</v>
      </c>
      <c r="B465" t="s">
        <v>641</v>
      </c>
      <c r="C465" t="s">
        <v>477</v>
      </c>
      <c r="D465" t="s">
        <v>1979</v>
      </c>
      <c r="E465" t="s">
        <v>1980</v>
      </c>
      <c r="F465" t="s">
        <v>2059</v>
      </c>
      <c r="G465" t="s">
        <v>2060</v>
      </c>
      <c r="H465" t="s">
        <v>463</v>
      </c>
      <c r="I465" t="s">
        <v>1701</v>
      </c>
      <c r="J465" t="s">
        <v>2061</v>
      </c>
      <c r="K465" t="s">
        <v>2062</v>
      </c>
      <c r="L465" s="174">
        <v>45869.125</v>
      </c>
      <c r="M465" s="174">
        <v>45753</v>
      </c>
      <c r="N465">
        <v>62559.85</v>
      </c>
      <c r="O465">
        <v>73971</v>
      </c>
      <c r="P465">
        <v>11411.15</v>
      </c>
      <c r="Q465">
        <v>62559.85</v>
      </c>
      <c r="R465">
        <v>0</v>
      </c>
      <c r="S465" t="s">
        <v>109</v>
      </c>
      <c r="T465" t="s">
        <v>109</v>
      </c>
      <c r="U465" t="s">
        <v>114</v>
      </c>
      <c r="V465" t="s">
        <v>109</v>
      </c>
      <c r="W465" t="s">
        <v>907</v>
      </c>
      <c r="Y465" t="s">
        <v>866</v>
      </c>
      <c r="Z465">
        <v>-15.87</v>
      </c>
      <c r="AA465">
        <v>-50.87</v>
      </c>
      <c r="AB465" t="s">
        <v>649</v>
      </c>
    </row>
    <row r="466" spans="1:29" x14ac:dyDescent="0.25">
      <c r="A466" t="s">
        <v>859</v>
      </c>
      <c r="B466" t="s">
        <v>641</v>
      </c>
      <c r="C466" t="s">
        <v>477</v>
      </c>
      <c r="D466" t="s">
        <v>1979</v>
      </c>
      <c r="E466" t="s">
        <v>1980</v>
      </c>
      <c r="F466" t="s">
        <v>2063</v>
      </c>
      <c r="G466" t="s">
        <v>2064</v>
      </c>
      <c r="H466" t="s">
        <v>463</v>
      </c>
      <c r="I466" t="s">
        <v>1357</v>
      </c>
      <c r="J466" t="s">
        <v>2061</v>
      </c>
      <c r="K466" t="s">
        <v>2065</v>
      </c>
      <c r="L466" s="174">
        <v>45869.125</v>
      </c>
      <c r="M466" s="174">
        <v>45753</v>
      </c>
      <c r="N466">
        <v>102818.7</v>
      </c>
      <c r="O466">
        <v>112619.72</v>
      </c>
      <c r="P466">
        <v>9801.02</v>
      </c>
      <c r="Q466">
        <v>102818.7</v>
      </c>
      <c r="R466">
        <v>0</v>
      </c>
      <c r="S466" t="s">
        <v>109</v>
      </c>
      <c r="T466" t="s">
        <v>109</v>
      </c>
      <c r="U466" t="s">
        <v>114</v>
      </c>
      <c r="V466" t="s">
        <v>109</v>
      </c>
      <c r="W466" t="s">
        <v>888</v>
      </c>
      <c r="Y466" t="s">
        <v>866</v>
      </c>
      <c r="Z466">
        <v>-16.36</v>
      </c>
      <c r="AA466">
        <v>-49.5</v>
      </c>
      <c r="AB466" t="s">
        <v>649</v>
      </c>
    </row>
    <row r="467" spans="1:29" x14ac:dyDescent="0.25">
      <c r="A467" t="s">
        <v>859</v>
      </c>
      <c r="B467" t="s">
        <v>641</v>
      </c>
      <c r="C467" t="s">
        <v>477</v>
      </c>
      <c r="D467" t="s">
        <v>1979</v>
      </c>
      <c r="E467" t="s">
        <v>1980</v>
      </c>
      <c r="F467" t="s">
        <v>2066</v>
      </c>
      <c r="G467" t="s">
        <v>2067</v>
      </c>
      <c r="H467" t="s">
        <v>463</v>
      </c>
      <c r="I467" t="s">
        <v>1169</v>
      </c>
      <c r="J467" t="s">
        <v>2068</v>
      </c>
      <c r="K467" t="s">
        <v>2069</v>
      </c>
      <c r="L467" s="174">
        <v>46022.125</v>
      </c>
      <c r="M467" s="174">
        <v>45917</v>
      </c>
      <c r="N467">
        <v>361636.25</v>
      </c>
      <c r="O467">
        <v>361636.25</v>
      </c>
      <c r="P467">
        <v>0</v>
      </c>
      <c r="Q467">
        <v>361636.25</v>
      </c>
      <c r="R467">
        <v>0</v>
      </c>
      <c r="S467" t="s">
        <v>109</v>
      </c>
      <c r="T467" t="s">
        <v>109</v>
      </c>
      <c r="U467" t="s">
        <v>114</v>
      </c>
      <c r="V467" t="s">
        <v>109</v>
      </c>
      <c r="W467" t="s">
        <v>1082</v>
      </c>
      <c r="Y467" t="s">
        <v>866</v>
      </c>
      <c r="Z467">
        <v>-15.32</v>
      </c>
      <c r="AA467">
        <v>-49.12</v>
      </c>
      <c r="AB467" t="s">
        <v>649</v>
      </c>
    </row>
    <row r="468" spans="1:29" x14ac:dyDescent="0.25">
      <c r="A468" t="s">
        <v>859</v>
      </c>
      <c r="B468" t="s">
        <v>641</v>
      </c>
      <c r="C468" t="s">
        <v>477</v>
      </c>
      <c r="D468" t="s">
        <v>1979</v>
      </c>
      <c r="E468" t="s">
        <v>1980</v>
      </c>
      <c r="F468" t="s">
        <v>2070</v>
      </c>
      <c r="G468" t="s">
        <v>2071</v>
      </c>
      <c r="H468" t="s">
        <v>463</v>
      </c>
      <c r="I468" t="s">
        <v>1271</v>
      </c>
      <c r="J468" t="s">
        <v>2072</v>
      </c>
      <c r="K468" t="s">
        <v>2073</v>
      </c>
      <c r="L468" s="174">
        <v>46022.125</v>
      </c>
      <c r="M468" s="174">
        <v>45956</v>
      </c>
      <c r="N468">
        <v>512578.69</v>
      </c>
      <c r="O468">
        <v>512578.69</v>
      </c>
      <c r="P468">
        <v>0</v>
      </c>
      <c r="Q468">
        <v>512578.69</v>
      </c>
      <c r="R468">
        <v>0</v>
      </c>
      <c r="S468" t="s">
        <v>109</v>
      </c>
      <c r="T468" t="s">
        <v>109</v>
      </c>
      <c r="U468" t="s">
        <v>114</v>
      </c>
      <c r="V468" t="s">
        <v>109</v>
      </c>
      <c r="W468" t="s">
        <v>927</v>
      </c>
      <c r="Y468" t="s">
        <v>866</v>
      </c>
      <c r="Z468">
        <v>-16.25</v>
      </c>
      <c r="AA468">
        <v>-47.95</v>
      </c>
      <c r="AB468" t="s">
        <v>649</v>
      </c>
    </row>
    <row r="469" spans="1:29" x14ac:dyDescent="0.25">
      <c r="A469" t="s">
        <v>859</v>
      </c>
      <c r="B469" t="s">
        <v>457</v>
      </c>
      <c r="C469" t="s">
        <v>458</v>
      </c>
      <c r="D469" t="s">
        <v>2074</v>
      </c>
      <c r="E469" t="s">
        <v>2075</v>
      </c>
      <c r="F469" t="s">
        <v>2076</v>
      </c>
      <c r="G469" t="s">
        <v>2077</v>
      </c>
      <c r="H469" t="s">
        <v>463</v>
      </c>
      <c r="I469" t="s">
        <v>2078</v>
      </c>
      <c r="J469" t="s">
        <v>2079</v>
      </c>
      <c r="L469" s="174">
        <v>45960.125</v>
      </c>
      <c r="M469" s="174">
        <v>45755</v>
      </c>
      <c r="N469">
        <v>9939659.5700000003</v>
      </c>
      <c r="O469">
        <v>11638766.75</v>
      </c>
      <c r="P469">
        <v>1699107.18</v>
      </c>
      <c r="Q469">
        <v>9939659.5700000003</v>
      </c>
      <c r="R469">
        <v>0</v>
      </c>
      <c r="S469" t="s">
        <v>109</v>
      </c>
      <c r="T469" t="s">
        <v>109</v>
      </c>
      <c r="U469" t="s">
        <v>466</v>
      </c>
      <c r="V469" t="s">
        <v>109</v>
      </c>
      <c r="W469" t="s">
        <v>907</v>
      </c>
      <c r="Y469" t="s">
        <v>866</v>
      </c>
      <c r="Z469">
        <v>-15.87</v>
      </c>
      <c r="AA469">
        <v>-50.87</v>
      </c>
      <c r="AB469" t="s">
        <v>649</v>
      </c>
    </row>
    <row r="470" spans="1:29" x14ac:dyDescent="0.25">
      <c r="A470" t="s">
        <v>859</v>
      </c>
      <c r="B470" t="s">
        <v>516</v>
      </c>
      <c r="C470" t="s">
        <v>458</v>
      </c>
      <c r="D470" t="s">
        <v>2080</v>
      </c>
      <c r="E470" t="s">
        <v>2081</v>
      </c>
      <c r="F470" t="s">
        <v>2082</v>
      </c>
      <c r="G470" t="s">
        <v>2083</v>
      </c>
      <c r="H470" t="s">
        <v>463</v>
      </c>
      <c r="I470" t="s">
        <v>1701</v>
      </c>
      <c r="J470" t="s">
        <v>1829</v>
      </c>
      <c r="L470" s="174">
        <v>45960.125</v>
      </c>
      <c r="M470" s="174">
        <v>45755</v>
      </c>
      <c r="N470">
        <v>508080</v>
      </c>
      <c r="O470">
        <v>689172.9</v>
      </c>
      <c r="P470">
        <v>181092.9</v>
      </c>
      <c r="Q470">
        <v>508080</v>
      </c>
      <c r="R470">
        <v>0</v>
      </c>
      <c r="S470" t="s">
        <v>109</v>
      </c>
      <c r="T470" t="s">
        <v>109</v>
      </c>
      <c r="U470" t="s">
        <v>466</v>
      </c>
      <c r="V470" t="s">
        <v>109</v>
      </c>
      <c r="W470" t="s">
        <v>907</v>
      </c>
      <c r="Y470" t="s">
        <v>866</v>
      </c>
      <c r="Z470">
        <v>-15.87</v>
      </c>
      <c r="AA470">
        <v>-50.87</v>
      </c>
      <c r="AB470" t="s">
        <v>649</v>
      </c>
    </row>
    <row r="471" spans="1:29" x14ac:dyDescent="0.25">
      <c r="A471" t="s">
        <v>859</v>
      </c>
      <c r="B471" t="s">
        <v>573</v>
      </c>
      <c r="C471" t="s">
        <v>458</v>
      </c>
      <c r="D471" t="s">
        <v>2084</v>
      </c>
      <c r="E471" t="s">
        <v>2085</v>
      </c>
      <c r="F471" t="s">
        <v>2086</v>
      </c>
      <c r="G471" t="s">
        <v>2087</v>
      </c>
      <c r="H471" t="s">
        <v>463</v>
      </c>
      <c r="I471" t="s">
        <v>1701</v>
      </c>
      <c r="J471" t="s">
        <v>2088</v>
      </c>
      <c r="L471" s="174">
        <v>45656</v>
      </c>
      <c r="M471" s="174">
        <v>45714</v>
      </c>
      <c r="N471">
        <v>3061262.84</v>
      </c>
      <c r="O471">
        <v>9597222.6400000006</v>
      </c>
      <c r="P471">
        <v>6535959.7999999998</v>
      </c>
      <c r="Q471">
        <v>3061262.84</v>
      </c>
      <c r="R471">
        <v>0</v>
      </c>
      <c r="S471" t="s">
        <v>109</v>
      </c>
      <c r="T471" t="s">
        <v>114</v>
      </c>
      <c r="U471" t="s">
        <v>109</v>
      </c>
      <c r="V471" t="s">
        <v>109</v>
      </c>
      <c r="W471" t="s">
        <v>907</v>
      </c>
      <c r="Y471" t="s">
        <v>866</v>
      </c>
      <c r="Z471">
        <v>-15.87</v>
      </c>
      <c r="AA471">
        <v>-50.87</v>
      </c>
      <c r="AB471" t="s">
        <v>523</v>
      </c>
      <c r="AC471" t="s">
        <v>1160</v>
      </c>
    </row>
    <row r="472" spans="1:29" x14ac:dyDescent="0.25">
      <c r="A472" t="s">
        <v>2089</v>
      </c>
      <c r="B472" t="s">
        <v>516</v>
      </c>
      <c r="C472" t="s">
        <v>458</v>
      </c>
      <c r="D472" t="s">
        <v>2090</v>
      </c>
      <c r="E472" t="s">
        <v>2091</v>
      </c>
      <c r="F472" t="s">
        <v>2092</v>
      </c>
      <c r="G472" t="s">
        <v>2093</v>
      </c>
      <c r="H472" t="s">
        <v>463</v>
      </c>
      <c r="I472" t="s">
        <v>2094</v>
      </c>
      <c r="J472" t="s">
        <v>522</v>
      </c>
      <c r="L472" s="174">
        <v>46022.125</v>
      </c>
      <c r="M472" s="174">
        <v>46327</v>
      </c>
      <c r="N472">
        <v>0</v>
      </c>
      <c r="O472">
        <v>950815.34</v>
      </c>
      <c r="P472">
        <v>0</v>
      </c>
      <c r="Q472">
        <v>0</v>
      </c>
      <c r="R472">
        <v>950815.34</v>
      </c>
      <c r="S472" t="s">
        <v>109</v>
      </c>
      <c r="T472" t="s">
        <v>109</v>
      </c>
      <c r="U472" t="s">
        <v>579</v>
      </c>
      <c r="V472" t="s">
        <v>114</v>
      </c>
      <c r="W472" t="s">
        <v>2095</v>
      </c>
      <c r="Y472" t="s">
        <v>101</v>
      </c>
      <c r="Z472">
        <v>-2.5299999999999998</v>
      </c>
      <c r="AA472">
        <v>-44.3</v>
      </c>
      <c r="AB472" t="s">
        <v>625</v>
      </c>
      <c r="AC472" t="s">
        <v>2096</v>
      </c>
    </row>
    <row r="473" spans="1:29" x14ac:dyDescent="0.25">
      <c r="A473" t="s">
        <v>2089</v>
      </c>
      <c r="B473" t="s">
        <v>580</v>
      </c>
      <c r="C473" t="s">
        <v>458</v>
      </c>
      <c r="D473" t="s">
        <v>2090</v>
      </c>
      <c r="E473" t="s">
        <v>2091</v>
      </c>
      <c r="F473" t="s">
        <v>2097</v>
      </c>
      <c r="G473" t="s">
        <v>2098</v>
      </c>
      <c r="H473" t="s">
        <v>463</v>
      </c>
      <c r="I473" t="s">
        <v>2099</v>
      </c>
      <c r="J473" t="s">
        <v>2100</v>
      </c>
      <c r="L473" s="174">
        <v>46022.125</v>
      </c>
      <c r="M473" s="174">
        <v>46327</v>
      </c>
      <c r="N473">
        <v>269853.86</v>
      </c>
      <c r="O473">
        <v>24506302.219999999</v>
      </c>
      <c r="P473">
        <v>0</v>
      </c>
      <c r="Q473">
        <v>269853.86</v>
      </c>
      <c r="R473">
        <v>24236448.359999999</v>
      </c>
      <c r="S473" t="s">
        <v>109</v>
      </c>
      <c r="T473" t="s">
        <v>109</v>
      </c>
      <c r="U473" t="s">
        <v>579</v>
      </c>
      <c r="V473" t="s">
        <v>114</v>
      </c>
      <c r="W473" t="s">
        <v>2095</v>
      </c>
      <c r="Y473" t="s">
        <v>101</v>
      </c>
      <c r="Z473">
        <v>-2.5299999999999998</v>
      </c>
      <c r="AA473">
        <v>-44.3</v>
      </c>
      <c r="AB473" t="s">
        <v>625</v>
      </c>
      <c r="AC473" t="s">
        <v>2101</v>
      </c>
    </row>
    <row r="474" spans="1:29" x14ac:dyDescent="0.25">
      <c r="A474" t="s">
        <v>2089</v>
      </c>
      <c r="B474" t="s">
        <v>457</v>
      </c>
      <c r="C474" t="s">
        <v>458</v>
      </c>
      <c r="D474" t="s">
        <v>2102</v>
      </c>
      <c r="E474" t="s">
        <v>460</v>
      </c>
      <c r="F474" t="s">
        <v>2103</v>
      </c>
      <c r="G474" t="s">
        <v>2104</v>
      </c>
      <c r="H474" t="s">
        <v>463</v>
      </c>
      <c r="I474" t="s">
        <v>2105</v>
      </c>
      <c r="J474" t="s">
        <v>2106</v>
      </c>
      <c r="L474" s="174">
        <v>45627</v>
      </c>
      <c r="M474" s="174">
        <v>45564</v>
      </c>
      <c r="N474">
        <v>784787.91</v>
      </c>
      <c r="O474">
        <v>3723585.77</v>
      </c>
      <c r="P474">
        <v>2938797.86</v>
      </c>
      <c r="Q474">
        <v>784787.91</v>
      </c>
      <c r="R474">
        <v>0</v>
      </c>
      <c r="S474" t="s">
        <v>109</v>
      </c>
      <c r="T474" t="s">
        <v>114</v>
      </c>
      <c r="U474" t="s">
        <v>466</v>
      </c>
      <c r="V474" t="s">
        <v>109</v>
      </c>
      <c r="W474" t="s">
        <v>2107</v>
      </c>
      <c r="Y474" t="s">
        <v>101</v>
      </c>
      <c r="Z474">
        <v>-2.13</v>
      </c>
      <c r="AA474">
        <v>-45.89</v>
      </c>
      <c r="AB474" t="s">
        <v>537</v>
      </c>
      <c r="AC474" t="s">
        <v>109</v>
      </c>
    </row>
    <row r="475" spans="1:29" x14ac:dyDescent="0.25">
      <c r="A475" t="s">
        <v>2089</v>
      </c>
      <c r="B475" t="s">
        <v>457</v>
      </c>
      <c r="C475" t="s">
        <v>458</v>
      </c>
      <c r="D475" t="s">
        <v>2102</v>
      </c>
      <c r="E475" t="s">
        <v>460</v>
      </c>
      <c r="F475" t="s">
        <v>2108</v>
      </c>
      <c r="G475" t="s">
        <v>2109</v>
      </c>
      <c r="H475" t="s">
        <v>463</v>
      </c>
      <c r="I475" t="s">
        <v>2110</v>
      </c>
      <c r="J475" t="s">
        <v>2111</v>
      </c>
      <c r="L475" s="174">
        <v>45626</v>
      </c>
      <c r="M475" s="174">
        <v>45681</v>
      </c>
      <c r="N475">
        <v>0</v>
      </c>
      <c r="O475">
        <v>2578966.84</v>
      </c>
      <c r="P475">
        <v>2578966.84</v>
      </c>
      <c r="Q475">
        <v>0</v>
      </c>
      <c r="R475">
        <v>0</v>
      </c>
      <c r="S475" t="s">
        <v>109</v>
      </c>
      <c r="T475" t="s">
        <v>114</v>
      </c>
      <c r="U475" t="s">
        <v>466</v>
      </c>
      <c r="V475" t="s">
        <v>109</v>
      </c>
      <c r="W475" t="s">
        <v>2095</v>
      </c>
      <c r="Y475" t="s">
        <v>101</v>
      </c>
      <c r="Z475">
        <v>-2.5299999999999998</v>
      </c>
      <c r="AA475">
        <v>-44.3</v>
      </c>
      <c r="AB475" t="s">
        <v>537</v>
      </c>
      <c r="AC475" t="s">
        <v>109</v>
      </c>
    </row>
    <row r="476" spans="1:29" x14ac:dyDescent="0.25">
      <c r="A476" t="s">
        <v>2089</v>
      </c>
      <c r="B476" t="s">
        <v>457</v>
      </c>
      <c r="C476" t="s">
        <v>458</v>
      </c>
      <c r="D476" t="s">
        <v>2102</v>
      </c>
      <c r="E476" t="s">
        <v>460</v>
      </c>
      <c r="F476" t="s">
        <v>2112</v>
      </c>
      <c r="G476" t="s">
        <v>2113</v>
      </c>
      <c r="H476" t="s">
        <v>463</v>
      </c>
      <c r="I476" t="s">
        <v>2114</v>
      </c>
      <c r="J476" t="s">
        <v>2115</v>
      </c>
      <c r="L476" s="174">
        <v>45458</v>
      </c>
      <c r="M476" s="174">
        <v>45718</v>
      </c>
      <c r="N476">
        <v>615128.43000000005</v>
      </c>
      <c r="O476">
        <v>2761038.8800000004</v>
      </c>
      <c r="P476">
        <v>2145910.4500000002</v>
      </c>
      <c r="Q476">
        <v>615128.43000000005</v>
      </c>
      <c r="R476">
        <v>0</v>
      </c>
      <c r="S476" t="s">
        <v>109</v>
      </c>
      <c r="T476" t="s">
        <v>114</v>
      </c>
      <c r="U476" t="s">
        <v>109</v>
      </c>
      <c r="V476" t="s">
        <v>109</v>
      </c>
      <c r="W476" t="s">
        <v>2107</v>
      </c>
      <c r="Y476" t="s">
        <v>101</v>
      </c>
      <c r="Z476">
        <v>-2.7</v>
      </c>
      <c r="AA476">
        <v>-44.82</v>
      </c>
      <c r="AB476" t="s">
        <v>537</v>
      </c>
      <c r="AC476" t="s">
        <v>109</v>
      </c>
    </row>
    <row r="477" spans="1:29" x14ac:dyDescent="0.25">
      <c r="A477" t="s">
        <v>2089</v>
      </c>
      <c r="B477" t="s">
        <v>457</v>
      </c>
      <c r="C477" t="s">
        <v>458</v>
      </c>
      <c r="D477" t="s">
        <v>2102</v>
      </c>
      <c r="E477" t="s">
        <v>460</v>
      </c>
      <c r="F477" t="s">
        <v>2116</v>
      </c>
      <c r="G477" t="s">
        <v>2117</v>
      </c>
      <c r="H477" t="s">
        <v>463</v>
      </c>
      <c r="I477" t="s">
        <v>2118</v>
      </c>
      <c r="J477" t="s">
        <v>2119</v>
      </c>
      <c r="L477" s="174">
        <v>45580</v>
      </c>
      <c r="M477" s="174">
        <v>45595</v>
      </c>
      <c r="N477">
        <v>2978747.31</v>
      </c>
      <c r="O477">
        <v>3937277.47</v>
      </c>
      <c r="P477">
        <v>958530.16</v>
      </c>
      <c r="Q477">
        <v>2978747.31</v>
      </c>
      <c r="R477">
        <v>0</v>
      </c>
      <c r="S477" t="s">
        <v>109</v>
      </c>
      <c r="T477" t="s">
        <v>114</v>
      </c>
      <c r="U477" t="s">
        <v>109</v>
      </c>
      <c r="V477" t="s">
        <v>109</v>
      </c>
      <c r="W477" t="s">
        <v>2120</v>
      </c>
      <c r="Y477" t="s">
        <v>101</v>
      </c>
      <c r="Z477">
        <v>-5.05</v>
      </c>
      <c r="AA477">
        <v>-44.58</v>
      </c>
      <c r="AB477" t="s">
        <v>537</v>
      </c>
      <c r="AC477" t="s">
        <v>109</v>
      </c>
    </row>
    <row r="478" spans="1:29" x14ac:dyDescent="0.25">
      <c r="A478" t="s">
        <v>2089</v>
      </c>
      <c r="B478" t="s">
        <v>457</v>
      </c>
      <c r="C478" t="s">
        <v>458</v>
      </c>
      <c r="D478" t="s">
        <v>2102</v>
      </c>
      <c r="E478" t="s">
        <v>460</v>
      </c>
      <c r="F478" t="s">
        <v>2121</v>
      </c>
      <c r="G478" t="s">
        <v>2122</v>
      </c>
      <c r="H478" t="s">
        <v>463</v>
      </c>
      <c r="I478" t="s">
        <v>2123</v>
      </c>
      <c r="J478" t="s">
        <v>2124</v>
      </c>
      <c r="L478" s="174">
        <v>45627</v>
      </c>
      <c r="M478" s="174">
        <v>45650</v>
      </c>
      <c r="N478">
        <v>562872.31999999995</v>
      </c>
      <c r="O478">
        <v>2898618.13</v>
      </c>
      <c r="P478">
        <v>2335745.81</v>
      </c>
      <c r="Q478">
        <v>562872.31999999995</v>
      </c>
      <c r="R478">
        <v>0</v>
      </c>
      <c r="S478" t="s">
        <v>109</v>
      </c>
      <c r="T478" t="s">
        <v>114</v>
      </c>
      <c r="U478" t="s">
        <v>109</v>
      </c>
      <c r="V478" t="s">
        <v>109</v>
      </c>
      <c r="W478" t="s">
        <v>2125</v>
      </c>
      <c r="Y478" t="s">
        <v>101</v>
      </c>
      <c r="Z478">
        <v>-7.53</v>
      </c>
      <c r="AA478">
        <v>-46.04</v>
      </c>
      <c r="AB478" t="s">
        <v>537</v>
      </c>
      <c r="AC478" t="s">
        <v>109</v>
      </c>
    </row>
    <row r="479" spans="1:29" x14ac:dyDescent="0.25">
      <c r="A479" t="s">
        <v>2089</v>
      </c>
      <c r="B479" t="s">
        <v>457</v>
      </c>
      <c r="C479" t="s">
        <v>458</v>
      </c>
      <c r="D479" t="s">
        <v>2102</v>
      </c>
      <c r="E479" t="s">
        <v>460</v>
      </c>
      <c r="F479" t="s">
        <v>2126</v>
      </c>
      <c r="G479" t="s">
        <v>2127</v>
      </c>
      <c r="H479" t="s">
        <v>463</v>
      </c>
      <c r="I479" t="s">
        <v>2128</v>
      </c>
      <c r="J479" t="s">
        <v>2129</v>
      </c>
      <c r="L479" s="174">
        <v>45961</v>
      </c>
      <c r="M479" s="174">
        <v>46146</v>
      </c>
      <c r="N479">
        <v>19434.02</v>
      </c>
      <c r="O479">
        <v>4540658.0199999996</v>
      </c>
      <c r="P479">
        <v>0</v>
      </c>
      <c r="Q479">
        <v>19434.02</v>
      </c>
      <c r="R479">
        <v>4521224</v>
      </c>
      <c r="S479" t="s">
        <v>109</v>
      </c>
      <c r="T479" t="s">
        <v>114</v>
      </c>
      <c r="U479" t="s">
        <v>109</v>
      </c>
      <c r="V479" t="s">
        <v>109</v>
      </c>
      <c r="W479" t="s">
        <v>2120</v>
      </c>
      <c r="Y479" t="s">
        <v>101</v>
      </c>
      <c r="Z479">
        <v>-3.45</v>
      </c>
      <c r="AA479">
        <v>-44.78</v>
      </c>
      <c r="AB479" t="s">
        <v>475</v>
      </c>
      <c r="AC479" t="s">
        <v>2130</v>
      </c>
    </row>
    <row r="480" spans="1:29" x14ac:dyDescent="0.25">
      <c r="A480" t="s">
        <v>2089</v>
      </c>
      <c r="B480" t="s">
        <v>457</v>
      </c>
      <c r="C480" t="s">
        <v>458</v>
      </c>
      <c r="D480" t="s">
        <v>2102</v>
      </c>
      <c r="E480" t="s">
        <v>460</v>
      </c>
      <c r="F480" t="s">
        <v>2131</v>
      </c>
      <c r="G480" t="s">
        <v>2132</v>
      </c>
      <c r="H480" t="s">
        <v>463</v>
      </c>
      <c r="I480" t="s">
        <v>2133</v>
      </c>
      <c r="J480" t="s">
        <v>2134</v>
      </c>
      <c r="L480" s="174">
        <v>45991</v>
      </c>
      <c r="M480" s="174">
        <v>46104</v>
      </c>
      <c r="N480">
        <v>555800.71</v>
      </c>
      <c r="O480">
        <v>4438803.21</v>
      </c>
      <c r="P480">
        <v>0</v>
      </c>
      <c r="Q480">
        <v>555800.71</v>
      </c>
      <c r="R480">
        <v>3883002.5</v>
      </c>
      <c r="S480" t="s">
        <v>109</v>
      </c>
      <c r="T480" t="s">
        <v>109</v>
      </c>
      <c r="U480" t="s">
        <v>114</v>
      </c>
      <c r="V480" t="s">
        <v>109</v>
      </c>
      <c r="W480" t="s">
        <v>2125</v>
      </c>
      <c r="Y480" t="s">
        <v>101</v>
      </c>
      <c r="Z480">
        <v>-6.5</v>
      </c>
      <c r="AA480">
        <v>-43.7</v>
      </c>
      <c r="AB480" t="s">
        <v>475</v>
      </c>
      <c r="AC480" t="s">
        <v>530</v>
      </c>
    </row>
    <row r="481" spans="1:29" x14ac:dyDescent="0.25">
      <c r="A481" t="s">
        <v>2089</v>
      </c>
      <c r="B481" t="s">
        <v>457</v>
      </c>
      <c r="C481" t="s">
        <v>458</v>
      </c>
      <c r="D481" t="s">
        <v>2102</v>
      </c>
      <c r="E481" t="s">
        <v>460</v>
      </c>
      <c r="F481" t="s">
        <v>2135</v>
      </c>
      <c r="G481" t="s">
        <v>2136</v>
      </c>
      <c r="H481" t="s">
        <v>463</v>
      </c>
      <c r="I481" t="s">
        <v>2137</v>
      </c>
      <c r="J481" t="s">
        <v>2138</v>
      </c>
      <c r="L481" s="174">
        <v>45991</v>
      </c>
      <c r="M481" s="174">
        <v>46232</v>
      </c>
      <c r="N481">
        <v>70051.31</v>
      </c>
      <c r="O481">
        <v>6909912.7999999998</v>
      </c>
      <c r="P481">
        <v>0</v>
      </c>
      <c r="Q481">
        <v>70051.31</v>
      </c>
      <c r="R481">
        <v>6839861.4900000002</v>
      </c>
      <c r="S481" t="s">
        <v>109</v>
      </c>
      <c r="T481" t="s">
        <v>109</v>
      </c>
      <c r="U481" t="s">
        <v>114</v>
      </c>
      <c r="V481" t="s">
        <v>109</v>
      </c>
      <c r="W481" t="s">
        <v>2095</v>
      </c>
      <c r="Y481" t="s">
        <v>101</v>
      </c>
      <c r="Z481">
        <v>-2.5299999999999998</v>
      </c>
      <c r="AA481">
        <v>-44.3</v>
      </c>
      <c r="AB481" t="s">
        <v>625</v>
      </c>
      <c r="AC481" t="s">
        <v>2139</v>
      </c>
    </row>
    <row r="482" spans="1:29" x14ac:dyDescent="0.25">
      <c r="A482" t="s">
        <v>2089</v>
      </c>
      <c r="B482" t="s">
        <v>457</v>
      </c>
      <c r="C482" t="s">
        <v>458</v>
      </c>
      <c r="D482" t="s">
        <v>2102</v>
      </c>
      <c r="E482" t="s">
        <v>460</v>
      </c>
      <c r="F482" t="s">
        <v>2140</v>
      </c>
      <c r="G482" t="s">
        <v>2141</v>
      </c>
      <c r="H482" t="s">
        <v>463</v>
      </c>
      <c r="I482" t="s">
        <v>2142</v>
      </c>
      <c r="J482" t="s">
        <v>2143</v>
      </c>
      <c r="K482" t="s">
        <v>7006</v>
      </c>
      <c r="L482" s="174">
        <v>46022.125</v>
      </c>
      <c r="M482" s="174">
        <v>46096</v>
      </c>
      <c r="N482">
        <v>4297983.3899999997</v>
      </c>
      <c r="O482">
        <v>4303822.88</v>
      </c>
      <c r="P482">
        <v>0</v>
      </c>
      <c r="Q482">
        <v>4297983.3899999997</v>
      </c>
      <c r="R482">
        <v>5839.49</v>
      </c>
      <c r="S482" t="s">
        <v>109</v>
      </c>
      <c r="T482" t="s">
        <v>109</v>
      </c>
      <c r="U482" t="s">
        <v>114</v>
      </c>
      <c r="V482" t="s">
        <v>109</v>
      </c>
      <c r="W482" t="s">
        <v>2125</v>
      </c>
      <c r="X482" t="s">
        <v>2144</v>
      </c>
      <c r="Y482" t="s">
        <v>101</v>
      </c>
      <c r="Z482">
        <v>-8.3800000000000008</v>
      </c>
      <c r="AA482">
        <v>-45.98</v>
      </c>
      <c r="AB482" t="s">
        <v>625</v>
      </c>
      <c r="AC482" t="s">
        <v>2145</v>
      </c>
    </row>
    <row r="483" spans="1:29" x14ac:dyDescent="0.25">
      <c r="A483" t="s">
        <v>2089</v>
      </c>
      <c r="B483" t="s">
        <v>457</v>
      </c>
      <c r="C483" t="s">
        <v>458</v>
      </c>
      <c r="D483" t="s">
        <v>2102</v>
      </c>
      <c r="E483" t="s">
        <v>460</v>
      </c>
      <c r="F483" t="s">
        <v>2146</v>
      </c>
      <c r="G483" t="s">
        <v>2147</v>
      </c>
      <c r="H483" t="s">
        <v>463</v>
      </c>
      <c r="I483" t="s">
        <v>2148</v>
      </c>
      <c r="J483" t="s">
        <v>2149</v>
      </c>
      <c r="L483" s="174">
        <v>46022.125</v>
      </c>
      <c r="M483" s="174">
        <v>46026</v>
      </c>
      <c r="N483">
        <v>7858.51</v>
      </c>
      <c r="O483">
        <v>5791888.1399999997</v>
      </c>
      <c r="P483">
        <v>0</v>
      </c>
      <c r="Q483">
        <v>7858.51</v>
      </c>
      <c r="R483">
        <v>5784029.6299999999</v>
      </c>
      <c r="S483" t="s">
        <v>109</v>
      </c>
      <c r="T483" t="s">
        <v>109</v>
      </c>
      <c r="U483" t="s">
        <v>114</v>
      </c>
      <c r="V483" t="s">
        <v>109</v>
      </c>
      <c r="W483" t="s">
        <v>2095</v>
      </c>
      <c r="Y483" t="s">
        <v>101</v>
      </c>
      <c r="Z483">
        <v>-2.5299999999999998</v>
      </c>
      <c r="AA483">
        <v>-44.3</v>
      </c>
      <c r="AB483" t="s">
        <v>625</v>
      </c>
      <c r="AC483" t="s">
        <v>2139</v>
      </c>
    </row>
    <row r="484" spans="1:29" x14ac:dyDescent="0.25">
      <c r="A484" t="s">
        <v>2089</v>
      </c>
      <c r="B484" t="s">
        <v>457</v>
      </c>
      <c r="C484" t="s">
        <v>458</v>
      </c>
      <c r="D484" t="s">
        <v>2102</v>
      </c>
      <c r="E484" t="s">
        <v>460</v>
      </c>
      <c r="F484" t="s">
        <v>2150</v>
      </c>
      <c r="G484" t="s">
        <v>2151</v>
      </c>
      <c r="H484" t="s">
        <v>463</v>
      </c>
      <c r="I484" t="s">
        <v>2152</v>
      </c>
      <c r="J484" t="s">
        <v>2129</v>
      </c>
      <c r="L484" s="174">
        <v>46022.125</v>
      </c>
      <c r="M484" s="174">
        <v>46142</v>
      </c>
      <c r="N484">
        <v>242873.08</v>
      </c>
      <c r="O484">
        <v>3464419.33</v>
      </c>
      <c r="P484">
        <v>0</v>
      </c>
      <c r="Q484">
        <v>242873.08</v>
      </c>
      <c r="R484">
        <v>3221546.25</v>
      </c>
      <c r="S484" t="s">
        <v>109</v>
      </c>
      <c r="T484" t="s">
        <v>109</v>
      </c>
      <c r="U484" t="s">
        <v>114</v>
      </c>
      <c r="V484" t="s">
        <v>109</v>
      </c>
      <c r="W484" t="s">
        <v>2120</v>
      </c>
      <c r="Y484" t="s">
        <v>101</v>
      </c>
      <c r="Z484">
        <v>-4.57</v>
      </c>
      <c r="AA484">
        <v>-45.13</v>
      </c>
      <c r="AB484" t="s">
        <v>625</v>
      </c>
      <c r="AC484" t="s">
        <v>2130</v>
      </c>
    </row>
    <row r="485" spans="1:29" x14ac:dyDescent="0.25">
      <c r="A485" t="s">
        <v>2089</v>
      </c>
      <c r="B485" t="s">
        <v>457</v>
      </c>
      <c r="C485" t="s">
        <v>458</v>
      </c>
      <c r="D485" t="s">
        <v>2102</v>
      </c>
      <c r="E485" t="s">
        <v>460</v>
      </c>
      <c r="F485" t="s">
        <v>2153</v>
      </c>
      <c r="G485" t="s">
        <v>2154</v>
      </c>
      <c r="H485" t="s">
        <v>463</v>
      </c>
      <c r="I485" t="s">
        <v>2155</v>
      </c>
      <c r="J485" t="s">
        <v>2156</v>
      </c>
      <c r="L485" s="174">
        <v>46022.125</v>
      </c>
      <c r="M485" s="174">
        <v>46158</v>
      </c>
      <c r="N485">
        <v>30270.1</v>
      </c>
      <c r="O485">
        <v>3027009.69</v>
      </c>
      <c r="P485">
        <v>0</v>
      </c>
      <c r="Q485">
        <v>30270.1</v>
      </c>
      <c r="R485">
        <v>2996739.59</v>
      </c>
      <c r="S485" t="s">
        <v>109</v>
      </c>
      <c r="T485" t="s">
        <v>109</v>
      </c>
      <c r="U485" t="s">
        <v>114</v>
      </c>
      <c r="V485" t="s">
        <v>109</v>
      </c>
      <c r="W485" t="s">
        <v>2120</v>
      </c>
      <c r="Y485" t="s">
        <v>101</v>
      </c>
      <c r="Z485">
        <v>-3.24</v>
      </c>
      <c r="AA485">
        <v>-45.82</v>
      </c>
      <c r="AB485" t="s">
        <v>625</v>
      </c>
      <c r="AC485" t="s">
        <v>2130</v>
      </c>
    </row>
    <row r="486" spans="1:29" x14ac:dyDescent="0.25">
      <c r="A486" t="s">
        <v>2089</v>
      </c>
      <c r="B486" t="s">
        <v>457</v>
      </c>
      <c r="C486" t="s">
        <v>458</v>
      </c>
      <c r="D486" t="s">
        <v>2102</v>
      </c>
      <c r="E486" t="s">
        <v>460</v>
      </c>
      <c r="F486" t="s">
        <v>2157</v>
      </c>
      <c r="G486" t="s">
        <v>2158</v>
      </c>
      <c r="H486" t="s">
        <v>463</v>
      </c>
      <c r="I486" t="s">
        <v>2094</v>
      </c>
      <c r="J486" t="s">
        <v>2159</v>
      </c>
      <c r="L486" s="174">
        <v>46022.125</v>
      </c>
      <c r="M486" s="174">
        <v>46085</v>
      </c>
      <c r="N486">
        <v>4157338.7</v>
      </c>
      <c r="O486">
        <v>7897589.8800000008</v>
      </c>
      <c r="P486">
        <v>0</v>
      </c>
      <c r="Q486">
        <v>4157338.7</v>
      </c>
      <c r="R486">
        <v>3740251.18</v>
      </c>
      <c r="S486" t="s">
        <v>109</v>
      </c>
      <c r="T486" t="s">
        <v>109</v>
      </c>
      <c r="U486" t="s">
        <v>114</v>
      </c>
      <c r="V486" t="s">
        <v>109</v>
      </c>
      <c r="W486" t="s">
        <v>2095</v>
      </c>
      <c r="Y486" t="s">
        <v>101</v>
      </c>
      <c r="Z486">
        <v>-2.5299999999999998</v>
      </c>
      <c r="AA486">
        <v>-44.3</v>
      </c>
      <c r="AB486" t="s">
        <v>625</v>
      </c>
      <c r="AC486" t="s">
        <v>2139</v>
      </c>
    </row>
    <row r="487" spans="1:29" x14ac:dyDescent="0.25">
      <c r="A487" t="s">
        <v>2089</v>
      </c>
      <c r="B487" t="s">
        <v>457</v>
      </c>
      <c r="C487" t="s">
        <v>458</v>
      </c>
      <c r="D487" t="s">
        <v>2102</v>
      </c>
      <c r="E487" t="s">
        <v>460</v>
      </c>
      <c r="F487" t="s">
        <v>2160</v>
      </c>
      <c r="G487" t="s">
        <v>2161</v>
      </c>
      <c r="H487" t="s">
        <v>463</v>
      </c>
      <c r="I487" t="s">
        <v>2162</v>
      </c>
      <c r="J487" t="s">
        <v>2163</v>
      </c>
      <c r="L487" s="174">
        <v>46022.125</v>
      </c>
      <c r="M487" s="174">
        <v>46061</v>
      </c>
      <c r="N487">
        <v>3277713.24</v>
      </c>
      <c r="O487">
        <v>3642628.95</v>
      </c>
      <c r="P487">
        <v>0</v>
      </c>
      <c r="Q487">
        <v>3277713.24</v>
      </c>
      <c r="R487">
        <v>364915.71</v>
      </c>
      <c r="S487" t="s">
        <v>109</v>
      </c>
      <c r="T487" t="s">
        <v>109</v>
      </c>
      <c r="U487" t="s">
        <v>114</v>
      </c>
      <c r="V487" t="s">
        <v>109</v>
      </c>
      <c r="W487" t="s">
        <v>2125</v>
      </c>
      <c r="Y487" t="s">
        <v>101</v>
      </c>
      <c r="Z487">
        <v>-5.82</v>
      </c>
      <c r="AA487">
        <v>-46.14</v>
      </c>
      <c r="AB487" t="s">
        <v>625</v>
      </c>
      <c r="AC487" t="s">
        <v>2145</v>
      </c>
    </row>
    <row r="488" spans="1:29" x14ac:dyDescent="0.25">
      <c r="A488" t="s">
        <v>2089</v>
      </c>
      <c r="B488" t="s">
        <v>457</v>
      </c>
      <c r="C488" t="s">
        <v>458</v>
      </c>
      <c r="D488" t="s">
        <v>2102</v>
      </c>
      <c r="E488" t="s">
        <v>460</v>
      </c>
      <c r="F488" t="s">
        <v>2164</v>
      </c>
      <c r="G488" t="s">
        <v>2165</v>
      </c>
      <c r="H488" t="s">
        <v>463</v>
      </c>
      <c r="I488" t="s">
        <v>1838</v>
      </c>
      <c r="J488" t="s">
        <v>2166</v>
      </c>
      <c r="K488" t="s">
        <v>2167</v>
      </c>
      <c r="L488" s="174">
        <v>46022.125</v>
      </c>
      <c r="M488" s="174">
        <v>46212</v>
      </c>
      <c r="N488">
        <v>37559.56</v>
      </c>
      <c r="O488">
        <v>4056514.0100000002</v>
      </c>
      <c r="P488">
        <v>0</v>
      </c>
      <c r="Q488">
        <v>37559.56</v>
      </c>
      <c r="R488">
        <v>4018954.45</v>
      </c>
      <c r="S488" t="s">
        <v>109</v>
      </c>
      <c r="T488" t="s">
        <v>109</v>
      </c>
      <c r="U488" t="s">
        <v>114</v>
      </c>
      <c r="V488" t="s">
        <v>109</v>
      </c>
      <c r="W488" t="s">
        <v>2125</v>
      </c>
      <c r="X488" t="s">
        <v>1840</v>
      </c>
      <c r="Y488" t="s">
        <v>101</v>
      </c>
      <c r="Z488">
        <v>-6.56</v>
      </c>
      <c r="AA488">
        <v>-47.45</v>
      </c>
      <c r="AB488" t="s">
        <v>625</v>
      </c>
      <c r="AC488" t="s">
        <v>2145</v>
      </c>
    </row>
    <row r="489" spans="1:29" x14ac:dyDescent="0.25">
      <c r="A489" t="s">
        <v>2089</v>
      </c>
      <c r="B489" t="s">
        <v>457</v>
      </c>
      <c r="C489" t="s">
        <v>458</v>
      </c>
      <c r="D489" t="s">
        <v>2102</v>
      </c>
      <c r="E489" t="s">
        <v>460</v>
      </c>
      <c r="F489" t="s">
        <v>2168</v>
      </c>
      <c r="G489" t="s">
        <v>2169</v>
      </c>
      <c r="H489" t="s">
        <v>463</v>
      </c>
      <c r="I489" t="s">
        <v>2170</v>
      </c>
      <c r="J489" t="s">
        <v>2171</v>
      </c>
      <c r="L489" s="174">
        <v>46022.125</v>
      </c>
      <c r="M489" s="174">
        <v>46085</v>
      </c>
      <c r="N489">
        <v>1468665.28</v>
      </c>
      <c r="O489">
        <v>2609840.98</v>
      </c>
      <c r="P489">
        <v>0</v>
      </c>
      <c r="Q489">
        <v>1468665.28</v>
      </c>
      <c r="R489">
        <v>1141175.7</v>
      </c>
      <c r="S489" t="s">
        <v>109</v>
      </c>
      <c r="T489" t="s">
        <v>109</v>
      </c>
      <c r="U489" t="s">
        <v>114</v>
      </c>
      <c r="V489" t="s">
        <v>109</v>
      </c>
      <c r="W489" t="s">
        <v>2107</v>
      </c>
      <c r="Y489" t="s">
        <v>101</v>
      </c>
      <c r="Z489">
        <v>-4.04</v>
      </c>
      <c r="AA489">
        <v>-44.47</v>
      </c>
      <c r="AB489" t="s">
        <v>475</v>
      </c>
      <c r="AC489" t="s">
        <v>2130</v>
      </c>
    </row>
    <row r="490" spans="1:29" x14ac:dyDescent="0.25">
      <c r="A490" t="s">
        <v>2089</v>
      </c>
      <c r="B490" t="s">
        <v>457</v>
      </c>
      <c r="C490" t="s">
        <v>458</v>
      </c>
      <c r="D490" t="s">
        <v>2102</v>
      </c>
      <c r="E490" t="s">
        <v>460</v>
      </c>
      <c r="F490" t="s">
        <v>2172</v>
      </c>
      <c r="G490" t="s">
        <v>2173</v>
      </c>
      <c r="H490" t="s">
        <v>463</v>
      </c>
      <c r="I490" t="s">
        <v>2174</v>
      </c>
      <c r="J490" t="s">
        <v>2175</v>
      </c>
      <c r="L490" s="174">
        <v>46022.125</v>
      </c>
      <c r="M490" s="174">
        <v>46146</v>
      </c>
      <c r="N490">
        <v>52525.56</v>
      </c>
      <c r="O490">
        <v>3886629.24</v>
      </c>
      <c r="P490">
        <v>0</v>
      </c>
      <c r="Q490">
        <v>52525.56</v>
      </c>
      <c r="R490">
        <v>3834103.68</v>
      </c>
      <c r="S490" t="s">
        <v>109</v>
      </c>
      <c r="T490" t="s">
        <v>109</v>
      </c>
      <c r="U490" t="s">
        <v>114</v>
      </c>
      <c r="V490" t="s">
        <v>109</v>
      </c>
      <c r="W490" t="s">
        <v>2120</v>
      </c>
      <c r="Y490" t="s">
        <v>101</v>
      </c>
      <c r="Z490">
        <v>-4.59</v>
      </c>
      <c r="AA490">
        <v>-44.85</v>
      </c>
      <c r="AB490" t="s">
        <v>625</v>
      </c>
      <c r="AC490" t="s">
        <v>2130</v>
      </c>
    </row>
    <row r="491" spans="1:29" x14ac:dyDescent="0.25">
      <c r="A491" t="s">
        <v>2089</v>
      </c>
      <c r="B491" t="s">
        <v>457</v>
      </c>
      <c r="C491" t="s">
        <v>458</v>
      </c>
      <c r="D491" t="s">
        <v>2102</v>
      </c>
      <c r="E491" t="s">
        <v>460</v>
      </c>
      <c r="F491" t="s">
        <v>2176</v>
      </c>
      <c r="G491" t="s">
        <v>2177</v>
      </c>
      <c r="H491" t="s">
        <v>463</v>
      </c>
      <c r="I491" t="s">
        <v>2178</v>
      </c>
      <c r="J491" t="s">
        <v>2179</v>
      </c>
      <c r="L491" s="174">
        <v>46022.125</v>
      </c>
      <c r="M491" s="174">
        <v>46085</v>
      </c>
      <c r="N491">
        <v>3693439.57</v>
      </c>
      <c r="O491">
        <v>7076114.5</v>
      </c>
      <c r="P491">
        <v>0</v>
      </c>
      <c r="Q491">
        <v>3693439.57</v>
      </c>
      <c r="R491">
        <v>3382674.93</v>
      </c>
      <c r="S491" t="s">
        <v>109</v>
      </c>
      <c r="T491" t="s">
        <v>109</v>
      </c>
      <c r="U491" t="s">
        <v>114</v>
      </c>
      <c r="V491" t="s">
        <v>109</v>
      </c>
      <c r="W491" t="s">
        <v>2125</v>
      </c>
      <c r="Y491" t="s">
        <v>101</v>
      </c>
      <c r="Z491">
        <v>-7.36</v>
      </c>
      <c r="AA491">
        <v>-46.62</v>
      </c>
      <c r="AB491" t="s">
        <v>625</v>
      </c>
      <c r="AC491" t="s">
        <v>2145</v>
      </c>
    </row>
    <row r="492" spans="1:29" x14ac:dyDescent="0.25">
      <c r="A492" t="s">
        <v>2089</v>
      </c>
      <c r="B492" t="s">
        <v>457</v>
      </c>
      <c r="C492" t="s">
        <v>458</v>
      </c>
      <c r="D492" t="s">
        <v>2102</v>
      </c>
      <c r="E492" t="s">
        <v>460</v>
      </c>
      <c r="F492" t="s">
        <v>2180</v>
      </c>
      <c r="G492" t="s">
        <v>2181</v>
      </c>
      <c r="H492" t="s">
        <v>463</v>
      </c>
      <c r="I492" t="s">
        <v>2182</v>
      </c>
      <c r="J492" t="s">
        <v>2183</v>
      </c>
      <c r="L492" s="174">
        <v>46022.125</v>
      </c>
      <c r="M492" s="174">
        <v>46149</v>
      </c>
      <c r="N492">
        <v>2518.98</v>
      </c>
      <c r="O492">
        <v>2067300.1099999999</v>
      </c>
      <c r="P492">
        <v>0</v>
      </c>
      <c r="Q492">
        <v>2518.98</v>
      </c>
      <c r="R492">
        <v>2064781.13</v>
      </c>
      <c r="S492" t="s">
        <v>109</v>
      </c>
      <c r="T492" t="s">
        <v>109</v>
      </c>
      <c r="U492" t="s">
        <v>114</v>
      </c>
      <c r="V492" t="s">
        <v>109</v>
      </c>
      <c r="W492" t="s">
        <v>2107</v>
      </c>
      <c r="Y492" t="s">
        <v>101</v>
      </c>
      <c r="Z492">
        <v>-4.91</v>
      </c>
      <c r="AA492">
        <v>-46.02</v>
      </c>
      <c r="AB492" t="s">
        <v>625</v>
      </c>
      <c r="AC492" t="s">
        <v>2145</v>
      </c>
    </row>
    <row r="493" spans="1:29" x14ac:dyDescent="0.25">
      <c r="A493" t="s">
        <v>2089</v>
      </c>
      <c r="B493" t="s">
        <v>573</v>
      </c>
      <c r="C493" t="s">
        <v>458</v>
      </c>
      <c r="D493" t="s">
        <v>2102</v>
      </c>
      <c r="E493" t="s">
        <v>460</v>
      </c>
      <c r="F493" t="s">
        <v>2184</v>
      </c>
      <c r="G493" t="s">
        <v>2185</v>
      </c>
      <c r="H493" t="s">
        <v>463</v>
      </c>
      <c r="I493" t="s">
        <v>2186</v>
      </c>
      <c r="J493" t="s">
        <v>2187</v>
      </c>
      <c r="K493" t="s">
        <v>2188</v>
      </c>
      <c r="L493" s="174">
        <v>45580</v>
      </c>
      <c r="M493" s="174">
        <v>45683</v>
      </c>
      <c r="N493">
        <v>2950391.95</v>
      </c>
      <c r="O493">
        <v>4031173.87</v>
      </c>
      <c r="P493">
        <v>1080781.92</v>
      </c>
      <c r="Q493">
        <v>2950391.95</v>
      </c>
      <c r="R493">
        <v>0</v>
      </c>
      <c r="S493" t="s">
        <v>109</v>
      </c>
      <c r="T493" t="s">
        <v>114</v>
      </c>
      <c r="U493" t="s">
        <v>109</v>
      </c>
      <c r="V493" t="s">
        <v>109</v>
      </c>
      <c r="W493" t="s">
        <v>2125</v>
      </c>
      <c r="X493" t="s">
        <v>2144</v>
      </c>
      <c r="Y493" t="s">
        <v>101</v>
      </c>
      <c r="Z493">
        <v>-7.53</v>
      </c>
      <c r="AA493">
        <v>-46.04</v>
      </c>
      <c r="AB493" t="s">
        <v>537</v>
      </c>
      <c r="AC493" t="s">
        <v>109</v>
      </c>
    </row>
    <row r="494" spans="1:29" x14ac:dyDescent="0.25">
      <c r="A494" t="s">
        <v>2089</v>
      </c>
      <c r="B494" t="s">
        <v>573</v>
      </c>
      <c r="C494" t="s">
        <v>458</v>
      </c>
      <c r="D494" t="s">
        <v>2102</v>
      </c>
      <c r="E494" t="s">
        <v>460</v>
      </c>
      <c r="F494" t="s">
        <v>2189</v>
      </c>
      <c r="G494" t="s">
        <v>2190</v>
      </c>
      <c r="H494" t="s">
        <v>463</v>
      </c>
      <c r="I494" t="s">
        <v>2191</v>
      </c>
      <c r="J494" t="s">
        <v>2192</v>
      </c>
      <c r="L494" s="174">
        <v>46022.125</v>
      </c>
      <c r="M494" s="174">
        <v>46147</v>
      </c>
      <c r="N494">
        <v>2854859</v>
      </c>
      <c r="O494">
        <v>6681149.1899999995</v>
      </c>
      <c r="P494">
        <v>0</v>
      </c>
      <c r="Q494">
        <v>2854859</v>
      </c>
      <c r="R494">
        <v>3826290.19</v>
      </c>
      <c r="S494" t="s">
        <v>109</v>
      </c>
      <c r="T494" t="s">
        <v>109</v>
      </c>
      <c r="U494" t="s">
        <v>114</v>
      </c>
      <c r="V494" t="s">
        <v>109</v>
      </c>
      <c r="W494" t="s">
        <v>2193</v>
      </c>
      <c r="Y494" t="s">
        <v>101</v>
      </c>
      <c r="Z494">
        <v>-4.46</v>
      </c>
      <c r="AA494">
        <v>-43.89</v>
      </c>
      <c r="AB494" t="s">
        <v>625</v>
      </c>
      <c r="AC494" t="s">
        <v>2096</v>
      </c>
    </row>
    <row r="495" spans="1:29" x14ac:dyDescent="0.25">
      <c r="A495" t="s">
        <v>2089</v>
      </c>
      <c r="B495" t="s">
        <v>476</v>
      </c>
      <c r="C495" t="s">
        <v>477</v>
      </c>
      <c r="D495" t="s">
        <v>2194</v>
      </c>
      <c r="E495" t="s">
        <v>479</v>
      </c>
      <c r="F495" t="s">
        <v>2195</v>
      </c>
      <c r="G495" t="s">
        <v>2196</v>
      </c>
      <c r="H495" t="s">
        <v>463</v>
      </c>
      <c r="I495" t="s">
        <v>2148</v>
      </c>
      <c r="J495" t="s">
        <v>2111</v>
      </c>
      <c r="K495" t="s">
        <v>2197</v>
      </c>
      <c r="L495" s="174">
        <v>45657</v>
      </c>
      <c r="M495" s="174">
        <v>45708</v>
      </c>
      <c r="N495">
        <v>164039.67999999999</v>
      </c>
      <c r="O495">
        <v>2712736.0500000003</v>
      </c>
      <c r="P495">
        <v>2548696.37</v>
      </c>
      <c r="Q495">
        <v>164039.67999999999</v>
      </c>
      <c r="R495">
        <v>0</v>
      </c>
      <c r="S495" t="s">
        <v>109</v>
      </c>
      <c r="T495" t="s">
        <v>114</v>
      </c>
      <c r="U495" t="s">
        <v>466</v>
      </c>
      <c r="V495" t="s">
        <v>109</v>
      </c>
      <c r="W495" t="s">
        <v>2095</v>
      </c>
      <c r="Y495" t="s">
        <v>101</v>
      </c>
      <c r="Z495">
        <v>-2.5299999999999998</v>
      </c>
      <c r="AA495">
        <v>-44.3</v>
      </c>
      <c r="AB495" t="s">
        <v>537</v>
      </c>
      <c r="AC495" t="s">
        <v>109</v>
      </c>
    </row>
    <row r="496" spans="1:29" x14ac:dyDescent="0.25">
      <c r="A496" t="s">
        <v>2089</v>
      </c>
      <c r="B496" t="s">
        <v>485</v>
      </c>
      <c r="C496" t="s">
        <v>458</v>
      </c>
      <c r="D496" t="s">
        <v>2198</v>
      </c>
      <c r="E496" t="s">
        <v>487</v>
      </c>
      <c r="F496" t="s">
        <v>2199</v>
      </c>
      <c r="G496" t="s">
        <v>2200</v>
      </c>
      <c r="H496" t="s">
        <v>463</v>
      </c>
      <c r="I496" t="s">
        <v>2201</v>
      </c>
      <c r="J496" t="s">
        <v>2202</v>
      </c>
      <c r="L496" s="174">
        <v>45656</v>
      </c>
      <c r="M496" s="174">
        <v>45564</v>
      </c>
      <c r="N496">
        <v>0</v>
      </c>
      <c r="O496">
        <v>620479.56000000006</v>
      </c>
      <c r="P496">
        <v>620479.56000000006</v>
      </c>
      <c r="Q496">
        <v>0</v>
      </c>
      <c r="R496">
        <v>0</v>
      </c>
      <c r="S496" t="s">
        <v>109</v>
      </c>
      <c r="T496" t="s">
        <v>114</v>
      </c>
      <c r="U496" t="s">
        <v>109</v>
      </c>
      <c r="V496" t="s">
        <v>109</v>
      </c>
      <c r="W496" t="s">
        <v>2120</v>
      </c>
      <c r="Y496" t="s">
        <v>101</v>
      </c>
      <c r="Z496">
        <v>-3.54</v>
      </c>
      <c r="AA496">
        <v>-43.92</v>
      </c>
      <c r="AB496" t="s">
        <v>537</v>
      </c>
      <c r="AC496" t="s">
        <v>109</v>
      </c>
    </row>
    <row r="497" spans="1:29" x14ac:dyDescent="0.25">
      <c r="A497" t="s">
        <v>2089</v>
      </c>
      <c r="B497" t="s">
        <v>485</v>
      </c>
      <c r="C497" t="s">
        <v>458</v>
      </c>
      <c r="D497" t="s">
        <v>2198</v>
      </c>
      <c r="E497" t="s">
        <v>487</v>
      </c>
      <c r="F497" t="s">
        <v>2203</v>
      </c>
      <c r="G497" t="s">
        <v>2204</v>
      </c>
      <c r="H497" t="s">
        <v>463</v>
      </c>
      <c r="I497" t="s">
        <v>2155</v>
      </c>
      <c r="J497" t="s">
        <v>2202</v>
      </c>
      <c r="L497" s="174">
        <v>45656</v>
      </c>
      <c r="M497" s="174">
        <v>45594</v>
      </c>
      <c r="N497">
        <v>36838.33</v>
      </c>
      <c r="O497">
        <v>657946.66999999993</v>
      </c>
      <c r="P497">
        <v>621108.34</v>
      </c>
      <c r="Q497">
        <v>36838.33</v>
      </c>
      <c r="R497">
        <v>0</v>
      </c>
      <c r="S497" t="s">
        <v>109</v>
      </c>
      <c r="T497" t="s">
        <v>114</v>
      </c>
      <c r="U497" t="s">
        <v>109</v>
      </c>
      <c r="V497" t="s">
        <v>109</v>
      </c>
      <c r="W497" t="s">
        <v>2120</v>
      </c>
      <c r="Y497" t="s">
        <v>101</v>
      </c>
      <c r="Z497">
        <v>-3.24</v>
      </c>
      <c r="AA497">
        <v>-45.82</v>
      </c>
      <c r="AB497" t="s">
        <v>537</v>
      </c>
      <c r="AC497" t="s">
        <v>109</v>
      </c>
    </row>
    <row r="498" spans="1:29" x14ac:dyDescent="0.25">
      <c r="A498" t="s">
        <v>2089</v>
      </c>
      <c r="B498" t="s">
        <v>485</v>
      </c>
      <c r="C498" t="s">
        <v>458</v>
      </c>
      <c r="D498" t="s">
        <v>2198</v>
      </c>
      <c r="E498" t="s">
        <v>487</v>
      </c>
      <c r="F498" t="s">
        <v>2205</v>
      </c>
      <c r="G498" t="s">
        <v>2206</v>
      </c>
      <c r="H498" t="s">
        <v>463</v>
      </c>
      <c r="I498" t="s">
        <v>2152</v>
      </c>
      <c r="J498" t="s">
        <v>728</v>
      </c>
      <c r="L498" s="174">
        <v>45657</v>
      </c>
      <c r="M498" s="174">
        <v>45676</v>
      </c>
      <c r="N498">
        <v>17716.23</v>
      </c>
      <c r="O498">
        <v>833609.01</v>
      </c>
      <c r="P498">
        <v>815892.78</v>
      </c>
      <c r="Q498">
        <v>17716.23</v>
      </c>
      <c r="R498">
        <v>0</v>
      </c>
      <c r="S498" t="s">
        <v>109</v>
      </c>
      <c r="T498" t="s">
        <v>114</v>
      </c>
      <c r="U498" t="s">
        <v>109</v>
      </c>
      <c r="V498" t="s">
        <v>109</v>
      </c>
      <c r="W498" t="s">
        <v>2120</v>
      </c>
      <c r="Y498" t="s">
        <v>101</v>
      </c>
      <c r="Z498">
        <v>-4.57</v>
      </c>
      <c r="AA498">
        <v>-45.13</v>
      </c>
      <c r="AB498" t="s">
        <v>537</v>
      </c>
      <c r="AC498" t="s">
        <v>109</v>
      </c>
    </row>
    <row r="499" spans="1:29" x14ac:dyDescent="0.25">
      <c r="A499" t="s">
        <v>2089</v>
      </c>
      <c r="B499" t="s">
        <v>485</v>
      </c>
      <c r="C499" t="s">
        <v>458</v>
      </c>
      <c r="D499" t="s">
        <v>2198</v>
      </c>
      <c r="E499" t="s">
        <v>487</v>
      </c>
      <c r="F499" t="s">
        <v>2207</v>
      </c>
      <c r="G499" t="s">
        <v>2208</v>
      </c>
      <c r="H499" t="s">
        <v>463</v>
      </c>
      <c r="I499" t="s">
        <v>2123</v>
      </c>
      <c r="J499" t="s">
        <v>2209</v>
      </c>
      <c r="L499" s="174">
        <v>45580</v>
      </c>
      <c r="M499" s="174">
        <v>45709</v>
      </c>
      <c r="N499">
        <v>44636.79</v>
      </c>
      <c r="O499">
        <v>340216.62</v>
      </c>
      <c r="P499">
        <v>295579.83</v>
      </c>
      <c r="Q499">
        <v>44636.79</v>
      </c>
      <c r="R499">
        <v>0</v>
      </c>
      <c r="S499" t="s">
        <v>109</v>
      </c>
      <c r="T499" t="s">
        <v>114</v>
      </c>
      <c r="U499" t="s">
        <v>109</v>
      </c>
      <c r="V499" t="s">
        <v>109</v>
      </c>
      <c r="W499" t="s">
        <v>2125</v>
      </c>
      <c r="Y499" t="s">
        <v>101</v>
      </c>
      <c r="Z499">
        <v>-7.53</v>
      </c>
      <c r="AA499">
        <v>-46.04</v>
      </c>
      <c r="AB499" t="s">
        <v>537</v>
      </c>
      <c r="AC499" t="s">
        <v>109</v>
      </c>
    </row>
    <row r="500" spans="1:29" x14ac:dyDescent="0.25">
      <c r="A500" t="s">
        <v>2089</v>
      </c>
      <c r="B500" t="s">
        <v>485</v>
      </c>
      <c r="C500" t="s">
        <v>458</v>
      </c>
      <c r="D500" t="s">
        <v>2198</v>
      </c>
      <c r="E500" t="s">
        <v>487</v>
      </c>
      <c r="F500" t="s">
        <v>2210</v>
      </c>
      <c r="G500" t="s">
        <v>2211</v>
      </c>
      <c r="H500" t="s">
        <v>463</v>
      </c>
      <c r="I500" t="s">
        <v>2212</v>
      </c>
      <c r="J500" t="s">
        <v>2213</v>
      </c>
      <c r="L500" s="174">
        <v>46021</v>
      </c>
      <c r="M500" s="174">
        <v>45977</v>
      </c>
      <c r="N500">
        <v>285206.15999999997</v>
      </c>
      <c r="O500">
        <v>285208.44</v>
      </c>
      <c r="P500">
        <v>0</v>
      </c>
      <c r="Q500">
        <v>285206.15999999997</v>
      </c>
      <c r="R500">
        <v>2.2799999999999998</v>
      </c>
      <c r="S500" t="s">
        <v>109</v>
      </c>
      <c r="T500" t="s">
        <v>109</v>
      </c>
      <c r="U500" t="s">
        <v>114</v>
      </c>
      <c r="V500" t="s">
        <v>109</v>
      </c>
      <c r="W500" t="s">
        <v>2107</v>
      </c>
      <c r="Y500" t="s">
        <v>101</v>
      </c>
      <c r="Z500">
        <v>-4.28</v>
      </c>
      <c r="AA500">
        <v>-45.25</v>
      </c>
      <c r="AB500" t="s">
        <v>625</v>
      </c>
      <c r="AC500" t="s">
        <v>2130</v>
      </c>
    </row>
    <row r="501" spans="1:29" x14ac:dyDescent="0.25">
      <c r="A501" t="s">
        <v>2089</v>
      </c>
      <c r="B501" t="s">
        <v>485</v>
      </c>
      <c r="C501" t="s">
        <v>458</v>
      </c>
      <c r="D501" t="s">
        <v>2198</v>
      </c>
      <c r="E501" t="s">
        <v>487</v>
      </c>
      <c r="F501" t="s">
        <v>2214</v>
      </c>
      <c r="G501" t="s">
        <v>2215</v>
      </c>
      <c r="H501" t="s">
        <v>463</v>
      </c>
      <c r="I501" t="s">
        <v>2216</v>
      </c>
      <c r="J501" t="s">
        <v>2217</v>
      </c>
      <c r="L501" s="174">
        <v>46022.125</v>
      </c>
      <c r="M501" s="174">
        <v>46004</v>
      </c>
      <c r="N501">
        <v>1241387.18</v>
      </c>
      <c r="O501">
        <v>1307538.94</v>
      </c>
      <c r="P501">
        <v>0</v>
      </c>
      <c r="Q501">
        <v>1241387.18</v>
      </c>
      <c r="R501">
        <v>66151.759999999995</v>
      </c>
      <c r="S501" t="s">
        <v>109</v>
      </c>
      <c r="T501" t="s">
        <v>109</v>
      </c>
      <c r="U501" t="s">
        <v>114</v>
      </c>
      <c r="V501" t="s">
        <v>109</v>
      </c>
      <c r="W501" t="s">
        <v>2095</v>
      </c>
      <c r="Y501" t="s">
        <v>101</v>
      </c>
      <c r="Z501">
        <v>-2.75</v>
      </c>
      <c r="AA501">
        <v>-42.83</v>
      </c>
      <c r="AB501" t="s">
        <v>625</v>
      </c>
      <c r="AC501" t="s">
        <v>2139</v>
      </c>
    </row>
    <row r="502" spans="1:29" x14ac:dyDescent="0.25">
      <c r="A502" t="s">
        <v>2089</v>
      </c>
      <c r="B502" t="s">
        <v>485</v>
      </c>
      <c r="C502" t="s">
        <v>458</v>
      </c>
      <c r="D502" t="s">
        <v>2198</v>
      </c>
      <c r="E502" t="s">
        <v>487</v>
      </c>
      <c r="F502" t="s">
        <v>2218</v>
      </c>
      <c r="G502" t="s">
        <v>2219</v>
      </c>
      <c r="H502" t="s">
        <v>463</v>
      </c>
      <c r="I502" t="s">
        <v>2220</v>
      </c>
      <c r="J502" t="s">
        <v>2221</v>
      </c>
      <c r="K502" t="s">
        <v>2222</v>
      </c>
      <c r="L502" s="174">
        <v>46022.125</v>
      </c>
      <c r="M502" s="174">
        <v>46100</v>
      </c>
      <c r="N502">
        <v>19398.72</v>
      </c>
      <c r="O502">
        <v>717767.69</v>
      </c>
      <c r="P502">
        <v>0</v>
      </c>
      <c r="Q502">
        <v>19398.72</v>
      </c>
      <c r="R502">
        <v>698368.97</v>
      </c>
      <c r="S502" t="s">
        <v>109</v>
      </c>
      <c r="T502" t="s">
        <v>109</v>
      </c>
      <c r="U502" t="s">
        <v>114</v>
      </c>
      <c r="V502" t="s">
        <v>109</v>
      </c>
      <c r="W502" t="s">
        <v>2125</v>
      </c>
      <c r="X502" t="s">
        <v>2144</v>
      </c>
      <c r="Y502" t="s">
        <v>101</v>
      </c>
      <c r="Z502">
        <v>-7.53</v>
      </c>
      <c r="AA502">
        <v>-46.04</v>
      </c>
      <c r="AB502" t="s">
        <v>625</v>
      </c>
      <c r="AC502" t="s">
        <v>2145</v>
      </c>
    </row>
    <row r="503" spans="1:29" x14ac:dyDescent="0.25">
      <c r="A503" t="s">
        <v>2089</v>
      </c>
      <c r="B503" t="s">
        <v>485</v>
      </c>
      <c r="C503" t="s">
        <v>458</v>
      </c>
      <c r="D503" t="s">
        <v>2198</v>
      </c>
      <c r="E503" t="s">
        <v>487</v>
      </c>
      <c r="F503" t="s">
        <v>2223</v>
      </c>
      <c r="G503" t="s">
        <v>2224</v>
      </c>
      <c r="H503" t="s">
        <v>463</v>
      </c>
      <c r="I503" t="s">
        <v>2225</v>
      </c>
      <c r="J503" t="s">
        <v>2226</v>
      </c>
      <c r="L503" s="174">
        <v>46022.125</v>
      </c>
      <c r="M503" s="174">
        <v>45977</v>
      </c>
      <c r="N503">
        <v>624985.07999999996</v>
      </c>
      <c r="O503">
        <v>624993.19999999995</v>
      </c>
      <c r="P503">
        <v>0</v>
      </c>
      <c r="Q503">
        <v>624985.07999999996</v>
      </c>
      <c r="R503">
        <v>8.1199999999999992</v>
      </c>
      <c r="S503" t="s">
        <v>109</v>
      </c>
      <c r="T503" t="s">
        <v>109</v>
      </c>
      <c r="U503" t="s">
        <v>114</v>
      </c>
      <c r="V503" t="s">
        <v>109</v>
      </c>
      <c r="W503" t="s">
        <v>2125</v>
      </c>
      <c r="Y503" t="s">
        <v>101</v>
      </c>
      <c r="Z503">
        <v>-9.11</v>
      </c>
      <c r="AA503">
        <v>-45.93</v>
      </c>
      <c r="AB503" t="s">
        <v>625</v>
      </c>
      <c r="AC503" t="s">
        <v>2145</v>
      </c>
    </row>
    <row r="504" spans="1:29" x14ac:dyDescent="0.25">
      <c r="A504" t="s">
        <v>2089</v>
      </c>
      <c r="B504" t="s">
        <v>538</v>
      </c>
      <c r="C504" t="s">
        <v>477</v>
      </c>
      <c r="D504" t="s">
        <v>2227</v>
      </c>
      <c r="E504" t="s">
        <v>2228</v>
      </c>
      <c r="F504" t="s">
        <v>2229</v>
      </c>
      <c r="G504" t="s">
        <v>2230</v>
      </c>
      <c r="H504" t="s">
        <v>463</v>
      </c>
      <c r="I504" t="s">
        <v>2231</v>
      </c>
      <c r="J504" t="s">
        <v>2232</v>
      </c>
      <c r="L504" s="174">
        <v>45597</v>
      </c>
      <c r="M504" s="174">
        <v>45723</v>
      </c>
      <c r="N504">
        <v>766223.53</v>
      </c>
      <c r="O504">
        <v>3486935.51</v>
      </c>
      <c r="P504">
        <v>2720711.98</v>
      </c>
      <c r="Q504">
        <v>766223.53</v>
      </c>
      <c r="R504">
        <v>0</v>
      </c>
      <c r="S504" t="s">
        <v>109</v>
      </c>
      <c r="T504" t="s">
        <v>114</v>
      </c>
      <c r="U504" t="s">
        <v>466</v>
      </c>
      <c r="V504" t="s">
        <v>109</v>
      </c>
      <c r="W504" t="s">
        <v>2095</v>
      </c>
      <c r="X504" t="s">
        <v>2233</v>
      </c>
      <c r="Y504" t="s">
        <v>101</v>
      </c>
      <c r="Z504">
        <v>-2.5299999999999998</v>
      </c>
      <c r="AA504">
        <v>-44.3</v>
      </c>
      <c r="AB504" t="s">
        <v>537</v>
      </c>
      <c r="AC504" t="s">
        <v>109</v>
      </c>
    </row>
    <row r="505" spans="1:29" x14ac:dyDescent="0.25">
      <c r="A505" t="s">
        <v>2089</v>
      </c>
      <c r="B505" t="s">
        <v>457</v>
      </c>
      <c r="C505" t="s">
        <v>458</v>
      </c>
      <c r="D505" t="s">
        <v>2234</v>
      </c>
      <c r="E505" t="s">
        <v>2235</v>
      </c>
      <c r="F505" t="s">
        <v>2236</v>
      </c>
      <c r="G505" t="s">
        <v>2237</v>
      </c>
      <c r="H505" t="s">
        <v>463</v>
      </c>
      <c r="I505" t="s">
        <v>2238</v>
      </c>
      <c r="J505" t="s">
        <v>2239</v>
      </c>
      <c r="L505" s="174">
        <v>45716</v>
      </c>
      <c r="M505">
        <v>45590</v>
      </c>
      <c r="N505">
        <v>2201899.5699999998</v>
      </c>
      <c r="O505">
        <v>6072776.3100000005</v>
      </c>
      <c r="P505">
        <v>3870876.74</v>
      </c>
      <c r="Q505">
        <v>2201899.5699999998</v>
      </c>
      <c r="R505">
        <v>0</v>
      </c>
      <c r="S505" t="s">
        <v>109</v>
      </c>
      <c r="T505" t="s">
        <v>114</v>
      </c>
      <c r="U505" t="s">
        <v>466</v>
      </c>
      <c r="V505" t="s">
        <v>109</v>
      </c>
      <c r="W505" t="s">
        <v>2193</v>
      </c>
      <c r="Y505" t="s">
        <v>101</v>
      </c>
      <c r="Z505">
        <v>-3.68</v>
      </c>
      <c r="AA505">
        <v>-42.75</v>
      </c>
      <c r="AB505" t="s">
        <v>537</v>
      </c>
      <c r="AC505" t="s">
        <v>109</v>
      </c>
    </row>
    <row r="506" spans="1:29" x14ac:dyDescent="0.25">
      <c r="A506" t="s">
        <v>2089</v>
      </c>
      <c r="B506" t="s">
        <v>495</v>
      </c>
      <c r="C506" t="s">
        <v>458</v>
      </c>
      <c r="D506" t="s">
        <v>2240</v>
      </c>
      <c r="E506" t="s">
        <v>497</v>
      </c>
      <c r="F506" t="s">
        <v>2241</v>
      </c>
      <c r="G506" t="s">
        <v>2242</v>
      </c>
      <c r="H506" t="s">
        <v>463</v>
      </c>
      <c r="I506" t="s">
        <v>2243</v>
      </c>
      <c r="J506" t="s">
        <v>615</v>
      </c>
      <c r="L506" s="174">
        <v>45656</v>
      </c>
      <c r="M506" s="174">
        <v>45688</v>
      </c>
      <c r="N506">
        <v>0</v>
      </c>
      <c r="O506">
        <v>507137.04</v>
      </c>
      <c r="P506">
        <v>507137.04</v>
      </c>
      <c r="Q506">
        <v>0</v>
      </c>
      <c r="R506">
        <v>0</v>
      </c>
      <c r="S506" t="s">
        <v>109</v>
      </c>
      <c r="T506" t="s">
        <v>114</v>
      </c>
      <c r="U506" t="s">
        <v>109</v>
      </c>
      <c r="V506" t="s">
        <v>109</v>
      </c>
      <c r="W506" t="s">
        <v>2107</v>
      </c>
      <c r="Y506" t="s">
        <v>101</v>
      </c>
      <c r="Z506">
        <v>-2.89</v>
      </c>
      <c r="AA506">
        <v>-44.88</v>
      </c>
      <c r="AB506" t="s">
        <v>537</v>
      </c>
      <c r="AC506" t="s">
        <v>109</v>
      </c>
    </row>
    <row r="507" spans="1:29" x14ac:dyDescent="0.25">
      <c r="A507" t="s">
        <v>2089</v>
      </c>
      <c r="B507" t="s">
        <v>495</v>
      </c>
      <c r="C507" t="s">
        <v>458</v>
      </c>
      <c r="D507" t="s">
        <v>2240</v>
      </c>
      <c r="E507" t="s">
        <v>497</v>
      </c>
      <c r="F507" t="s">
        <v>2244</v>
      </c>
      <c r="G507" t="s">
        <v>2245</v>
      </c>
      <c r="H507" t="s">
        <v>463</v>
      </c>
      <c r="I507" t="s">
        <v>2246</v>
      </c>
      <c r="J507" t="s">
        <v>615</v>
      </c>
      <c r="L507" s="174">
        <v>45656</v>
      </c>
      <c r="M507" s="174">
        <v>45596</v>
      </c>
      <c r="N507">
        <v>244730.16</v>
      </c>
      <c r="O507">
        <v>676496.69000000006</v>
      </c>
      <c r="P507">
        <v>431766.53</v>
      </c>
      <c r="Q507">
        <v>244730.16</v>
      </c>
      <c r="R507">
        <v>0</v>
      </c>
      <c r="S507" t="s">
        <v>109</v>
      </c>
      <c r="T507" t="s">
        <v>114</v>
      </c>
      <c r="U507" t="s">
        <v>109</v>
      </c>
      <c r="V507" t="s">
        <v>109</v>
      </c>
      <c r="W507" t="s">
        <v>2107</v>
      </c>
      <c r="X507" t="s">
        <v>2247</v>
      </c>
      <c r="Y507" t="s">
        <v>101</v>
      </c>
      <c r="Z507">
        <v>-1.2</v>
      </c>
      <c r="AA507">
        <v>-46.02</v>
      </c>
      <c r="AB507" t="s">
        <v>537</v>
      </c>
      <c r="AC507" t="s">
        <v>109</v>
      </c>
    </row>
    <row r="508" spans="1:29" x14ac:dyDescent="0.25">
      <c r="A508" t="s">
        <v>2089</v>
      </c>
      <c r="B508" t="s">
        <v>495</v>
      </c>
      <c r="C508" t="s">
        <v>458</v>
      </c>
      <c r="D508" t="s">
        <v>2240</v>
      </c>
      <c r="E508" t="s">
        <v>497</v>
      </c>
      <c r="F508" t="s">
        <v>2248</v>
      </c>
      <c r="G508" t="s">
        <v>2249</v>
      </c>
      <c r="H508" t="s">
        <v>463</v>
      </c>
      <c r="I508" t="s">
        <v>2250</v>
      </c>
      <c r="J508" t="s">
        <v>2251</v>
      </c>
      <c r="L508" s="174">
        <v>45656</v>
      </c>
      <c r="M508" s="174">
        <v>45596</v>
      </c>
      <c r="N508">
        <v>107120.15</v>
      </c>
      <c r="O508">
        <v>791648.43</v>
      </c>
      <c r="P508">
        <v>684528.28</v>
      </c>
      <c r="Q508">
        <v>107120.15</v>
      </c>
      <c r="R508">
        <v>0</v>
      </c>
      <c r="S508" t="s">
        <v>109</v>
      </c>
      <c r="T508" t="s">
        <v>114</v>
      </c>
      <c r="U508" t="s">
        <v>109</v>
      </c>
      <c r="V508" t="s">
        <v>109</v>
      </c>
      <c r="W508" t="s">
        <v>2125</v>
      </c>
      <c r="Y508" t="s">
        <v>101</v>
      </c>
      <c r="Z508">
        <v>-5.57</v>
      </c>
      <c r="AA508">
        <v>-46.74</v>
      </c>
      <c r="AB508" t="s">
        <v>537</v>
      </c>
      <c r="AC508" t="s">
        <v>109</v>
      </c>
    </row>
    <row r="509" spans="1:29" x14ac:dyDescent="0.25">
      <c r="A509" t="s">
        <v>2089</v>
      </c>
      <c r="B509" t="s">
        <v>495</v>
      </c>
      <c r="C509" t="s">
        <v>458</v>
      </c>
      <c r="D509" t="s">
        <v>2240</v>
      </c>
      <c r="E509" t="s">
        <v>497</v>
      </c>
      <c r="F509" t="s">
        <v>2252</v>
      </c>
      <c r="G509" t="s">
        <v>2253</v>
      </c>
      <c r="H509" t="s">
        <v>463</v>
      </c>
      <c r="I509" t="s">
        <v>2254</v>
      </c>
      <c r="J509" t="s">
        <v>615</v>
      </c>
      <c r="L509" s="174">
        <v>45656</v>
      </c>
      <c r="M509" s="174">
        <v>45688</v>
      </c>
      <c r="N509">
        <v>93382.32</v>
      </c>
      <c r="O509">
        <v>575930.92999999993</v>
      </c>
      <c r="P509">
        <v>482548.61</v>
      </c>
      <c r="Q509">
        <v>93382.32</v>
      </c>
      <c r="R509">
        <v>0</v>
      </c>
      <c r="S509" t="s">
        <v>109</v>
      </c>
      <c r="T509" t="s">
        <v>114</v>
      </c>
      <c r="U509" t="s">
        <v>109</v>
      </c>
      <c r="V509" t="s">
        <v>109</v>
      </c>
      <c r="W509" t="s">
        <v>2125</v>
      </c>
      <c r="X509" t="s">
        <v>2255</v>
      </c>
      <c r="Y509" t="s">
        <v>101</v>
      </c>
      <c r="Z509">
        <v>-6.37</v>
      </c>
      <c r="AA509">
        <v>-44.36</v>
      </c>
      <c r="AB509" t="s">
        <v>537</v>
      </c>
      <c r="AC509" t="s">
        <v>109</v>
      </c>
    </row>
    <row r="510" spans="1:29" x14ac:dyDescent="0.25">
      <c r="A510" t="s">
        <v>2089</v>
      </c>
      <c r="B510" t="s">
        <v>495</v>
      </c>
      <c r="C510" t="s">
        <v>458</v>
      </c>
      <c r="D510" t="s">
        <v>2240</v>
      </c>
      <c r="E510" t="s">
        <v>497</v>
      </c>
      <c r="F510" t="s">
        <v>2256</v>
      </c>
      <c r="G510" t="s">
        <v>2257</v>
      </c>
      <c r="H510" t="s">
        <v>463</v>
      </c>
      <c r="I510" t="s">
        <v>2258</v>
      </c>
      <c r="J510" t="s">
        <v>2251</v>
      </c>
      <c r="L510" s="174">
        <v>45656</v>
      </c>
      <c r="M510" s="174">
        <v>45688</v>
      </c>
      <c r="N510">
        <v>63307.76</v>
      </c>
      <c r="O510">
        <v>647841.07999999996</v>
      </c>
      <c r="P510">
        <v>584533.31999999995</v>
      </c>
      <c r="Q510">
        <v>63307.76</v>
      </c>
      <c r="R510">
        <v>0</v>
      </c>
      <c r="S510" t="s">
        <v>109</v>
      </c>
      <c r="T510" t="s">
        <v>114</v>
      </c>
      <c r="U510" t="s">
        <v>109</v>
      </c>
      <c r="V510" t="s">
        <v>109</v>
      </c>
      <c r="W510" t="s">
        <v>2107</v>
      </c>
      <c r="Y510" t="s">
        <v>101</v>
      </c>
      <c r="Z510">
        <v>-1.66</v>
      </c>
      <c r="AA510">
        <v>-45.37</v>
      </c>
      <c r="AB510" t="s">
        <v>537</v>
      </c>
      <c r="AC510" t="s">
        <v>109</v>
      </c>
    </row>
    <row r="511" spans="1:29" x14ac:dyDescent="0.25">
      <c r="A511" t="s">
        <v>2089</v>
      </c>
      <c r="B511" t="s">
        <v>495</v>
      </c>
      <c r="C511" t="s">
        <v>458</v>
      </c>
      <c r="D511" t="s">
        <v>2240</v>
      </c>
      <c r="E511" t="s">
        <v>497</v>
      </c>
      <c r="F511" t="s">
        <v>2259</v>
      </c>
      <c r="G511" t="s">
        <v>2260</v>
      </c>
      <c r="H511" t="s">
        <v>463</v>
      </c>
      <c r="I511" t="s">
        <v>2261</v>
      </c>
      <c r="J511" t="s">
        <v>2262</v>
      </c>
      <c r="L511" s="174">
        <v>45656</v>
      </c>
      <c r="M511" s="174"/>
      <c r="N511">
        <v>0</v>
      </c>
      <c r="O511">
        <v>938336.96</v>
      </c>
      <c r="P511">
        <v>938336.96</v>
      </c>
      <c r="Q511">
        <v>0</v>
      </c>
      <c r="R511">
        <v>0</v>
      </c>
      <c r="S511" t="s">
        <v>109</v>
      </c>
      <c r="T511" t="s">
        <v>114</v>
      </c>
      <c r="U511" t="s">
        <v>109</v>
      </c>
      <c r="V511" t="s">
        <v>109</v>
      </c>
      <c r="W511" t="s">
        <v>2095</v>
      </c>
      <c r="Y511" t="s">
        <v>101</v>
      </c>
      <c r="Z511">
        <v>-2.5299999999999998</v>
      </c>
      <c r="AA511">
        <v>-44.3</v>
      </c>
      <c r="AB511" t="s">
        <v>537</v>
      </c>
      <c r="AC511" t="s">
        <v>109</v>
      </c>
    </row>
    <row r="512" spans="1:29" x14ac:dyDescent="0.25">
      <c r="A512" t="s">
        <v>2089</v>
      </c>
      <c r="B512" t="s">
        <v>495</v>
      </c>
      <c r="C512" t="s">
        <v>458</v>
      </c>
      <c r="D512" t="s">
        <v>2240</v>
      </c>
      <c r="E512" t="s">
        <v>497</v>
      </c>
      <c r="F512" t="s">
        <v>2263</v>
      </c>
      <c r="G512" t="s">
        <v>2264</v>
      </c>
      <c r="H512" t="s">
        <v>463</v>
      </c>
      <c r="I512" t="s">
        <v>2265</v>
      </c>
      <c r="J512" t="s">
        <v>615</v>
      </c>
      <c r="L512" s="174">
        <v>46021</v>
      </c>
      <c r="M512" s="174">
        <v>45962</v>
      </c>
      <c r="N512">
        <v>447476</v>
      </c>
      <c r="O512">
        <v>447476</v>
      </c>
      <c r="P512">
        <v>0</v>
      </c>
      <c r="Q512">
        <v>447476</v>
      </c>
      <c r="R512">
        <v>0</v>
      </c>
      <c r="S512" t="s">
        <v>109</v>
      </c>
      <c r="T512" t="s">
        <v>109</v>
      </c>
      <c r="U512" t="s">
        <v>114</v>
      </c>
      <c r="V512" t="s">
        <v>109</v>
      </c>
      <c r="W512" t="s">
        <v>2107</v>
      </c>
      <c r="Y512" t="s">
        <v>101</v>
      </c>
      <c r="Z512">
        <v>-3.22</v>
      </c>
      <c r="AA512">
        <v>-45</v>
      </c>
      <c r="AB512" t="s">
        <v>475</v>
      </c>
      <c r="AC512" t="s">
        <v>2139</v>
      </c>
    </row>
    <row r="513" spans="1:29" x14ac:dyDescent="0.25">
      <c r="A513" t="s">
        <v>2089</v>
      </c>
      <c r="B513" t="s">
        <v>495</v>
      </c>
      <c r="C513" t="s">
        <v>458</v>
      </c>
      <c r="D513" t="s">
        <v>2240</v>
      </c>
      <c r="E513" t="s">
        <v>497</v>
      </c>
      <c r="F513" t="s">
        <v>2266</v>
      </c>
      <c r="G513" t="s">
        <v>2267</v>
      </c>
      <c r="H513" t="s">
        <v>463</v>
      </c>
      <c r="I513" t="s">
        <v>2268</v>
      </c>
      <c r="J513" t="s">
        <v>615</v>
      </c>
      <c r="L513" s="174">
        <v>46022.125</v>
      </c>
      <c r="M513" s="174">
        <v>45931</v>
      </c>
      <c r="N513">
        <v>440842</v>
      </c>
      <c r="O513">
        <v>447475.38</v>
      </c>
      <c r="P513">
        <v>0</v>
      </c>
      <c r="Q513">
        <v>440842</v>
      </c>
      <c r="R513">
        <v>6633.38</v>
      </c>
      <c r="S513" t="s">
        <v>109</v>
      </c>
      <c r="T513" t="s">
        <v>109</v>
      </c>
      <c r="U513" t="s">
        <v>114</v>
      </c>
      <c r="V513" t="s">
        <v>109</v>
      </c>
      <c r="W513" t="s">
        <v>2095</v>
      </c>
      <c r="Y513" t="s">
        <v>101</v>
      </c>
      <c r="Z513">
        <v>-2.56</v>
      </c>
      <c r="AA513">
        <v>-44.2</v>
      </c>
      <c r="AB513" t="s">
        <v>475</v>
      </c>
      <c r="AC513" t="s">
        <v>2139</v>
      </c>
    </row>
    <row r="514" spans="1:29" x14ac:dyDescent="0.25">
      <c r="A514" t="s">
        <v>2089</v>
      </c>
      <c r="B514" t="s">
        <v>1245</v>
      </c>
      <c r="C514" t="s">
        <v>458</v>
      </c>
      <c r="D514" t="s">
        <v>2269</v>
      </c>
      <c r="E514" t="s">
        <v>2270</v>
      </c>
      <c r="F514" t="s">
        <v>2271</v>
      </c>
      <c r="G514" t="s">
        <v>2272</v>
      </c>
      <c r="H514" t="s">
        <v>551</v>
      </c>
      <c r="I514" t="s">
        <v>2273</v>
      </c>
      <c r="J514" t="s">
        <v>2274</v>
      </c>
      <c r="L514" s="174">
        <v>45870</v>
      </c>
      <c r="M514" s="174">
        <v>45873</v>
      </c>
      <c r="N514">
        <v>825179.99</v>
      </c>
      <c r="O514">
        <v>825179.99</v>
      </c>
      <c r="P514">
        <v>0</v>
      </c>
      <c r="Q514">
        <v>825179.99</v>
      </c>
      <c r="R514">
        <v>0</v>
      </c>
      <c r="S514" t="s">
        <v>109</v>
      </c>
      <c r="T514" t="s">
        <v>109</v>
      </c>
      <c r="U514" t="s">
        <v>114</v>
      </c>
      <c r="V514" t="s">
        <v>109</v>
      </c>
      <c r="W514" t="s">
        <v>2125</v>
      </c>
      <c r="Y514" t="s">
        <v>101</v>
      </c>
      <c r="Z514">
        <v>-4.95</v>
      </c>
      <c r="AA514">
        <v>-47.51</v>
      </c>
      <c r="AB514" t="s">
        <v>625</v>
      </c>
      <c r="AC514" t="s">
        <v>109</v>
      </c>
    </row>
    <row r="515" spans="1:29" x14ac:dyDescent="0.25">
      <c r="A515" t="s">
        <v>2089</v>
      </c>
      <c r="B515" t="s">
        <v>457</v>
      </c>
      <c r="C515" t="s">
        <v>458</v>
      </c>
      <c r="D515" t="s">
        <v>2275</v>
      </c>
      <c r="E515" t="s">
        <v>2276</v>
      </c>
      <c r="F515" t="s">
        <v>2277</v>
      </c>
      <c r="G515" t="s">
        <v>2278</v>
      </c>
      <c r="H515" t="s">
        <v>463</v>
      </c>
      <c r="I515" t="s">
        <v>2279</v>
      </c>
      <c r="J515" t="s">
        <v>2280</v>
      </c>
      <c r="L515" s="174">
        <v>45716</v>
      </c>
      <c r="M515" s="174">
        <v>45665</v>
      </c>
      <c r="N515">
        <v>4955987.7699999996</v>
      </c>
      <c r="O515">
        <v>10897377.390000001</v>
      </c>
      <c r="P515">
        <v>5941389.6200000001</v>
      </c>
      <c r="Q515">
        <v>4955987.7699999996</v>
      </c>
      <c r="R515">
        <v>0</v>
      </c>
      <c r="S515" t="s">
        <v>109</v>
      </c>
      <c r="T515" t="s">
        <v>114</v>
      </c>
      <c r="U515" t="s">
        <v>109</v>
      </c>
      <c r="V515" t="s">
        <v>109</v>
      </c>
      <c r="W515" t="s">
        <v>2125</v>
      </c>
      <c r="Y515" t="s">
        <v>101</v>
      </c>
      <c r="Z515">
        <v>-4.08</v>
      </c>
      <c r="AA515">
        <v>-45.87</v>
      </c>
      <c r="AB515" t="s">
        <v>537</v>
      </c>
      <c r="AC515" t="s">
        <v>109</v>
      </c>
    </row>
    <row r="516" spans="1:29" x14ac:dyDescent="0.25">
      <c r="A516" t="s">
        <v>2089</v>
      </c>
      <c r="B516" t="s">
        <v>457</v>
      </c>
      <c r="C516" t="s">
        <v>458</v>
      </c>
      <c r="D516" t="s">
        <v>2275</v>
      </c>
      <c r="E516" t="s">
        <v>2276</v>
      </c>
      <c r="F516" t="s">
        <v>2281</v>
      </c>
      <c r="G516" t="s">
        <v>2282</v>
      </c>
      <c r="H516" t="s">
        <v>463</v>
      </c>
      <c r="I516" t="s">
        <v>2212</v>
      </c>
      <c r="J516" t="s">
        <v>2283</v>
      </c>
      <c r="L516" s="174">
        <v>46022.125</v>
      </c>
      <c r="M516" s="174">
        <v>46297</v>
      </c>
      <c r="N516">
        <v>17446.349999999999</v>
      </c>
      <c r="O516">
        <v>18115406.82</v>
      </c>
      <c r="P516">
        <v>0</v>
      </c>
      <c r="Q516">
        <v>2017446.35</v>
      </c>
      <c r="R516">
        <v>16097960.470000001</v>
      </c>
      <c r="S516" t="s">
        <v>109</v>
      </c>
      <c r="T516" t="s">
        <v>109</v>
      </c>
      <c r="U516" t="s">
        <v>114</v>
      </c>
      <c r="V516" t="s">
        <v>109</v>
      </c>
      <c r="W516" t="s">
        <v>2107</v>
      </c>
      <c r="X516" t="s">
        <v>2284</v>
      </c>
      <c r="Y516" t="s">
        <v>101</v>
      </c>
      <c r="Z516">
        <v>-4.28</v>
      </c>
      <c r="AA516">
        <v>-45.25</v>
      </c>
      <c r="AB516" t="s">
        <v>523</v>
      </c>
      <c r="AC516" t="s">
        <v>2130</v>
      </c>
    </row>
    <row r="517" spans="1:29" x14ac:dyDescent="0.25">
      <c r="A517" t="s">
        <v>2089</v>
      </c>
      <c r="B517" t="s">
        <v>573</v>
      </c>
      <c r="C517" t="s">
        <v>458</v>
      </c>
      <c r="D517" t="s">
        <v>2275</v>
      </c>
      <c r="E517" t="s">
        <v>2276</v>
      </c>
      <c r="F517" t="s">
        <v>2285</v>
      </c>
      <c r="G517" t="s">
        <v>2286</v>
      </c>
      <c r="H517" t="s">
        <v>463</v>
      </c>
      <c r="I517" t="s">
        <v>2287</v>
      </c>
      <c r="J517" t="s">
        <v>2288</v>
      </c>
      <c r="L517" s="174">
        <v>45716</v>
      </c>
      <c r="M517" s="174">
        <v>45810</v>
      </c>
      <c r="N517">
        <v>7701675.4299999997</v>
      </c>
      <c r="O517">
        <v>19499172.969999999</v>
      </c>
      <c r="P517">
        <v>11797497.540000001</v>
      </c>
      <c r="Q517">
        <v>7701675.4299999997</v>
      </c>
      <c r="R517">
        <v>0</v>
      </c>
      <c r="S517" t="s">
        <v>109</v>
      </c>
      <c r="T517" t="s">
        <v>114</v>
      </c>
      <c r="U517" t="s">
        <v>466</v>
      </c>
      <c r="V517" t="s">
        <v>109</v>
      </c>
      <c r="W517" t="s">
        <v>2120</v>
      </c>
      <c r="Y517" t="s">
        <v>101</v>
      </c>
      <c r="Z517">
        <v>-4.07</v>
      </c>
      <c r="AA517">
        <v>-45.69</v>
      </c>
      <c r="AB517" t="s">
        <v>537</v>
      </c>
      <c r="AC517" t="s">
        <v>109</v>
      </c>
    </row>
    <row r="518" spans="1:29" x14ac:dyDescent="0.25">
      <c r="A518" t="s">
        <v>2089</v>
      </c>
      <c r="B518" t="s">
        <v>516</v>
      </c>
      <c r="C518" t="s">
        <v>458</v>
      </c>
      <c r="D518" t="s">
        <v>2275</v>
      </c>
      <c r="E518" t="s">
        <v>2276</v>
      </c>
      <c r="F518" t="s">
        <v>2289</v>
      </c>
      <c r="G518" t="s">
        <v>2290</v>
      </c>
      <c r="H518" t="s">
        <v>463</v>
      </c>
      <c r="I518" t="s">
        <v>2287</v>
      </c>
      <c r="J518" t="s">
        <v>1829</v>
      </c>
      <c r="L518" s="174">
        <v>46022.125</v>
      </c>
      <c r="M518" s="174">
        <v>46305</v>
      </c>
      <c r="N518">
        <v>318468.84000000003</v>
      </c>
      <c r="O518">
        <v>1199938.92</v>
      </c>
      <c r="P518">
        <v>0</v>
      </c>
      <c r="Q518">
        <v>318468.84000000003</v>
      </c>
      <c r="R518">
        <v>881470.08</v>
      </c>
      <c r="S518" t="s">
        <v>109</v>
      </c>
      <c r="T518" t="s">
        <v>109</v>
      </c>
      <c r="U518" t="s">
        <v>114</v>
      </c>
      <c r="V518" t="s">
        <v>109</v>
      </c>
      <c r="W518" t="s">
        <v>2120</v>
      </c>
      <c r="Y518" t="s">
        <v>101</v>
      </c>
      <c r="Z518">
        <v>-4.07</v>
      </c>
      <c r="AA518">
        <v>-45.69</v>
      </c>
      <c r="AB518" t="s">
        <v>523</v>
      </c>
      <c r="AC518" t="s">
        <v>2130</v>
      </c>
    </row>
    <row r="519" spans="1:29" x14ac:dyDescent="0.25">
      <c r="A519" t="s">
        <v>2089</v>
      </c>
      <c r="B519" t="s">
        <v>1245</v>
      </c>
      <c r="C519" t="s">
        <v>458</v>
      </c>
      <c r="D519" t="s">
        <v>2275</v>
      </c>
      <c r="E519" t="s">
        <v>2276</v>
      </c>
      <c r="F519" t="s">
        <v>2291</v>
      </c>
      <c r="G519" t="s">
        <v>2292</v>
      </c>
      <c r="H519" t="s">
        <v>551</v>
      </c>
      <c r="I519" t="s">
        <v>2293</v>
      </c>
      <c r="J519" t="s">
        <v>2294</v>
      </c>
      <c r="L519" s="174">
        <v>45870</v>
      </c>
      <c r="M519" s="174">
        <v>45873</v>
      </c>
      <c r="N519">
        <v>948621.96</v>
      </c>
      <c r="O519">
        <v>982498.36</v>
      </c>
      <c r="P519">
        <v>33876.400000000001</v>
      </c>
      <c r="Q519">
        <v>948621.96</v>
      </c>
      <c r="R519">
        <v>0</v>
      </c>
      <c r="S519" t="s">
        <v>109</v>
      </c>
      <c r="T519" t="s">
        <v>109</v>
      </c>
      <c r="U519" t="s">
        <v>114</v>
      </c>
      <c r="V519" t="s">
        <v>109</v>
      </c>
      <c r="W519" t="s">
        <v>2120</v>
      </c>
      <c r="Y519" t="s">
        <v>101</v>
      </c>
      <c r="Z519">
        <v>-4.07</v>
      </c>
      <c r="AA519">
        <v>-45.69</v>
      </c>
      <c r="AB519" t="s">
        <v>537</v>
      </c>
      <c r="AC519" t="s">
        <v>109</v>
      </c>
    </row>
    <row r="520" spans="1:29" x14ac:dyDescent="0.25">
      <c r="A520" t="s">
        <v>2089</v>
      </c>
      <c r="B520" t="s">
        <v>580</v>
      </c>
      <c r="C520" t="s">
        <v>477</v>
      </c>
      <c r="D520" t="s">
        <v>2295</v>
      </c>
      <c r="E520" t="s">
        <v>2296</v>
      </c>
      <c r="F520" t="s">
        <v>2297</v>
      </c>
      <c r="G520" t="s">
        <v>2298</v>
      </c>
      <c r="H520" t="s">
        <v>463</v>
      </c>
      <c r="I520" t="s">
        <v>2299</v>
      </c>
      <c r="J520" t="s">
        <v>2300</v>
      </c>
      <c r="L520" s="174">
        <v>45657</v>
      </c>
      <c r="M520" s="174">
        <v>45763</v>
      </c>
      <c r="N520">
        <v>5154949.5199999996</v>
      </c>
      <c r="O520">
        <v>8054697.2599999998</v>
      </c>
      <c r="P520">
        <v>2899747.74</v>
      </c>
      <c r="Q520">
        <v>5154949.5199999996</v>
      </c>
      <c r="R520">
        <v>0</v>
      </c>
      <c r="S520" t="s">
        <v>109</v>
      </c>
      <c r="T520" t="s">
        <v>114</v>
      </c>
      <c r="U520" t="s">
        <v>109</v>
      </c>
      <c r="V520" t="s">
        <v>109</v>
      </c>
      <c r="W520" t="s">
        <v>2120</v>
      </c>
      <c r="Y520" t="s">
        <v>101</v>
      </c>
      <c r="Z520">
        <v>-4.38</v>
      </c>
      <c r="AA520">
        <v>-44.33</v>
      </c>
      <c r="AB520" t="s">
        <v>537</v>
      </c>
      <c r="AC520" t="s">
        <v>109</v>
      </c>
    </row>
    <row r="521" spans="1:29" x14ac:dyDescent="0.25">
      <c r="A521" t="s">
        <v>2089</v>
      </c>
      <c r="B521" t="s">
        <v>1245</v>
      </c>
      <c r="C521" t="s">
        <v>546</v>
      </c>
      <c r="D521" t="s">
        <v>2301</v>
      </c>
      <c r="E521" t="s">
        <v>731</v>
      </c>
      <c r="F521" t="s">
        <v>2302</v>
      </c>
      <c r="G521" t="s">
        <v>2303</v>
      </c>
      <c r="H521" t="s">
        <v>551</v>
      </c>
      <c r="I521" t="s">
        <v>2304</v>
      </c>
      <c r="J521" t="s">
        <v>2305</v>
      </c>
      <c r="L521" s="174">
        <v>45597</v>
      </c>
      <c r="M521" s="174">
        <v>45601</v>
      </c>
      <c r="N521">
        <v>9727.69</v>
      </c>
      <c r="O521">
        <v>209490.04</v>
      </c>
      <c r="P521">
        <v>199762.35</v>
      </c>
      <c r="Q521">
        <v>9727.69</v>
      </c>
      <c r="R521">
        <v>0</v>
      </c>
      <c r="S521" t="s">
        <v>109</v>
      </c>
      <c r="T521" t="s">
        <v>114</v>
      </c>
      <c r="U521" t="s">
        <v>109</v>
      </c>
      <c r="V521" t="s">
        <v>109</v>
      </c>
      <c r="W521" t="s">
        <v>2125</v>
      </c>
      <c r="Y521" t="s">
        <v>101</v>
      </c>
      <c r="Z521">
        <v>-6.5</v>
      </c>
      <c r="AA521">
        <v>-43.7</v>
      </c>
      <c r="AB521" t="s">
        <v>625</v>
      </c>
      <c r="AC521" t="s">
        <v>109</v>
      </c>
    </row>
    <row r="522" spans="1:29" x14ac:dyDescent="0.25">
      <c r="A522" t="s">
        <v>2089</v>
      </c>
      <c r="B522" t="s">
        <v>729</v>
      </c>
      <c r="C522" t="s">
        <v>546</v>
      </c>
      <c r="D522" t="s">
        <v>2301</v>
      </c>
      <c r="E522" t="s">
        <v>731</v>
      </c>
      <c r="F522" t="s">
        <v>2306</v>
      </c>
      <c r="G522" t="s">
        <v>2307</v>
      </c>
      <c r="H522" t="s">
        <v>551</v>
      </c>
      <c r="I522" t="s">
        <v>2254</v>
      </c>
      <c r="J522" t="s">
        <v>2308</v>
      </c>
      <c r="K522" t="s">
        <v>2309</v>
      </c>
      <c r="L522" s="174">
        <v>46020.125</v>
      </c>
      <c r="M522" s="174">
        <v>45945</v>
      </c>
      <c r="N522">
        <v>148187.72</v>
      </c>
      <c r="O522">
        <v>148187.72</v>
      </c>
      <c r="P522">
        <v>0</v>
      </c>
      <c r="Q522">
        <v>148187.72</v>
      </c>
      <c r="R522">
        <v>0</v>
      </c>
      <c r="S522" t="s">
        <v>109</v>
      </c>
      <c r="T522" t="s">
        <v>109</v>
      </c>
      <c r="U522" t="s">
        <v>114</v>
      </c>
      <c r="V522" t="s">
        <v>109</v>
      </c>
      <c r="W522" t="s">
        <v>2125</v>
      </c>
      <c r="Y522" t="s">
        <v>101</v>
      </c>
      <c r="Z522">
        <v>-6.37</v>
      </c>
      <c r="AA522">
        <v>-44.36</v>
      </c>
      <c r="AB522" t="s">
        <v>625</v>
      </c>
      <c r="AC522" t="s">
        <v>109</v>
      </c>
    </row>
    <row r="523" spans="1:29" x14ac:dyDescent="0.25">
      <c r="A523" t="s">
        <v>2089</v>
      </c>
      <c r="B523" t="s">
        <v>729</v>
      </c>
      <c r="C523" t="s">
        <v>546</v>
      </c>
      <c r="D523" t="s">
        <v>2301</v>
      </c>
      <c r="E523" t="s">
        <v>731</v>
      </c>
      <c r="F523" t="s">
        <v>2310</v>
      </c>
      <c r="G523" t="s">
        <v>2311</v>
      </c>
      <c r="H523" t="s">
        <v>551</v>
      </c>
      <c r="I523" t="s">
        <v>2312</v>
      </c>
      <c r="J523" t="s">
        <v>2313</v>
      </c>
      <c r="K523" t="s">
        <v>2314</v>
      </c>
      <c r="L523" s="174">
        <v>46020.125</v>
      </c>
      <c r="M523" s="174">
        <v>45945</v>
      </c>
      <c r="N523">
        <v>148187.72</v>
      </c>
      <c r="O523">
        <v>148187.72</v>
      </c>
      <c r="P523">
        <v>0</v>
      </c>
      <c r="Q523">
        <v>148187.72</v>
      </c>
      <c r="R523">
        <v>0</v>
      </c>
      <c r="S523" t="s">
        <v>109</v>
      </c>
      <c r="T523" t="s">
        <v>109</v>
      </c>
      <c r="U523" t="s">
        <v>114</v>
      </c>
      <c r="V523" t="s">
        <v>109</v>
      </c>
      <c r="W523" t="s">
        <v>2120</v>
      </c>
      <c r="Y523" t="s">
        <v>101</v>
      </c>
      <c r="Z523">
        <v>-5.31</v>
      </c>
      <c r="AA523">
        <v>-44.24</v>
      </c>
      <c r="AB523" t="s">
        <v>625</v>
      </c>
      <c r="AC523" t="s">
        <v>109</v>
      </c>
    </row>
    <row r="524" spans="1:29" x14ac:dyDescent="0.25">
      <c r="A524" t="s">
        <v>2089</v>
      </c>
      <c r="B524" t="s">
        <v>538</v>
      </c>
      <c r="C524" t="s">
        <v>477</v>
      </c>
      <c r="D524" t="s">
        <v>2315</v>
      </c>
      <c r="E524" t="s">
        <v>532</v>
      </c>
      <c r="F524" t="s">
        <v>2316</v>
      </c>
      <c r="G524" t="s">
        <v>2317</v>
      </c>
      <c r="H524" t="s">
        <v>463</v>
      </c>
      <c r="I524" t="s">
        <v>2318</v>
      </c>
      <c r="J524" t="s">
        <v>2319</v>
      </c>
      <c r="K524" t="s">
        <v>2320</v>
      </c>
      <c r="L524" s="174">
        <v>45687</v>
      </c>
      <c r="M524" s="174">
        <v>45717</v>
      </c>
      <c r="N524">
        <v>514209.02</v>
      </c>
      <c r="O524">
        <v>826983.28</v>
      </c>
      <c r="P524">
        <v>312774.26</v>
      </c>
      <c r="Q524">
        <v>514209.02</v>
      </c>
      <c r="R524">
        <v>0</v>
      </c>
      <c r="S524" t="s">
        <v>109</v>
      </c>
      <c r="T524" t="s">
        <v>114</v>
      </c>
      <c r="U524" t="s">
        <v>466</v>
      </c>
      <c r="V524" t="s">
        <v>109</v>
      </c>
      <c r="W524" t="s">
        <v>2125</v>
      </c>
      <c r="Y524" t="s">
        <v>101</v>
      </c>
      <c r="Z524">
        <v>-6.34</v>
      </c>
      <c r="AA524">
        <v>-47.4</v>
      </c>
      <c r="AB524" t="s">
        <v>537</v>
      </c>
      <c r="AC524" t="s">
        <v>109</v>
      </c>
    </row>
    <row r="525" spans="1:29" x14ac:dyDescent="0.25">
      <c r="A525" t="s">
        <v>2089</v>
      </c>
      <c r="B525" t="s">
        <v>538</v>
      </c>
      <c r="C525" t="s">
        <v>477</v>
      </c>
      <c r="D525" t="s">
        <v>2315</v>
      </c>
      <c r="E525" t="s">
        <v>532</v>
      </c>
      <c r="F525" t="s">
        <v>2321</v>
      </c>
      <c r="G525" t="s">
        <v>2322</v>
      </c>
      <c r="H525" t="s">
        <v>463</v>
      </c>
      <c r="I525" t="s">
        <v>2323</v>
      </c>
      <c r="J525" t="s">
        <v>2324</v>
      </c>
      <c r="L525" s="174">
        <v>45716</v>
      </c>
      <c r="M525" s="174">
        <v>45716</v>
      </c>
      <c r="N525">
        <v>1048195.48</v>
      </c>
      <c r="O525">
        <v>1662712.0699999998</v>
      </c>
      <c r="P525">
        <v>614516.59</v>
      </c>
      <c r="Q525">
        <v>1048195.48</v>
      </c>
      <c r="R525">
        <v>0</v>
      </c>
      <c r="S525" t="s">
        <v>109</v>
      </c>
      <c r="T525" t="s">
        <v>579</v>
      </c>
      <c r="U525" t="s">
        <v>114</v>
      </c>
      <c r="V525" t="s">
        <v>109</v>
      </c>
      <c r="W525" t="s">
        <v>2193</v>
      </c>
      <c r="Y525" t="s">
        <v>101</v>
      </c>
      <c r="Z525">
        <v>-2.89</v>
      </c>
      <c r="AA525">
        <v>-41.9</v>
      </c>
      <c r="AB525" t="s">
        <v>537</v>
      </c>
      <c r="AC525" t="s">
        <v>109</v>
      </c>
    </row>
    <row r="526" spans="1:29" x14ac:dyDescent="0.25">
      <c r="A526" t="s">
        <v>2089</v>
      </c>
      <c r="B526" t="s">
        <v>545</v>
      </c>
      <c r="C526" t="s">
        <v>546</v>
      </c>
      <c r="D526" t="s">
        <v>2325</v>
      </c>
      <c r="E526" t="s">
        <v>548</v>
      </c>
      <c r="F526" t="s">
        <v>2326</v>
      </c>
      <c r="G526" t="s">
        <v>2327</v>
      </c>
      <c r="H526" t="s">
        <v>551</v>
      </c>
      <c r="I526" t="s">
        <v>2328</v>
      </c>
      <c r="J526" t="s">
        <v>2329</v>
      </c>
      <c r="K526" t="s">
        <v>2330</v>
      </c>
      <c r="L526" s="174">
        <v>45656</v>
      </c>
      <c r="M526" s="174">
        <v>45608</v>
      </c>
      <c r="N526">
        <v>558382.82999999996</v>
      </c>
      <c r="O526">
        <v>1549358.69</v>
      </c>
      <c r="P526">
        <v>990975.86</v>
      </c>
      <c r="Q526">
        <v>558382.82999999996</v>
      </c>
      <c r="R526">
        <v>0</v>
      </c>
      <c r="S526" t="s">
        <v>109</v>
      </c>
      <c r="T526" t="s">
        <v>114</v>
      </c>
      <c r="U526" t="s">
        <v>109</v>
      </c>
      <c r="V526" t="s">
        <v>109</v>
      </c>
      <c r="W526" t="s">
        <v>2120</v>
      </c>
      <c r="Y526" t="s">
        <v>101</v>
      </c>
      <c r="Z526">
        <v>-3.67</v>
      </c>
      <c r="AA526">
        <v>-45.38</v>
      </c>
      <c r="AB526" t="s">
        <v>537</v>
      </c>
      <c r="AC526" t="s">
        <v>109</v>
      </c>
    </row>
    <row r="527" spans="1:29" x14ac:dyDescent="0.25">
      <c r="A527" t="s">
        <v>2089</v>
      </c>
      <c r="B527" t="s">
        <v>545</v>
      </c>
      <c r="C527" t="s">
        <v>546</v>
      </c>
      <c r="D527" t="s">
        <v>2325</v>
      </c>
      <c r="E527" t="s">
        <v>548</v>
      </c>
      <c r="F527" t="s">
        <v>2331</v>
      </c>
      <c r="G527" t="s">
        <v>2332</v>
      </c>
      <c r="H527" t="s">
        <v>551</v>
      </c>
      <c r="I527" t="s">
        <v>2333</v>
      </c>
      <c r="J527" t="s">
        <v>2329</v>
      </c>
      <c r="K527" t="s">
        <v>2334</v>
      </c>
      <c r="L527" s="174">
        <v>45656</v>
      </c>
      <c r="M527" s="174">
        <v>45671</v>
      </c>
      <c r="N527">
        <v>230350.04</v>
      </c>
      <c r="O527">
        <v>689073.32000000007</v>
      </c>
      <c r="P527">
        <v>458723.28</v>
      </c>
      <c r="Q527">
        <v>230350.04</v>
      </c>
      <c r="R527">
        <v>0</v>
      </c>
      <c r="S527" t="s">
        <v>109</v>
      </c>
      <c r="T527" t="s">
        <v>114</v>
      </c>
      <c r="U527" t="s">
        <v>109</v>
      </c>
      <c r="V527" t="s">
        <v>109</v>
      </c>
      <c r="W527" t="s">
        <v>2125</v>
      </c>
      <c r="Y527" t="s">
        <v>101</v>
      </c>
      <c r="Z527">
        <v>-4.3499999999999996</v>
      </c>
      <c r="AA527">
        <v>-46.4</v>
      </c>
      <c r="AB527" t="s">
        <v>537</v>
      </c>
      <c r="AC527" t="s">
        <v>109</v>
      </c>
    </row>
    <row r="528" spans="1:29" x14ac:dyDescent="0.25">
      <c r="A528" t="s">
        <v>2089</v>
      </c>
      <c r="B528" t="s">
        <v>545</v>
      </c>
      <c r="C528" t="s">
        <v>546</v>
      </c>
      <c r="D528" t="s">
        <v>2325</v>
      </c>
      <c r="E528" t="s">
        <v>548</v>
      </c>
      <c r="F528" t="s">
        <v>2335</v>
      </c>
      <c r="G528" t="s">
        <v>2336</v>
      </c>
      <c r="H528" t="s">
        <v>551</v>
      </c>
      <c r="I528" t="s">
        <v>2337</v>
      </c>
      <c r="J528" t="s">
        <v>2338</v>
      </c>
      <c r="K528" t="s">
        <v>2339</v>
      </c>
      <c r="L528" s="174">
        <v>45716</v>
      </c>
      <c r="M528" s="174">
        <v>45708</v>
      </c>
      <c r="N528">
        <v>278391</v>
      </c>
      <c r="O528">
        <v>1115779.3700000001</v>
      </c>
      <c r="P528">
        <v>837388.37</v>
      </c>
      <c r="Q528">
        <v>278391</v>
      </c>
      <c r="R528">
        <v>0</v>
      </c>
      <c r="S528" t="s">
        <v>109</v>
      </c>
      <c r="T528" t="s">
        <v>114</v>
      </c>
      <c r="U528" t="s">
        <v>109</v>
      </c>
      <c r="V528" t="s">
        <v>109</v>
      </c>
      <c r="W528" t="s">
        <v>2193</v>
      </c>
      <c r="Y528" t="s">
        <v>101</v>
      </c>
      <c r="Z528">
        <v>-2.58</v>
      </c>
      <c r="AA528">
        <v>-44.98</v>
      </c>
      <c r="AB528" t="s">
        <v>537</v>
      </c>
      <c r="AC528" t="s">
        <v>109</v>
      </c>
    </row>
    <row r="529" spans="1:29" x14ac:dyDescent="0.25">
      <c r="A529" t="s">
        <v>2089</v>
      </c>
      <c r="B529" t="s">
        <v>545</v>
      </c>
      <c r="C529" t="s">
        <v>546</v>
      </c>
      <c r="D529" t="s">
        <v>2325</v>
      </c>
      <c r="E529" t="s">
        <v>548</v>
      </c>
      <c r="F529" t="s">
        <v>2340</v>
      </c>
      <c r="G529" t="s">
        <v>2341</v>
      </c>
      <c r="H529" t="s">
        <v>551</v>
      </c>
      <c r="I529" t="s">
        <v>2342</v>
      </c>
      <c r="J529" t="s">
        <v>2329</v>
      </c>
      <c r="K529" t="s">
        <v>2339</v>
      </c>
      <c r="L529" s="174">
        <v>45656</v>
      </c>
      <c r="M529" s="174">
        <v>45681</v>
      </c>
      <c r="N529">
        <v>414521.3</v>
      </c>
      <c r="O529">
        <v>642732.55000000005</v>
      </c>
      <c r="P529">
        <v>228211.25</v>
      </c>
      <c r="Q529">
        <v>414521.3</v>
      </c>
      <c r="R529">
        <v>0</v>
      </c>
      <c r="S529" t="s">
        <v>109</v>
      </c>
      <c r="T529" t="s">
        <v>114</v>
      </c>
      <c r="U529" t="s">
        <v>109</v>
      </c>
      <c r="V529" t="s">
        <v>109</v>
      </c>
      <c r="W529" t="s">
        <v>2193</v>
      </c>
      <c r="Y529" t="s">
        <v>101</v>
      </c>
      <c r="Z529">
        <v>-4.26</v>
      </c>
      <c r="AA529">
        <v>-43.01</v>
      </c>
      <c r="AB529" t="s">
        <v>537</v>
      </c>
      <c r="AC529" t="s">
        <v>109</v>
      </c>
    </row>
    <row r="530" spans="1:29" x14ac:dyDescent="0.25">
      <c r="A530" t="s">
        <v>2089</v>
      </c>
      <c r="B530" t="s">
        <v>545</v>
      </c>
      <c r="C530" t="s">
        <v>546</v>
      </c>
      <c r="D530" t="s">
        <v>2325</v>
      </c>
      <c r="E530" t="s">
        <v>548</v>
      </c>
      <c r="F530" t="s">
        <v>2343</v>
      </c>
      <c r="G530" t="s">
        <v>2344</v>
      </c>
      <c r="H530" t="s">
        <v>551</v>
      </c>
      <c r="I530" t="s">
        <v>2345</v>
      </c>
      <c r="J530" t="s">
        <v>2329</v>
      </c>
      <c r="K530" t="s">
        <v>2346</v>
      </c>
      <c r="L530" s="174">
        <v>45656</v>
      </c>
      <c r="M530" s="174">
        <v>45697</v>
      </c>
      <c r="N530">
        <v>184554.9</v>
      </c>
      <c r="O530">
        <v>737586.76</v>
      </c>
      <c r="P530">
        <v>553031.86</v>
      </c>
      <c r="Q530">
        <v>184554.9</v>
      </c>
      <c r="R530">
        <v>0</v>
      </c>
      <c r="S530" t="s">
        <v>109</v>
      </c>
      <c r="T530" t="s">
        <v>114</v>
      </c>
      <c r="U530" t="s">
        <v>109</v>
      </c>
      <c r="V530" t="s">
        <v>109</v>
      </c>
      <c r="W530" t="s">
        <v>2095</v>
      </c>
      <c r="Y530" t="s">
        <v>101</v>
      </c>
      <c r="Z530">
        <v>-2.93</v>
      </c>
      <c r="AA530">
        <v>-44.24</v>
      </c>
      <c r="AB530" t="s">
        <v>537</v>
      </c>
      <c r="AC530" t="s">
        <v>109</v>
      </c>
    </row>
    <row r="531" spans="1:29" x14ac:dyDescent="0.25">
      <c r="A531" t="s">
        <v>2089</v>
      </c>
      <c r="B531" t="s">
        <v>545</v>
      </c>
      <c r="C531" t="s">
        <v>546</v>
      </c>
      <c r="D531" t="s">
        <v>2325</v>
      </c>
      <c r="E531" t="s">
        <v>548</v>
      </c>
      <c r="F531" t="s">
        <v>2347</v>
      </c>
      <c r="G531" t="s">
        <v>2348</v>
      </c>
      <c r="H531" t="s">
        <v>551</v>
      </c>
      <c r="I531" t="s">
        <v>2349</v>
      </c>
      <c r="J531" t="s">
        <v>2350</v>
      </c>
      <c r="L531" s="174">
        <v>46020.125</v>
      </c>
      <c r="M531" s="174">
        <v>46011</v>
      </c>
      <c r="N531">
        <v>138341.62</v>
      </c>
      <c r="O531">
        <v>138341.62</v>
      </c>
      <c r="P531">
        <v>0</v>
      </c>
      <c r="Q531">
        <v>138341.62</v>
      </c>
      <c r="R531">
        <v>0</v>
      </c>
      <c r="S531" t="s">
        <v>109</v>
      </c>
      <c r="T531" t="s">
        <v>109</v>
      </c>
      <c r="U531" t="s">
        <v>114</v>
      </c>
      <c r="V531" t="s">
        <v>109</v>
      </c>
      <c r="W531" t="s">
        <v>2125</v>
      </c>
      <c r="Y531" t="s">
        <v>101</v>
      </c>
      <c r="Z531">
        <v>-7.08</v>
      </c>
      <c r="AA531">
        <v>-45.14</v>
      </c>
      <c r="AB531" t="s">
        <v>625</v>
      </c>
      <c r="AC531" t="s">
        <v>109</v>
      </c>
    </row>
    <row r="532" spans="1:29" x14ac:dyDescent="0.25">
      <c r="A532" t="s">
        <v>2089</v>
      </c>
      <c r="B532" t="s">
        <v>545</v>
      </c>
      <c r="C532" t="s">
        <v>546</v>
      </c>
      <c r="D532" t="s">
        <v>2325</v>
      </c>
      <c r="E532" t="s">
        <v>548</v>
      </c>
      <c r="F532" t="s">
        <v>2351</v>
      </c>
      <c r="G532" t="s">
        <v>2352</v>
      </c>
      <c r="H532" t="s">
        <v>551</v>
      </c>
      <c r="I532" t="s">
        <v>2353</v>
      </c>
      <c r="J532" t="s">
        <v>2350</v>
      </c>
      <c r="L532" s="174">
        <v>46020.125</v>
      </c>
      <c r="M532" s="174">
        <v>46021</v>
      </c>
      <c r="N532">
        <v>138341.62</v>
      </c>
      <c r="O532">
        <v>138341.62</v>
      </c>
      <c r="P532">
        <v>0</v>
      </c>
      <c r="Q532">
        <v>138341.62</v>
      </c>
      <c r="R532">
        <v>0</v>
      </c>
      <c r="S532" t="s">
        <v>109</v>
      </c>
      <c r="T532" t="s">
        <v>109</v>
      </c>
      <c r="U532" t="s">
        <v>114</v>
      </c>
      <c r="V532" t="s">
        <v>109</v>
      </c>
      <c r="W532" t="s">
        <v>2107</v>
      </c>
      <c r="Y532" t="s">
        <v>101</v>
      </c>
      <c r="Z532">
        <v>-1.46</v>
      </c>
      <c r="AA532">
        <v>-45.09</v>
      </c>
      <c r="AB532" t="s">
        <v>625</v>
      </c>
      <c r="AC532" t="s">
        <v>109</v>
      </c>
    </row>
    <row r="533" spans="1:29" x14ac:dyDescent="0.25">
      <c r="A533" t="s">
        <v>2089</v>
      </c>
      <c r="B533" t="s">
        <v>545</v>
      </c>
      <c r="C533" t="s">
        <v>546</v>
      </c>
      <c r="D533" t="s">
        <v>2325</v>
      </c>
      <c r="E533" t="s">
        <v>548</v>
      </c>
      <c r="F533" t="s">
        <v>2354</v>
      </c>
      <c r="G533" t="s">
        <v>2355</v>
      </c>
      <c r="H533" t="s">
        <v>551</v>
      </c>
      <c r="I533" t="s">
        <v>2356</v>
      </c>
      <c r="J533" t="s">
        <v>2350</v>
      </c>
      <c r="L533" s="174">
        <v>46020.125</v>
      </c>
      <c r="M533" s="174">
        <v>45962</v>
      </c>
      <c r="N533">
        <v>138341.62</v>
      </c>
      <c r="O533">
        <v>138341.62</v>
      </c>
      <c r="P533">
        <v>0</v>
      </c>
      <c r="Q533">
        <v>138341.62</v>
      </c>
      <c r="R533">
        <v>0</v>
      </c>
      <c r="S533" t="s">
        <v>109</v>
      </c>
      <c r="T533" t="s">
        <v>109</v>
      </c>
      <c r="U533" t="s">
        <v>114</v>
      </c>
      <c r="V533" t="s">
        <v>109</v>
      </c>
      <c r="W533" t="s">
        <v>2107</v>
      </c>
      <c r="Y533" t="s">
        <v>101</v>
      </c>
      <c r="Z533">
        <v>-2.97</v>
      </c>
      <c r="AA533">
        <v>-44.32</v>
      </c>
      <c r="AB533" t="s">
        <v>625</v>
      </c>
      <c r="AC533" t="s">
        <v>109</v>
      </c>
    </row>
    <row r="534" spans="1:29" x14ac:dyDescent="0.25">
      <c r="A534" t="s">
        <v>2089</v>
      </c>
      <c r="B534" t="s">
        <v>545</v>
      </c>
      <c r="C534" t="s">
        <v>546</v>
      </c>
      <c r="D534" t="s">
        <v>2325</v>
      </c>
      <c r="E534" t="s">
        <v>548</v>
      </c>
      <c r="F534" t="s">
        <v>2357</v>
      </c>
      <c r="G534" t="s">
        <v>2358</v>
      </c>
      <c r="H534" t="s">
        <v>551</v>
      </c>
      <c r="I534" t="s">
        <v>2359</v>
      </c>
      <c r="J534" t="s">
        <v>2360</v>
      </c>
      <c r="K534" t="s">
        <v>2361</v>
      </c>
      <c r="L534" s="174">
        <v>46020.125</v>
      </c>
      <c r="M534" s="174">
        <v>45917</v>
      </c>
      <c r="N534">
        <v>56203.24</v>
      </c>
      <c r="O534">
        <v>56203.24</v>
      </c>
      <c r="P534">
        <v>0</v>
      </c>
      <c r="Q534">
        <v>56203.24</v>
      </c>
      <c r="R534">
        <v>0</v>
      </c>
      <c r="S534" t="s">
        <v>109</v>
      </c>
      <c r="T534" t="s">
        <v>109</v>
      </c>
      <c r="U534" t="s">
        <v>114</v>
      </c>
      <c r="V534" t="s">
        <v>109</v>
      </c>
      <c r="W534" t="s">
        <v>2125</v>
      </c>
      <c r="Y534" t="s">
        <v>101</v>
      </c>
      <c r="Z534">
        <v>-4.96</v>
      </c>
      <c r="AA534">
        <v>-47.51</v>
      </c>
      <c r="AB534" t="s">
        <v>625</v>
      </c>
      <c r="AC534" t="s">
        <v>109</v>
      </c>
    </row>
    <row r="535" spans="1:29" x14ac:dyDescent="0.25">
      <c r="A535" t="s">
        <v>2089</v>
      </c>
      <c r="B535" t="s">
        <v>545</v>
      </c>
      <c r="C535" t="s">
        <v>546</v>
      </c>
      <c r="D535" t="s">
        <v>2325</v>
      </c>
      <c r="E535" t="s">
        <v>548</v>
      </c>
      <c r="F535" t="s">
        <v>2362</v>
      </c>
      <c r="G535" t="s">
        <v>2363</v>
      </c>
      <c r="H535" t="s">
        <v>551</v>
      </c>
      <c r="I535" t="s">
        <v>2364</v>
      </c>
      <c r="J535" t="s">
        <v>2350</v>
      </c>
      <c r="L535" s="174">
        <v>46020.125</v>
      </c>
      <c r="M535" s="174">
        <v>45917</v>
      </c>
      <c r="N535">
        <v>138341.62</v>
      </c>
      <c r="O535">
        <v>138341.62</v>
      </c>
      <c r="P535">
        <v>0</v>
      </c>
      <c r="Q535">
        <v>138341.62</v>
      </c>
      <c r="R535">
        <v>0</v>
      </c>
      <c r="S535" t="s">
        <v>109</v>
      </c>
      <c r="T535" t="s">
        <v>109</v>
      </c>
      <c r="U535" t="s">
        <v>114</v>
      </c>
      <c r="V535" t="s">
        <v>109</v>
      </c>
      <c r="W535" t="s">
        <v>2120</v>
      </c>
      <c r="Y535" t="s">
        <v>101</v>
      </c>
      <c r="Z535">
        <v>-3.55</v>
      </c>
      <c r="AA535">
        <v>-46.25</v>
      </c>
      <c r="AB535" t="s">
        <v>625</v>
      </c>
      <c r="AC535" t="s">
        <v>109</v>
      </c>
    </row>
    <row r="536" spans="1:29" x14ac:dyDescent="0.25">
      <c r="A536" t="s">
        <v>2089</v>
      </c>
      <c r="B536" t="s">
        <v>545</v>
      </c>
      <c r="C536" t="s">
        <v>546</v>
      </c>
      <c r="D536" t="s">
        <v>2325</v>
      </c>
      <c r="E536" t="s">
        <v>548</v>
      </c>
      <c r="F536" t="s">
        <v>2365</v>
      </c>
      <c r="G536" t="s">
        <v>2366</v>
      </c>
      <c r="H536" t="s">
        <v>551</v>
      </c>
      <c r="I536" t="s">
        <v>2225</v>
      </c>
      <c r="J536" t="s">
        <v>2350</v>
      </c>
      <c r="L536" s="174">
        <v>46020.125</v>
      </c>
      <c r="M536" s="174">
        <v>46041</v>
      </c>
      <c r="N536">
        <v>138341.62</v>
      </c>
      <c r="O536">
        <v>138341.62</v>
      </c>
      <c r="P536">
        <v>0</v>
      </c>
      <c r="Q536">
        <v>138341.62</v>
      </c>
      <c r="R536">
        <v>0</v>
      </c>
      <c r="S536" t="s">
        <v>109</v>
      </c>
      <c r="T536" t="s">
        <v>109</v>
      </c>
      <c r="U536" t="s">
        <v>114</v>
      </c>
      <c r="V536" t="s">
        <v>109</v>
      </c>
      <c r="W536" t="s">
        <v>2125</v>
      </c>
      <c r="Y536" t="s">
        <v>101</v>
      </c>
      <c r="Z536">
        <v>-9.11</v>
      </c>
      <c r="AA536">
        <v>-45.93</v>
      </c>
      <c r="AB536" t="s">
        <v>625</v>
      </c>
      <c r="AC536" t="s">
        <v>109</v>
      </c>
    </row>
    <row r="537" spans="1:29" x14ac:dyDescent="0.25">
      <c r="A537" t="s">
        <v>2089</v>
      </c>
      <c r="B537" t="s">
        <v>545</v>
      </c>
      <c r="C537" t="s">
        <v>546</v>
      </c>
      <c r="D537" t="s">
        <v>2325</v>
      </c>
      <c r="E537" t="s">
        <v>548</v>
      </c>
      <c r="F537" t="s">
        <v>2367</v>
      </c>
      <c r="G537" t="s">
        <v>2368</v>
      </c>
      <c r="H537" t="s">
        <v>551</v>
      </c>
      <c r="I537" t="s">
        <v>2369</v>
      </c>
      <c r="J537" t="s">
        <v>2350</v>
      </c>
      <c r="L537" s="174">
        <v>46020.125</v>
      </c>
      <c r="M537" s="174">
        <v>46011</v>
      </c>
      <c r="N537">
        <v>138341.62</v>
      </c>
      <c r="O537">
        <v>138341.62</v>
      </c>
      <c r="P537">
        <v>0</v>
      </c>
      <c r="Q537">
        <v>138341.62</v>
      </c>
      <c r="R537">
        <v>0</v>
      </c>
      <c r="S537" t="s">
        <v>109</v>
      </c>
      <c r="T537" t="s">
        <v>109</v>
      </c>
      <c r="U537" t="s">
        <v>114</v>
      </c>
      <c r="V537" t="s">
        <v>109</v>
      </c>
      <c r="W537" t="s">
        <v>2125</v>
      </c>
      <c r="Y537" t="s">
        <v>101</v>
      </c>
      <c r="Z537">
        <v>-6.46</v>
      </c>
      <c r="AA537">
        <v>-47.06</v>
      </c>
      <c r="AB537" t="s">
        <v>625</v>
      </c>
      <c r="AC537" t="s">
        <v>109</v>
      </c>
    </row>
    <row r="538" spans="1:29" x14ac:dyDescent="0.25">
      <c r="A538" t="s">
        <v>2089</v>
      </c>
      <c r="B538" t="s">
        <v>545</v>
      </c>
      <c r="C538" t="s">
        <v>546</v>
      </c>
      <c r="D538" t="s">
        <v>2325</v>
      </c>
      <c r="E538" t="s">
        <v>548</v>
      </c>
      <c r="F538" t="s">
        <v>2370</v>
      </c>
      <c r="G538" t="s">
        <v>2371</v>
      </c>
      <c r="H538" t="s">
        <v>551</v>
      </c>
      <c r="I538" t="s">
        <v>2323</v>
      </c>
      <c r="J538" t="s">
        <v>2350</v>
      </c>
      <c r="L538" s="174">
        <v>46020.125</v>
      </c>
      <c r="M538" s="174">
        <v>45987</v>
      </c>
      <c r="N538">
        <v>138341.62</v>
      </c>
      <c r="O538">
        <v>138341.62</v>
      </c>
      <c r="P538">
        <v>0</v>
      </c>
      <c r="Q538">
        <v>138341.62</v>
      </c>
      <c r="R538">
        <v>0</v>
      </c>
      <c r="S538" t="s">
        <v>109</v>
      </c>
      <c r="T538" t="s">
        <v>109</v>
      </c>
      <c r="U538" t="s">
        <v>114</v>
      </c>
      <c r="V538" t="s">
        <v>109</v>
      </c>
      <c r="W538" t="s">
        <v>2193</v>
      </c>
      <c r="Y538" t="s">
        <v>101</v>
      </c>
      <c r="Z538">
        <v>-2.89</v>
      </c>
      <c r="AA538">
        <v>-41.9</v>
      </c>
      <c r="AB538" t="s">
        <v>523</v>
      </c>
      <c r="AC538" t="s">
        <v>109</v>
      </c>
    </row>
    <row r="539" spans="1:29" x14ac:dyDescent="0.25">
      <c r="A539" t="s">
        <v>2089</v>
      </c>
      <c r="B539" t="s">
        <v>545</v>
      </c>
      <c r="C539" t="s">
        <v>546</v>
      </c>
      <c r="D539" t="s">
        <v>2325</v>
      </c>
      <c r="E539" t="s">
        <v>548</v>
      </c>
      <c r="F539" t="s">
        <v>2372</v>
      </c>
      <c r="G539" t="s">
        <v>2373</v>
      </c>
      <c r="H539" t="s">
        <v>551</v>
      </c>
      <c r="I539" t="s">
        <v>2374</v>
      </c>
      <c r="J539" t="s">
        <v>2350</v>
      </c>
      <c r="L539" s="174">
        <v>46020.125</v>
      </c>
      <c r="M539" s="174">
        <v>45917</v>
      </c>
      <c r="N539">
        <v>138341.62</v>
      </c>
      <c r="O539">
        <v>138341.62</v>
      </c>
      <c r="P539">
        <v>0</v>
      </c>
      <c r="Q539">
        <v>138341.62</v>
      </c>
      <c r="R539">
        <v>0</v>
      </c>
      <c r="S539" t="s">
        <v>109</v>
      </c>
      <c r="T539" t="s">
        <v>109</v>
      </c>
      <c r="U539" t="s">
        <v>114</v>
      </c>
      <c r="V539" t="s">
        <v>109</v>
      </c>
      <c r="W539" t="s">
        <v>2193</v>
      </c>
      <c r="Y539" t="s">
        <v>101</v>
      </c>
      <c r="Z539">
        <v>-5.84</v>
      </c>
      <c r="AA539">
        <v>-43.83</v>
      </c>
      <c r="AB539" t="s">
        <v>625</v>
      </c>
      <c r="AC539" t="s">
        <v>109</v>
      </c>
    </row>
    <row r="540" spans="1:29" x14ac:dyDescent="0.25">
      <c r="A540" t="s">
        <v>2089</v>
      </c>
      <c r="B540" t="s">
        <v>545</v>
      </c>
      <c r="C540" t="s">
        <v>546</v>
      </c>
      <c r="D540" t="s">
        <v>2325</v>
      </c>
      <c r="E540" t="s">
        <v>548</v>
      </c>
      <c r="F540" t="s">
        <v>2375</v>
      </c>
      <c r="G540" t="s">
        <v>2376</v>
      </c>
      <c r="H540" t="s">
        <v>551</v>
      </c>
      <c r="I540" t="s">
        <v>2377</v>
      </c>
      <c r="J540" t="s">
        <v>2350</v>
      </c>
      <c r="L540" s="174">
        <v>46020.125</v>
      </c>
      <c r="M540" s="174">
        <v>45976</v>
      </c>
      <c r="N540">
        <v>138341.62</v>
      </c>
      <c r="O540">
        <v>138341.62</v>
      </c>
      <c r="P540">
        <v>0</v>
      </c>
      <c r="Q540">
        <v>138341.62</v>
      </c>
      <c r="R540">
        <v>0</v>
      </c>
      <c r="S540" t="s">
        <v>109</v>
      </c>
      <c r="T540" t="s">
        <v>109</v>
      </c>
      <c r="U540" t="s">
        <v>114</v>
      </c>
      <c r="V540" t="s">
        <v>109</v>
      </c>
      <c r="W540" t="s">
        <v>2120</v>
      </c>
      <c r="Y540" t="s">
        <v>101</v>
      </c>
      <c r="Z540">
        <v>-2.5099999999999998</v>
      </c>
      <c r="AA540">
        <v>-44.3</v>
      </c>
      <c r="AB540" t="s">
        <v>625</v>
      </c>
      <c r="AC540" t="s">
        <v>109</v>
      </c>
    </row>
    <row r="541" spans="1:29" x14ac:dyDescent="0.25">
      <c r="A541" t="s">
        <v>2089</v>
      </c>
      <c r="B541" t="s">
        <v>545</v>
      </c>
      <c r="C541" t="s">
        <v>546</v>
      </c>
      <c r="D541" t="s">
        <v>2325</v>
      </c>
      <c r="E541" t="s">
        <v>548</v>
      </c>
      <c r="F541" t="s">
        <v>2378</v>
      </c>
      <c r="G541" t="s">
        <v>2379</v>
      </c>
      <c r="H541" t="s">
        <v>551</v>
      </c>
      <c r="I541" t="s">
        <v>2380</v>
      </c>
      <c r="J541" t="s">
        <v>2350</v>
      </c>
      <c r="L541" s="174">
        <v>46020.125</v>
      </c>
      <c r="M541" s="174">
        <v>45948</v>
      </c>
      <c r="N541">
        <v>138341.62</v>
      </c>
      <c r="O541">
        <v>138341.62</v>
      </c>
      <c r="P541">
        <v>0</v>
      </c>
      <c r="Q541">
        <v>138341.62</v>
      </c>
      <c r="R541">
        <v>0</v>
      </c>
      <c r="S541" t="s">
        <v>109</v>
      </c>
      <c r="T541" t="s">
        <v>109</v>
      </c>
      <c r="U541" t="s">
        <v>114</v>
      </c>
      <c r="V541" t="s">
        <v>109</v>
      </c>
      <c r="W541" t="s">
        <v>2125</v>
      </c>
      <c r="Y541" t="s">
        <v>101</v>
      </c>
      <c r="Z541">
        <v>-5.15</v>
      </c>
      <c r="AA541">
        <v>-45.79</v>
      </c>
      <c r="AB541" t="s">
        <v>625</v>
      </c>
      <c r="AC541" t="s">
        <v>109</v>
      </c>
    </row>
    <row r="542" spans="1:29" x14ac:dyDescent="0.25">
      <c r="A542" t="s">
        <v>2089</v>
      </c>
      <c r="B542" t="s">
        <v>545</v>
      </c>
      <c r="C542" t="s">
        <v>546</v>
      </c>
      <c r="D542" t="s">
        <v>2325</v>
      </c>
      <c r="E542" t="s">
        <v>548</v>
      </c>
      <c r="F542" t="s">
        <v>2381</v>
      </c>
      <c r="G542" t="s">
        <v>2382</v>
      </c>
      <c r="H542" t="s">
        <v>551</v>
      </c>
      <c r="I542" t="s">
        <v>2383</v>
      </c>
      <c r="J542" t="s">
        <v>2360</v>
      </c>
      <c r="K542" t="s">
        <v>2384</v>
      </c>
      <c r="L542" s="174">
        <v>46020.125</v>
      </c>
      <c r="M542" s="174">
        <v>45917</v>
      </c>
      <c r="N542">
        <v>56203.24</v>
      </c>
      <c r="O542">
        <v>56203.24</v>
      </c>
      <c r="P542">
        <v>0</v>
      </c>
      <c r="Q542">
        <v>56203.24</v>
      </c>
      <c r="R542">
        <v>0</v>
      </c>
      <c r="S542" t="s">
        <v>109</v>
      </c>
      <c r="T542" t="s">
        <v>109</v>
      </c>
      <c r="U542" t="s">
        <v>114</v>
      </c>
      <c r="V542" t="s">
        <v>109</v>
      </c>
      <c r="W542" t="s">
        <v>2107</v>
      </c>
      <c r="Y542" t="s">
        <v>101</v>
      </c>
      <c r="Z542">
        <v>-2.2000000000000002</v>
      </c>
      <c r="AA542">
        <v>-45.34</v>
      </c>
      <c r="AB542" t="s">
        <v>523</v>
      </c>
      <c r="AC542" t="s">
        <v>109</v>
      </c>
    </row>
    <row r="543" spans="1:29" x14ac:dyDescent="0.25">
      <c r="A543" t="s">
        <v>2089</v>
      </c>
      <c r="B543" t="s">
        <v>545</v>
      </c>
      <c r="C543" t="s">
        <v>546</v>
      </c>
      <c r="D543" t="s">
        <v>2325</v>
      </c>
      <c r="E543" t="s">
        <v>548</v>
      </c>
      <c r="F543" t="s">
        <v>2385</v>
      </c>
      <c r="G543" t="s">
        <v>2386</v>
      </c>
      <c r="H543" t="s">
        <v>551</v>
      </c>
      <c r="I543" t="s">
        <v>2387</v>
      </c>
      <c r="J543" t="s">
        <v>2360</v>
      </c>
      <c r="K543" t="s">
        <v>2384</v>
      </c>
      <c r="L543" s="174">
        <v>46020.125</v>
      </c>
      <c r="M543" s="174">
        <v>45931</v>
      </c>
      <c r="N543">
        <v>56203.24</v>
      </c>
      <c r="O543">
        <v>56203.24</v>
      </c>
      <c r="P543">
        <v>0</v>
      </c>
      <c r="Q543">
        <v>56203.24</v>
      </c>
      <c r="R543">
        <v>0</v>
      </c>
      <c r="S543" t="s">
        <v>109</v>
      </c>
      <c r="T543" t="s">
        <v>109</v>
      </c>
      <c r="U543" t="s">
        <v>114</v>
      </c>
      <c r="V543" t="s">
        <v>109</v>
      </c>
      <c r="W543" t="s">
        <v>2107</v>
      </c>
      <c r="Y543" t="s">
        <v>101</v>
      </c>
      <c r="Z543">
        <v>-3.1</v>
      </c>
      <c r="AA543">
        <v>-45</v>
      </c>
      <c r="AB543" t="s">
        <v>523</v>
      </c>
      <c r="AC543" t="s">
        <v>109</v>
      </c>
    </row>
    <row r="544" spans="1:29" x14ac:dyDescent="0.25">
      <c r="A544" t="s">
        <v>2089</v>
      </c>
      <c r="B544" t="s">
        <v>545</v>
      </c>
      <c r="C544" t="s">
        <v>546</v>
      </c>
      <c r="D544" t="s">
        <v>2325</v>
      </c>
      <c r="E544" t="s">
        <v>548</v>
      </c>
      <c r="F544" t="s">
        <v>2388</v>
      </c>
      <c r="G544" t="s">
        <v>2389</v>
      </c>
      <c r="H544" t="s">
        <v>551</v>
      </c>
      <c r="I544" t="s">
        <v>2390</v>
      </c>
      <c r="J544" t="s">
        <v>2350</v>
      </c>
      <c r="L544" s="174">
        <v>46020.125</v>
      </c>
      <c r="M544" s="174">
        <v>45948</v>
      </c>
      <c r="N544">
        <v>138341.62</v>
      </c>
      <c r="O544">
        <v>138341.62</v>
      </c>
      <c r="P544">
        <v>0</v>
      </c>
      <c r="Q544">
        <v>138341.62</v>
      </c>
      <c r="R544">
        <v>0</v>
      </c>
      <c r="S544" t="s">
        <v>109</v>
      </c>
      <c r="T544" t="s">
        <v>109</v>
      </c>
      <c r="U544" t="s">
        <v>114</v>
      </c>
      <c r="V544" t="s">
        <v>109</v>
      </c>
      <c r="W544" t="s">
        <v>2120</v>
      </c>
      <c r="Y544" t="s">
        <v>101</v>
      </c>
      <c r="Z544">
        <v>-5.37</v>
      </c>
      <c r="AA544">
        <v>-45.64</v>
      </c>
      <c r="AB544" t="s">
        <v>625</v>
      </c>
      <c r="AC544" t="s">
        <v>109</v>
      </c>
    </row>
    <row r="545" spans="1:29" x14ac:dyDescent="0.25">
      <c r="A545" t="s">
        <v>2089</v>
      </c>
      <c r="B545" t="s">
        <v>545</v>
      </c>
      <c r="C545" t="s">
        <v>546</v>
      </c>
      <c r="D545" t="s">
        <v>2325</v>
      </c>
      <c r="E545" t="s">
        <v>548</v>
      </c>
      <c r="F545" t="s">
        <v>2391</v>
      </c>
      <c r="G545" t="s">
        <v>2392</v>
      </c>
      <c r="H545" t="s">
        <v>551</v>
      </c>
      <c r="I545" t="s">
        <v>2393</v>
      </c>
      <c r="J545" t="s">
        <v>2350</v>
      </c>
      <c r="L545" s="174">
        <v>46020.125</v>
      </c>
      <c r="M545" s="174">
        <v>45979</v>
      </c>
      <c r="N545">
        <v>138341.62</v>
      </c>
      <c r="O545">
        <v>138341.62</v>
      </c>
      <c r="P545">
        <v>0</v>
      </c>
      <c r="Q545">
        <v>138341.62</v>
      </c>
      <c r="R545">
        <v>0</v>
      </c>
      <c r="S545" t="s">
        <v>109</v>
      </c>
      <c r="T545" t="s">
        <v>109</v>
      </c>
      <c r="U545" t="s">
        <v>114</v>
      </c>
      <c r="V545" t="s">
        <v>109</v>
      </c>
      <c r="W545" t="s">
        <v>2125</v>
      </c>
      <c r="Y545" t="s">
        <v>101</v>
      </c>
      <c r="Z545">
        <v>-7.52</v>
      </c>
      <c r="AA545">
        <v>-46</v>
      </c>
      <c r="AB545" t="s">
        <v>625</v>
      </c>
      <c r="AC545" t="s">
        <v>109</v>
      </c>
    </row>
    <row r="546" spans="1:29" x14ac:dyDescent="0.25">
      <c r="A546" t="s">
        <v>2089</v>
      </c>
      <c r="B546" t="s">
        <v>545</v>
      </c>
      <c r="C546" t="s">
        <v>546</v>
      </c>
      <c r="D546" t="s">
        <v>2325</v>
      </c>
      <c r="E546" t="s">
        <v>548</v>
      </c>
      <c r="F546" t="s">
        <v>2394</v>
      </c>
      <c r="G546" t="s">
        <v>2395</v>
      </c>
      <c r="H546" t="s">
        <v>551</v>
      </c>
      <c r="I546" t="s">
        <v>2396</v>
      </c>
      <c r="J546" t="s">
        <v>2397</v>
      </c>
      <c r="K546" t="s">
        <v>2398</v>
      </c>
      <c r="L546" s="174">
        <v>46020.125</v>
      </c>
      <c r="M546" s="174">
        <v>46122</v>
      </c>
      <c r="N546">
        <v>559023.5</v>
      </c>
      <c r="O546">
        <v>618897.43999999994</v>
      </c>
      <c r="P546">
        <v>0</v>
      </c>
      <c r="Q546">
        <v>309023.5</v>
      </c>
      <c r="R546">
        <v>309873.94</v>
      </c>
      <c r="S546" t="s">
        <v>109</v>
      </c>
      <c r="T546" t="s">
        <v>109</v>
      </c>
      <c r="U546" t="s">
        <v>114</v>
      </c>
      <c r="V546" t="s">
        <v>109</v>
      </c>
      <c r="W546" t="s">
        <v>2095</v>
      </c>
      <c r="Y546" t="s">
        <v>101</v>
      </c>
      <c r="Z546">
        <v>-2.5299999999999998</v>
      </c>
      <c r="AA546">
        <v>-44.3</v>
      </c>
      <c r="AB546" t="s">
        <v>625</v>
      </c>
      <c r="AC546" t="s">
        <v>109</v>
      </c>
    </row>
    <row r="547" spans="1:29" x14ac:dyDescent="0.25">
      <c r="A547" t="s">
        <v>2089</v>
      </c>
      <c r="B547" t="s">
        <v>580</v>
      </c>
      <c r="C547" t="s">
        <v>458</v>
      </c>
      <c r="D547" t="s">
        <v>2399</v>
      </c>
      <c r="E547" t="s">
        <v>2400</v>
      </c>
      <c r="F547" t="s">
        <v>2401</v>
      </c>
      <c r="G547" t="s">
        <v>2402</v>
      </c>
      <c r="H547" t="s">
        <v>463</v>
      </c>
      <c r="I547" t="s">
        <v>2403</v>
      </c>
      <c r="J547" t="s">
        <v>2404</v>
      </c>
      <c r="K547" t="s">
        <v>2405</v>
      </c>
      <c r="L547" s="174">
        <v>45627</v>
      </c>
      <c r="M547" s="174">
        <v>45643</v>
      </c>
      <c r="N547">
        <v>0</v>
      </c>
      <c r="O547">
        <v>7664421.7699999996</v>
      </c>
      <c r="P547">
        <v>7664421.7699999996</v>
      </c>
      <c r="Q547">
        <v>0</v>
      </c>
      <c r="R547">
        <v>0</v>
      </c>
      <c r="S547" t="s">
        <v>109</v>
      </c>
      <c r="T547" t="s">
        <v>114</v>
      </c>
      <c r="U547" t="s">
        <v>109</v>
      </c>
      <c r="V547" t="s">
        <v>109</v>
      </c>
      <c r="W547" t="s">
        <v>2120</v>
      </c>
      <c r="Y547" t="s">
        <v>101</v>
      </c>
      <c r="Z547">
        <v>-4.21</v>
      </c>
      <c r="AA547">
        <v>-44.45</v>
      </c>
      <c r="AB547" t="s">
        <v>537</v>
      </c>
      <c r="AC547" t="s">
        <v>109</v>
      </c>
    </row>
    <row r="548" spans="1:29" x14ac:dyDescent="0.25">
      <c r="A548" t="s">
        <v>2089</v>
      </c>
      <c r="B548" t="s">
        <v>457</v>
      </c>
      <c r="C548" t="s">
        <v>458</v>
      </c>
      <c r="D548" t="s">
        <v>2406</v>
      </c>
      <c r="E548" t="s">
        <v>2407</v>
      </c>
      <c r="F548" t="s">
        <v>2408</v>
      </c>
      <c r="G548" t="s">
        <v>2409</v>
      </c>
      <c r="H548" t="s">
        <v>463</v>
      </c>
      <c r="I548" t="s">
        <v>2152</v>
      </c>
      <c r="J548" t="s">
        <v>2410</v>
      </c>
      <c r="L548" s="174">
        <v>45627</v>
      </c>
      <c r="M548" s="174">
        <v>45685</v>
      </c>
      <c r="N548">
        <v>1866981.66</v>
      </c>
      <c r="O548">
        <v>9260930.9900000002</v>
      </c>
      <c r="P548">
        <v>7393949.3300000001</v>
      </c>
      <c r="Q548">
        <v>1866981.66</v>
      </c>
      <c r="R548">
        <v>0</v>
      </c>
      <c r="S548" t="s">
        <v>109</v>
      </c>
      <c r="T548" t="s">
        <v>114</v>
      </c>
      <c r="U548" t="s">
        <v>109</v>
      </c>
      <c r="V548" t="s">
        <v>109</v>
      </c>
      <c r="W548" t="s">
        <v>2120</v>
      </c>
      <c r="Y548" t="s">
        <v>101</v>
      </c>
      <c r="Z548">
        <v>-4.57</v>
      </c>
      <c r="AA548">
        <v>-45.13</v>
      </c>
      <c r="AB548" t="s">
        <v>537</v>
      </c>
      <c r="AC548" t="s">
        <v>109</v>
      </c>
    </row>
    <row r="549" spans="1:29" x14ac:dyDescent="0.25">
      <c r="A549" t="s">
        <v>2089</v>
      </c>
      <c r="B549" t="s">
        <v>580</v>
      </c>
      <c r="C549" t="s">
        <v>458</v>
      </c>
      <c r="D549" t="s">
        <v>2406</v>
      </c>
      <c r="E549" t="s">
        <v>2407</v>
      </c>
      <c r="F549" t="s">
        <v>2411</v>
      </c>
      <c r="G549" t="s">
        <v>2412</v>
      </c>
      <c r="H549" t="s">
        <v>463</v>
      </c>
      <c r="I549" t="s">
        <v>2413</v>
      </c>
      <c r="J549" t="s">
        <v>2414</v>
      </c>
      <c r="L549" s="174">
        <v>45627</v>
      </c>
      <c r="M549" s="174">
        <v>45654</v>
      </c>
      <c r="N549">
        <v>380698.49</v>
      </c>
      <c r="O549">
        <v>6783297.4100000001</v>
      </c>
      <c r="P549">
        <v>6402598.9199999999</v>
      </c>
      <c r="Q549">
        <v>380698.49</v>
      </c>
      <c r="R549">
        <v>0</v>
      </c>
      <c r="S549" t="s">
        <v>109</v>
      </c>
      <c r="T549" t="s">
        <v>114</v>
      </c>
      <c r="U549" t="s">
        <v>109</v>
      </c>
      <c r="V549" t="s">
        <v>109</v>
      </c>
      <c r="W549" t="s">
        <v>2120</v>
      </c>
      <c r="Y549" t="s">
        <v>101</v>
      </c>
      <c r="Z549">
        <v>-4.8099999999999996</v>
      </c>
      <c r="AA549">
        <v>-45.33</v>
      </c>
      <c r="AB549" t="s">
        <v>537</v>
      </c>
      <c r="AC549" t="s">
        <v>109</v>
      </c>
    </row>
    <row r="550" spans="1:29" x14ac:dyDescent="0.25">
      <c r="A550" t="s">
        <v>2089</v>
      </c>
      <c r="B550" t="s">
        <v>516</v>
      </c>
      <c r="C550" t="s">
        <v>458</v>
      </c>
      <c r="D550" t="s">
        <v>2415</v>
      </c>
      <c r="E550" t="s">
        <v>2416</v>
      </c>
      <c r="F550" t="s">
        <v>2417</v>
      </c>
      <c r="G550" t="s">
        <v>2418</v>
      </c>
      <c r="H550" t="s">
        <v>463</v>
      </c>
      <c r="I550" t="s">
        <v>2419</v>
      </c>
      <c r="J550" t="s">
        <v>522</v>
      </c>
      <c r="L550" s="174">
        <v>46752.125</v>
      </c>
      <c r="M550" s="174">
        <v>46517</v>
      </c>
      <c r="N550">
        <v>0</v>
      </c>
      <c r="O550">
        <v>950815.34</v>
      </c>
      <c r="P550">
        <v>0</v>
      </c>
      <c r="Q550">
        <v>0</v>
      </c>
      <c r="R550">
        <v>950815.34</v>
      </c>
      <c r="S550" t="s">
        <v>109</v>
      </c>
      <c r="T550" t="s">
        <v>109</v>
      </c>
      <c r="U550" t="s">
        <v>579</v>
      </c>
      <c r="V550" t="s">
        <v>109</v>
      </c>
      <c r="W550" t="s">
        <v>2125</v>
      </c>
      <c r="Y550" t="s">
        <v>101</v>
      </c>
      <c r="Z550">
        <v>-2.5299999999999998</v>
      </c>
      <c r="AA550">
        <v>-44.3</v>
      </c>
      <c r="AB550" t="s">
        <v>523</v>
      </c>
      <c r="AC550" t="s">
        <v>2139</v>
      </c>
    </row>
    <row r="551" spans="1:29" x14ac:dyDescent="0.25">
      <c r="A551" t="s">
        <v>2089</v>
      </c>
      <c r="B551" t="s">
        <v>516</v>
      </c>
      <c r="C551" t="s">
        <v>458</v>
      </c>
      <c r="D551" t="s">
        <v>2415</v>
      </c>
      <c r="E551" t="s">
        <v>2416</v>
      </c>
      <c r="F551" t="s">
        <v>2420</v>
      </c>
      <c r="G551" t="s">
        <v>2421</v>
      </c>
      <c r="H551" t="s">
        <v>463</v>
      </c>
      <c r="I551" t="s">
        <v>2422</v>
      </c>
      <c r="J551" t="s">
        <v>522</v>
      </c>
      <c r="L551" s="174">
        <v>46752.125</v>
      </c>
      <c r="M551" s="174">
        <v>46517</v>
      </c>
      <c r="N551">
        <v>0</v>
      </c>
      <c r="O551">
        <v>950815.34</v>
      </c>
      <c r="P551">
        <v>0</v>
      </c>
      <c r="Q551">
        <v>0</v>
      </c>
      <c r="R551">
        <v>950815.34</v>
      </c>
      <c r="S551" t="s">
        <v>109</v>
      </c>
      <c r="T551" t="s">
        <v>109</v>
      </c>
      <c r="U551" t="s">
        <v>114</v>
      </c>
      <c r="V551" t="s">
        <v>109</v>
      </c>
      <c r="W551" t="s">
        <v>2095</v>
      </c>
      <c r="Y551" t="s">
        <v>101</v>
      </c>
      <c r="Z551">
        <v>-2.56</v>
      </c>
      <c r="AA551">
        <v>-44.05</v>
      </c>
      <c r="AB551" t="s">
        <v>523</v>
      </c>
      <c r="AC551" t="s">
        <v>2139</v>
      </c>
    </row>
    <row r="552" spans="1:29" x14ac:dyDescent="0.25">
      <c r="A552" t="s">
        <v>2089</v>
      </c>
      <c r="B552" t="s">
        <v>516</v>
      </c>
      <c r="C552" t="s">
        <v>458</v>
      </c>
      <c r="D552" t="s">
        <v>2423</v>
      </c>
      <c r="E552" t="s">
        <v>2424</v>
      </c>
      <c r="F552" t="s">
        <v>2425</v>
      </c>
      <c r="G552" t="s">
        <v>2426</v>
      </c>
      <c r="H552" t="s">
        <v>463</v>
      </c>
      <c r="I552" t="s">
        <v>2105</v>
      </c>
      <c r="J552" t="s">
        <v>522</v>
      </c>
      <c r="L552" s="174">
        <v>46022.125</v>
      </c>
      <c r="M552" s="174">
        <v>46517</v>
      </c>
      <c r="N552">
        <v>0</v>
      </c>
      <c r="O552">
        <v>950815.34</v>
      </c>
      <c r="P552">
        <v>0</v>
      </c>
      <c r="Q552">
        <v>0</v>
      </c>
      <c r="R552">
        <v>950815.34</v>
      </c>
      <c r="S552" t="s">
        <v>109</v>
      </c>
      <c r="T552" t="s">
        <v>109</v>
      </c>
      <c r="U552" t="s">
        <v>579</v>
      </c>
      <c r="V552" t="s">
        <v>114</v>
      </c>
      <c r="W552" t="s">
        <v>2107</v>
      </c>
      <c r="Y552" t="s">
        <v>101</v>
      </c>
      <c r="Z552">
        <v>-2.13</v>
      </c>
      <c r="AA552">
        <v>-45.89</v>
      </c>
      <c r="AB552" t="s">
        <v>625</v>
      </c>
      <c r="AC552" t="s">
        <v>2139</v>
      </c>
    </row>
    <row r="553" spans="1:29" x14ac:dyDescent="0.25">
      <c r="A553" t="s">
        <v>2089</v>
      </c>
      <c r="B553" t="s">
        <v>516</v>
      </c>
      <c r="C553" t="s">
        <v>458</v>
      </c>
      <c r="D553" t="s">
        <v>2423</v>
      </c>
      <c r="E553" t="s">
        <v>2424</v>
      </c>
      <c r="F553" t="s">
        <v>2427</v>
      </c>
      <c r="G553" t="s">
        <v>2428</v>
      </c>
      <c r="H553" t="s">
        <v>463</v>
      </c>
      <c r="I553" t="s">
        <v>2429</v>
      </c>
      <c r="J553" t="s">
        <v>2430</v>
      </c>
      <c r="K553" t="s">
        <v>2431</v>
      </c>
      <c r="L553" s="174">
        <v>46022.125</v>
      </c>
      <c r="M553" s="174">
        <v>46517</v>
      </c>
      <c r="N553">
        <v>0</v>
      </c>
      <c r="O553">
        <v>1901630.67</v>
      </c>
      <c r="P553">
        <v>0</v>
      </c>
      <c r="Q553">
        <v>0</v>
      </c>
      <c r="R553">
        <v>1901630.67</v>
      </c>
      <c r="S553" t="s">
        <v>109</v>
      </c>
      <c r="T553" t="s">
        <v>109</v>
      </c>
      <c r="U553" t="s">
        <v>579</v>
      </c>
      <c r="V553" t="s">
        <v>114</v>
      </c>
      <c r="W553" t="s">
        <v>2107</v>
      </c>
      <c r="X553" t="s">
        <v>2432</v>
      </c>
      <c r="Y553" t="s">
        <v>101</v>
      </c>
      <c r="Z553">
        <v>-1.27</v>
      </c>
      <c r="AA553">
        <v>-45.87</v>
      </c>
      <c r="AB553" t="s">
        <v>625</v>
      </c>
      <c r="AC553" t="s">
        <v>2139</v>
      </c>
    </row>
    <row r="554" spans="1:29" x14ac:dyDescent="0.25">
      <c r="A554" t="s">
        <v>2089</v>
      </c>
      <c r="B554" t="s">
        <v>516</v>
      </c>
      <c r="C554" t="s">
        <v>458</v>
      </c>
      <c r="D554" t="s">
        <v>2433</v>
      </c>
      <c r="E554" t="s">
        <v>2434</v>
      </c>
      <c r="F554" t="s">
        <v>2435</v>
      </c>
      <c r="G554" t="s">
        <v>2436</v>
      </c>
      <c r="H554" t="s">
        <v>463</v>
      </c>
      <c r="I554" t="s">
        <v>2152</v>
      </c>
      <c r="J554" t="s">
        <v>522</v>
      </c>
      <c r="L554" s="174">
        <v>46022.125</v>
      </c>
      <c r="M554" s="174">
        <v>46244</v>
      </c>
      <c r="N554">
        <v>0</v>
      </c>
      <c r="O554">
        <v>950815.34</v>
      </c>
      <c r="P554">
        <v>0</v>
      </c>
      <c r="Q554">
        <v>0</v>
      </c>
      <c r="R554">
        <v>950815.34</v>
      </c>
      <c r="S554" t="s">
        <v>109</v>
      </c>
      <c r="T554" t="s">
        <v>109</v>
      </c>
      <c r="U554" t="s">
        <v>114</v>
      </c>
      <c r="V554" t="s">
        <v>109</v>
      </c>
      <c r="W554" t="s">
        <v>2120</v>
      </c>
      <c r="Y554" t="s">
        <v>101</v>
      </c>
      <c r="Z554">
        <v>-4.57</v>
      </c>
      <c r="AA554">
        <v>-45.13</v>
      </c>
      <c r="AB554" t="s">
        <v>523</v>
      </c>
      <c r="AC554" t="s">
        <v>2130</v>
      </c>
    </row>
    <row r="555" spans="1:29" x14ac:dyDescent="0.25">
      <c r="A555" t="s">
        <v>2089</v>
      </c>
      <c r="B555" t="s">
        <v>516</v>
      </c>
      <c r="C555" t="s">
        <v>458</v>
      </c>
      <c r="D555" t="s">
        <v>2433</v>
      </c>
      <c r="E555" t="s">
        <v>2434</v>
      </c>
      <c r="F555" t="s">
        <v>2437</v>
      </c>
      <c r="G555" t="s">
        <v>2438</v>
      </c>
      <c r="H555" t="s">
        <v>463</v>
      </c>
      <c r="I555" t="s">
        <v>2212</v>
      </c>
      <c r="J555" t="s">
        <v>522</v>
      </c>
      <c r="L555" s="174">
        <v>46022.125</v>
      </c>
      <c r="M555" s="174">
        <v>46248</v>
      </c>
      <c r="N555">
        <v>0</v>
      </c>
      <c r="O555">
        <v>950815.34</v>
      </c>
      <c r="P555">
        <v>0</v>
      </c>
      <c r="Q555">
        <v>0</v>
      </c>
      <c r="R555">
        <v>950815.34</v>
      </c>
      <c r="S555" t="s">
        <v>109</v>
      </c>
      <c r="T555" t="s">
        <v>109</v>
      </c>
      <c r="U555" t="s">
        <v>114</v>
      </c>
      <c r="V555" t="s">
        <v>109</v>
      </c>
      <c r="W555" t="s">
        <v>2107</v>
      </c>
      <c r="Y555" t="s">
        <v>101</v>
      </c>
      <c r="Z555">
        <v>-4.28</v>
      </c>
      <c r="AA555">
        <v>-45.25</v>
      </c>
      <c r="AB555" t="s">
        <v>523</v>
      </c>
      <c r="AC555" t="s">
        <v>2130</v>
      </c>
    </row>
    <row r="556" spans="1:29" x14ac:dyDescent="0.25">
      <c r="A556" t="s">
        <v>2089</v>
      </c>
      <c r="B556" t="s">
        <v>495</v>
      </c>
      <c r="C556" t="s">
        <v>458</v>
      </c>
      <c r="D556" t="s">
        <v>2439</v>
      </c>
      <c r="E556" t="s">
        <v>2440</v>
      </c>
      <c r="F556" t="s">
        <v>2441</v>
      </c>
      <c r="G556" t="s">
        <v>2442</v>
      </c>
      <c r="H556" t="s">
        <v>463</v>
      </c>
      <c r="I556" t="s">
        <v>2152</v>
      </c>
      <c r="J556" t="s">
        <v>1799</v>
      </c>
      <c r="L556" s="174">
        <v>45657</v>
      </c>
      <c r="M556" s="174">
        <v>45660</v>
      </c>
      <c r="N556">
        <v>0</v>
      </c>
      <c r="O556">
        <v>175945.19</v>
      </c>
      <c r="P556">
        <v>175945.19</v>
      </c>
      <c r="Q556">
        <v>0</v>
      </c>
      <c r="R556">
        <v>0</v>
      </c>
      <c r="S556" t="s">
        <v>109</v>
      </c>
      <c r="T556" t="s">
        <v>114</v>
      </c>
      <c r="U556" t="s">
        <v>109</v>
      </c>
      <c r="V556" t="s">
        <v>109</v>
      </c>
      <c r="W556" t="s">
        <v>2120</v>
      </c>
      <c r="Y556" t="s">
        <v>101</v>
      </c>
      <c r="Z556">
        <v>-4.57</v>
      </c>
      <c r="AA556">
        <v>-45.13</v>
      </c>
      <c r="AB556" t="s">
        <v>537</v>
      </c>
      <c r="AC556" t="s">
        <v>109</v>
      </c>
    </row>
    <row r="557" spans="1:29" x14ac:dyDescent="0.25">
      <c r="A557" t="s">
        <v>2089</v>
      </c>
      <c r="B557" t="s">
        <v>580</v>
      </c>
      <c r="C557" t="s">
        <v>458</v>
      </c>
      <c r="D557" t="s">
        <v>2439</v>
      </c>
      <c r="E557" t="s">
        <v>2440</v>
      </c>
      <c r="F557" t="s">
        <v>2443</v>
      </c>
      <c r="G557" t="s">
        <v>2444</v>
      </c>
      <c r="H557" t="s">
        <v>463</v>
      </c>
      <c r="I557" t="s">
        <v>2445</v>
      </c>
      <c r="J557" t="s">
        <v>2414</v>
      </c>
      <c r="L557" s="174">
        <v>45656</v>
      </c>
      <c r="M557" s="174">
        <v>45711</v>
      </c>
      <c r="N557">
        <v>905029.81</v>
      </c>
      <c r="O557">
        <v>7208810.2200000007</v>
      </c>
      <c r="P557">
        <v>6303780.4100000001</v>
      </c>
      <c r="Q557">
        <v>905029.81</v>
      </c>
      <c r="R557">
        <v>0</v>
      </c>
      <c r="S557" t="s">
        <v>109</v>
      </c>
      <c r="T557" t="s">
        <v>114</v>
      </c>
      <c r="U557" t="s">
        <v>466</v>
      </c>
      <c r="V557" t="s">
        <v>109</v>
      </c>
      <c r="W557" t="s">
        <v>2120</v>
      </c>
      <c r="Y557" t="s">
        <v>101</v>
      </c>
      <c r="Z557">
        <v>-4.45</v>
      </c>
      <c r="AA557">
        <v>-45.24</v>
      </c>
      <c r="AB557" t="s">
        <v>537</v>
      </c>
      <c r="AC557" t="s">
        <v>109</v>
      </c>
    </row>
    <row r="558" spans="1:29" x14ac:dyDescent="0.25">
      <c r="A558" t="s">
        <v>2089</v>
      </c>
      <c r="B558" t="s">
        <v>580</v>
      </c>
      <c r="C558" t="s">
        <v>458</v>
      </c>
      <c r="D558" t="s">
        <v>2446</v>
      </c>
      <c r="E558" t="s">
        <v>2447</v>
      </c>
      <c r="F558" t="s">
        <v>2448</v>
      </c>
      <c r="G558" t="s">
        <v>2449</v>
      </c>
      <c r="H558" t="s">
        <v>463</v>
      </c>
      <c r="I558" t="s">
        <v>2450</v>
      </c>
      <c r="J558" t="s">
        <v>2451</v>
      </c>
      <c r="L558" s="174">
        <v>45627</v>
      </c>
      <c r="M558" s="174">
        <v>45738</v>
      </c>
      <c r="N558">
        <v>7142774.3799999999</v>
      </c>
      <c r="O558">
        <v>12514120.6</v>
      </c>
      <c r="P558">
        <v>5371346.2199999997</v>
      </c>
      <c r="Q558">
        <v>7142774.3799999999</v>
      </c>
      <c r="R558">
        <v>0</v>
      </c>
      <c r="S558" t="s">
        <v>109</v>
      </c>
      <c r="T558" t="s">
        <v>114</v>
      </c>
      <c r="U558" t="s">
        <v>466</v>
      </c>
      <c r="V558" t="s">
        <v>109</v>
      </c>
      <c r="W558" t="s">
        <v>2120</v>
      </c>
      <c r="Y558" t="s">
        <v>101</v>
      </c>
      <c r="Z558">
        <v>-4.2300000000000004</v>
      </c>
      <c r="AA558">
        <v>-44.78</v>
      </c>
      <c r="AB558" t="s">
        <v>537</v>
      </c>
      <c r="AC558" t="s">
        <v>109</v>
      </c>
    </row>
    <row r="559" spans="1:29" x14ac:dyDescent="0.25">
      <c r="A559" t="s">
        <v>2089</v>
      </c>
      <c r="B559" t="s">
        <v>457</v>
      </c>
      <c r="C559" t="s">
        <v>458</v>
      </c>
      <c r="D559" t="s">
        <v>2452</v>
      </c>
      <c r="E559" t="s">
        <v>2453</v>
      </c>
      <c r="F559" t="s">
        <v>2454</v>
      </c>
      <c r="G559" t="s">
        <v>2455</v>
      </c>
      <c r="H559" t="s">
        <v>463</v>
      </c>
      <c r="I559" t="s">
        <v>2123</v>
      </c>
      <c r="J559" t="s">
        <v>2456</v>
      </c>
      <c r="K559" t="s">
        <v>2457</v>
      </c>
      <c r="L559" s="174">
        <v>46476.125</v>
      </c>
      <c r="M559" s="174">
        <v>46426</v>
      </c>
      <c r="N559">
        <v>0</v>
      </c>
      <c r="O559">
        <v>18543778.75</v>
      </c>
      <c r="P559">
        <v>0</v>
      </c>
      <c r="Q559">
        <v>0</v>
      </c>
      <c r="R559">
        <v>18543778.75</v>
      </c>
      <c r="S559" t="s">
        <v>109</v>
      </c>
      <c r="T559" t="s">
        <v>109</v>
      </c>
      <c r="U559" t="s">
        <v>579</v>
      </c>
      <c r="V559" t="s">
        <v>114</v>
      </c>
      <c r="W559" t="s">
        <v>2125</v>
      </c>
      <c r="X559" t="s">
        <v>2144</v>
      </c>
      <c r="Y559" t="s">
        <v>101</v>
      </c>
      <c r="Z559">
        <v>-7.53</v>
      </c>
      <c r="AA559">
        <v>-46.04</v>
      </c>
      <c r="AB559" t="s">
        <v>523</v>
      </c>
      <c r="AC559" t="s">
        <v>2145</v>
      </c>
    </row>
    <row r="560" spans="1:29" x14ac:dyDescent="0.25">
      <c r="A560" t="s">
        <v>2089</v>
      </c>
      <c r="B560" t="s">
        <v>580</v>
      </c>
      <c r="C560" t="s">
        <v>458</v>
      </c>
      <c r="D560" t="s">
        <v>2452</v>
      </c>
      <c r="E560" t="s">
        <v>2453</v>
      </c>
      <c r="F560" t="s">
        <v>2458</v>
      </c>
      <c r="G560" t="s">
        <v>2459</v>
      </c>
      <c r="H560" t="s">
        <v>463</v>
      </c>
      <c r="I560" t="s">
        <v>2460</v>
      </c>
      <c r="J560" t="s">
        <v>2461</v>
      </c>
      <c r="K560" t="s">
        <v>2457</v>
      </c>
      <c r="L560" s="174">
        <v>46476.125</v>
      </c>
      <c r="M560" s="174">
        <v>46426</v>
      </c>
      <c r="N560">
        <v>300000</v>
      </c>
      <c r="O560">
        <v>16942055.539999999</v>
      </c>
      <c r="P560">
        <v>0</v>
      </c>
      <c r="Q560">
        <v>300000</v>
      </c>
      <c r="R560">
        <v>16642055.539999999</v>
      </c>
      <c r="S560" t="s">
        <v>109</v>
      </c>
      <c r="T560" t="s">
        <v>109</v>
      </c>
      <c r="U560" t="s">
        <v>579</v>
      </c>
      <c r="V560" t="s">
        <v>114</v>
      </c>
      <c r="W560" t="s">
        <v>2125</v>
      </c>
      <c r="X560" t="s">
        <v>2144</v>
      </c>
      <c r="Y560" t="s">
        <v>101</v>
      </c>
      <c r="Z560">
        <v>-7.52</v>
      </c>
      <c r="AA560">
        <v>-46</v>
      </c>
      <c r="AB560" t="s">
        <v>625</v>
      </c>
      <c r="AC560" t="s">
        <v>2145</v>
      </c>
    </row>
    <row r="561" spans="1:29" x14ac:dyDescent="0.25">
      <c r="A561" t="s">
        <v>2089</v>
      </c>
      <c r="B561" t="s">
        <v>457</v>
      </c>
      <c r="C561" t="s">
        <v>604</v>
      </c>
      <c r="D561" t="s">
        <v>2462</v>
      </c>
      <c r="E561" t="s">
        <v>606</v>
      </c>
      <c r="F561" t="s">
        <v>2463</v>
      </c>
      <c r="G561" t="s">
        <v>2464</v>
      </c>
      <c r="H561" t="s">
        <v>463</v>
      </c>
      <c r="I561" t="s">
        <v>2299</v>
      </c>
      <c r="J561" t="s">
        <v>2465</v>
      </c>
      <c r="L561" s="174">
        <v>45938</v>
      </c>
      <c r="M561" s="174">
        <v>45990</v>
      </c>
      <c r="N561">
        <v>5992458</v>
      </c>
      <c r="O561">
        <v>6126882.4699999997</v>
      </c>
      <c r="P561">
        <v>134424.47</v>
      </c>
      <c r="Q561">
        <v>5992458</v>
      </c>
      <c r="R561">
        <v>0</v>
      </c>
      <c r="S561" t="s">
        <v>109</v>
      </c>
      <c r="T561" t="s">
        <v>114</v>
      </c>
      <c r="U561" t="s">
        <v>466</v>
      </c>
      <c r="V561" t="s">
        <v>109</v>
      </c>
      <c r="W561" t="s">
        <v>2120</v>
      </c>
      <c r="Y561" t="s">
        <v>101</v>
      </c>
      <c r="Z561">
        <v>-4.38</v>
      </c>
      <c r="AA561">
        <v>-44.33</v>
      </c>
      <c r="AB561" t="s">
        <v>494</v>
      </c>
      <c r="AC561" t="s">
        <v>2130</v>
      </c>
    </row>
    <row r="562" spans="1:29" x14ac:dyDescent="0.25">
      <c r="A562" t="s">
        <v>2089</v>
      </c>
      <c r="B562" t="s">
        <v>457</v>
      </c>
      <c r="C562" t="s">
        <v>604</v>
      </c>
      <c r="D562" t="s">
        <v>2462</v>
      </c>
      <c r="E562" t="s">
        <v>606</v>
      </c>
      <c r="F562" t="s">
        <v>2466</v>
      </c>
      <c r="G562" t="s">
        <v>2467</v>
      </c>
      <c r="H562" t="s">
        <v>463</v>
      </c>
      <c r="I562" t="s">
        <v>2468</v>
      </c>
      <c r="J562" t="s">
        <v>2469</v>
      </c>
      <c r="K562" t="s">
        <v>2470</v>
      </c>
      <c r="L562" s="174">
        <v>45969</v>
      </c>
      <c r="M562" s="174">
        <v>46120</v>
      </c>
      <c r="N562">
        <v>4809769.78</v>
      </c>
      <c r="O562">
        <v>5229769.78</v>
      </c>
      <c r="P562">
        <v>0</v>
      </c>
      <c r="Q562">
        <v>4809769.78</v>
      </c>
      <c r="R562">
        <v>420000</v>
      </c>
      <c r="S562" t="s">
        <v>109</v>
      </c>
      <c r="T562" t="s">
        <v>579</v>
      </c>
      <c r="U562" t="s">
        <v>114</v>
      </c>
      <c r="V562" t="s">
        <v>109</v>
      </c>
      <c r="W562" t="s">
        <v>2095</v>
      </c>
      <c r="X562" t="s">
        <v>2471</v>
      </c>
      <c r="Y562" t="s">
        <v>101</v>
      </c>
      <c r="Z562">
        <v>-3.36</v>
      </c>
      <c r="AA562">
        <v>-42.42</v>
      </c>
      <c r="AB562" t="s">
        <v>883</v>
      </c>
      <c r="AC562" t="s">
        <v>2139</v>
      </c>
    </row>
    <row r="563" spans="1:29" x14ac:dyDescent="0.25">
      <c r="A563" t="s">
        <v>2089</v>
      </c>
      <c r="B563" t="s">
        <v>457</v>
      </c>
      <c r="C563" t="s">
        <v>604</v>
      </c>
      <c r="D563" t="s">
        <v>2462</v>
      </c>
      <c r="E563" t="s">
        <v>606</v>
      </c>
      <c r="F563" t="s">
        <v>2472</v>
      </c>
      <c r="G563" t="s">
        <v>2473</v>
      </c>
      <c r="H563" t="s">
        <v>463</v>
      </c>
      <c r="I563" t="s">
        <v>2474</v>
      </c>
      <c r="J563" t="s">
        <v>2475</v>
      </c>
      <c r="K563" t="s">
        <v>7007</v>
      </c>
      <c r="L563" s="174">
        <v>46261</v>
      </c>
      <c r="M563" s="174">
        <v>46277</v>
      </c>
      <c r="N563">
        <v>0</v>
      </c>
      <c r="O563">
        <v>2608311</v>
      </c>
      <c r="P563">
        <v>0</v>
      </c>
      <c r="Q563">
        <v>0</v>
      </c>
      <c r="R563">
        <v>2608311</v>
      </c>
      <c r="S563" t="s">
        <v>109</v>
      </c>
      <c r="T563" t="s">
        <v>109</v>
      </c>
      <c r="U563" t="s">
        <v>579</v>
      </c>
      <c r="V563" t="s">
        <v>114</v>
      </c>
      <c r="W563" t="s">
        <v>2107</v>
      </c>
      <c r="X563" t="s">
        <v>2477</v>
      </c>
      <c r="Y563" t="s">
        <v>101</v>
      </c>
      <c r="Z563">
        <v>-6.95</v>
      </c>
      <c r="AA563">
        <v>-46.17</v>
      </c>
      <c r="AB563" t="s">
        <v>523</v>
      </c>
    </row>
    <row r="564" spans="1:29" x14ac:dyDescent="0.25">
      <c r="A564" t="s">
        <v>2089</v>
      </c>
      <c r="B564" t="s">
        <v>457</v>
      </c>
      <c r="C564" t="s">
        <v>604</v>
      </c>
      <c r="D564" t="s">
        <v>2462</v>
      </c>
      <c r="E564" t="s">
        <v>606</v>
      </c>
      <c r="F564" t="s">
        <v>2478</v>
      </c>
      <c r="G564" t="s">
        <v>2479</v>
      </c>
      <c r="H564" t="s">
        <v>463</v>
      </c>
      <c r="I564" t="s">
        <v>2480</v>
      </c>
      <c r="J564" t="s">
        <v>2481</v>
      </c>
      <c r="K564" t="s">
        <v>2482</v>
      </c>
      <c r="L564" s="174">
        <v>46428</v>
      </c>
      <c r="M564" s="174">
        <v>46318</v>
      </c>
      <c r="N564">
        <v>0</v>
      </c>
      <c r="O564">
        <v>3860261.49</v>
      </c>
      <c r="P564">
        <v>0</v>
      </c>
      <c r="Q564">
        <v>0</v>
      </c>
      <c r="R564">
        <v>3860261.49</v>
      </c>
      <c r="S564" t="s">
        <v>109</v>
      </c>
      <c r="T564" t="s">
        <v>109</v>
      </c>
      <c r="U564" t="s">
        <v>579</v>
      </c>
      <c r="V564" t="s">
        <v>114</v>
      </c>
      <c r="W564" t="s">
        <v>2125</v>
      </c>
      <c r="Y564" t="s">
        <v>101</v>
      </c>
      <c r="Z564">
        <v>-5.53</v>
      </c>
      <c r="AA564">
        <v>-47.48</v>
      </c>
      <c r="AB564" t="s">
        <v>625</v>
      </c>
    </row>
    <row r="565" spans="1:29" x14ac:dyDescent="0.25">
      <c r="A565" t="s">
        <v>2089</v>
      </c>
      <c r="B565" t="s">
        <v>457</v>
      </c>
      <c r="C565" t="s">
        <v>604</v>
      </c>
      <c r="D565" t="s">
        <v>2462</v>
      </c>
      <c r="E565" t="s">
        <v>606</v>
      </c>
      <c r="F565" t="s">
        <v>2483</v>
      </c>
      <c r="G565" t="s">
        <v>2484</v>
      </c>
      <c r="H565" t="s">
        <v>463</v>
      </c>
      <c r="I565" t="s">
        <v>2220</v>
      </c>
      <c r="J565" t="s">
        <v>2485</v>
      </c>
      <c r="K565" t="s">
        <v>2486</v>
      </c>
      <c r="L565" s="174">
        <v>46752</v>
      </c>
      <c r="M565" s="174">
        <v>46595</v>
      </c>
      <c r="N565">
        <v>0</v>
      </c>
      <c r="O565">
        <v>4188526.28</v>
      </c>
      <c r="P565">
        <v>0</v>
      </c>
      <c r="Q565">
        <v>0</v>
      </c>
      <c r="R565">
        <v>4188526.28</v>
      </c>
      <c r="S565" t="s">
        <v>109</v>
      </c>
      <c r="T565" t="s">
        <v>109</v>
      </c>
      <c r="U565" t="s">
        <v>109</v>
      </c>
      <c r="V565" t="s">
        <v>109</v>
      </c>
      <c r="W565" t="s">
        <v>2125</v>
      </c>
      <c r="Y565" t="s">
        <v>101</v>
      </c>
      <c r="Z565">
        <v>-7.53</v>
      </c>
      <c r="AA565">
        <v>-46.04</v>
      </c>
      <c r="AB565" t="s">
        <v>475</v>
      </c>
    </row>
    <row r="566" spans="1:29" x14ac:dyDescent="0.25">
      <c r="A566" t="s">
        <v>2089</v>
      </c>
      <c r="B566" t="s">
        <v>457</v>
      </c>
      <c r="C566" t="s">
        <v>604</v>
      </c>
      <c r="D566" t="s">
        <v>2462</v>
      </c>
      <c r="E566" t="s">
        <v>606</v>
      </c>
      <c r="F566" t="s">
        <v>2487</v>
      </c>
      <c r="G566" t="s">
        <v>2488</v>
      </c>
      <c r="H566" t="s">
        <v>463</v>
      </c>
      <c r="I566" t="s">
        <v>2489</v>
      </c>
      <c r="J566" t="s">
        <v>2490</v>
      </c>
      <c r="K566" t="s">
        <v>2491</v>
      </c>
      <c r="L566" s="174">
        <v>46217</v>
      </c>
      <c r="M566" s="174">
        <v>46276</v>
      </c>
      <c r="N566">
        <v>0</v>
      </c>
      <c r="O566">
        <v>2480704.7799999998</v>
      </c>
      <c r="P566">
        <v>0</v>
      </c>
      <c r="Q566">
        <v>0</v>
      </c>
      <c r="R566">
        <v>2480704.7799999998</v>
      </c>
      <c r="S566" t="s">
        <v>109</v>
      </c>
      <c r="T566" t="s">
        <v>109</v>
      </c>
      <c r="U566" t="s">
        <v>109</v>
      </c>
      <c r="V566" t="s">
        <v>109</v>
      </c>
      <c r="W566" t="s">
        <v>2193</v>
      </c>
      <c r="Y566" t="s">
        <v>101</v>
      </c>
      <c r="Z566">
        <v>-5227831</v>
      </c>
      <c r="AA566">
        <v>-43449284</v>
      </c>
      <c r="AB566" t="s">
        <v>537</v>
      </c>
    </row>
    <row r="567" spans="1:29" x14ac:dyDescent="0.25">
      <c r="A567" t="s">
        <v>2089</v>
      </c>
      <c r="B567" t="s">
        <v>573</v>
      </c>
      <c r="C567" t="s">
        <v>604</v>
      </c>
      <c r="D567" t="s">
        <v>2462</v>
      </c>
      <c r="E567" t="s">
        <v>606</v>
      </c>
      <c r="F567" t="s">
        <v>2492</v>
      </c>
      <c r="G567" t="s">
        <v>2493</v>
      </c>
      <c r="H567" t="s">
        <v>463</v>
      </c>
      <c r="I567" t="s">
        <v>2123</v>
      </c>
      <c r="J567" t="s">
        <v>2494</v>
      </c>
      <c r="K567" t="s">
        <v>2495</v>
      </c>
      <c r="L567" s="174">
        <v>45610</v>
      </c>
      <c r="M567" s="174">
        <v>45683</v>
      </c>
      <c r="N567">
        <v>349404.52</v>
      </c>
      <c r="O567">
        <v>1054053.21</v>
      </c>
      <c r="P567">
        <v>704648.69</v>
      </c>
      <c r="Q567">
        <v>349404.52</v>
      </c>
      <c r="R567">
        <v>0</v>
      </c>
      <c r="S567" t="s">
        <v>109</v>
      </c>
      <c r="T567" t="s">
        <v>114</v>
      </c>
      <c r="U567" t="s">
        <v>466</v>
      </c>
      <c r="V567" t="s">
        <v>109</v>
      </c>
      <c r="W567" t="s">
        <v>2125</v>
      </c>
      <c r="Y567" t="s">
        <v>101</v>
      </c>
      <c r="Z567">
        <v>-7.53</v>
      </c>
      <c r="AA567">
        <v>-46.04</v>
      </c>
      <c r="AB567" t="s">
        <v>537</v>
      </c>
      <c r="AC567" t="s">
        <v>109</v>
      </c>
    </row>
    <row r="568" spans="1:29" x14ac:dyDescent="0.25">
      <c r="A568" t="s">
        <v>2089</v>
      </c>
      <c r="B568" t="s">
        <v>573</v>
      </c>
      <c r="C568" t="s">
        <v>604</v>
      </c>
      <c r="D568" t="s">
        <v>2462</v>
      </c>
      <c r="E568" t="s">
        <v>606</v>
      </c>
      <c r="F568" t="s">
        <v>2496</v>
      </c>
      <c r="G568" t="s">
        <v>2497</v>
      </c>
      <c r="H568" t="s">
        <v>463</v>
      </c>
      <c r="I568" t="s">
        <v>2498</v>
      </c>
      <c r="J568" t="s">
        <v>2499</v>
      </c>
      <c r="K568" t="s">
        <v>2500</v>
      </c>
      <c r="L568" s="174">
        <v>46018</v>
      </c>
      <c r="M568" s="174">
        <v>45991</v>
      </c>
      <c r="N568">
        <v>4362387.41</v>
      </c>
      <c r="O568">
        <v>4362387.41</v>
      </c>
      <c r="P568">
        <v>0</v>
      </c>
      <c r="Q568">
        <v>4362387.41</v>
      </c>
      <c r="R568">
        <v>0</v>
      </c>
      <c r="S568" t="s">
        <v>109</v>
      </c>
      <c r="T568" t="s">
        <v>109</v>
      </c>
      <c r="U568" t="s">
        <v>109</v>
      </c>
      <c r="V568" t="s">
        <v>109</v>
      </c>
      <c r="W568" t="s">
        <v>2193</v>
      </c>
      <c r="Y568" t="s">
        <v>101</v>
      </c>
      <c r="Z568">
        <v>-5.09</v>
      </c>
      <c r="AA568">
        <v>-42.84</v>
      </c>
      <c r="AB568" t="s">
        <v>883</v>
      </c>
      <c r="AC568" t="s">
        <v>530</v>
      </c>
    </row>
    <row r="569" spans="1:29" x14ac:dyDescent="0.25">
      <c r="A569" t="s">
        <v>2089</v>
      </c>
      <c r="B569" t="s">
        <v>573</v>
      </c>
      <c r="C569" t="s">
        <v>604</v>
      </c>
      <c r="D569" t="s">
        <v>2462</v>
      </c>
      <c r="E569" t="s">
        <v>606</v>
      </c>
      <c r="F569" t="s">
        <v>2501</v>
      </c>
      <c r="G569" t="s">
        <v>2502</v>
      </c>
      <c r="H569" t="s">
        <v>463</v>
      </c>
      <c r="I569" t="s">
        <v>2142</v>
      </c>
      <c r="J569" t="s">
        <v>2503</v>
      </c>
      <c r="K569" t="s">
        <v>2476</v>
      </c>
      <c r="L569" s="174">
        <v>46172</v>
      </c>
      <c r="M569" s="174">
        <v>46195</v>
      </c>
      <c r="N569">
        <v>0</v>
      </c>
      <c r="O569">
        <v>1638114.85</v>
      </c>
      <c r="P569">
        <v>0</v>
      </c>
      <c r="Q569">
        <v>0</v>
      </c>
      <c r="R569">
        <v>1638114.85</v>
      </c>
      <c r="S569" t="s">
        <v>109</v>
      </c>
      <c r="T569" t="s">
        <v>109</v>
      </c>
      <c r="U569" t="s">
        <v>109</v>
      </c>
      <c r="V569" t="s">
        <v>109</v>
      </c>
      <c r="W569" t="s">
        <v>2125</v>
      </c>
      <c r="X569" t="s">
        <v>2144</v>
      </c>
      <c r="Y569" t="s">
        <v>101</v>
      </c>
      <c r="Z569">
        <v>-8.3800000000000008</v>
      </c>
      <c r="AA569">
        <v>-45.98</v>
      </c>
      <c r="AB569" t="s">
        <v>523</v>
      </c>
    </row>
    <row r="570" spans="1:29" x14ac:dyDescent="0.25">
      <c r="A570" t="s">
        <v>2089</v>
      </c>
      <c r="B570" t="s">
        <v>573</v>
      </c>
      <c r="C570" t="s">
        <v>604</v>
      </c>
      <c r="D570" t="s">
        <v>2462</v>
      </c>
      <c r="E570" t="s">
        <v>606</v>
      </c>
      <c r="F570" t="s">
        <v>2504</v>
      </c>
      <c r="G570" t="s">
        <v>2505</v>
      </c>
      <c r="H570" t="s">
        <v>463</v>
      </c>
      <c r="I570" t="s">
        <v>2429</v>
      </c>
      <c r="J570" t="s">
        <v>2506</v>
      </c>
      <c r="K570" t="s">
        <v>2507</v>
      </c>
      <c r="L570" s="174">
        <v>45710</v>
      </c>
      <c r="M570" s="174">
        <v>46111</v>
      </c>
      <c r="N570">
        <v>337383.97</v>
      </c>
      <c r="O570">
        <v>3306040</v>
      </c>
      <c r="P570">
        <v>0</v>
      </c>
      <c r="Q570">
        <v>337383.97</v>
      </c>
      <c r="R570">
        <v>2968656.03</v>
      </c>
      <c r="S570" t="s">
        <v>109</v>
      </c>
      <c r="T570" t="s">
        <v>109</v>
      </c>
      <c r="U570" t="s">
        <v>114</v>
      </c>
      <c r="V570" t="s">
        <v>466</v>
      </c>
      <c r="W570" t="s">
        <v>2107</v>
      </c>
      <c r="Y570" t="s">
        <v>101</v>
      </c>
      <c r="Z570">
        <v>-1.27</v>
      </c>
      <c r="AA570">
        <v>-45.87</v>
      </c>
      <c r="AB570" t="s">
        <v>523</v>
      </c>
    </row>
    <row r="571" spans="1:29" x14ac:dyDescent="0.25">
      <c r="A571" t="s">
        <v>2089</v>
      </c>
      <c r="B571" t="s">
        <v>573</v>
      </c>
      <c r="C571" t="s">
        <v>604</v>
      </c>
      <c r="D571" t="s">
        <v>2462</v>
      </c>
      <c r="E571" t="s">
        <v>606</v>
      </c>
      <c r="F571" t="s">
        <v>2508</v>
      </c>
      <c r="G571" t="s">
        <v>2509</v>
      </c>
      <c r="H571" t="s">
        <v>463</v>
      </c>
      <c r="I571" t="s">
        <v>2510</v>
      </c>
      <c r="J571" t="s">
        <v>2511</v>
      </c>
      <c r="K571" t="s">
        <v>2507</v>
      </c>
      <c r="L571" s="174">
        <v>46112</v>
      </c>
      <c r="M571" s="174">
        <v>46128</v>
      </c>
      <c r="N571">
        <v>1269978.04</v>
      </c>
      <c r="O571">
        <v>14110867.059999999</v>
      </c>
      <c r="P571">
        <v>0</v>
      </c>
      <c r="Q571">
        <v>1269978.04</v>
      </c>
      <c r="R571">
        <v>12840889.02</v>
      </c>
      <c r="S571" t="s">
        <v>109</v>
      </c>
      <c r="T571" t="s">
        <v>109</v>
      </c>
      <c r="U571" t="s">
        <v>109</v>
      </c>
      <c r="V571" t="s">
        <v>109</v>
      </c>
      <c r="W571" t="s">
        <v>2107</v>
      </c>
      <c r="Y571" t="s">
        <v>101</v>
      </c>
      <c r="Z571">
        <v>-1.43</v>
      </c>
      <c r="AA571">
        <v>-45.77</v>
      </c>
      <c r="AB571" t="s">
        <v>523</v>
      </c>
    </row>
    <row r="572" spans="1:29" x14ac:dyDescent="0.25">
      <c r="A572" t="s">
        <v>2089</v>
      </c>
      <c r="B572" t="s">
        <v>485</v>
      </c>
      <c r="C572" t="s">
        <v>604</v>
      </c>
      <c r="D572" t="s">
        <v>2462</v>
      </c>
      <c r="E572" t="s">
        <v>606</v>
      </c>
      <c r="F572" t="s">
        <v>2512</v>
      </c>
      <c r="G572" t="s">
        <v>2513</v>
      </c>
      <c r="H572" t="s">
        <v>463</v>
      </c>
      <c r="I572" t="s">
        <v>2514</v>
      </c>
      <c r="J572" t="s">
        <v>2515</v>
      </c>
      <c r="K572" t="s">
        <v>2516</v>
      </c>
      <c r="L572" s="174">
        <v>45731</v>
      </c>
      <c r="M572" s="174">
        <v>45729</v>
      </c>
      <c r="N572">
        <v>627595.65</v>
      </c>
      <c r="O572">
        <v>877359.56</v>
      </c>
      <c r="P572">
        <v>249763.91</v>
      </c>
      <c r="Q572">
        <v>627595.65</v>
      </c>
      <c r="R572">
        <v>0</v>
      </c>
      <c r="S572" t="s">
        <v>109</v>
      </c>
      <c r="T572" t="s">
        <v>114</v>
      </c>
      <c r="U572" t="s">
        <v>466</v>
      </c>
      <c r="V572" t="s">
        <v>109</v>
      </c>
      <c r="W572" t="s">
        <v>2193</v>
      </c>
      <c r="Y572" t="s">
        <v>101</v>
      </c>
      <c r="Z572">
        <v>-5.09</v>
      </c>
      <c r="AA572">
        <v>-42.84</v>
      </c>
      <c r="AB572" t="s">
        <v>537</v>
      </c>
      <c r="AC572" t="s">
        <v>109</v>
      </c>
    </row>
    <row r="573" spans="1:29" x14ac:dyDescent="0.25">
      <c r="A573" t="s">
        <v>2089</v>
      </c>
      <c r="B573" t="s">
        <v>485</v>
      </c>
      <c r="C573" t="s">
        <v>604</v>
      </c>
      <c r="D573" t="s">
        <v>2462</v>
      </c>
      <c r="E573" t="s">
        <v>606</v>
      </c>
      <c r="F573" t="s">
        <v>2517</v>
      </c>
      <c r="G573" t="s">
        <v>2518</v>
      </c>
      <c r="H573" t="s">
        <v>463</v>
      </c>
      <c r="I573" t="s">
        <v>2133</v>
      </c>
      <c r="J573" t="s">
        <v>2519</v>
      </c>
      <c r="K573" t="s">
        <v>2520</v>
      </c>
      <c r="L573" s="174">
        <v>45643</v>
      </c>
      <c r="M573" s="174">
        <v>45704</v>
      </c>
      <c r="N573">
        <v>401099.23</v>
      </c>
      <c r="O573">
        <v>651853.24</v>
      </c>
      <c r="P573">
        <v>250754.01</v>
      </c>
      <c r="Q573">
        <v>401099.23</v>
      </c>
      <c r="R573">
        <v>0</v>
      </c>
      <c r="S573" t="s">
        <v>109</v>
      </c>
      <c r="T573" t="s">
        <v>114</v>
      </c>
      <c r="U573" t="s">
        <v>466</v>
      </c>
      <c r="V573" t="s">
        <v>109</v>
      </c>
      <c r="W573" t="s">
        <v>2125</v>
      </c>
      <c r="Y573" t="s">
        <v>101</v>
      </c>
      <c r="Z573">
        <v>-6.5</v>
      </c>
      <c r="AA573">
        <v>-43.7</v>
      </c>
      <c r="AB573" t="s">
        <v>537</v>
      </c>
      <c r="AC573" t="s">
        <v>109</v>
      </c>
    </row>
    <row r="574" spans="1:29" x14ac:dyDescent="0.25">
      <c r="A574" t="s">
        <v>2089</v>
      </c>
      <c r="B574" t="s">
        <v>485</v>
      </c>
      <c r="C574" t="s">
        <v>604</v>
      </c>
      <c r="D574" t="s">
        <v>2462</v>
      </c>
      <c r="E574" t="s">
        <v>606</v>
      </c>
      <c r="F574" t="s">
        <v>2521</v>
      </c>
      <c r="G574" t="s">
        <v>2522</v>
      </c>
      <c r="H574" t="s">
        <v>463</v>
      </c>
      <c r="I574" t="s">
        <v>2342</v>
      </c>
      <c r="J574" t="s">
        <v>2519</v>
      </c>
      <c r="L574" s="174">
        <v>45865</v>
      </c>
      <c r="M574" s="174">
        <v>45977</v>
      </c>
      <c r="N574">
        <v>764086.72</v>
      </c>
      <c r="O574">
        <v>797697.07</v>
      </c>
      <c r="P574">
        <v>33610.35</v>
      </c>
      <c r="Q574">
        <v>764086.72</v>
      </c>
      <c r="R574">
        <v>0</v>
      </c>
      <c r="S574" t="s">
        <v>109</v>
      </c>
      <c r="T574" t="s">
        <v>579</v>
      </c>
      <c r="U574" t="s">
        <v>114</v>
      </c>
      <c r="V574" t="s">
        <v>109</v>
      </c>
      <c r="W574" t="s">
        <v>2193</v>
      </c>
      <c r="Y574" t="s">
        <v>101</v>
      </c>
      <c r="Z574">
        <v>-4.26</v>
      </c>
      <c r="AA574">
        <v>-43.01</v>
      </c>
      <c r="AB574" t="s">
        <v>475</v>
      </c>
      <c r="AC574" t="s">
        <v>530</v>
      </c>
    </row>
    <row r="575" spans="1:29" x14ac:dyDescent="0.25">
      <c r="A575" t="s">
        <v>2089</v>
      </c>
      <c r="B575" t="s">
        <v>485</v>
      </c>
      <c r="C575" t="s">
        <v>604</v>
      </c>
      <c r="D575" t="s">
        <v>2462</v>
      </c>
      <c r="E575" t="s">
        <v>606</v>
      </c>
      <c r="F575" t="s">
        <v>2523</v>
      </c>
      <c r="G575" t="s">
        <v>2524</v>
      </c>
      <c r="H575" t="s">
        <v>463</v>
      </c>
      <c r="I575" t="s">
        <v>2123</v>
      </c>
      <c r="J575" t="s">
        <v>2525</v>
      </c>
      <c r="K575" t="s">
        <v>2526</v>
      </c>
      <c r="L575" s="174">
        <v>45960</v>
      </c>
      <c r="M575" s="174">
        <v>45966</v>
      </c>
      <c r="N575">
        <v>3147802.56</v>
      </c>
      <c r="O575">
        <v>3171316.65</v>
      </c>
      <c r="P575">
        <v>23514.09</v>
      </c>
      <c r="Q575">
        <v>3147802.56</v>
      </c>
      <c r="R575">
        <v>0</v>
      </c>
      <c r="S575" t="s">
        <v>109</v>
      </c>
      <c r="T575" t="s">
        <v>109</v>
      </c>
      <c r="U575" t="s">
        <v>114</v>
      </c>
      <c r="V575" t="s">
        <v>109</v>
      </c>
      <c r="W575" t="s">
        <v>2125</v>
      </c>
      <c r="X575" t="s">
        <v>2144</v>
      </c>
      <c r="Y575" t="s">
        <v>101</v>
      </c>
      <c r="Z575">
        <v>-7.53</v>
      </c>
      <c r="AA575">
        <v>-46.04</v>
      </c>
      <c r="AB575" t="s">
        <v>625</v>
      </c>
      <c r="AC575" t="s">
        <v>2145</v>
      </c>
    </row>
    <row r="576" spans="1:29" x14ac:dyDescent="0.25">
      <c r="A576" t="s">
        <v>2089</v>
      </c>
      <c r="B576" t="s">
        <v>485</v>
      </c>
      <c r="C576" t="s">
        <v>604</v>
      </c>
      <c r="D576" t="s">
        <v>2462</v>
      </c>
      <c r="E576" t="s">
        <v>606</v>
      </c>
      <c r="F576" t="s">
        <v>2527</v>
      </c>
      <c r="G576" t="s">
        <v>2528</v>
      </c>
      <c r="H576" t="s">
        <v>463</v>
      </c>
      <c r="I576" t="s">
        <v>2529</v>
      </c>
      <c r="J576" t="s">
        <v>2530</v>
      </c>
      <c r="K576" t="s">
        <v>2531</v>
      </c>
      <c r="L576" s="174">
        <v>46320</v>
      </c>
      <c r="M576" s="174">
        <v>46237</v>
      </c>
      <c r="N576">
        <v>0</v>
      </c>
      <c r="O576">
        <v>887613.11</v>
      </c>
      <c r="P576">
        <v>0</v>
      </c>
      <c r="Q576">
        <v>4178.75</v>
      </c>
      <c r="R576">
        <v>883434.36</v>
      </c>
      <c r="S576" t="s">
        <v>109</v>
      </c>
      <c r="T576" t="s">
        <v>109</v>
      </c>
      <c r="U576" t="s">
        <v>109</v>
      </c>
      <c r="V576" t="s">
        <v>109</v>
      </c>
      <c r="W576" t="s">
        <v>2095</v>
      </c>
      <c r="Y576" t="s">
        <v>101</v>
      </c>
      <c r="Z576">
        <v>-2.77</v>
      </c>
      <c r="AA576">
        <v>-42.84</v>
      </c>
      <c r="AB576" t="s">
        <v>475</v>
      </c>
    </row>
    <row r="577" spans="1:29" x14ac:dyDescent="0.25">
      <c r="A577" t="s">
        <v>2089</v>
      </c>
      <c r="B577" t="s">
        <v>495</v>
      </c>
      <c r="C577" t="s">
        <v>604</v>
      </c>
      <c r="D577" t="s">
        <v>2462</v>
      </c>
      <c r="E577" t="s">
        <v>606</v>
      </c>
      <c r="F577" t="s">
        <v>2532</v>
      </c>
      <c r="G577" t="s">
        <v>2533</v>
      </c>
      <c r="H577" t="s">
        <v>463</v>
      </c>
      <c r="I577" t="s">
        <v>2201</v>
      </c>
      <c r="J577" t="s">
        <v>615</v>
      </c>
      <c r="K577" t="s">
        <v>2534</v>
      </c>
      <c r="L577" s="174">
        <v>45960</v>
      </c>
      <c r="M577" s="174">
        <v>45959</v>
      </c>
      <c r="N577">
        <v>990294</v>
      </c>
      <c r="O577">
        <v>990294</v>
      </c>
      <c r="P577">
        <v>0</v>
      </c>
      <c r="Q577">
        <v>990294</v>
      </c>
      <c r="R577">
        <v>0</v>
      </c>
      <c r="S577" t="s">
        <v>109</v>
      </c>
      <c r="T577" t="s">
        <v>109</v>
      </c>
      <c r="U577" t="s">
        <v>109</v>
      </c>
      <c r="V577" t="s">
        <v>109</v>
      </c>
      <c r="W577" t="s">
        <v>2120</v>
      </c>
      <c r="Y577" t="s">
        <v>101</v>
      </c>
      <c r="Z577">
        <v>-3.54</v>
      </c>
      <c r="AA577">
        <v>-43.92</v>
      </c>
      <c r="AB577" t="s">
        <v>475</v>
      </c>
      <c r="AC577" t="s">
        <v>2130</v>
      </c>
    </row>
    <row r="578" spans="1:29" x14ac:dyDescent="0.25">
      <c r="A578" t="s">
        <v>2089</v>
      </c>
      <c r="B578" t="s">
        <v>516</v>
      </c>
      <c r="C578" t="s">
        <v>604</v>
      </c>
      <c r="D578" t="s">
        <v>2462</v>
      </c>
      <c r="E578" t="s">
        <v>606</v>
      </c>
      <c r="F578" t="s">
        <v>2535</v>
      </c>
      <c r="G578" t="s">
        <v>2536</v>
      </c>
      <c r="H578" t="s">
        <v>463</v>
      </c>
      <c r="I578" t="s">
        <v>2498</v>
      </c>
      <c r="J578" t="s">
        <v>1799</v>
      </c>
      <c r="K578" t="s">
        <v>2516</v>
      </c>
      <c r="L578" s="174">
        <v>45731</v>
      </c>
      <c r="M578" s="174">
        <v>45704</v>
      </c>
      <c r="N578">
        <v>193604.2</v>
      </c>
      <c r="O578">
        <v>584056.64</v>
      </c>
      <c r="P578">
        <v>390452.44</v>
      </c>
      <c r="Q578">
        <v>193604.2</v>
      </c>
      <c r="R578">
        <v>0</v>
      </c>
      <c r="S578" t="s">
        <v>109</v>
      </c>
      <c r="T578" t="s">
        <v>114</v>
      </c>
      <c r="U578" t="s">
        <v>466</v>
      </c>
      <c r="V578" t="s">
        <v>109</v>
      </c>
      <c r="W578" t="s">
        <v>2193</v>
      </c>
      <c r="Y578" t="s">
        <v>101</v>
      </c>
      <c r="Z578">
        <v>-5.09</v>
      </c>
      <c r="AA578">
        <v>-42.84</v>
      </c>
      <c r="AB578" t="s">
        <v>625</v>
      </c>
      <c r="AC578" t="s">
        <v>530</v>
      </c>
    </row>
    <row r="579" spans="1:29" x14ac:dyDescent="0.25">
      <c r="A579" t="s">
        <v>2089</v>
      </c>
      <c r="B579" t="s">
        <v>516</v>
      </c>
      <c r="C579" t="s">
        <v>604</v>
      </c>
      <c r="D579" t="s">
        <v>2462</v>
      </c>
      <c r="E579" t="s">
        <v>606</v>
      </c>
      <c r="F579" t="s">
        <v>2537</v>
      </c>
      <c r="G579" t="s">
        <v>2538</v>
      </c>
      <c r="H579" t="s">
        <v>463</v>
      </c>
      <c r="I579" t="s">
        <v>2312</v>
      </c>
      <c r="J579" t="s">
        <v>2539</v>
      </c>
      <c r="K579" t="s">
        <v>2540</v>
      </c>
      <c r="L579" s="174">
        <v>45534</v>
      </c>
      <c r="M579" s="174">
        <v>45639</v>
      </c>
      <c r="N579">
        <v>137889.03</v>
      </c>
      <c r="O579">
        <v>538990.77</v>
      </c>
      <c r="P579">
        <v>401101.74</v>
      </c>
      <c r="Q579">
        <v>137889.03</v>
      </c>
      <c r="R579">
        <v>0</v>
      </c>
      <c r="S579" t="s">
        <v>109</v>
      </c>
      <c r="T579" t="s">
        <v>114</v>
      </c>
      <c r="U579" t="s">
        <v>466</v>
      </c>
      <c r="V579" t="s">
        <v>109</v>
      </c>
      <c r="W579" t="s">
        <v>2120</v>
      </c>
      <c r="Y579" t="s">
        <v>101</v>
      </c>
      <c r="Z579">
        <v>-5.31</v>
      </c>
      <c r="AA579">
        <v>-44.24</v>
      </c>
      <c r="AB579" t="s">
        <v>537</v>
      </c>
      <c r="AC579" t="s">
        <v>109</v>
      </c>
    </row>
    <row r="580" spans="1:29" x14ac:dyDescent="0.25">
      <c r="A580" t="s">
        <v>2089</v>
      </c>
      <c r="B580" t="s">
        <v>516</v>
      </c>
      <c r="C580" t="s">
        <v>604</v>
      </c>
      <c r="D580" t="s">
        <v>2462</v>
      </c>
      <c r="E580" t="s">
        <v>606</v>
      </c>
      <c r="F580" t="s">
        <v>2541</v>
      </c>
      <c r="G580" t="s">
        <v>2542</v>
      </c>
      <c r="H580" t="s">
        <v>463</v>
      </c>
      <c r="I580" t="s">
        <v>2543</v>
      </c>
      <c r="J580" t="s">
        <v>615</v>
      </c>
      <c r="L580" s="174">
        <v>45535</v>
      </c>
      <c r="M580" s="174">
        <v>45931</v>
      </c>
      <c r="N580">
        <v>567458.78</v>
      </c>
      <c r="O580">
        <v>581619.9</v>
      </c>
      <c r="P580">
        <v>14161.12</v>
      </c>
      <c r="Q580">
        <v>567458.78</v>
      </c>
      <c r="R580">
        <v>0</v>
      </c>
      <c r="S580" t="s">
        <v>109</v>
      </c>
      <c r="T580" t="s">
        <v>579</v>
      </c>
      <c r="U580" t="s">
        <v>114</v>
      </c>
      <c r="V580" t="s">
        <v>109</v>
      </c>
      <c r="W580" t="s">
        <v>2193</v>
      </c>
      <c r="Y580" t="s">
        <v>101</v>
      </c>
      <c r="Z580">
        <v>-3.75</v>
      </c>
      <c r="AA580">
        <v>-43.36</v>
      </c>
      <c r="AB580" t="s">
        <v>475</v>
      </c>
      <c r="AC580" t="s">
        <v>530</v>
      </c>
    </row>
    <row r="581" spans="1:29" x14ac:dyDescent="0.25">
      <c r="A581" t="s">
        <v>2089</v>
      </c>
      <c r="B581" t="s">
        <v>516</v>
      </c>
      <c r="C581" t="s">
        <v>604</v>
      </c>
      <c r="D581" t="s">
        <v>2462</v>
      </c>
      <c r="E581" t="s">
        <v>606</v>
      </c>
      <c r="F581" t="s">
        <v>2544</v>
      </c>
      <c r="G581" t="s">
        <v>2545</v>
      </c>
      <c r="H581" t="s">
        <v>463</v>
      </c>
      <c r="I581" t="s">
        <v>2474</v>
      </c>
      <c r="J581" t="s">
        <v>615</v>
      </c>
      <c r="K581" t="s">
        <v>2546</v>
      </c>
      <c r="L581" s="174">
        <v>45453</v>
      </c>
      <c r="M581" s="174">
        <v>45931</v>
      </c>
      <c r="N581">
        <v>586940.01</v>
      </c>
      <c r="O581">
        <v>586940.01</v>
      </c>
      <c r="P581">
        <v>0</v>
      </c>
      <c r="Q581">
        <v>586940.01</v>
      </c>
      <c r="R581">
        <v>0</v>
      </c>
      <c r="S581" t="s">
        <v>109</v>
      </c>
      <c r="T581" t="s">
        <v>579</v>
      </c>
      <c r="U581" t="s">
        <v>114</v>
      </c>
      <c r="V581" t="s">
        <v>109</v>
      </c>
      <c r="W581" t="s">
        <v>2107</v>
      </c>
      <c r="Y581" t="s">
        <v>101</v>
      </c>
      <c r="Z581">
        <v>-6.95</v>
      </c>
      <c r="AA581">
        <v>-46.17</v>
      </c>
      <c r="AB581" t="s">
        <v>883</v>
      </c>
      <c r="AC581" t="s">
        <v>2145</v>
      </c>
    </row>
    <row r="582" spans="1:29" x14ac:dyDescent="0.25">
      <c r="A582" t="s">
        <v>2089</v>
      </c>
      <c r="B582" t="s">
        <v>516</v>
      </c>
      <c r="C582" t="s">
        <v>604</v>
      </c>
      <c r="D582" t="s">
        <v>2462</v>
      </c>
      <c r="E582" t="s">
        <v>606</v>
      </c>
      <c r="F582" t="s">
        <v>2547</v>
      </c>
      <c r="G582" t="s">
        <v>2548</v>
      </c>
      <c r="H582" t="s">
        <v>463</v>
      </c>
      <c r="I582" t="s">
        <v>2549</v>
      </c>
      <c r="J582" t="s">
        <v>1799</v>
      </c>
      <c r="K582" t="s">
        <v>2550</v>
      </c>
      <c r="L582" s="174">
        <v>45865</v>
      </c>
      <c r="M582" s="174">
        <v>45962</v>
      </c>
      <c r="N582">
        <v>611757.9</v>
      </c>
      <c r="O582">
        <v>611757.9</v>
      </c>
      <c r="P582">
        <v>0</v>
      </c>
      <c r="Q582">
        <v>611757.9</v>
      </c>
      <c r="R582">
        <v>0</v>
      </c>
      <c r="S582" t="s">
        <v>109</v>
      </c>
      <c r="T582" t="s">
        <v>579</v>
      </c>
      <c r="U582" t="s">
        <v>114</v>
      </c>
      <c r="V582" t="s">
        <v>109</v>
      </c>
      <c r="W582" t="s">
        <v>2193</v>
      </c>
      <c r="Y582" t="s">
        <v>101</v>
      </c>
      <c r="Z582">
        <v>-3.69</v>
      </c>
      <c r="AA582">
        <v>-42.99</v>
      </c>
      <c r="AB582" t="s">
        <v>475</v>
      </c>
      <c r="AC582" t="s">
        <v>530</v>
      </c>
    </row>
    <row r="583" spans="1:29" x14ac:dyDescent="0.25">
      <c r="A583" t="s">
        <v>2089</v>
      </c>
      <c r="B583" t="s">
        <v>516</v>
      </c>
      <c r="C583" t="s">
        <v>604</v>
      </c>
      <c r="D583" t="s">
        <v>2462</v>
      </c>
      <c r="E583" t="s">
        <v>606</v>
      </c>
      <c r="F583" t="s">
        <v>2551</v>
      </c>
      <c r="G583" t="s">
        <v>2552</v>
      </c>
      <c r="H583" t="s">
        <v>463</v>
      </c>
      <c r="I583" t="s">
        <v>2118</v>
      </c>
      <c r="J583" t="s">
        <v>2553</v>
      </c>
      <c r="K583" t="s">
        <v>2554</v>
      </c>
      <c r="L583" s="174">
        <v>45869</v>
      </c>
      <c r="M583" s="174">
        <v>46092</v>
      </c>
      <c r="N583">
        <v>0</v>
      </c>
      <c r="O583">
        <v>957586.55</v>
      </c>
      <c r="P583">
        <v>0</v>
      </c>
      <c r="Q583">
        <v>0</v>
      </c>
      <c r="R583">
        <v>957586.55</v>
      </c>
      <c r="S583" t="s">
        <v>109</v>
      </c>
      <c r="T583" t="s">
        <v>109</v>
      </c>
      <c r="U583" t="s">
        <v>109</v>
      </c>
      <c r="V583" t="s">
        <v>109</v>
      </c>
      <c r="W583" t="s">
        <v>2120</v>
      </c>
      <c r="Y583" t="s">
        <v>101</v>
      </c>
      <c r="Z583">
        <v>-5.05</v>
      </c>
      <c r="AA583">
        <v>-44.58</v>
      </c>
      <c r="AB583" t="s">
        <v>625</v>
      </c>
    </row>
    <row r="584" spans="1:29" x14ac:dyDescent="0.25">
      <c r="A584" t="s">
        <v>2089</v>
      </c>
      <c r="B584" t="s">
        <v>2555</v>
      </c>
      <c r="C584" t="s">
        <v>604</v>
      </c>
      <c r="D584" t="s">
        <v>2462</v>
      </c>
      <c r="E584" t="s">
        <v>606</v>
      </c>
      <c r="F584" t="s">
        <v>2556</v>
      </c>
      <c r="G584" t="s">
        <v>2557</v>
      </c>
      <c r="H584" t="s">
        <v>463</v>
      </c>
      <c r="I584" t="s">
        <v>2162</v>
      </c>
      <c r="J584" t="s">
        <v>2558</v>
      </c>
      <c r="K584" t="s">
        <v>2559</v>
      </c>
      <c r="L584" s="174">
        <v>45865</v>
      </c>
      <c r="M584" s="174">
        <v>46037</v>
      </c>
      <c r="N584">
        <v>2207441.7599999998</v>
      </c>
      <c r="O584">
        <v>2226330.1799999997</v>
      </c>
      <c r="P584">
        <v>18888.419999999998</v>
      </c>
      <c r="Q584">
        <v>2207441.7599999998</v>
      </c>
      <c r="R584">
        <v>0</v>
      </c>
      <c r="S584" t="s">
        <v>109</v>
      </c>
      <c r="T584" t="s">
        <v>579</v>
      </c>
      <c r="U584" t="s">
        <v>114</v>
      </c>
      <c r="V584" t="s">
        <v>109</v>
      </c>
      <c r="W584" t="s">
        <v>2125</v>
      </c>
      <c r="Y584" t="s">
        <v>101</v>
      </c>
      <c r="Z584">
        <v>-5.82</v>
      </c>
      <c r="AA584">
        <v>-46.14</v>
      </c>
      <c r="AB584" t="s">
        <v>537</v>
      </c>
      <c r="AC584" t="s">
        <v>109</v>
      </c>
    </row>
    <row r="585" spans="1:29" x14ac:dyDescent="0.25">
      <c r="A585" t="s">
        <v>2089</v>
      </c>
      <c r="B585" t="s">
        <v>641</v>
      </c>
      <c r="C585" t="s">
        <v>477</v>
      </c>
      <c r="D585" t="s">
        <v>2560</v>
      </c>
      <c r="E585" t="s">
        <v>643</v>
      </c>
      <c r="F585" t="s">
        <v>2561</v>
      </c>
      <c r="G585" t="s">
        <v>2562</v>
      </c>
      <c r="H585" t="s">
        <v>463</v>
      </c>
      <c r="I585" t="s">
        <v>2142</v>
      </c>
      <c r="J585" t="s">
        <v>701</v>
      </c>
      <c r="K585" t="s">
        <v>2563</v>
      </c>
      <c r="L585" s="174">
        <v>45716</v>
      </c>
      <c r="M585" s="174">
        <v>45851</v>
      </c>
      <c r="N585">
        <v>466378.31</v>
      </c>
      <c r="O585">
        <v>849281.45</v>
      </c>
      <c r="P585">
        <v>382903.14</v>
      </c>
      <c r="Q585">
        <v>466378.31</v>
      </c>
      <c r="R585">
        <v>0</v>
      </c>
      <c r="S585" t="s">
        <v>109</v>
      </c>
      <c r="T585" t="s">
        <v>114</v>
      </c>
      <c r="U585" t="s">
        <v>466</v>
      </c>
      <c r="V585" t="s">
        <v>109</v>
      </c>
      <c r="W585" t="s">
        <v>2125</v>
      </c>
      <c r="Y585" t="s">
        <v>101</v>
      </c>
      <c r="Z585">
        <v>-8.3800000000000008</v>
      </c>
      <c r="AA585">
        <v>-45.98</v>
      </c>
      <c r="AB585" t="s">
        <v>469</v>
      </c>
      <c r="AC585" t="s">
        <v>109</v>
      </c>
    </row>
    <row r="586" spans="1:29" x14ac:dyDescent="0.25">
      <c r="A586" t="s">
        <v>2089</v>
      </c>
      <c r="B586" t="s">
        <v>641</v>
      </c>
      <c r="C586" t="s">
        <v>477</v>
      </c>
      <c r="D586" t="s">
        <v>2560</v>
      </c>
      <c r="E586" t="s">
        <v>643</v>
      </c>
      <c r="F586" t="s">
        <v>2564</v>
      </c>
      <c r="G586" t="s">
        <v>2562</v>
      </c>
      <c r="H586" t="s">
        <v>463</v>
      </c>
      <c r="I586" t="s">
        <v>2142</v>
      </c>
      <c r="J586" t="s">
        <v>2565</v>
      </c>
      <c r="K586" t="s">
        <v>2566</v>
      </c>
      <c r="L586" s="174">
        <v>46022.125</v>
      </c>
      <c r="M586" s="174">
        <v>46125</v>
      </c>
      <c r="N586">
        <v>11547.55</v>
      </c>
      <c r="O586">
        <v>453239.26999999996</v>
      </c>
      <c r="P586">
        <v>0</v>
      </c>
      <c r="Q586">
        <v>11547.55</v>
      </c>
      <c r="R586">
        <v>441691.72</v>
      </c>
      <c r="S586" t="s">
        <v>109</v>
      </c>
      <c r="T586" t="s">
        <v>109</v>
      </c>
      <c r="U586" t="s">
        <v>114</v>
      </c>
      <c r="V586" t="s">
        <v>109</v>
      </c>
      <c r="W586" t="s">
        <v>2125</v>
      </c>
      <c r="Y586" t="s">
        <v>101</v>
      </c>
      <c r="Z586">
        <v>-8.3800000000000008</v>
      </c>
      <c r="AA586">
        <v>-45.98</v>
      </c>
      <c r="AB586" t="s">
        <v>625</v>
      </c>
      <c r="AC586" t="s">
        <v>2567</v>
      </c>
    </row>
    <row r="587" spans="1:29" x14ac:dyDescent="0.25">
      <c r="A587" t="s">
        <v>2089</v>
      </c>
      <c r="B587" t="s">
        <v>641</v>
      </c>
      <c r="C587" t="s">
        <v>477</v>
      </c>
      <c r="D587" t="s">
        <v>2560</v>
      </c>
      <c r="E587" t="s">
        <v>643</v>
      </c>
      <c r="F587" t="s">
        <v>2568</v>
      </c>
      <c r="G587" t="s">
        <v>2569</v>
      </c>
      <c r="H587" t="s">
        <v>463</v>
      </c>
      <c r="I587" t="s">
        <v>2155</v>
      </c>
      <c r="J587" t="s">
        <v>2570</v>
      </c>
      <c r="K587" t="s">
        <v>2571</v>
      </c>
      <c r="L587" s="174">
        <v>46752.125</v>
      </c>
      <c r="M587" s="174">
        <v>45944</v>
      </c>
      <c r="N587">
        <v>498749.09</v>
      </c>
      <c r="O587">
        <v>498753.58</v>
      </c>
      <c r="P587">
        <v>0</v>
      </c>
      <c r="Q587">
        <v>498749.09</v>
      </c>
      <c r="R587">
        <v>4.49</v>
      </c>
      <c r="S587" t="s">
        <v>109</v>
      </c>
      <c r="T587" t="s">
        <v>109</v>
      </c>
      <c r="U587" t="s">
        <v>114</v>
      </c>
      <c r="V587" t="s">
        <v>109</v>
      </c>
      <c r="W587" t="s">
        <v>2120</v>
      </c>
      <c r="Y587" t="s">
        <v>101</v>
      </c>
      <c r="Z587">
        <v>-3.24</v>
      </c>
      <c r="AA587">
        <v>-45.82</v>
      </c>
      <c r="AB587" t="s">
        <v>625</v>
      </c>
      <c r="AC587" t="s">
        <v>2567</v>
      </c>
    </row>
    <row r="588" spans="1:29" x14ac:dyDescent="0.25">
      <c r="A588" t="s">
        <v>2089</v>
      </c>
      <c r="B588" t="s">
        <v>641</v>
      </c>
      <c r="C588" t="s">
        <v>477</v>
      </c>
      <c r="D588" t="s">
        <v>2560</v>
      </c>
      <c r="E588" t="s">
        <v>643</v>
      </c>
      <c r="F588" t="s">
        <v>2572</v>
      </c>
      <c r="G588" t="s">
        <v>2573</v>
      </c>
      <c r="H588" t="s">
        <v>463</v>
      </c>
      <c r="I588" t="s">
        <v>2246</v>
      </c>
      <c r="J588" t="s">
        <v>2574</v>
      </c>
      <c r="K588" t="s">
        <v>2575</v>
      </c>
      <c r="L588" s="174">
        <v>46203.125</v>
      </c>
      <c r="M588" s="174">
        <v>46095</v>
      </c>
      <c r="N588">
        <v>183365.17</v>
      </c>
      <c r="O588">
        <v>249376.79</v>
      </c>
      <c r="P588">
        <v>0</v>
      </c>
      <c r="Q588">
        <v>183365.17</v>
      </c>
      <c r="R588">
        <v>66011.62</v>
      </c>
      <c r="S588" t="s">
        <v>109</v>
      </c>
      <c r="T588" t="s">
        <v>109</v>
      </c>
      <c r="U588" t="s">
        <v>114</v>
      </c>
      <c r="V588" t="s">
        <v>109</v>
      </c>
      <c r="W588" t="s">
        <v>2107</v>
      </c>
      <c r="X588" t="s">
        <v>2247</v>
      </c>
      <c r="Y588" t="s">
        <v>101</v>
      </c>
      <c r="Z588">
        <v>-1.2</v>
      </c>
      <c r="AA588">
        <v>-46.02</v>
      </c>
      <c r="AB588" t="s">
        <v>625</v>
      </c>
      <c r="AC588" t="s">
        <v>2567</v>
      </c>
    </row>
    <row r="589" spans="1:29" x14ac:dyDescent="0.25">
      <c r="A589" t="s">
        <v>2089</v>
      </c>
      <c r="B589" t="s">
        <v>641</v>
      </c>
      <c r="C589" t="s">
        <v>477</v>
      </c>
      <c r="D589" t="s">
        <v>2560</v>
      </c>
      <c r="E589" t="s">
        <v>643</v>
      </c>
      <c r="F589" t="s">
        <v>2576</v>
      </c>
      <c r="G589" t="s">
        <v>2577</v>
      </c>
      <c r="H589" t="s">
        <v>463</v>
      </c>
      <c r="I589" t="s">
        <v>2578</v>
      </c>
      <c r="J589" t="s">
        <v>2579</v>
      </c>
      <c r="K589" t="s">
        <v>2580</v>
      </c>
      <c r="L589" s="174">
        <v>46752.125</v>
      </c>
      <c r="M589" s="174">
        <v>45975</v>
      </c>
      <c r="N589">
        <v>249376.79</v>
      </c>
      <c r="O589">
        <v>249376.79</v>
      </c>
      <c r="P589">
        <v>0</v>
      </c>
      <c r="Q589">
        <v>249376.79</v>
      </c>
      <c r="R589">
        <v>0</v>
      </c>
      <c r="S589" t="s">
        <v>109</v>
      </c>
      <c r="T589" t="s">
        <v>109</v>
      </c>
      <c r="U589" t="s">
        <v>114</v>
      </c>
      <c r="V589" t="s">
        <v>109</v>
      </c>
      <c r="W589" t="s">
        <v>2193</v>
      </c>
      <c r="Y589" t="s">
        <v>101</v>
      </c>
      <c r="Z589">
        <v>-4.8600000000000003</v>
      </c>
      <c r="AA589">
        <v>-43.36</v>
      </c>
      <c r="AB589" t="s">
        <v>625</v>
      </c>
      <c r="AC589" t="s">
        <v>2567</v>
      </c>
    </row>
    <row r="590" spans="1:29" x14ac:dyDescent="0.25">
      <c r="A590" t="s">
        <v>2089</v>
      </c>
      <c r="B590" t="s">
        <v>641</v>
      </c>
      <c r="C590" t="s">
        <v>477</v>
      </c>
      <c r="D590" t="s">
        <v>2560</v>
      </c>
      <c r="E590" t="s">
        <v>643</v>
      </c>
      <c r="F590" t="s">
        <v>2581</v>
      </c>
      <c r="G590" t="s">
        <v>2582</v>
      </c>
      <c r="H590" t="s">
        <v>463</v>
      </c>
      <c r="I590" t="s">
        <v>2191</v>
      </c>
      <c r="J590" t="s">
        <v>2574</v>
      </c>
      <c r="K590" t="s">
        <v>2583</v>
      </c>
      <c r="L590" s="174">
        <v>46752.125</v>
      </c>
      <c r="M590" s="174">
        <v>46034</v>
      </c>
      <c r="N590">
        <v>249376.79</v>
      </c>
      <c r="O590">
        <v>249376.79</v>
      </c>
      <c r="P590">
        <v>0</v>
      </c>
      <c r="Q590">
        <v>249376.79</v>
      </c>
      <c r="R590">
        <v>0</v>
      </c>
      <c r="S590" t="s">
        <v>109</v>
      </c>
      <c r="T590" t="s">
        <v>109</v>
      </c>
      <c r="U590" t="s">
        <v>114</v>
      </c>
      <c r="V590" t="s">
        <v>109</v>
      </c>
      <c r="W590" t="s">
        <v>2193</v>
      </c>
      <c r="Y590" t="s">
        <v>101</v>
      </c>
      <c r="Z590">
        <v>-4.46</v>
      </c>
      <c r="AA590">
        <v>-43.89</v>
      </c>
      <c r="AB590" t="s">
        <v>625</v>
      </c>
      <c r="AC590" t="s">
        <v>2567</v>
      </c>
    </row>
    <row r="591" spans="1:29" x14ac:dyDescent="0.25">
      <c r="A591" t="s">
        <v>2089</v>
      </c>
      <c r="B591" t="s">
        <v>641</v>
      </c>
      <c r="C591" t="s">
        <v>477</v>
      </c>
      <c r="D591" t="s">
        <v>2560</v>
      </c>
      <c r="E591" t="s">
        <v>643</v>
      </c>
      <c r="F591" t="s">
        <v>2584</v>
      </c>
      <c r="G591" t="s">
        <v>2585</v>
      </c>
      <c r="H591" t="s">
        <v>463</v>
      </c>
      <c r="I591" t="s">
        <v>2342</v>
      </c>
      <c r="J591" t="s">
        <v>2574</v>
      </c>
      <c r="K591" t="s">
        <v>2586</v>
      </c>
      <c r="L591" s="174">
        <v>46387.125</v>
      </c>
      <c r="M591" s="174">
        <v>45944</v>
      </c>
      <c r="N591">
        <v>249374.8</v>
      </c>
      <c r="O591">
        <v>249376.78999999998</v>
      </c>
      <c r="P591">
        <v>0</v>
      </c>
      <c r="Q591">
        <v>249374.8</v>
      </c>
      <c r="R591">
        <v>1.99</v>
      </c>
      <c r="S591" t="s">
        <v>109</v>
      </c>
      <c r="T591" t="s">
        <v>109</v>
      </c>
      <c r="U591" t="s">
        <v>114</v>
      </c>
      <c r="V591" t="s">
        <v>109</v>
      </c>
      <c r="W591" t="s">
        <v>2193</v>
      </c>
      <c r="Y591" t="s">
        <v>101</v>
      </c>
      <c r="Z591">
        <v>-4.26</v>
      </c>
      <c r="AA591">
        <v>-43.01</v>
      </c>
      <c r="AB591" t="s">
        <v>625</v>
      </c>
      <c r="AC591" t="s">
        <v>2567</v>
      </c>
    </row>
    <row r="592" spans="1:29" x14ac:dyDescent="0.25">
      <c r="A592" t="s">
        <v>2089</v>
      </c>
      <c r="B592" t="s">
        <v>641</v>
      </c>
      <c r="C592" t="s">
        <v>477</v>
      </c>
      <c r="D592" t="s">
        <v>2560</v>
      </c>
      <c r="E592" t="s">
        <v>643</v>
      </c>
      <c r="F592" t="s">
        <v>2587</v>
      </c>
      <c r="G592" t="s">
        <v>2588</v>
      </c>
      <c r="H592" t="s">
        <v>463</v>
      </c>
      <c r="I592" t="s">
        <v>2133</v>
      </c>
      <c r="J592" t="s">
        <v>2574</v>
      </c>
      <c r="K592" t="s">
        <v>2589</v>
      </c>
      <c r="L592" s="174">
        <v>46022.125</v>
      </c>
      <c r="M592" s="174">
        <v>46095</v>
      </c>
      <c r="N592">
        <v>249376.79</v>
      </c>
      <c r="O592">
        <v>249376.79</v>
      </c>
      <c r="P592">
        <v>0</v>
      </c>
      <c r="Q592">
        <v>249376.79</v>
      </c>
      <c r="R592">
        <v>0</v>
      </c>
      <c r="S592" t="s">
        <v>109</v>
      </c>
      <c r="T592" t="s">
        <v>109</v>
      </c>
      <c r="U592" t="s">
        <v>114</v>
      </c>
      <c r="V592" t="s">
        <v>109</v>
      </c>
      <c r="W592" t="s">
        <v>2125</v>
      </c>
      <c r="Y592" t="s">
        <v>101</v>
      </c>
      <c r="Z592">
        <v>-6.5</v>
      </c>
      <c r="AA592">
        <v>-43.7</v>
      </c>
      <c r="AB592" t="s">
        <v>625</v>
      </c>
      <c r="AC592" t="s">
        <v>2567</v>
      </c>
    </row>
    <row r="593" spans="1:29" x14ac:dyDescent="0.25">
      <c r="A593" t="s">
        <v>2089</v>
      </c>
      <c r="B593" t="s">
        <v>641</v>
      </c>
      <c r="C593" t="s">
        <v>477</v>
      </c>
      <c r="D593" t="s">
        <v>2560</v>
      </c>
      <c r="E593" t="s">
        <v>643</v>
      </c>
      <c r="F593" t="s">
        <v>2590</v>
      </c>
      <c r="G593" t="s">
        <v>2591</v>
      </c>
      <c r="H593" t="s">
        <v>463</v>
      </c>
      <c r="I593" t="s">
        <v>2422</v>
      </c>
      <c r="J593" t="s">
        <v>2592</v>
      </c>
      <c r="K593" t="s">
        <v>2593</v>
      </c>
      <c r="L593" s="174">
        <v>46022.125</v>
      </c>
      <c r="M593" s="174">
        <v>45989</v>
      </c>
      <c r="N593">
        <v>693066.62</v>
      </c>
      <c r="O593">
        <v>693072.86</v>
      </c>
      <c r="P593">
        <v>0</v>
      </c>
      <c r="Q593">
        <v>693066.62</v>
      </c>
      <c r="R593">
        <v>6.24</v>
      </c>
      <c r="S593" t="s">
        <v>109</v>
      </c>
      <c r="T593" t="s">
        <v>109</v>
      </c>
      <c r="U593" t="s">
        <v>114</v>
      </c>
      <c r="V593" t="s">
        <v>109</v>
      </c>
      <c r="W593" t="s">
        <v>2095</v>
      </c>
      <c r="Y593" t="s">
        <v>101</v>
      </c>
      <c r="Z593">
        <v>-2.56</v>
      </c>
      <c r="AA593">
        <v>-44.05</v>
      </c>
      <c r="AB593" t="s">
        <v>625</v>
      </c>
      <c r="AC593" t="s">
        <v>2567</v>
      </c>
    </row>
    <row r="594" spans="1:29" x14ac:dyDescent="0.25">
      <c r="A594" t="s">
        <v>2089</v>
      </c>
      <c r="B594" t="s">
        <v>641</v>
      </c>
      <c r="C594" t="s">
        <v>477</v>
      </c>
      <c r="D594" t="s">
        <v>2560</v>
      </c>
      <c r="E594" t="s">
        <v>643</v>
      </c>
      <c r="F594" t="s">
        <v>2594</v>
      </c>
      <c r="G594" t="s">
        <v>2595</v>
      </c>
      <c r="H594" t="s">
        <v>463</v>
      </c>
      <c r="I594" t="s">
        <v>2170</v>
      </c>
      <c r="J594" t="s">
        <v>2574</v>
      </c>
      <c r="K594" t="s">
        <v>2589</v>
      </c>
      <c r="L594" s="174">
        <v>46022.125</v>
      </c>
      <c r="M594" s="174">
        <v>46034</v>
      </c>
      <c r="N594">
        <v>248924.11</v>
      </c>
      <c r="O594">
        <v>276905.53999999998</v>
      </c>
      <c r="P594">
        <v>0</v>
      </c>
      <c r="Q594">
        <v>248924.11</v>
      </c>
      <c r="R594">
        <v>27981.43</v>
      </c>
      <c r="S594" t="s">
        <v>109</v>
      </c>
      <c r="T594" t="s">
        <v>109</v>
      </c>
      <c r="U594" t="s">
        <v>114</v>
      </c>
      <c r="V594" t="s">
        <v>109</v>
      </c>
      <c r="W594" t="s">
        <v>2107</v>
      </c>
      <c r="Y594" t="s">
        <v>101</v>
      </c>
      <c r="Z594">
        <v>-4.04</v>
      </c>
      <c r="AA594">
        <v>-44.47</v>
      </c>
      <c r="AB594" t="s">
        <v>625</v>
      </c>
      <c r="AC594" t="s">
        <v>2567</v>
      </c>
    </row>
    <row r="595" spans="1:29" x14ac:dyDescent="0.25">
      <c r="A595" t="s">
        <v>2089</v>
      </c>
      <c r="B595" t="s">
        <v>641</v>
      </c>
      <c r="C595" t="s">
        <v>477</v>
      </c>
      <c r="D595" t="s">
        <v>2560</v>
      </c>
      <c r="E595" t="s">
        <v>643</v>
      </c>
      <c r="F595" t="s">
        <v>2596</v>
      </c>
      <c r="G595" t="s">
        <v>2597</v>
      </c>
      <c r="H595" t="s">
        <v>463</v>
      </c>
      <c r="I595" t="s">
        <v>2598</v>
      </c>
      <c r="J595" t="s">
        <v>2574</v>
      </c>
      <c r="K595" t="s">
        <v>2599</v>
      </c>
      <c r="L595" s="174">
        <v>46022.125</v>
      </c>
      <c r="M595" s="174">
        <v>46064</v>
      </c>
      <c r="N595">
        <v>206993.57</v>
      </c>
      <c r="O595">
        <v>256868.93</v>
      </c>
      <c r="P595">
        <v>0</v>
      </c>
      <c r="Q595">
        <v>206993.57</v>
      </c>
      <c r="R595">
        <v>49875.360000000001</v>
      </c>
      <c r="S595" t="s">
        <v>109</v>
      </c>
      <c r="T595" t="s">
        <v>109</v>
      </c>
      <c r="U595" t="s">
        <v>114</v>
      </c>
      <c r="V595" t="s">
        <v>109</v>
      </c>
      <c r="W595" t="s">
        <v>2120</v>
      </c>
      <c r="Y595" t="s">
        <v>101</v>
      </c>
      <c r="Z595">
        <v>-5.26</v>
      </c>
      <c r="AA595">
        <v>-44.64</v>
      </c>
      <c r="AB595" t="s">
        <v>625</v>
      </c>
      <c r="AC595" t="s">
        <v>2567</v>
      </c>
    </row>
    <row r="596" spans="1:29" x14ac:dyDescent="0.25">
      <c r="A596" t="s">
        <v>2089</v>
      </c>
      <c r="B596" t="s">
        <v>650</v>
      </c>
      <c r="C596" t="s">
        <v>477</v>
      </c>
      <c r="D596" t="s">
        <v>2560</v>
      </c>
      <c r="E596" t="s">
        <v>643</v>
      </c>
      <c r="F596" t="s">
        <v>2600</v>
      </c>
      <c r="G596" t="s">
        <v>2601</v>
      </c>
      <c r="H596" t="s">
        <v>463</v>
      </c>
      <c r="I596" t="s">
        <v>2279</v>
      </c>
      <c r="J596" t="s">
        <v>2602</v>
      </c>
      <c r="K596" t="s">
        <v>2603</v>
      </c>
      <c r="L596" s="174">
        <v>45016</v>
      </c>
      <c r="M596" s="174">
        <v>45833</v>
      </c>
      <c r="N596">
        <v>328155.87</v>
      </c>
      <c r="O596">
        <v>784680.6</v>
      </c>
      <c r="P596">
        <v>456524.73</v>
      </c>
      <c r="Q596">
        <v>328155.87</v>
      </c>
      <c r="R596">
        <v>0</v>
      </c>
      <c r="S596" t="s">
        <v>466</v>
      </c>
      <c r="T596" t="s">
        <v>109</v>
      </c>
      <c r="U596" t="s">
        <v>109</v>
      </c>
      <c r="V596" t="s">
        <v>109</v>
      </c>
      <c r="W596" t="s">
        <v>2125</v>
      </c>
      <c r="Y596" t="s">
        <v>101</v>
      </c>
      <c r="Z596">
        <v>-4.08</v>
      </c>
      <c r="AA596">
        <v>-45.87</v>
      </c>
      <c r="AB596" t="s">
        <v>469</v>
      </c>
      <c r="AC596" t="s">
        <v>109</v>
      </c>
    </row>
    <row r="597" spans="1:29" x14ac:dyDescent="0.25">
      <c r="A597" t="s">
        <v>2089</v>
      </c>
      <c r="B597" t="s">
        <v>650</v>
      </c>
      <c r="C597" t="s">
        <v>477</v>
      </c>
      <c r="D597" t="s">
        <v>2560</v>
      </c>
      <c r="E597" t="s">
        <v>643</v>
      </c>
      <c r="F597" t="s">
        <v>2604</v>
      </c>
      <c r="G597" t="s">
        <v>2605</v>
      </c>
      <c r="H597" t="s">
        <v>463</v>
      </c>
      <c r="I597" t="s">
        <v>2606</v>
      </c>
      <c r="J597" t="s">
        <v>2607</v>
      </c>
      <c r="K597" t="s">
        <v>2608</v>
      </c>
      <c r="L597" s="174">
        <v>45016</v>
      </c>
      <c r="M597" s="174">
        <v>45807</v>
      </c>
      <c r="N597">
        <v>321223.40999999997</v>
      </c>
      <c r="O597">
        <v>930554.3899999999</v>
      </c>
      <c r="P597">
        <v>609330.98</v>
      </c>
      <c r="Q597">
        <v>321223.40999999997</v>
      </c>
      <c r="R597">
        <v>0</v>
      </c>
      <c r="S597" t="s">
        <v>466</v>
      </c>
      <c r="T597" t="s">
        <v>109</v>
      </c>
      <c r="U597" t="s">
        <v>109</v>
      </c>
      <c r="V597" t="s">
        <v>109</v>
      </c>
      <c r="W597" t="s">
        <v>2095</v>
      </c>
      <c r="Y597" t="s">
        <v>101</v>
      </c>
      <c r="Z597">
        <v>-2.5499999999999998</v>
      </c>
      <c r="AA597">
        <v>-44.22</v>
      </c>
      <c r="AB597" t="s">
        <v>469</v>
      </c>
      <c r="AC597" t="s">
        <v>109</v>
      </c>
    </row>
    <row r="598" spans="1:29" x14ac:dyDescent="0.25">
      <c r="A598" t="s">
        <v>2089</v>
      </c>
      <c r="B598" t="s">
        <v>650</v>
      </c>
      <c r="C598" t="s">
        <v>477</v>
      </c>
      <c r="D598" t="s">
        <v>2560</v>
      </c>
      <c r="E598" t="s">
        <v>643</v>
      </c>
      <c r="F598" t="s">
        <v>2609</v>
      </c>
      <c r="G598" t="s">
        <v>2610</v>
      </c>
      <c r="H598" t="s">
        <v>463</v>
      </c>
      <c r="I598" t="s">
        <v>2611</v>
      </c>
      <c r="J598" t="s">
        <v>701</v>
      </c>
      <c r="K598" t="s">
        <v>2612</v>
      </c>
      <c r="L598" s="174">
        <v>45687</v>
      </c>
      <c r="M598" s="174">
        <v>46095</v>
      </c>
      <c r="N598">
        <v>474786.71</v>
      </c>
      <c r="O598">
        <v>786234.91</v>
      </c>
      <c r="P598">
        <v>311448.2</v>
      </c>
      <c r="Q598">
        <v>474786.71</v>
      </c>
      <c r="R598">
        <v>0</v>
      </c>
      <c r="S598" t="s">
        <v>109</v>
      </c>
      <c r="T598" t="s">
        <v>114</v>
      </c>
      <c r="U598" t="s">
        <v>466</v>
      </c>
      <c r="V598" t="s">
        <v>109</v>
      </c>
      <c r="W598" t="s">
        <v>2125</v>
      </c>
      <c r="Y598" t="s">
        <v>101</v>
      </c>
      <c r="Z598">
        <v>-5.88</v>
      </c>
      <c r="AA598">
        <v>-46.7</v>
      </c>
      <c r="AB598" t="s">
        <v>469</v>
      </c>
      <c r="AC598" t="s">
        <v>109</v>
      </c>
    </row>
    <row r="599" spans="1:29" x14ac:dyDescent="0.25">
      <c r="A599" t="s">
        <v>2089</v>
      </c>
      <c r="B599" t="s">
        <v>650</v>
      </c>
      <c r="C599" t="s">
        <v>477</v>
      </c>
      <c r="D599" t="s">
        <v>2560</v>
      </c>
      <c r="E599" t="s">
        <v>643</v>
      </c>
      <c r="F599" t="s">
        <v>2613</v>
      </c>
      <c r="G599" t="s">
        <v>2614</v>
      </c>
      <c r="H599" t="s">
        <v>463</v>
      </c>
      <c r="I599" t="s">
        <v>2170</v>
      </c>
      <c r="J599" t="s">
        <v>2615</v>
      </c>
      <c r="K599" t="s">
        <v>2616</v>
      </c>
      <c r="L599" s="174">
        <v>45687</v>
      </c>
      <c r="M599" s="174">
        <v>45489</v>
      </c>
      <c r="N599">
        <v>34526</v>
      </c>
      <c r="O599">
        <v>354150.38</v>
      </c>
      <c r="P599">
        <v>319624.38</v>
      </c>
      <c r="Q599">
        <v>34526</v>
      </c>
      <c r="R599">
        <v>0</v>
      </c>
      <c r="S599" t="s">
        <v>109</v>
      </c>
      <c r="T599" t="s">
        <v>114</v>
      </c>
      <c r="U599" t="s">
        <v>466</v>
      </c>
      <c r="V599" t="s">
        <v>109</v>
      </c>
      <c r="W599" t="s">
        <v>2107</v>
      </c>
      <c r="Y599" t="s">
        <v>101</v>
      </c>
      <c r="Z599">
        <v>-4.04</v>
      </c>
      <c r="AA599">
        <v>-44.47</v>
      </c>
      <c r="AB599" t="s">
        <v>537</v>
      </c>
      <c r="AC599" t="s">
        <v>109</v>
      </c>
    </row>
    <row r="600" spans="1:29" x14ac:dyDescent="0.25">
      <c r="A600" t="s">
        <v>2089</v>
      </c>
      <c r="B600" t="s">
        <v>650</v>
      </c>
      <c r="C600" t="s">
        <v>477</v>
      </c>
      <c r="D600" t="s">
        <v>2560</v>
      </c>
      <c r="E600" t="s">
        <v>643</v>
      </c>
      <c r="F600" t="s">
        <v>2617</v>
      </c>
      <c r="G600" t="s">
        <v>2618</v>
      </c>
      <c r="H600" t="s">
        <v>463</v>
      </c>
      <c r="I600" t="s">
        <v>2480</v>
      </c>
      <c r="J600" t="s">
        <v>2619</v>
      </c>
      <c r="K600" t="s">
        <v>2620</v>
      </c>
      <c r="L600" s="174">
        <v>45687</v>
      </c>
      <c r="M600" s="174">
        <v>45811</v>
      </c>
      <c r="N600">
        <v>449747.25</v>
      </c>
      <c r="O600">
        <v>581306.67000000004</v>
      </c>
      <c r="P600">
        <v>131559.42000000001</v>
      </c>
      <c r="Q600">
        <v>449747.25</v>
      </c>
      <c r="R600">
        <v>0</v>
      </c>
      <c r="S600" t="s">
        <v>109</v>
      </c>
      <c r="T600" t="s">
        <v>114</v>
      </c>
      <c r="U600" t="s">
        <v>466</v>
      </c>
      <c r="V600" t="s">
        <v>109</v>
      </c>
      <c r="W600" t="s">
        <v>2125</v>
      </c>
      <c r="Y600" t="s">
        <v>101</v>
      </c>
      <c r="Z600">
        <v>-5.53</v>
      </c>
      <c r="AA600">
        <v>-47.48</v>
      </c>
      <c r="AB600" t="s">
        <v>469</v>
      </c>
      <c r="AC600" t="s">
        <v>109</v>
      </c>
    </row>
    <row r="601" spans="1:29" x14ac:dyDescent="0.25">
      <c r="A601" t="s">
        <v>2089</v>
      </c>
      <c r="B601" t="s">
        <v>650</v>
      </c>
      <c r="C601" t="s">
        <v>477</v>
      </c>
      <c r="D601" t="s">
        <v>2560</v>
      </c>
      <c r="E601" t="s">
        <v>643</v>
      </c>
      <c r="F601" t="s">
        <v>2621</v>
      </c>
      <c r="G601" t="s">
        <v>2622</v>
      </c>
      <c r="H601" t="s">
        <v>463</v>
      </c>
      <c r="I601" t="s">
        <v>2623</v>
      </c>
      <c r="J601" t="s">
        <v>2615</v>
      </c>
      <c r="K601" t="s">
        <v>2624</v>
      </c>
      <c r="L601" s="174">
        <v>45687</v>
      </c>
      <c r="M601" s="174">
        <v>45730</v>
      </c>
      <c r="N601">
        <v>255783.2</v>
      </c>
      <c r="O601">
        <v>413227.17000000004</v>
      </c>
      <c r="P601">
        <v>157443.97</v>
      </c>
      <c r="Q601">
        <v>255783.2</v>
      </c>
      <c r="R601">
        <v>0</v>
      </c>
      <c r="S601" t="s">
        <v>109</v>
      </c>
      <c r="T601" t="s">
        <v>114</v>
      </c>
      <c r="U601" t="s">
        <v>466</v>
      </c>
      <c r="V601" t="s">
        <v>109</v>
      </c>
      <c r="W601" t="s">
        <v>2107</v>
      </c>
      <c r="Y601" t="s">
        <v>101</v>
      </c>
      <c r="Z601">
        <v>-2.0699999999999998</v>
      </c>
      <c r="AA601">
        <v>-44.78</v>
      </c>
      <c r="AB601" t="s">
        <v>469</v>
      </c>
      <c r="AC601" t="s">
        <v>109</v>
      </c>
    </row>
    <row r="602" spans="1:29" x14ac:dyDescent="0.25">
      <c r="A602" t="s">
        <v>2089</v>
      </c>
      <c r="B602" t="s">
        <v>650</v>
      </c>
      <c r="C602" t="s">
        <v>477</v>
      </c>
      <c r="D602" t="s">
        <v>2560</v>
      </c>
      <c r="E602" t="s">
        <v>643</v>
      </c>
      <c r="F602" t="s">
        <v>2625</v>
      </c>
      <c r="G602" t="s">
        <v>2626</v>
      </c>
      <c r="H602" t="s">
        <v>463</v>
      </c>
      <c r="I602" t="s">
        <v>2627</v>
      </c>
      <c r="J602" t="s">
        <v>2619</v>
      </c>
      <c r="K602" t="s">
        <v>2628</v>
      </c>
      <c r="L602" s="174">
        <v>45687</v>
      </c>
      <c r="M602" s="174">
        <v>45791</v>
      </c>
      <c r="N602">
        <v>507276.77</v>
      </c>
      <c r="O602">
        <v>576386.47</v>
      </c>
      <c r="P602">
        <v>69109.7</v>
      </c>
      <c r="Q602">
        <v>507276.77</v>
      </c>
      <c r="R602">
        <v>0</v>
      </c>
      <c r="S602" t="s">
        <v>109</v>
      </c>
      <c r="T602" t="s">
        <v>114</v>
      </c>
      <c r="U602" t="s">
        <v>466</v>
      </c>
      <c r="V602" t="s">
        <v>109</v>
      </c>
      <c r="W602" t="s">
        <v>2120</v>
      </c>
      <c r="Y602" t="s">
        <v>101</v>
      </c>
      <c r="Z602">
        <v>-5.51</v>
      </c>
      <c r="AA602">
        <v>-45.24</v>
      </c>
      <c r="AB602" t="s">
        <v>469</v>
      </c>
      <c r="AC602" t="s">
        <v>109</v>
      </c>
    </row>
    <row r="603" spans="1:29" x14ac:dyDescent="0.25">
      <c r="A603" t="s">
        <v>2089</v>
      </c>
      <c r="B603" t="s">
        <v>650</v>
      </c>
      <c r="C603" t="s">
        <v>477</v>
      </c>
      <c r="D603" t="s">
        <v>2560</v>
      </c>
      <c r="E603" t="s">
        <v>643</v>
      </c>
      <c r="F603" t="s">
        <v>2629</v>
      </c>
      <c r="G603" t="s">
        <v>2630</v>
      </c>
      <c r="H603" t="s">
        <v>463</v>
      </c>
      <c r="I603" t="s">
        <v>2631</v>
      </c>
      <c r="J603" t="s">
        <v>701</v>
      </c>
      <c r="K603" t="s">
        <v>2632</v>
      </c>
      <c r="L603" s="174">
        <v>45687</v>
      </c>
      <c r="M603" s="174">
        <v>45869</v>
      </c>
      <c r="N603">
        <v>374976.69</v>
      </c>
      <c r="O603">
        <v>807050.40999999992</v>
      </c>
      <c r="P603">
        <v>432073.72</v>
      </c>
      <c r="Q603">
        <v>374976.69</v>
      </c>
      <c r="R603">
        <v>0</v>
      </c>
      <c r="S603" t="s">
        <v>109</v>
      </c>
      <c r="T603" t="s">
        <v>114</v>
      </c>
      <c r="U603" t="s">
        <v>466</v>
      </c>
      <c r="V603" t="s">
        <v>109</v>
      </c>
      <c r="W603" t="s">
        <v>2107</v>
      </c>
      <c r="Y603" t="s">
        <v>101</v>
      </c>
      <c r="Z603">
        <v>-2.52</v>
      </c>
      <c r="AA603">
        <v>-45.08</v>
      </c>
      <c r="AB603" t="s">
        <v>469</v>
      </c>
      <c r="AC603" t="s">
        <v>109</v>
      </c>
    </row>
    <row r="604" spans="1:29" x14ac:dyDescent="0.25">
      <c r="A604" t="s">
        <v>2089</v>
      </c>
      <c r="B604" t="s">
        <v>650</v>
      </c>
      <c r="C604" t="s">
        <v>477</v>
      </c>
      <c r="D604" t="s">
        <v>2560</v>
      </c>
      <c r="E604" t="s">
        <v>643</v>
      </c>
      <c r="F604" t="s">
        <v>2633</v>
      </c>
      <c r="G604" t="s">
        <v>2634</v>
      </c>
      <c r="H604" t="s">
        <v>463</v>
      </c>
      <c r="I604" t="s">
        <v>2110</v>
      </c>
      <c r="J604" t="s">
        <v>2635</v>
      </c>
      <c r="K604" t="s">
        <v>2636</v>
      </c>
      <c r="L604" s="174">
        <v>45687</v>
      </c>
      <c r="M604" s="174">
        <v>45944</v>
      </c>
      <c r="N604">
        <v>995800.76</v>
      </c>
      <c r="O604">
        <v>2470478.6100000003</v>
      </c>
      <c r="P604">
        <v>1474677.85</v>
      </c>
      <c r="Q604">
        <v>995800.76</v>
      </c>
      <c r="R604">
        <v>0</v>
      </c>
      <c r="S604" t="s">
        <v>109</v>
      </c>
      <c r="T604" t="s">
        <v>114</v>
      </c>
      <c r="U604" t="s">
        <v>466</v>
      </c>
      <c r="V604" t="s">
        <v>109</v>
      </c>
      <c r="W604" t="s">
        <v>2095</v>
      </c>
      <c r="Y604" t="s">
        <v>101</v>
      </c>
      <c r="Z604">
        <v>-2.5299999999999998</v>
      </c>
      <c r="AA604">
        <v>-44.3</v>
      </c>
      <c r="AB604" t="s">
        <v>469</v>
      </c>
      <c r="AC604" t="s">
        <v>109</v>
      </c>
    </row>
    <row r="605" spans="1:29" x14ac:dyDescent="0.25">
      <c r="A605" t="s">
        <v>2089</v>
      </c>
      <c r="B605" t="s">
        <v>650</v>
      </c>
      <c r="C605" t="s">
        <v>477</v>
      </c>
      <c r="D605" t="s">
        <v>2560</v>
      </c>
      <c r="E605" t="s">
        <v>643</v>
      </c>
      <c r="F605" t="s">
        <v>2637</v>
      </c>
      <c r="G605" t="s">
        <v>2638</v>
      </c>
      <c r="H605" t="s">
        <v>463</v>
      </c>
      <c r="I605" t="s">
        <v>2468</v>
      </c>
      <c r="J605" t="s">
        <v>2639</v>
      </c>
      <c r="K605" t="s">
        <v>2640</v>
      </c>
      <c r="L605" s="174">
        <v>45687</v>
      </c>
      <c r="M605" s="174">
        <v>45960</v>
      </c>
      <c r="N605">
        <v>764900.24</v>
      </c>
      <c r="O605">
        <v>1443298.02</v>
      </c>
      <c r="P605">
        <v>678397.78</v>
      </c>
      <c r="Q605">
        <v>764900.24</v>
      </c>
      <c r="R605">
        <v>0</v>
      </c>
      <c r="S605" t="s">
        <v>109</v>
      </c>
      <c r="T605" t="s">
        <v>114</v>
      </c>
      <c r="U605" t="s">
        <v>466</v>
      </c>
      <c r="V605" t="s">
        <v>109</v>
      </c>
      <c r="W605" t="s">
        <v>2095</v>
      </c>
      <c r="Y605" t="s">
        <v>101</v>
      </c>
      <c r="Z605">
        <v>-3.36</v>
      </c>
      <c r="AA605">
        <v>-42.42</v>
      </c>
      <c r="AB605" t="s">
        <v>469</v>
      </c>
      <c r="AC605" t="s">
        <v>109</v>
      </c>
    </row>
    <row r="606" spans="1:29" x14ac:dyDescent="0.25">
      <c r="A606" t="s">
        <v>2089</v>
      </c>
      <c r="B606" t="s">
        <v>650</v>
      </c>
      <c r="C606" t="s">
        <v>477</v>
      </c>
      <c r="D606" t="s">
        <v>2560</v>
      </c>
      <c r="E606" t="s">
        <v>643</v>
      </c>
      <c r="F606" t="s">
        <v>2641</v>
      </c>
      <c r="G606" t="s">
        <v>2642</v>
      </c>
      <c r="H606" t="s">
        <v>463</v>
      </c>
      <c r="I606" t="s">
        <v>2643</v>
      </c>
      <c r="J606" t="s">
        <v>704</v>
      </c>
      <c r="K606" t="s">
        <v>2644</v>
      </c>
      <c r="L606" s="174">
        <v>45687</v>
      </c>
      <c r="M606" s="174">
        <v>45944</v>
      </c>
      <c r="N606">
        <v>237097.41</v>
      </c>
      <c r="O606">
        <v>455999.68</v>
      </c>
      <c r="P606">
        <v>218902.27</v>
      </c>
      <c r="Q606">
        <v>237097.41</v>
      </c>
      <c r="R606">
        <v>0</v>
      </c>
      <c r="S606" t="s">
        <v>109</v>
      </c>
      <c r="T606" t="s">
        <v>114</v>
      </c>
      <c r="U606" t="s">
        <v>466</v>
      </c>
      <c r="V606" t="s">
        <v>109</v>
      </c>
      <c r="W606" t="s">
        <v>2125</v>
      </c>
      <c r="Y606" t="s">
        <v>101</v>
      </c>
      <c r="Z606">
        <v>-5.53</v>
      </c>
      <c r="AA606">
        <v>-47.48</v>
      </c>
      <c r="AB606" t="s">
        <v>469</v>
      </c>
      <c r="AC606" t="s">
        <v>109</v>
      </c>
    </row>
    <row r="607" spans="1:29" x14ac:dyDescent="0.25">
      <c r="A607" t="s">
        <v>2089</v>
      </c>
      <c r="B607" t="s">
        <v>650</v>
      </c>
      <c r="C607" t="s">
        <v>477</v>
      </c>
      <c r="D607" t="s">
        <v>2645</v>
      </c>
      <c r="E607" t="s">
        <v>2646</v>
      </c>
      <c r="F607" t="s">
        <v>2647</v>
      </c>
      <c r="G607" t="s">
        <v>2648</v>
      </c>
      <c r="H607" t="s">
        <v>463</v>
      </c>
      <c r="I607" t="s">
        <v>2148</v>
      </c>
      <c r="J607" t="s">
        <v>2649</v>
      </c>
      <c r="K607" t="s">
        <v>2650</v>
      </c>
      <c r="L607" s="174">
        <v>45291</v>
      </c>
      <c r="M607" s="174">
        <v>45944</v>
      </c>
      <c r="N607">
        <v>323034.67</v>
      </c>
      <c r="O607">
        <v>1116756.6300000001</v>
      </c>
      <c r="P607">
        <v>793721.96000000008</v>
      </c>
      <c r="Q607">
        <v>323034.67</v>
      </c>
      <c r="R607">
        <v>0</v>
      </c>
      <c r="S607" t="s">
        <v>109</v>
      </c>
      <c r="T607" t="s">
        <v>466</v>
      </c>
      <c r="U607" t="s">
        <v>109</v>
      </c>
      <c r="V607" t="s">
        <v>109</v>
      </c>
      <c r="W607" t="s">
        <v>2095</v>
      </c>
      <c r="Y607" t="s">
        <v>101</v>
      </c>
      <c r="Z607">
        <v>-2.5299999999999998</v>
      </c>
      <c r="AA607">
        <v>-44.3</v>
      </c>
      <c r="AB607" t="s">
        <v>469</v>
      </c>
      <c r="AC607" t="s">
        <v>109</v>
      </c>
    </row>
    <row r="608" spans="1:29" x14ac:dyDescent="0.25">
      <c r="A608" t="s">
        <v>2089</v>
      </c>
      <c r="B608" t="s">
        <v>650</v>
      </c>
      <c r="C608" t="s">
        <v>477</v>
      </c>
      <c r="D608" t="s">
        <v>2645</v>
      </c>
      <c r="E608" t="s">
        <v>2646</v>
      </c>
      <c r="F608" t="s">
        <v>2651</v>
      </c>
      <c r="G608" t="s">
        <v>2652</v>
      </c>
      <c r="H608" t="s">
        <v>463</v>
      </c>
      <c r="I608" t="s">
        <v>2480</v>
      </c>
      <c r="J608" t="s">
        <v>2653</v>
      </c>
      <c r="L608" s="174">
        <v>45291</v>
      </c>
      <c r="M608" s="174">
        <v>45944</v>
      </c>
      <c r="N608">
        <v>0</v>
      </c>
      <c r="O608">
        <v>1924064.9300000002</v>
      </c>
      <c r="P608">
        <v>1924064.9300000002</v>
      </c>
      <c r="Q608">
        <v>0</v>
      </c>
      <c r="R608">
        <v>0</v>
      </c>
      <c r="S608" t="s">
        <v>109</v>
      </c>
      <c r="T608" t="s">
        <v>466</v>
      </c>
      <c r="U608" t="s">
        <v>109</v>
      </c>
      <c r="V608" t="s">
        <v>109</v>
      </c>
      <c r="W608" t="s">
        <v>2125</v>
      </c>
      <c r="Y608" t="s">
        <v>101</v>
      </c>
      <c r="Z608">
        <v>-5.53</v>
      </c>
      <c r="AA608">
        <v>-47.48</v>
      </c>
      <c r="AB608" t="s">
        <v>469</v>
      </c>
      <c r="AC608" t="s">
        <v>109</v>
      </c>
    </row>
    <row r="609" spans="1:29" x14ac:dyDescent="0.25">
      <c r="A609" t="s">
        <v>2654</v>
      </c>
      <c r="B609" t="s">
        <v>457</v>
      </c>
      <c r="C609" t="s">
        <v>458</v>
      </c>
      <c r="D609" t="s">
        <v>2655</v>
      </c>
      <c r="E609" t="s">
        <v>460</v>
      </c>
      <c r="F609" t="s">
        <v>2656</v>
      </c>
      <c r="G609" t="s">
        <v>2657</v>
      </c>
      <c r="H609" t="s">
        <v>463</v>
      </c>
      <c r="I609" t="s">
        <v>2658</v>
      </c>
      <c r="J609" t="s">
        <v>2659</v>
      </c>
      <c r="K609" t="s">
        <v>2660</v>
      </c>
      <c r="L609" s="174">
        <v>45565</v>
      </c>
      <c r="M609" s="174">
        <v>45742</v>
      </c>
      <c r="N609">
        <v>1673794.71</v>
      </c>
      <c r="O609">
        <v>6230175.6200000001</v>
      </c>
      <c r="P609">
        <v>4556380.91</v>
      </c>
      <c r="Q609">
        <v>1673794.71</v>
      </c>
      <c r="R609">
        <v>0</v>
      </c>
      <c r="S609" t="s">
        <v>109</v>
      </c>
      <c r="T609" t="s">
        <v>114</v>
      </c>
      <c r="U609" t="s">
        <v>466</v>
      </c>
      <c r="V609" t="s">
        <v>109</v>
      </c>
      <c r="W609" t="s">
        <v>2661</v>
      </c>
      <c r="Y609" t="s">
        <v>102</v>
      </c>
      <c r="Z609">
        <v>-1.3</v>
      </c>
      <c r="AA609">
        <v>-47.92</v>
      </c>
      <c r="AB609" t="s">
        <v>469</v>
      </c>
      <c r="AC609" t="s">
        <v>109</v>
      </c>
    </row>
    <row r="610" spans="1:29" x14ac:dyDescent="0.25">
      <c r="A610" t="s">
        <v>2654</v>
      </c>
      <c r="B610" t="s">
        <v>457</v>
      </c>
      <c r="C610" t="s">
        <v>458</v>
      </c>
      <c r="D610" t="s">
        <v>2655</v>
      </c>
      <c r="E610" t="s">
        <v>460</v>
      </c>
      <c r="F610" t="s">
        <v>2662</v>
      </c>
      <c r="G610" t="s">
        <v>2663</v>
      </c>
      <c r="H610" t="s">
        <v>463</v>
      </c>
      <c r="I610" t="s">
        <v>2664</v>
      </c>
      <c r="J610" t="s">
        <v>2665</v>
      </c>
      <c r="K610" t="s">
        <v>2666</v>
      </c>
      <c r="L610" s="174">
        <v>45656</v>
      </c>
      <c r="M610" s="174">
        <v>45667</v>
      </c>
      <c r="N610">
        <v>995633</v>
      </c>
      <c r="O610">
        <v>6621245.7299999995</v>
      </c>
      <c r="P610">
        <v>5625612.7299999995</v>
      </c>
      <c r="Q610">
        <v>995633</v>
      </c>
      <c r="R610">
        <v>0</v>
      </c>
      <c r="S610" t="s">
        <v>109</v>
      </c>
      <c r="T610" t="s">
        <v>114</v>
      </c>
      <c r="U610" t="s">
        <v>466</v>
      </c>
      <c r="V610" t="s">
        <v>109</v>
      </c>
      <c r="W610" t="s">
        <v>2667</v>
      </c>
      <c r="Y610" t="s">
        <v>102</v>
      </c>
      <c r="Z610">
        <v>-6.5</v>
      </c>
      <c r="AA610">
        <v>-49.88</v>
      </c>
      <c r="AB610" t="s">
        <v>469</v>
      </c>
      <c r="AC610" t="s">
        <v>109</v>
      </c>
    </row>
    <row r="611" spans="1:29" x14ac:dyDescent="0.25">
      <c r="A611" t="s">
        <v>2654</v>
      </c>
      <c r="B611" t="s">
        <v>457</v>
      </c>
      <c r="C611" t="s">
        <v>458</v>
      </c>
      <c r="D611" t="s">
        <v>2655</v>
      </c>
      <c r="E611" t="s">
        <v>460</v>
      </c>
      <c r="F611" t="s">
        <v>2668</v>
      </c>
      <c r="G611" t="s">
        <v>2669</v>
      </c>
      <c r="H611" t="s">
        <v>463</v>
      </c>
      <c r="I611" t="s">
        <v>2670</v>
      </c>
      <c r="J611" t="s">
        <v>2671</v>
      </c>
      <c r="K611" t="s">
        <v>2672</v>
      </c>
      <c r="L611" s="174">
        <v>45657</v>
      </c>
      <c r="M611" s="174">
        <v>45777</v>
      </c>
      <c r="N611">
        <v>4970563.8600000003</v>
      </c>
      <c r="O611">
        <v>6085230.4199999999</v>
      </c>
      <c r="P611">
        <v>1114666.56</v>
      </c>
      <c r="Q611">
        <v>4970563.8600000003</v>
      </c>
      <c r="R611">
        <v>0</v>
      </c>
      <c r="S611" t="s">
        <v>579</v>
      </c>
      <c r="T611" t="s">
        <v>114</v>
      </c>
      <c r="U611" t="s">
        <v>109</v>
      </c>
      <c r="V611" t="s">
        <v>109</v>
      </c>
      <c r="W611" t="s">
        <v>2673</v>
      </c>
      <c r="Y611" t="s">
        <v>102</v>
      </c>
      <c r="Z611">
        <v>-1.94</v>
      </c>
      <c r="AA611">
        <v>-50.82</v>
      </c>
      <c r="AB611" t="s">
        <v>469</v>
      </c>
      <c r="AC611" t="s">
        <v>109</v>
      </c>
    </row>
    <row r="612" spans="1:29" x14ac:dyDescent="0.25">
      <c r="A612" t="s">
        <v>2654</v>
      </c>
      <c r="B612" t="s">
        <v>457</v>
      </c>
      <c r="C612" t="s">
        <v>458</v>
      </c>
      <c r="D612" t="s">
        <v>2655</v>
      </c>
      <c r="E612" t="s">
        <v>460</v>
      </c>
      <c r="F612" t="s">
        <v>2674</v>
      </c>
      <c r="G612" t="s">
        <v>2675</v>
      </c>
      <c r="H612" t="s">
        <v>463</v>
      </c>
      <c r="I612" t="s">
        <v>2676</v>
      </c>
      <c r="J612" t="s">
        <v>2677</v>
      </c>
      <c r="L612" s="174">
        <v>45657</v>
      </c>
      <c r="M612" s="174">
        <v>45742</v>
      </c>
      <c r="N612">
        <v>1010078.96</v>
      </c>
      <c r="O612">
        <v>4671457.54</v>
      </c>
      <c r="P612">
        <v>3661378.58</v>
      </c>
      <c r="Q612">
        <v>1010078.96</v>
      </c>
      <c r="R612">
        <v>0</v>
      </c>
      <c r="S612" t="s">
        <v>579</v>
      </c>
      <c r="T612" t="s">
        <v>114</v>
      </c>
      <c r="U612" t="s">
        <v>109</v>
      </c>
      <c r="V612" t="s">
        <v>109</v>
      </c>
      <c r="W612" t="s">
        <v>2673</v>
      </c>
      <c r="Y612" t="s">
        <v>102</v>
      </c>
      <c r="Z612">
        <v>-1.3</v>
      </c>
      <c r="AA612">
        <v>-48.16</v>
      </c>
      <c r="AB612" t="s">
        <v>469</v>
      </c>
      <c r="AC612" t="s">
        <v>109</v>
      </c>
    </row>
    <row r="613" spans="1:29" x14ac:dyDescent="0.25">
      <c r="A613" t="s">
        <v>2654</v>
      </c>
      <c r="B613" t="s">
        <v>457</v>
      </c>
      <c r="C613" t="s">
        <v>458</v>
      </c>
      <c r="D613" t="s">
        <v>2655</v>
      </c>
      <c r="E613" t="s">
        <v>460</v>
      </c>
      <c r="F613" t="s">
        <v>2678</v>
      </c>
      <c r="G613" t="s">
        <v>2679</v>
      </c>
      <c r="H613" t="s">
        <v>463</v>
      </c>
      <c r="I613" t="s">
        <v>2680</v>
      </c>
      <c r="J613" t="s">
        <v>1751</v>
      </c>
      <c r="L613" s="174">
        <v>45657</v>
      </c>
      <c r="M613" s="174">
        <v>45736</v>
      </c>
      <c r="N613">
        <v>883399.54</v>
      </c>
      <c r="O613">
        <v>3559125.2</v>
      </c>
      <c r="P613">
        <v>2675725.66</v>
      </c>
      <c r="Q613">
        <v>883399.54</v>
      </c>
      <c r="R613">
        <v>0</v>
      </c>
      <c r="S613" t="s">
        <v>579</v>
      </c>
      <c r="T613" t="s">
        <v>114</v>
      </c>
      <c r="U613" t="s">
        <v>109</v>
      </c>
      <c r="V613" t="s">
        <v>109</v>
      </c>
      <c r="W613" t="s">
        <v>2661</v>
      </c>
      <c r="Y613" t="s">
        <v>102</v>
      </c>
      <c r="Z613">
        <v>-1.55</v>
      </c>
      <c r="AA613">
        <v>-47.12</v>
      </c>
      <c r="AB613" t="s">
        <v>469</v>
      </c>
      <c r="AC613" t="s">
        <v>109</v>
      </c>
    </row>
    <row r="614" spans="1:29" x14ac:dyDescent="0.25">
      <c r="A614" t="s">
        <v>2654</v>
      </c>
      <c r="B614" t="s">
        <v>457</v>
      </c>
      <c r="C614" t="s">
        <v>458</v>
      </c>
      <c r="D614" t="s">
        <v>2655</v>
      </c>
      <c r="E614" t="s">
        <v>460</v>
      </c>
      <c r="F614" t="s">
        <v>2681</v>
      </c>
      <c r="G614" t="s">
        <v>2682</v>
      </c>
      <c r="H614" t="s">
        <v>463</v>
      </c>
      <c r="I614" t="s">
        <v>2683</v>
      </c>
      <c r="J614" t="s">
        <v>2684</v>
      </c>
      <c r="K614" t="s">
        <v>2685</v>
      </c>
      <c r="L614" s="174">
        <v>45565</v>
      </c>
      <c r="M614" s="174">
        <v>45791</v>
      </c>
      <c r="N614">
        <v>1784582.17</v>
      </c>
      <c r="O614">
        <v>5397388.5499999998</v>
      </c>
      <c r="P614">
        <v>3612806.38</v>
      </c>
      <c r="Q614">
        <v>1784582.17</v>
      </c>
      <c r="R614">
        <v>0</v>
      </c>
      <c r="S614" t="s">
        <v>579</v>
      </c>
      <c r="T614" t="s">
        <v>114</v>
      </c>
      <c r="U614" t="s">
        <v>109</v>
      </c>
      <c r="V614" t="s">
        <v>109</v>
      </c>
      <c r="W614" t="s">
        <v>2661</v>
      </c>
      <c r="Y614" t="s">
        <v>102</v>
      </c>
      <c r="Z614">
        <v>-3</v>
      </c>
      <c r="AA614">
        <v>-47.35</v>
      </c>
      <c r="AB614" t="s">
        <v>469</v>
      </c>
      <c r="AC614" t="s">
        <v>109</v>
      </c>
    </row>
    <row r="615" spans="1:29" x14ac:dyDescent="0.25">
      <c r="A615" t="s">
        <v>2654</v>
      </c>
      <c r="B615" t="s">
        <v>457</v>
      </c>
      <c r="C615" t="s">
        <v>458</v>
      </c>
      <c r="D615" t="s">
        <v>2655</v>
      </c>
      <c r="E615" t="s">
        <v>460</v>
      </c>
      <c r="F615" t="s">
        <v>2686</v>
      </c>
      <c r="G615" t="s">
        <v>2687</v>
      </c>
      <c r="H615" t="s">
        <v>463</v>
      </c>
      <c r="I615" t="s">
        <v>2688</v>
      </c>
      <c r="J615" t="s">
        <v>2689</v>
      </c>
      <c r="K615" t="s">
        <v>2690</v>
      </c>
      <c r="L615" s="174">
        <v>45961.125</v>
      </c>
      <c r="M615" s="174">
        <v>46111</v>
      </c>
      <c r="N615">
        <v>158831.22</v>
      </c>
      <c r="O615">
        <v>3614609.48</v>
      </c>
      <c r="P615">
        <v>0</v>
      </c>
      <c r="Q615">
        <v>158831.22</v>
      </c>
      <c r="R615">
        <v>3455778.26</v>
      </c>
      <c r="S615" t="s">
        <v>109</v>
      </c>
      <c r="T615" t="s">
        <v>109</v>
      </c>
      <c r="U615" t="s">
        <v>114</v>
      </c>
      <c r="V615" t="s">
        <v>109</v>
      </c>
      <c r="W615" t="s">
        <v>2661</v>
      </c>
      <c r="Y615" t="s">
        <v>102</v>
      </c>
      <c r="Z615">
        <v>-1.6</v>
      </c>
      <c r="AA615">
        <v>-47.49</v>
      </c>
      <c r="AB615" t="s">
        <v>625</v>
      </c>
      <c r="AC615" t="s">
        <v>2691</v>
      </c>
    </row>
    <row r="616" spans="1:29" x14ac:dyDescent="0.25">
      <c r="A616" t="s">
        <v>2654</v>
      </c>
      <c r="B616" t="s">
        <v>457</v>
      </c>
      <c r="C616" t="s">
        <v>458</v>
      </c>
      <c r="D616" t="s">
        <v>2655</v>
      </c>
      <c r="E616" t="s">
        <v>460</v>
      </c>
      <c r="F616" t="s">
        <v>2692</v>
      </c>
      <c r="G616" t="s">
        <v>2693</v>
      </c>
      <c r="H616" t="s">
        <v>463</v>
      </c>
      <c r="I616" t="s">
        <v>2694</v>
      </c>
      <c r="J616" t="s">
        <v>2695</v>
      </c>
      <c r="L616" s="174">
        <v>45870.125</v>
      </c>
      <c r="M616" s="174">
        <v>46135</v>
      </c>
      <c r="N616">
        <v>1171622.3600000001</v>
      </c>
      <c r="O616">
        <v>3904901.6500000004</v>
      </c>
      <c r="P616">
        <v>0</v>
      </c>
      <c r="Q616">
        <v>1171622.3600000001</v>
      </c>
      <c r="R616">
        <v>2733279.29</v>
      </c>
      <c r="S616" t="s">
        <v>109</v>
      </c>
      <c r="T616" t="s">
        <v>109</v>
      </c>
      <c r="U616" t="s">
        <v>114</v>
      </c>
      <c r="V616" t="s">
        <v>466</v>
      </c>
      <c r="W616" t="s">
        <v>2667</v>
      </c>
      <c r="Y616" t="s">
        <v>102</v>
      </c>
      <c r="Z616">
        <v>-8.0299999999999994</v>
      </c>
      <c r="AA616">
        <v>-50.03</v>
      </c>
      <c r="AB616" t="s">
        <v>625</v>
      </c>
      <c r="AC616" t="s">
        <v>2696</v>
      </c>
    </row>
    <row r="617" spans="1:29" x14ac:dyDescent="0.25">
      <c r="A617" t="s">
        <v>2654</v>
      </c>
      <c r="B617" t="s">
        <v>457</v>
      </c>
      <c r="C617" t="s">
        <v>458</v>
      </c>
      <c r="D617" t="s">
        <v>2655</v>
      </c>
      <c r="E617" t="s">
        <v>460</v>
      </c>
      <c r="F617" t="s">
        <v>2697</v>
      </c>
      <c r="G617" t="s">
        <v>2698</v>
      </c>
      <c r="H617" t="s">
        <v>463</v>
      </c>
      <c r="I617" t="s">
        <v>2699</v>
      </c>
      <c r="J617" t="s">
        <v>2700</v>
      </c>
      <c r="L617" s="174">
        <v>45931.125</v>
      </c>
      <c r="M617" s="174">
        <v>46230</v>
      </c>
      <c r="N617">
        <v>37495.35</v>
      </c>
      <c r="O617">
        <v>3083291.71</v>
      </c>
      <c r="P617">
        <v>0</v>
      </c>
      <c r="Q617">
        <v>37495.35</v>
      </c>
      <c r="R617">
        <v>3045796.36</v>
      </c>
      <c r="S617" t="s">
        <v>109</v>
      </c>
      <c r="T617" t="s">
        <v>109</v>
      </c>
      <c r="U617" t="s">
        <v>114</v>
      </c>
      <c r="V617" t="s">
        <v>109</v>
      </c>
      <c r="X617" t="s">
        <v>2701</v>
      </c>
      <c r="Y617" t="s">
        <v>102</v>
      </c>
      <c r="Z617">
        <v>-1.8</v>
      </c>
      <c r="AA617">
        <v>-50.71</v>
      </c>
      <c r="AB617" t="s">
        <v>625</v>
      </c>
    </row>
    <row r="618" spans="1:29" x14ac:dyDescent="0.25">
      <c r="A618" t="s">
        <v>2654</v>
      </c>
      <c r="B618" t="s">
        <v>457</v>
      </c>
      <c r="C618" t="s">
        <v>458</v>
      </c>
      <c r="D618" t="s">
        <v>2655</v>
      </c>
      <c r="E618" t="s">
        <v>460</v>
      </c>
      <c r="F618" t="s">
        <v>7008</v>
      </c>
      <c r="G618" t="s">
        <v>7009</v>
      </c>
      <c r="H618" t="s">
        <v>463</v>
      </c>
      <c r="I618" t="s">
        <v>2917</v>
      </c>
      <c r="J618" t="s">
        <v>7010</v>
      </c>
      <c r="K618" t="s">
        <v>7011</v>
      </c>
      <c r="L618" s="174">
        <v>46296</v>
      </c>
      <c r="M618" s="174">
        <v>46353</v>
      </c>
      <c r="N618">
        <v>0</v>
      </c>
      <c r="O618">
        <v>4643461.1199999992</v>
      </c>
      <c r="P618">
        <v>0</v>
      </c>
      <c r="Q618">
        <v>6300.31</v>
      </c>
      <c r="R618">
        <v>4637160.8099999996</v>
      </c>
      <c r="S618" t="s">
        <v>109</v>
      </c>
      <c r="T618" t="s">
        <v>109</v>
      </c>
      <c r="U618" t="s">
        <v>579</v>
      </c>
      <c r="V618" t="s">
        <v>114</v>
      </c>
      <c r="W618" t="s">
        <v>2673</v>
      </c>
      <c r="X618" t="s">
        <v>7012</v>
      </c>
      <c r="Y618" t="s">
        <v>102</v>
      </c>
      <c r="Z618">
        <v>-1.72</v>
      </c>
      <c r="AA618">
        <v>-48.88</v>
      </c>
      <c r="AB618" t="s">
        <v>625</v>
      </c>
    </row>
    <row r="619" spans="1:29" x14ac:dyDescent="0.25">
      <c r="A619" t="s">
        <v>2654</v>
      </c>
      <c r="B619" t="s">
        <v>457</v>
      </c>
      <c r="C619" t="s">
        <v>458</v>
      </c>
      <c r="D619" t="s">
        <v>2655</v>
      </c>
      <c r="E619" t="s">
        <v>460</v>
      </c>
      <c r="F619" t="s">
        <v>7013</v>
      </c>
      <c r="G619" t="s">
        <v>7014</v>
      </c>
      <c r="H619" t="s">
        <v>463</v>
      </c>
      <c r="I619" t="s">
        <v>2936</v>
      </c>
      <c r="J619" t="s">
        <v>7015</v>
      </c>
      <c r="K619" t="s">
        <v>7016</v>
      </c>
      <c r="L619" s="174">
        <v>46296</v>
      </c>
      <c r="M619" s="174">
        <v>46356</v>
      </c>
      <c r="N619">
        <v>0</v>
      </c>
      <c r="O619">
        <v>16614673.780000001</v>
      </c>
      <c r="P619">
        <v>0</v>
      </c>
      <c r="Q619">
        <v>52490.13</v>
      </c>
      <c r="R619">
        <v>16562183.65</v>
      </c>
      <c r="S619" t="s">
        <v>109</v>
      </c>
      <c r="T619" t="s">
        <v>109</v>
      </c>
      <c r="U619" t="s">
        <v>579</v>
      </c>
      <c r="V619" t="s">
        <v>114</v>
      </c>
      <c r="W619" t="s">
        <v>2736</v>
      </c>
      <c r="X619" t="s">
        <v>7017</v>
      </c>
      <c r="Y619" t="s">
        <v>102</v>
      </c>
      <c r="Z619">
        <v>-4.28</v>
      </c>
      <c r="AA619">
        <v>-55.98</v>
      </c>
      <c r="AB619" t="s">
        <v>625</v>
      </c>
    </row>
    <row r="620" spans="1:29" x14ac:dyDescent="0.25">
      <c r="A620" t="s">
        <v>2654</v>
      </c>
      <c r="B620" t="s">
        <v>457</v>
      </c>
      <c r="C620" t="s">
        <v>458</v>
      </c>
      <c r="D620" t="s">
        <v>2655</v>
      </c>
      <c r="E620" t="s">
        <v>460</v>
      </c>
      <c r="F620" t="s">
        <v>7018</v>
      </c>
      <c r="G620" t="s">
        <v>7019</v>
      </c>
      <c r="H620" t="s">
        <v>463</v>
      </c>
      <c r="I620" t="s">
        <v>7020</v>
      </c>
      <c r="J620" t="s">
        <v>7021</v>
      </c>
      <c r="K620" t="s">
        <v>7022</v>
      </c>
      <c r="L620" s="174">
        <v>46296</v>
      </c>
      <c r="M620" s="174">
        <v>46353</v>
      </c>
      <c r="N620">
        <v>0</v>
      </c>
      <c r="O620">
        <v>2867345.8600000003</v>
      </c>
      <c r="P620">
        <v>0</v>
      </c>
      <c r="Q620">
        <v>3890.45</v>
      </c>
      <c r="R620">
        <v>2863455.41</v>
      </c>
      <c r="S620" t="s">
        <v>109</v>
      </c>
      <c r="T620" t="s">
        <v>109</v>
      </c>
      <c r="U620" t="s">
        <v>579</v>
      </c>
      <c r="V620" t="s">
        <v>114</v>
      </c>
      <c r="W620" t="s">
        <v>2673</v>
      </c>
      <c r="X620" t="s">
        <v>7023</v>
      </c>
      <c r="Y620" t="s">
        <v>102</v>
      </c>
      <c r="Z620">
        <v>-1.9</v>
      </c>
      <c r="AA620">
        <v>-50.21</v>
      </c>
      <c r="AB620" t="s">
        <v>625</v>
      </c>
    </row>
    <row r="621" spans="1:29" x14ac:dyDescent="0.25">
      <c r="A621" t="s">
        <v>2654</v>
      </c>
      <c r="B621" t="s">
        <v>457</v>
      </c>
      <c r="C621" t="s">
        <v>458</v>
      </c>
      <c r="D621" t="s">
        <v>2655</v>
      </c>
      <c r="E621" t="s">
        <v>460</v>
      </c>
      <c r="F621" t="s">
        <v>7024</v>
      </c>
      <c r="G621" t="s">
        <v>7025</v>
      </c>
      <c r="H621" t="s">
        <v>463</v>
      </c>
      <c r="I621" t="s">
        <v>7026</v>
      </c>
      <c r="J621" t="s">
        <v>7010</v>
      </c>
      <c r="K621" t="s">
        <v>7022</v>
      </c>
      <c r="L621" s="174">
        <v>46296</v>
      </c>
      <c r="M621" s="174">
        <v>46356</v>
      </c>
      <c r="N621">
        <v>0</v>
      </c>
      <c r="O621">
        <v>4643461.1199999992</v>
      </c>
      <c r="P621">
        <v>0</v>
      </c>
      <c r="Q621">
        <v>6300.31</v>
      </c>
      <c r="R621">
        <v>4637160.8099999996</v>
      </c>
      <c r="S621" t="s">
        <v>109</v>
      </c>
      <c r="T621" t="s">
        <v>109</v>
      </c>
      <c r="U621" t="s">
        <v>579</v>
      </c>
      <c r="V621" t="s">
        <v>114</v>
      </c>
      <c r="W621" t="s">
        <v>2673</v>
      </c>
      <c r="X621" t="s">
        <v>7027</v>
      </c>
      <c r="Y621" t="s">
        <v>102</v>
      </c>
      <c r="Z621">
        <v>-1.36</v>
      </c>
      <c r="AA621">
        <v>-48.34</v>
      </c>
      <c r="AB621" t="s">
        <v>625</v>
      </c>
    </row>
    <row r="622" spans="1:29" x14ac:dyDescent="0.25">
      <c r="A622" t="s">
        <v>2654</v>
      </c>
      <c r="B622" t="s">
        <v>457</v>
      </c>
      <c r="C622" t="s">
        <v>458</v>
      </c>
      <c r="D622" t="s">
        <v>2655</v>
      </c>
      <c r="E622" t="s">
        <v>460</v>
      </c>
      <c r="F622" t="s">
        <v>7028</v>
      </c>
      <c r="G622" t="s">
        <v>7029</v>
      </c>
      <c r="H622" t="s">
        <v>463</v>
      </c>
      <c r="I622" t="s">
        <v>7030</v>
      </c>
      <c r="J622" t="s">
        <v>7031</v>
      </c>
      <c r="K622" t="s">
        <v>7032</v>
      </c>
      <c r="L622" s="174">
        <v>46296</v>
      </c>
      <c r="M622" s="174">
        <v>46354</v>
      </c>
      <c r="N622">
        <v>0</v>
      </c>
      <c r="O622">
        <v>2095797.85</v>
      </c>
      <c r="P622">
        <v>0</v>
      </c>
      <c r="Q622">
        <v>2843.61</v>
      </c>
      <c r="R622">
        <v>2092954.24</v>
      </c>
      <c r="S622" t="s">
        <v>109</v>
      </c>
      <c r="T622" t="s">
        <v>109</v>
      </c>
      <c r="U622" t="s">
        <v>579</v>
      </c>
      <c r="V622" t="s">
        <v>114</v>
      </c>
      <c r="W622" t="s">
        <v>2891</v>
      </c>
      <c r="X622" t="s">
        <v>7033</v>
      </c>
      <c r="Y622" t="s">
        <v>102</v>
      </c>
      <c r="Z622">
        <v>-3.46</v>
      </c>
      <c r="AA622">
        <v>-52.89</v>
      </c>
      <c r="AB622" t="s">
        <v>625</v>
      </c>
    </row>
    <row r="623" spans="1:29" x14ac:dyDescent="0.25">
      <c r="A623" t="s">
        <v>2654</v>
      </c>
      <c r="B623" t="s">
        <v>457</v>
      </c>
      <c r="C623" t="s">
        <v>458</v>
      </c>
      <c r="D623" t="s">
        <v>2655</v>
      </c>
      <c r="E623" t="s">
        <v>460</v>
      </c>
      <c r="F623" t="s">
        <v>7034</v>
      </c>
      <c r="G623" t="s">
        <v>7035</v>
      </c>
      <c r="H623" t="s">
        <v>463</v>
      </c>
      <c r="I623" t="s">
        <v>2778</v>
      </c>
      <c r="J623" t="s">
        <v>7036</v>
      </c>
      <c r="K623" t="s">
        <v>7037</v>
      </c>
      <c r="L623" s="174">
        <v>46296</v>
      </c>
      <c r="M623" s="174">
        <v>46353</v>
      </c>
      <c r="N623">
        <v>0</v>
      </c>
      <c r="O623">
        <v>4144371.35</v>
      </c>
      <c r="P623">
        <v>0</v>
      </c>
      <c r="Q623">
        <v>5623.14</v>
      </c>
      <c r="R623">
        <v>4138748.21</v>
      </c>
      <c r="S623" t="s">
        <v>109</v>
      </c>
      <c r="T623" t="s">
        <v>109</v>
      </c>
      <c r="U623" t="s">
        <v>579</v>
      </c>
      <c r="V623" t="s">
        <v>114</v>
      </c>
      <c r="W623" t="s">
        <v>2673</v>
      </c>
      <c r="X623" t="s">
        <v>7038</v>
      </c>
      <c r="Y623" t="s">
        <v>102</v>
      </c>
      <c r="Z623">
        <v>-1.51</v>
      </c>
      <c r="AA623">
        <v>-48.63</v>
      </c>
      <c r="AB623" t="s">
        <v>625</v>
      </c>
    </row>
    <row r="624" spans="1:29" x14ac:dyDescent="0.25">
      <c r="A624" t="s">
        <v>2654</v>
      </c>
      <c r="B624" t="s">
        <v>457</v>
      </c>
      <c r="C624" t="s">
        <v>458</v>
      </c>
      <c r="D624" t="s">
        <v>2655</v>
      </c>
      <c r="E624" t="s">
        <v>460</v>
      </c>
      <c r="F624" t="s">
        <v>7039</v>
      </c>
      <c r="G624" t="s">
        <v>7040</v>
      </c>
      <c r="H624" t="s">
        <v>463</v>
      </c>
      <c r="I624" t="s">
        <v>7041</v>
      </c>
      <c r="J624" t="s">
        <v>7042</v>
      </c>
      <c r="K624" t="s">
        <v>7043</v>
      </c>
      <c r="L624" s="174">
        <v>46296</v>
      </c>
      <c r="M624" s="174">
        <v>46353</v>
      </c>
      <c r="N624">
        <v>0</v>
      </c>
      <c r="O624">
        <v>5432381.5600000005</v>
      </c>
      <c r="P624">
        <v>0</v>
      </c>
      <c r="Q624">
        <v>7370.73</v>
      </c>
      <c r="R624">
        <v>5425010.8300000001</v>
      </c>
      <c r="S624" t="s">
        <v>109</v>
      </c>
      <c r="T624" t="s">
        <v>109</v>
      </c>
      <c r="U624" t="s">
        <v>579</v>
      </c>
      <c r="V624" t="s">
        <v>114</v>
      </c>
      <c r="W624" t="s">
        <v>2667</v>
      </c>
      <c r="X624" t="s">
        <v>7044</v>
      </c>
      <c r="Y624" t="s">
        <v>102</v>
      </c>
      <c r="Z624">
        <v>-6.12</v>
      </c>
      <c r="AA624">
        <v>-49.37</v>
      </c>
      <c r="AB624" t="s">
        <v>625</v>
      </c>
    </row>
    <row r="625" spans="1:29" x14ac:dyDescent="0.25">
      <c r="A625" t="s">
        <v>2654</v>
      </c>
      <c r="B625" t="s">
        <v>457</v>
      </c>
      <c r="C625" t="s">
        <v>458</v>
      </c>
      <c r="D625" t="s">
        <v>2655</v>
      </c>
      <c r="E625" t="s">
        <v>460</v>
      </c>
      <c r="F625" t="s">
        <v>7045</v>
      </c>
      <c r="G625" t="s">
        <v>7046</v>
      </c>
      <c r="H625" t="s">
        <v>463</v>
      </c>
      <c r="I625" t="s">
        <v>3147</v>
      </c>
      <c r="J625" t="s">
        <v>7047</v>
      </c>
      <c r="K625" t="s">
        <v>7048</v>
      </c>
      <c r="L625" s="174">
        <v>46296</v>
      </c>
      <c r="M625" s="174">
        <v>46355</v>
      </c>
      <c r="N625">
        <v>0</v>
      </c>
      <c r="O625">
        <v>3046328.77</v>
      </c>
      <c r="P625">
        <v>0</v>
      </c>
      <c r="Q625">
        <v>4133.3</v>
      </c>
      <c r="R625">
        <v>3042195.47</v>
      </c>
      <c r="S625" t="s">
        <v>109</v>
      </c>
      <c r="T625" t="s">
        <v>109</v>
      </c>
      <c r="U625" t="s">
        <v>579</v>
      </c>
      <c r="V625" t="s">
        <v>114</v>
      </c>
      <c r="W625" t="s">
        <v>2891</v>
      </c>
      <c r="X625" t="s">
        <v>7049</v>
      </c>
      <c r="Y625" t="s">
        <v>102</v>
      </c>
      <c r="Z625">
        <v>-3.47</v>
      </c>
      <c r="AA625">
        <v>-51.2</v>
      </c>
      <c r="AB625" t="s">
        <v>625</v>
      </c>
    </row>
    <row r="626" spans="1:29" x14ac:dyDescent="0.25">
      <c r="A626" t="s">
        <v>2654</v>
      </c>
      <c r="B626" t="s">
        <v>457</v>
      </c>
      <c r="C626" t="s">
        <v>458</v>
      </c>
      <c r="D626" t="s">
        <v>2655</v>
      </c>
      <c r="E626" t="s">
        <v>460</v>
      </c>
      <c r="F626" t="s">
        <v>7050</v>
      </c>
      <c r="G626" t="s">
        <v>7051</v>
      </c>
      <c r="H626" t="s">
        <v>463</v>
      </c>
      <c r="I626" t="s">
        <v>2844</v>
      </c>
      <c r="J626" t="s">
        <v>7052</v>
      </c>
      <c r="K626" t="s">
        <v>7053</v>
      </c>
      <c r="L626" s="174">
        <v>46296</v>
      </c>
      <c r="M626" s="174">
        <v>46353</v>
      </c>
      <c r="N626">
        <v>0</v>
      </c>
      <c r="O626">
        <v>3077912.78</v>
      </c>
      <c r="P626">
        <v>0</v>
      </c>
      <c r="Q626">
        <v>4176.1499999999996</v>
      </c>
      <c r="R626">
        <v>3073736.63</v>
      </c>
      <c r="S626" t="s">
        <v>109</v>
      </c>
      <c r="T626" t="s">
        <v>109</v>
      </c>
      <c r="U626" t="s">
        <v>579</v>
      </c>
      <c r="V626" t="s">
        <v>114</v>
      </c>
      <c r="W626" t="s">
        <v>2667</v>
      </c>
      <c r="X626" t="s">
        <v>7054</v>
      </c>
      <c r="Y626" t="s">
        <v>102</v>
      </c>
      <c r="Z626">
        <v>-6.09</v>
      </c>
      <c r="AA626">
        <v>-49.54</v>
      </c>
      <c r="AB626" t="s">
        <v>625</v>
      </c>
    </row>
    <row r="627" spans="1:29" x14ac:dyDescent="0.25">
      <c r="A627" t="s">
        <v>2654</v>
      </c>
      <c r="B627" t="s">
        <v>457</v>
      </c>
      <c r="C627" t="s">
        <v>458</v>
      </c>
      <c r="D627" t="s">
        <v>2655</v>
      </c>
      <c r="E627" t="s">
        <v>460</v>
      </c>
      <c r="F627" t="s">
        <v>7055</v>
      </c>
      <c r="G627" t="s">
        <v>7056</v>
      </c>
      <c r="H627" t="s">
        <v>463</v>
      </c>
      <c r="I627" t="s">
        <v>2880</v>
      </c>
      <c r="J627" t="s">
        <v>7057</v>
      </c>
      <c r="K627" t="s">
        <v>7022</v>
      </c>
      <c r="L627" s="174">
        <v>46296</v>
      </c>
      <c r="M627" s="174">
        <v>46353</v>
      </c>
      <c r="N627">
        <v>0</v>
      </c>
      <c r="O627">
        <v>4707799.57</v>
      </c>
      <c r="P627">
        <v>0</v>
      </c>
      <c r="Q627">
        <v>6387.61</v>
      </c>
      <c r="R627">
        <v>4701411.96</v>
      </c>
      <c r="S627" t="s">
        <v>109</v>
      </c>
      <c r="T627" t="s">
        <v>109</v>
      </c>
      <c r="U627" t="s">
        <v>579</v>
      </c>
      <c r="V627" t="s">
        <v>114</v>
      </c>
      <c r="W627" t="s">
        <v>2673</v>
      </c>
      <c r="X627" t="s">
        <v>7058</v>
      </c>
      <c r="Y627" t="s">
        <v>102</v>
      </c>
      <c r="Z627">
        <v>-1.46</v>
      </c>
      <c r="AA627">
        <v>-48.5</v>
      </c>
      <c r="AB627" t="s">
        <v>625</v>
      </c>
    </row>
    <row r="628" spans="1:29" x14ac:dyDescent="0.25">
      <c r="A628" t="s">
        <v>2654</v>
      </c>
      <c r="B628" t="s">
        <v>457</v>
      </c>
      <c r="C628" t="s">
        <v>458</v>
      </c>
      <c r="D628" t="s">
        <v>2655</v>
      </c>
      <c r="E628" t="s">
        <v>460</v>
      </c>
      <c r="F628" t="s">
        <v>7059</v>
      </c>
      <c r="G628" t="s">
        <v>7060</v>
      </c>
      <c r="H628" t="s">
        <v>463</v>
      </c>
      <c r="I628" t="s">
        <v>3120</v>
      </c>
      <c r="J628" t="s">
        <v>7061</v>
      </c>
      <c r="K628" t="s">
        <v>7062</v>
      </c>
      <c r="L628" s="174">
        <v>46296</v>
      </c>
      <c r="M628" s="174">
        <v>46353</v>
      </c>
      <c r="N628">
        <v>0</v>
      </c>
      <c r="O628">
        <v>5229878.7299999995</v>
      </c>
      <c r="P628">
        <v>0</v>
      </c>
      <c r="Q628">
        <v>7095.97</v>
      </c>
      <c r="R628">
        <v>5222782.76</v>
      </c>
      <c r="S628" t="s">
        <v>109</v>
      </c>
      <c r="T628" t="s">
        <v>109</v>
      </c>
      <c r="U628" t="s">
        <v>579</v>
      </c>
      <c r="V628" t="s">
        <v>114</v>
      </c>
      <c r="W628" t="s">
        <v>2673</v>
      </c>
      <c r="X628" t="s">
        <v>7063</v>
      </c>
      <c r="Y628" t="s">
        <v>102</v>
      </c>
      <c r="Z628">
        <v>-2.44</v>
      </c>
      <c r="AA628">
        <v>-54.71</v>
      </c>
      <c r="AB628" t="s">
        <v>625</v>
      </c>
    </row>
    <row r="629" spans="1:29" x14ac:dyDescent="0.25">
      <c r="A629" t="s">
        <v>2654</v>
      </c>
      <c r="B629" t="s">
        <v>457</v>
      </c>
      <c r="C629" t="s">
        <v>458</v>
      </c>
      <c r="D629" t="s">
        <v>2655</v>
      </c>
      <c r="E629" t="s">
        <v>460</v>
      </c>
      <c r="F629" t="s">
        <v>7064</v>
      </c>
      <c r="G629" t="s">
        <v>7065</v>
      </c>
      <c r="H629" t="s">
        <v>463</v>
      </c>
      <c r="I629" t="s">
        <v>3025</v>
      </c>
      <c r="J629" t="s">
        <v>7066</v>
      </c>
      <c r="K629" t="s">
        <v>7022</v>
      </c>
      <c r="L629" s="174">
        <v>46295</v>
      </c>
      <c r="M629" s="174">
        <v>46353</v>
      </c>
      <c r="N629">
        <v>0</v>
      </c>
      <c r="O629">
        <v>4322260.8499999996</v>
      </c>
      <c r="P629">
        <v>0</v>
      </c>
      <c r="Q629">
        <v>5864.5</v>
      </c>
      <c r="R629">
        <v>4316396.3499999996</v>
      </c>
      <c r="S629" t="s">
        <v>109</v>
      </c>
      <c r="T629" t="s">
        <v>109</v>
      </c>
      <c r="U629" t="s">
        <v>579</v>
      </c>
      <c r="V629" t="s">
        <v>114</v>
      </c>
      <c r="W629" t="s">
        <v>2673</v>
      </c>
      <c r="X629" t="s">
        <v>7058</v>
      </c>
      <c r="Y629" t="s">
        <v>102</v>
      </c>
      <c r="Z629">
        <v>-1.46</v>
      </c>
      <c r="AA629">
        <v>-48.5</v>
      </c>
      <c r="AB629" t="s">
        <v>625</v>
      </c>
    </row>
    <row r="630" spans="1:29" x14ac:dyDescent="0.25">
      <c r="A630" t="s">
        <v>2654</v>
      </c>
      <c r="B630" t="s">
        <v>476</v>
      </c>
      <c r="C630" t="s">
        <v>477</v>
      </c>
      <c r="D630" t="s">
        <v>2702</v>
      </c>
      <c r="E630" t="s">
        <v>479</v>
      </c>
      <c r="F630" t="s">
        <v>2703</v>
      </c>
      <c r="G630" t="s">
        <v>2704</v>
      </c>
      <c r="H630" t="s">
        <v>463</v>
      </c>
      <c r="I630" t="s">
        <v>2705</v>
      </c>
      <c r="J630" t="s">
        <v>2111</v>
      </c>
      <c r="K630" t="s">
        <v>2706</v>
      </c>
      <c r="L630" s="174">
        <v>45657</v>
      </c>
      <c r="M630" s="174">
        <v>45733</v>
      </c>
      <c r="N630">
        <v>488245.52</v>
      </c>
      <c r="O630">
        <v>3089194.38</v>
      </c>
      <c r="P630">
        <v>2600948.86</v>
      </c>
      <c r="Q630">
        <v>488245.52</v>
      </c>
      <c r="R630">
        <v>0</v>
      </c>
      <c r="S630" t="s">
        <v>109</v>
      </c>
      <c r="T630" t="s">
        <v>114</v>
      </c>
      <c r="U630" t="s">
        <v>109</v>
      </c>
      <c r="V630" t="s">
        <v>109</v>
      </c>
      <c r="W630" t="s">
        <v>2673</v>
      </c>
      <c r="Y630" t="s">
        <v>102</v>
      </c>
      <c r="Z630">
        <v>-1.46</v>
      </c>
      <c r="AA630">
        <v>-48.5</v>
      </c>
      <c r="AB630" t="s">
        <v>469</v>
      </c>
      <c r="AC630" t="s">
        <v>109</v>
      </c>
    </row>
    <row r="631" spans="1:29" x14ac:dyDescent="0.25">
      <c r="A631" t="s">
        <v>2654</v>
      </c>
      <c r="B631" t="s">
        <v>476</v>
      </c>
      <c r="C631" t="s">
        <v>477</v>
      </c>
      <c r="D631" t="s">
        <v>2702</v>
      </c>
      <c r="E631" t="s">
        <v>479</v>
      </c>
      <c r="F631" t="s">
        <v>2707</v>
      </c>
      <c r="G631" t="s">
        <v>2708</v>
      </c>
      <c r="H631" t="s">
        <v>463</v>
      </c>
      <c r="I631" t="s">
        <v>2709</v>
      </c>
      <c r="J631" t="s">
        <v>2710</v>
      </c>
      <c r="K631" t="s">
        <v>2711</v>
      </c>
      <c r="L631" s="174">
        <v>45657</v>
      </c>
      <c r="M631" s="174">
        <v>45756</v>
      </c>
      <c r="N631">
        <v>3732079.42</v>
      </c>
      <c r="O631">
        <v>3774512.81</v>
      </c>
      <c r="P631">
        <v>42433.39</v>
      </c>
      <c r="Q631">
        <v>3732079.42</v>
      </c>
      <c r="R631">
        <v>0</v>
      </c>
      <c r="S631" t="s">
        <v>109</v>
      </c>
      <c r="T631" t="s">
        <v>114</v>
      </c>
      <c r="U631" t="s">
        <v>109</v>
      </c>
      <c r="V631" t="s">
        <v>109</v>
      </c>
      <c r="W631" t="s">
        <v>2667</v>
      </c>
      <c r="Y631" t="s">
        <v>102</v>
      </c>
      <c r="Z631">
        <v>-6.65</v>
      </c>
      <c r="AA631">
        <v>-52</v>
      </c>
      <c r="AB631" t="s">
        <v>469</v>
      </c>
      <c r="AC631" t="s">
        <v>109</v>
      </c>
    </row>
    <row r="632" spans="1:29" x14ac:dyDescent="0.25">
      <c r="A632" t="s">
        <v>2654</v>
      </c>
      <c r="B632" t="s">
        <v>476</v>
      </c>
      <c r="C632" t="s">
        <v>477</v>
      </c>
      <c r="D632" t="s">
        <v>2702</v>
      </c>
      <c r="E632" t="s">
        <v>479</v>
      </c>
      <c r="F632" t="s">
        <v>2712</v>
      </c>
      <c r="G632" t="s">
        <v>2713</v>
      </c>
      <c r="H632" t="s">
        <v>463</v>
      </c>
      <c r="I632" t="s">
        <v>2714</v>
      </c>
      <c r="J632" t="s">
        <v>2111</v>
      </c>
      <c r="K632" t="s">
        <v>2715</v>
      </c>
      <c r="L632" s="174">
        <v>45816.125</v>
      </c>
      <c r="M632" s="174">
        <v>45958</v>
      </c>
      <c r="N632">
        <v>2927609.63</v>
      </c>
      <c r="O632">
        <v>2927609.63</v>
      </c>
      <c r="P632">
        <v>0</v>
      </c>
      <c r="Q632">
        <v>2927609.63</v>
      </c>
      <c r="R632">
        <v>0</v>
      </c>
      <c r="S632" t="s">
        <v>109</v>
      </c>
      <c r="T632" t="s">
        <v>109</v>
      </c>
      <c r="U632" t="s">
        <v>114</v>
      </c>
      <c r="V632" t="s">
        <v>109</v>
      </c>
      <c r="W632" t="s">
        <v>2673</v>
      </c>
      <c r="Y632" t="s">
        <v>102</v>
      </c>
      <c r="Z632">
        <v>-1.46</v>
      </c>
      <c r="AA632">
        <v>-48.5</v>
      </c>
      <c r="AB632" t="s">
        <v>625</v>
      </c>
      <c r="AC632" t="s">
        <v>2716</v>
      </c>
    </row>
    <row r="633" spans="1:29" x14ac:dyDescent="0.25">
      <c r="A633" t="s">
        <v>2654</v>
      </c>
      <c r="B633" t="s">
        <v>476</v>
      </c>
      <c r="C633" t="s">
        <v>477</v>
      </c>
      <c r="D633" t="s">
        <v>2702</v>
      </c>
      <c r="E633" t="s">
        <v>479</v>
      </c>
      <c r="F633" t="s">
        <v>2717</v>
      </c>
      <c r="G633" t="s">
        <v>2718</v>
      </c>
      <c r="H633" t="s">
        <v>463</v>
      </c>
      <c r="I633" t="s">
        <v>2719</v>
      </c>
      <c r="J633" t="s">
        <v>2720</v>
      </c>
      <c r="K633" t="s">
        <v>2721</v>
      </c>
      <c r="L633" s="174">
        <v>45958</v>
      </c>
      <c r="M633" s="174">
        <v>45953</v>
      </c>
      <c r="N633">
        <v>2927609.64</v>
      </c>
      <c r="O633">
        <v>2927609.64</v>
      </c>
      <c r="P633">
        <v>0</v>
      </c>
      <c r="Q633">
        <v>2927609.64</v>
      </c>
      <c r="R633">
        <v>0</v>
      </c>
      <c r="S633" t="s">
        <v>109</v>
      </c>
      <c r="T633" t="s">
        <v>109</v>
      </c>
      <c r="U633" t="s">
        <v>109</v>
      </c>
      <c r="V633" t="s">
        <v>109</v>
      </c>
      <c r="W633" t="s">
        <v>2673</v>
      </c>
      <c r="Y633" t="s">
        <v>102</v>
      </c>
      <c r="Z633">
        <v>-1.39</v>
      </c>
      <c r="AA633">
        <v>-48.47</v>
      </c>
      <c r="AB633" t="s">
        <v>523</v>
      </c>
    </row>
    <row r="634" spans="1:29" x14ac:dyDescent="0.25">
      <c r="A634" t="s">
        <v>2654</v>
      </c>
      <c r="B634" t="s">
        <v>476</v>
      </c>
      <c r="C634" t="s">
        <v>477</v>
      </c>
      <c r="D634" t="s">
        <v>2702</v>
      </c>
      <c r="E634" t="s">
        <v>479</v>
      </c>
      <c r="F634" t="s">
        <v>7067</v>
      </c>
      <c r="G634" t="s">
        <v>7068</v>
      </c>
      <c r="H634" t="s">
        <v>463</v>
      </c>
      <c r="I634" t="s">
        <v>2802</v>
      </c>
      <c r="J634" t="s">
        <v>7069</v>
      </c>
      <c r="K634" t="s">
        <v>7070</v>
      </c>
      <c r="L634" s="174">
        <v>46387</v>
      </c>
      <c r="M634" s="174">
        <v>46356</v>
      </c>
      <c r="N634">
        <v>0</v>
      </c>
      <c r="O634">
        <v>3445912.06</v>
      </c>
      <c r="P634">
        <v>0</v>
      </c>
      <c r="Q634">
        <v>4675.46</v>
      </c>
      <c r="R634">
        <v>3441236.6</v>
      </c>
      <c r="S634" t="s">
        <v>109</v>
      </c>
      <c r="T634" t="s">
        <v>109</v>
      </c>
      <c r="U634" t="s">
        <v>579</v>
      </c>
      <c r="V634" t="s">
        <v>114</v>
      </c>
      <c r="W634" t="s">
        <v>2673</v>
      </c>
      <c r="X634" t="s">
        <v>7071</v>
      </c>
      <c r="Y634" t="s">
        <v>102</v>
      </c>
      <c r="Z634">
        <v>-1.46</v>
      </c>
      <c r="AA634">
        <v>-48.45</v>
      </c>
      <c r="AB634" t="s">
        <v>625</v>
      </c>
    </row>
    <row r="635" spans="1:29" x14ac:dyDescent="0.25">
      <c r="A635" t="s">
        <v>2654</v>
      </c>
      <c r="B635" t="s">
        <v>485</v>
      </c>
      <c r="C635" t="s">
        <v>458</v>
      </c>
      <c r="D635" t="s">
        <v>2722</v>
      </c>
      <c r="E635" t="s">
        <v>487</v>
      </c>
      <c r="F635" t="s">
        <v>2723</v>
      </c>
      <c r="G635" t="s">
        <v>2724</v>
      </c>
      <c r="H635" t="s">
        <v>463</v>
      </c>
      <c r="I635" t="s">
        <v>2725</v>
      </c>
      <c r="J635" t="s">
        <v>2519</v>
      </c>
      <c r="L635" s="174">
        <v>45657</v>
      </c>
      <c r="M635" s="174">
        <v>45712</v>
      </c>
      <c r="N635">
        <v>181722.66</v>
      </c>
      <c r="O635">
        <v>635458.63</v>
      </c>
      <c r="P635">
        <v>453735.97</v>
      </c>
      <c r="Q635">
        <v>181722.66</v>
      </c>
      <c r="R635">
        <v>0</v>
      </c>
      <c r="S635" t="s">
        <v>109</v>
      </c>
      <c r="T635" t="s">
        <v>114</v>
      </c>
      <c r="U635" t="s">
        <v>466</v>
      </c>
      <c r="V635" t="s">
        <v>109</v>
      </c>
      <c r="W635" t="s">
        <v>2673</v>
      </c>
      <c r="Y635" t="s">
        <v>102</v>
      </c>
      <c r="Z635">
        <v>-1.39</v>
      </c>
      <c r="AA635">
        <v>-48.87</v>
      </c>
      <c r="AB635" t="s">
        <v>537</v>
      </c>
      <c r="AC635" t="s">
        <v>109</v>
      </c>
    </row>
    <row r="636" spans="1:29" x14ac:dyDescent="0.25">
      <c r="A636" t="s">
        <v>2654</v>
      </c>
      <c r="B636" t="s">
        <v>485</v>
      </c>
      <c r="C636" t="s">
        <v>458</v>
      </c>
      <c r="D636" t="s">
        <v>2722</v>
      </c>
      <c r="E636" t="s">
        <v>487</v>
      </c>
      <c r="F636" t="s">
        <v>2726</v>
      </c>
      <c r="G636" t="s">
        <v>2727</v>
      </c>
      <c r="H636" t="s">
        <v>463</v>
      </c>
      <c r="I636" t="s">
        <v>2680</v>
      </c>
      <c r="J636" t="s">
        <v>2728</v>
      </c>
      <c r="L636" s="174">
        <v>46022.125</v>
      </c>
      <c r="M636" s="174">
        <v>46112</v>
      </c>
      <c r="N636">
        <v>35480.22</v>
      </c>
      <c r="O636">
        <v>1232826.01</v>
      </c>
      <c r="P636">
        <v>0</v>
      </c>
      <c r="Q636">
        <v>35480.22</v>
      </c>
      <c r="R636">
        <v>1197345.79</v>
      </c>
      <c r="S636" t="s">
        <v>109</v>
      </c>
      <c r="T636" t="s">
        <v>109</v>
      </c>
      <c r="U636" t="s">
        <v>114</v>
      </c>
      <c r="V636" t="s">
        <v>109</v>
      </c>
      <c r="W636" t="s">
        <v>2661</v>
      </c>
      <c r="Y636" t="s">
        <v>102</v>
      </c>
      <c r="Z636">
        <v>-1.55</v>
      </c>
      <c r="AA636">
        <v>-47.12</v>
      </c>
      <c r="AB636" t="s">
        <v>625</v>
      </c>
      <c r="AC636" t="s">
        <v>2691</v>
      </c>
    </row>
    <row r="637" spans="1:29" x14ac:dyDescent="0.25">
      <c r="A637" t="s">
        <v>2654</v>
      </c>
      <c r="B637" t="s">
        <v>485</v>
      </c>
      <c r="C637" t="s">
        <v>458</v>
      </c>
      <c r="D637" t="s">
        <v>2722</v>
      </c>
      <c r="E637" t="s">
        <v>487</v>
      </c>
      <c r="F637" t="s">
        <v>2729</v>
      </c>
      <c r="G637" t="s">
        <v>2730</v>
      </c>
      <c r="H637" t="s">
        <v>463</v>
      </c>
      <c r="I637" t="s">
        <v>2731</v>
      </c>
      <c r="J637" t="s">
        <v>2728</v>
      </c>
      <c r="L637" s="174">
        <v>46022.125</v>
      </c>
      <c r="M637" s="174">
        <v>45992</v>
      </c>
      <c r="N637">
        <v>1232826.01</v>
      </c>
      <c r="O637">
        <v>1232826.01</v>
      </c>
      <c r="P637">
        <v>0</v>
      </c>
      <c r="Q637">
        <v>1232826.01</v>
      </c>
      <c r="R637">
        <v>0</v>
      </c>
      <c r="S637" t="s">
        <v>109</v>
      </c>
      <c r="T637" t="s">
        <v>109</v>
      </c>
      <c r="U637" t="s">
        <v>114</v>
      </c>
      <c r="V637" t="s">
        <v>109</v>
      </c>
      <c r="W637" t="s">
        <v>2661</v>
      </c>
      <c r="Y637" t="s">
        <v>102</v>
      </c>
      <c r="Z637">
        <v>-1.2</v>
      </c>
      <c r="AA637">
        <v>-47.18</v>
      </c>
      <c r="AB637" t="s">
        <v>625</v>
      </c>
      <c r="AC637" t="s">
        <v>2691</v>
      </c>
    </row>
    <row r="638" spans="1:29" x14ac:dyDescent="0.25">
      <c r="A638" t="s">
        <v>2654</v>
      </c>
      <c r="B638" t="s">
        <v>485</v>
      </c>
      <c r="C638" t="s">
        <v>458</v>
      </c>
      <c r="D638" t="s">
        <v>2722</v>
      </c>
      <c r="E638" t="s">
        <v>487</v>
      </c>
      <c r="F638" t="s">
        <v>7072</v>
      </c>
      <c r="G638" t="s">
        <v>7073</v>
      </c>
      <c r="H638" t="s">
        <v>463</v>
      </c>
      <c r="I638" t="s">
        <v>3938</v>
      </c>
      <c r="J638" t="s">
        <v>7074</v>
      </c>
      <c r="K638" t="s">
        <v>7075</v>
      </c>
      <c r="L638" s="174">
        <v>46295</v>
      </c>
      <c r="M638" s="174">
        <v>46353</v>
      </c>
      <c r="N638">
        <v>0</v>
      </c>
      <c r="O638">
        <v>817053.14</v>
      </c>
      <c r="P638">
        <v>0</v>
      </c>
      <c r="Q638">
        <v>2692.6</v>
      </c>
      <c r="R638">
        <v>814360.54</v>
      </c>
      <c r="S638" t="s">
        <v>109</v>
      </c>
      <c r="T638" t="s">
        <v>109</v>
      </c>
      <c r="U638" t="s">
        <v>579</v>
      </c>
      <c r="V638" t="s">
        <v>114</v>
      </c>
      <c r="W638" t="s">
        <v>2673</v>
      </c>
      <c r="X638" t="s">
        <v>7076</v>
      </c>
      <c r="Y638" t="s">
        <v>102</v>
      </c>
      <c r="Z638">
        <v>-0.99</v>
      </c>
      <c r="AA638">
        <v>-49.95</v>
      </c>
      <c r="AB638" t="s">
        <v>625</v>
      </c>
    </row>
    <row r="639" spans="1:29" x14ac:dyDescent="0.25">
      <c r="A639" t="s">
        <v>2654</v>
      </c>
      <c r="B639" t="s">
        <v>485</v>
      </c>
      <c r="C639" t="s">
        <v>458</v>
      </c>
      <c r="D639" t="s">
        <v>2722</v>
      </c>
      <c r="E639" t="s">
        <v>487</v>
      </c>
      <c r="F639" t="s">
        <v>7077</v>
      </c>
      <c r="G639" t="s">
        <v>7078</v>
      </c>
      <c r="H639" t="s">
        <v>463</v>
      </c>
      <c r="I639" t="s">
        <v>3934</v>
      </c>
      <c r="J639" t="s">
        <v>7079</v>
      </c>
      <c r="K639" t="s">
        <v>7075</v>
      </c>
      <c r="L639" s="174">
        <v>46295</v>
      </c>
      <c r="M639" s="174">
        <v>46352</v>
      </c>
      <c r="N639">
        <v>0</v>
      </c>
      <c r="O639">
        <v>826132.34</v>
      </c>
      <c r="P639">
        <v>0</v>
      </c>
      <c r="Q639">
        <v>2722.52</v>
      </c>
      <c r="R639">
        <v>823409.82</v>
      </c>
      <c r="S639" t="s">
        <v>109</v>
      </c>
      <c r="T639" t="s">
        <v>109</v>
      </c>
      <c r="U639" t="s">
        <v>579</v>
      </c>
      <c r="V639" t="s">
        <v>114</v>
      </c>
      <c r="W639" t="s">
        <v>2673</v>
      </c>
      <c r="X639" t="s">
        <v>7080</v>
      </c>
      <c r="Y639" t="s">
        <v>102</v>
      </c>
      <c r="Z639">
        <v>-1.54</v>
      </c>
      <c r="AA639">
        <v>-49.22</v>
      </c>
      <c r="AB639" t="s">
        <v>625</v>
      </c>
    </row>
    <row r="640" spans="1:29" x14ac:dyDescent="0.25">
      <c r="A640" t="s">
        <v>2654</v>
      </c>
      <c r="B640" t="s">
        <v>485</v>
      </c>
      <c r="C640" t="s">
        <v>458</v>
      </c>
      <c r="D640" t="s">
        <v>2722</v>
      </c>
      <c r="E640" t="s">
        <v>487</v>
      </c>
      <c r="F640" t="s">
        <v>7081</v>
      </c>
      <c r="G640" t="s">
        <v>7082</v>
      </c>
      <c r="H640" t="s">
        <v>463</v>
      </c>
      <c r="I640" t="s">
        <v>3942</v>
      </c>
      <c r="J640" t="s">
        <v>7083</v>
      </c>
      <c r="K640" t="s">
        <v>7075</v>
      </c>
      <c r="L640" s="174">
        <v>46295</v>
      </c>
      <c r="M640" s="174">
        <v>46352</v>
      </c>
      <c r="N640">
        <v>0</v>
      </c>
      <c r="O640">
        <v>320422.74</v>
      </c>
      <c r="P640">
        <v>0</v>
      </c>
      <c r="Q640">
        <v>1055.95</v>
      </c>
      <c r="R640">
        <v>319366.78999999998</v>
      </c>
      <c r="S640" t="s">
        <v>109</v>
      </c>
      <c r="T640" t="s">
        <v>109</v>
      </c>
      <c r="U640" t="s">
        <v>579</v>
      </c>
      <c r="V640" t="s">
        <v>114</v>
      </c>
      <c r="W640" t="s">
        <v>2673</v>
      </c>
      <c r="X640" t="s">
        <v>7084</v>
      </c>
      <c r="Y640" t="s">
        <v>102</v>
      </c>
      <c r="Z640">
        <v>-1.72</v>
      </c>
      <c r="AA640">
        <v>-49.53</v>
      </c>
      <c r="AB640" t="s">
        <v>625</v>
      </c>
    </row>
    <row r="641" spans="1:29" x14ac:dyDescent="0.25">
      <c r="A641" t="s">
        <v>2654</v>
      </c>
      <c r="B641" t="s">
        <v>485</v>
      </c>
      <c r="C641" t="s">
        <v>458</v>
      </c>
      <c r="D641" t="s">
        <v>2722</v>
      </c>
      <c r="E641" t="s">
        <v>487</v>
      </c>
      <c r="F641" t="s">
        <v>7085</v>
      </c>
      <c r="G641" t="s">
        <v>7086</v>
      </c>
      <c r="H641" t="s">
        <v>463</v>
      </c>
      <c r="I641" t="s">
        <v>7087</v>
      </c>
      <c r="J641" t="s">
        <v>7088</v>
      </c>
      <c r="K641" t="s">
        <v>7089</v>
      </c>
      <c r="L641" s="174">
        <v>46295</v>
      </c>
      <c r="M641" s="174">
        <v>46353</v>
      </c>
      <c r="N641">
        <v>0</v>
      </c>
      <c r="O641">
        <v>761289.18</v>
      </c>
      <c r="P641">
        <v>0</v>
      </c>
      <c r="Q641">
        <v>3703.5</v>
      </c>
      <c r="R641">
        <v>757585.68</v>
      </c>
      <c r="S641" t="s">
        <v>109</v>
      </c>
      <c r="T641" t="s">
        <v>109</v>
      </c>
      <c r="U641" t="s">
        <v>579</v>
      </c>
      <c r="V641" t="s">
        <v>114</v>
      </c>
      <c r="W641" t="s">
        <v>2661</v>
      </c>
      <c r="X641" t="s">
        <v>7090</v>
      </c>
      <c r="Y641" t="s">
        <v>102</v>
      </c>
      <c r="Z641">
        <v>-1.78</v>
      </c>
      <c r="AA641">
        <v>-47.08</v>
      </c>
      <c r="AB641" t="s">
        <v>625</v>
      </c>
    </row>
    <row r="642" spans="1:29" x14ac:dyDescent="0.25">
      <c r="A642" t="s">
        <v>2654</v>
      </c>
      <c r="B642" t="s">
        <v>485</v>
      </c>
      <c r="C642" t="s">
        <v>458</v>
      </c>
      <c r="D642" t="s">
        <v>2722</v>
      </c>
      <c r="E642" t="s">
        <v>487</v>
      </c>
      <c r="F642" t="s">
        <v>7091</v>
      </c>
      <c r="G642" t="s">
        <v>7092</v>
      </c>
      <c r="H642" t="s">
        <v>463</v>
      </c>
      <c r="I642" t="s">
        <v>2725</v>
      </c>
      <c r="J642" t="s">
        <v>7093</v>
      </c>
      <c r="K642" t="s">
        <v>7094</v>
      </c>
      <c r="L642" s="174">
        <v>46295</v>
      </c>
      <c r="M642" s="174">
        <v>46351</v>
      </c>
      <c r="N642">
        <v>0</v>
      </c>
      <c r="O642">
        <v>1393548.45</v>
      </c>
      <c r="P642">
        <v>0</v>
      </c>
      <c r="Q642">
        <v>6779.3</v>
      </c>
      <c r="R642">
        <v>1386769.15</v>
      </c>
      <c r="S642" t="s">
        <v>109</v>
      </c>
      <c r="T642" t="s">
        <v>109</v>
      </c>
      <c r="U642" t="s">
        <v>579</v>
      </c>
      <c r="V642" t="s">
        <v>114</v>
      </c>
      <c r="W642" t="s">
        <v>2673</v>
      </c>
      <c r="X642" t="s">
        <v>3916</v>
      </c>
      <c r="Y642" t="s">
        <v>102</v>
      </c>
      <c r="Z642">
        <v>-1.39</v>
      </c>
      <c r="AA642">
        <v>-48.87</v>
      </c>
      <c r="AB642" t="s">
        <v>625</v>
      </c>
    </row>
    <row r="643" spans="1:29" x14ac:dyDescent="0.25">
      <c r="A643" t="s">
        <v>2654</v>
      </c>
      <c r="B643" t="s">
        <v>485</v>
      </c>
      <c r="C643" t="s">
        <v>458</v>
      </c>
      <c r="D643" t="s">
        <v>2722</v>
      </c>
      <c r="E643" t="s">
        <v>487</v>
      </c>
      <c r="F643" t="s">
        <v>7095</v>
      </c>
      <c r="G643" t="s">
        <v>7096</v>
      </c>
      <c r="H643" t="s">
        <v>463</v>
      </c>
      <c r="I643" t="s">
        <v>3976</v>
      </c>
      <c r="J643" t="s">
        <v>7097</v>
      </c>
      <c r="L643" s="174">
        <v>46295</v>
      </c>
      <c r="M643" s="174">
        <v>46353</v>
      </c>
      <c r="N643">
        <v>0</v>
      </c>
      <c r="O643">
        <v>2924450.63</v>
      </c>
      <c r="P643">
        <v>0</v>
      </c>
      <c r="Q643">
        <v>14226.8</v>
      </c>
      <c r="R643">
        <v>2910223.83</v>
      </c>
      <c r="S643" t="s">
        <v>109</v>
      </c>
      <c r="T643" t="s">
        <v>109</v>
      </c>
      <c r="U643" t="s">
        <v>579</v>
      </c>
      <c r="V643" t="s">
        <v>114</v>
      </c>
      <c r="W643" t="s">
        <v>2891</v>
      </c>
      <c r="X643" t="s">
        <v>7098</v>
      </c>
      <c r="Y643" t="s">
        <v>102</v>
      </c>
      <c r="Z643">
        <v>-1.75</v>
      </c>
      <c r="AA643">
        <v>-52.23</v>
      </c>
      <c r="AB643" t="s">
        <v>625</v>
      </c>
    </row>
    <row r="644" spans="1:29" x14ac:dyDescent="0.25">
      <c r="A644" t="s">
        <v>2654</v>
      </c>
      <c r="B644" t="s">
        <v>485</v>
      </c>
      <c r="C644" t="s">
        <v>458</v>
      </c>
      <c r="D644" t="s">
        <v>2722</v>
      </c>
      <c r="E644" t="s">
        <v>487</v>
      </c>
      <c r="F644" t="s">
        <v>7099</v>
      </c>
      <c r="G644" t="s">
        <v>7100</v>
      </c>
      <c r="H644" t="s">
        <v>463</v>
      </c>
      <c r="I644" t="s">
        <v>3961</v>
      </c>
      <c r="J644" t="s">
        <v>7101</v>
      </c>
      <c r="L644" s="174">
        <v>46295</v>
      </c>
      <c r="M644" s="174">
        <v>46356</v>
      </c>
      <c r="N644">
        <v>0</v>
      </c>
      <c r="O644">
        <v>5158486.9400000004</v>
      </c>
      <c r="P644">
        <v>0</v>
      </c>
      <c r="Q644">
        <v>25094.9</v>
      </c>
      <c r="R644">
        <v>5133392.04</v>
      </c>
      <c r="S644" t="s">
        <v>109</v>
      </c>
      <c r="T644" t="s">
        <v>109</v>
      </c>
      <c r="U644" t="s">
        <v>579</v>
      </c>
      <c r="V644" t="s">
        <v>114</v>
      </c>
      <c r="W644" t="s">
        <v>2891</v>
      </c>
      <c r="X644" t="s">
        <v>7102</v>
      </c>
      <c r="Y644" t="s">
        <v>102</v>
      </c>
      <c r="Z644">
        <v>-3.12</v>
      </c>
      <c r="AA644">
        <v>-51.8</v>
      </c>
      <c r="AB644" t="s">
        <v>625</v>
      </c>
    </row>
    <row r="645" spans="1:29" x14ac:dyDescent="0.25">
      <c r="A645" t="s">
        <v>2654</v>
      </c>
      <c r="B645" t="s">
        <v>2555</v>
      </c>
      <c r="C645" t="s">
        <v>458</v>
      </c>
      <c r="D645" t="s">
        <v>2722</v>
      </c>
      <c r="E645" t="s">
        <v>487</v>
      </c>
      <c r="F645" t="s">
        <v>2732</v>
      </c>
      <c r="G645" t="s">
        <v>2733</v>
      </c>
      <c r="H645" t="s">
        <v>463</v>
      </c>
      <c r="I645" t="s">
        <v>2734</v>
      </c>
      <c r="J645" t="s">
        <v>2735</v>
      </c>
      <c r="L645" s="174">
        <v>45657</v>
      </c>
      <c r="M645" s="174">
        <v>45817</v>
      </c>
      <c r="N645">
        <v>2129187.59</v>
      </c>
      <c r="O645">
        <v>2237621.1999999997</v>
      </c>
      <c r="P645">
        <v>108433.61</v>
      </c>
      <c r="Q645">
        <v>2129187.59</v>
      </c>
      <c r="R645">
        <v>0</v>
      </c>
      <c r="S645" t="s">
        <v>109</v>
      </c>
      <c r="T645" t="s">
        <v>114</v>
      </c>
      <c r="U645" t="s">
        <v>466</v>
      </c>
      <c r="V645" t="s">
        <v>109</v>
      </c>
      <c r="W645" t="s">
        <v>2736</v>
      </c>
      <c r="Y645" t="s">
        <v>102</v>
      </c>
      <c r="Z645">
        <v>-1.92</v>
      </c>
      <c r="AA645">
        <v>-55.52</v>
      </c>
      <c r="AB645" t="s">
        <v>469</v>
      </c>
      <c r="AC645" t="s">
        <v>109</v>
      </c>
    </row>
    <row r="646" spans="1:29" x14ac:dyDescent="0.25">
      <c r="A646" t="s">
        <v>2654</v>
      </c>
      <c r="B646" t="s">
        <v>2555</v>
      </c>
      <c r="C646" t="s">
        <v>458</v>
      </c>
      <c r="D646" t="s">
        <v>2722</v>
      </c>
      <c r="E646" t="s">
        <v>487</v>
      </c>
      <c r="F646" t="s">
        <v>2737</v>
      </c>
      <c r="G646" t="s">
        <v>2738</v>
      </c>
      <c r="H646" t="s">
        <v>463</v>
      </c>
      <c r="I646" t="s">
        <v>2739</v>
      </c>
      <c r="J646" t="s">
        <v>2735</v>
      </c>
      <c r="L646" s="174">
        <v>45657</v>
      </c>
      <c r="M646" s="174">
        <v>45815</v>
      </c>
      <c r="N646">
        <v>2219121.4500000002</v>
      </c>
      <c r="O646">
        <v>2929828.92</v>
      </c>
      <c r="P646">
        <v>710707.47</v>
      </c>
      <c r="Q646">
        <v>2219121.4500000002</v>
      </c>
      <c r="R646">
        <v>0</v>
      </c>
      <c r="S646" t="s">
        <v>109</v>
      </c>
      <c r="T646" t="s">
        <v>114</v>
      </c>
      <c r="U646" t="s">
        <v>466</v>
      </c>
      <c r="V646" t="s">
        <v>109</v>
      </c>
      <c r="W646" t="s">
        <v>2667</v>
      </c>
      <c r="Y646" t="s">
        <v>102</v>
      </c>
      <c r="Z646">
        <v>-6.79</v>
      </c>
      <c r="AA646">
        <v>-50.47</v>
      </c>
      <c r="AB646" t="s">
        <v>469</v>
      </c>
      <c r="AC646" t="s">
        <v>109</v>
      </c>
    </row>
    <row r="647" spans="1:29" x14ac:dyDescent="0.25">
      <c r="A647" t="s">
        <v>2654</v>
      </c>
      <c r="B647" t="s">
        <v>2555</v>
      </c>
      <c r="C647" t="s">
        <v>458</v>
      </c>
      <c r="D647" t="s">
        <v>2722</v>
      </c>
      <c r="E647" t="s">
        <v>487</v>
      </c>
      <c r="F647" t="s">
        <v>2740</v>
      </c>
      <c r="G647" t="s">
        <v>2741</v>
      </c>
      <c r="H647" t="s">
        <v>463</v>
      </c>
      <c r="I647" t="s">
        <v>2742</v>
      </c>
      <c r="J647" t="s">
        <v>2735</v>
      </c>
      <c r="L647" s="174">
        <v>45657</v>
      </c>
      <c r="M647" s="174">
        <v>45803</v>
      </c>
      <c r="N647">
        <v>2095824.1</v>
      </c>
      <c r="O647">
        <v>2933108.7</v>
      </c>
      <c r="P647">
        <v>837284.6</v>
      </c>
      <c r="Q647">
        <v>2095824.1</v>
      </c>
      <c r="R647">
        <v>0</v>
      </c>
      <c r="S647" t="s">
        <v>109</v>
      </c>
      <c r="T647" t="s">
        <v>114</v>
      </c>
      <c r="U647" t="s">
        <v>466</v>
      </c>
      <c r="V647" t="s">
        <v>109</v>
      </c>
      <c r="W647" t="s">
        <v>2667</v>
      </c>
      <c r="Y647" t="s">
        <v>102</v>
      </c>
      <c r="Z647">
        <v>-6.75</v>
      </c>
      <c r="AA647">
        <v>-51.15</v>
      </c>
      <c r="AB647" t="s">
        <v>469</v>
      </c>
      <c r="AC647" t="s">
        <v>109</v>
      </c>
    </row>
    <row r="648" spans="1:29" x14ac:dyDescent="0.25">
      <c r="A648" t="s">
        <v>2654</v>
      </c>
      <c r="B648" t="s">
        <v>2555</v>
      </c>
      <c r="C648" t="s">
        <v>458</v>
      </c>
      <c r="D648" t="s">
        <v>2722</v>
      </c>
      <c r="E648" t="s">
        <v>487</v>
      </c>
      <c r="F648" t="s">
        <v>2743</v>
      </c>
      <c r="G648" t="s">
        <v>2744</v>
      </c>
      <c r="H648" t="s">
        <v>463</v>
      </c>
      <c r="I648" t="s">
        <v>2745</v>
      </c>
      <c r="J648" t="s">
        <v>2746</v>
      </c>
      <c r="L648" s="174">
        <v>46022</v>
      </c>
      <c r="M648" s="174">
        <v>46156</v>
      </c>
      <c r="N648">
        <v>133413.59</v>
      </c>
      <c r="O648">
        <v>4749851.5199999996</v>
      </c>
      <c r="P648">
        <v>0</v>
      </c>
      <c r="Q648">
        <v>133413.59</v>
      </c>
      <c r="R648">
        <v>4616437.93</v>
      </c>
      <c r="S648" t="s">
        <v>109</v>
      </c>
      <c r="T648" t="s">
        <v>109</v>
      </c>
      <c r="U648" t="s">
        <v>114</v>
      </c>
      <c r="V648" t="s">
        <v>466</v>
      </c>
      <c r="W648" t="s">
        <v>2736</v>
      </c>
      <c r="Y648" t="s">
        <v>102</v>
      </c>
      <c r="Z648">
        <v>-4.28</v>
      </c>
      <c r="AA648">
        <v>-55.98</v>
      </c>
      <c r="AB648" t="s">
        <v>625</v>
      </c>
      <c r="AC648" t="s">
        <v>2696</v>
      </c>
    </row>
    <row r="649" spans="1:29" x14ac:dyDescent="0.25">
      <c r="A649" t="s">
        <v>2654</v>
      </c>
      <c r="B649" t="s">
        <v>2555</v>
      </c>
      <c r="C649" t="s">
        <v>458</v>
      </c>
      <c r="D649" t="s">
        <v>2722</v>
      </c>
      <c r="E649" t="s">
        <v>487</v>
      </c>
      <c r="F649" t="s">
        <v>2747</v>
      </c>
      <c r="G649" t="s">
        <v>2748</v>
      </c>
      <c r="H649" t="s">
        <v>463</v>
      </c>
      <c r="I649" t="s">
        <v>2749</v>
      </c>
      <c r="J649" t="s">
        <v>2746</v>
      </c>
      <c r="L649" s="174">
        <v>46022</v>
      </c>
      <c r="M649" s="174">
        <v>46066</v>
      </c>
      <c r="N649">
        <v>4047546.43</v>
      </c>
      <c r="O649">
        <v>4749851.5200000005</v>
      </c>
      <c r="P649">
        <v>0</v>
      </c>
      <c r="Q649">
        <v>4047546.43</v>
      </c>
      <c r="R649">
        <v>702305.09</v>
      </c>
      <c r="S649" t="s">
        <v>109</v>
      </c>
      <c r="T649" t="s">
        <v>109</v>
      </c>
      <c r="U649" t="s">
        <v>114</v>
      </c>
      <c r="V649" t="s">
        <v>466</v>
      </c>
      <c r="W649" t="s">
        <v>2736</v>
      </c>
      <c r="Y649" t="s">
        <v>102</v>
      </c>
      <c r="Z649">
        <v>-2.64</v>
      </c>
      <c r="AA649">
        <v>-54.94</v>
      </c>
      <c r="AB649" t="s">
        <v>625</v>
      </c>
      <c r="AC649" t="s">
        <v>2696</v>
      </c>
    </row>
    <row r="650" spans="1:29" x14ac:dyDescent="0.25">
      <c r="A650" t="s">
        <v>2654</v>
      </c>
      <c r="B650" t="s">
        <v>495</v>
      </c>
      <c r="C650" t="s">
        <v>458</v>
      </c>
      <c r="D650" t="s">
        <v>2750</v>
      </c>
      <c r="E650" t="s">
        <v>497</v>
      </c>
      <c r="F650" t="s">
        <v>2751</v>
      </c>
      <c r="G650" t="s">
        <v>2752</v>
      </c>
      <c r="H650" t="s">
        <v>463</v>
      </c>
      <c r="I650" t="s">
        <v>2753</v>
      </c>
      <c r="J650" t="s">
        <v>2262</v>
      </c>
      <c r="L650" s="174">
        <v>44912</v>
      </c>
      <c r="M650" s="174">
        <v>44742</v>
      </c>
      <c r="N650">
        <v>0</v>
      </c>
      <c r="O650">
        <v>1198602.99</v>
      </c>
      <c r="P650">
        <v>1198602.99</v>
      </c>
      <c r="Q650">
        <v>0</v>
      </c>
      <c r="R650">
        <v>0</v>
      </c>
      <c r="S650" t="s">
        <v>114</v>
      </c>
      <c r="T650" t="s">
        <v>114</v>
      </c>
      <c r="U650" t="s">
        <v>466</v>
      </c>
      <c r="V650" t="s">
        <v>109</v>
      </c>
      <c r="W650" t="s">
        <v>2667</v>
      </c>
      <c r="X650" t="s">
        <v>2754</v>
      </c>
      <c r="Y650" t="s">
        <v>102</v>
      </c>
      <c r="Z650">
        <v>-3.75</v>
      </c>
      <c r="AA650">
        <v>-49.69</v>
      </c>
      <c r="AB650" t="s">
        <v>475</v>
      </c>
      <c r="AC650" t="s">
        <v>109</v>
      </c>
    </row>
    <row r="651" spans="1:29" x14ac:dyDescent="0.25">
      <c r="A651" t="s">
        <v>2654</v>
      </c>
      <c r="B651" t="s">
        <v>495</v>
      </c>
      <c r="C651" t="s">
        <v>458</v>
      </c>
      <c r="D651" t="s">
        <v>2750</v>
      </c>
      <c r="E651" t="s">
        <v>497</v>
      </c>
      <c r="F651" t="s">
        <v>2755</v>
      </c>
      <c r="G651" t="s">
        <v>2756</v>
      </c>
      <c r="H651" t="s">
        <v>463</v>
      </c>
      <c r="I651" t="s">
        <v>2664</v>
      </c>
      <c r="J651" t="s">
        <v>615</v>
      </c>
      <c r="K651" t="s">
        <v>2757</v>
      </c>
      <c r="L651" s="174">
        <v>45354</v>
      </c>
      <c r="M651" s="174">
        <v>45687</v>
      </c>
      <c r="N651">
        <v>923.59</v>
      </c>
      <c r="O651">
        <v>447613.92000000004</v>
      </c>
      <c r="P651">
        <v>446690.33</v>
      </c>
      <c r="Q651">
        <v>923.59</v>
      </c>
      <c r="R651">
        <v>0</v>
      </c>
      <c r="S651" t="s">
        <v>109</v>
      </c>
      <c r="T651" t="s">
        <v>114</v>
      </c>
      <c r="U651" t="s">
        <v>466</v>
      </c>
      <c r="V651" t="s">
        <v>109</v>
      </c>
      <c r="W651" t="s">
        <v>2667</v>
      </c>
      <c r="Y651" t="s">
        <v>102</v>
      </c>
      <c r="Z651">
        <v>-6.5</v>
      </c>
      <c r="AA651">
        <v>-49.88</v>
      </c>
      <c r="AB651" t="s">
        <v>537</v>
      </c>
      <c r="AC651" t="s">
        <v>109</v>
      </c>
    </row>
    <row r="652" spans="1:29" x14ac:dyDescent="0.25">
      <c r="A652" t="s">
        <v>2654</v>
      </c>
      <c r="B652" t="s">
        <v>495</v>
      </c>
      <c r="C652" t="s">
        <v>458</v>
      </c>
      <c r="D652" t="s">
        <v>2750</v>
      </c>
      <c r="E652" t="s">
        <v>497</v>
      </c>
      <c r="F652" t="s">
        <v>2758</v>
      </c>
      <c r="G652" t="s">
        <v>2759</v>
      </c>
      <c r="H652" t="s">
        <v>463</v>
      </c>
      <c r="I652" t="s">
        <v>2760</v>
      </c>
      <c r="J652" t="s">
        <v>615</v>
      </c>
      <c r="K652" t="s">
        <v>2761</v>
      </c>
      <c r="L652" s="174">
        <v>45657</v>
      </c>
      <c r="M652" s="174">
        <v>45679</v>
      </c>
      <c r="N652">
        <v>68926.19</v>
      </c>
      <c r="O652">
        <v>474646.7</v>
      </c>
      <c r="P652">
        <v>405720.51</v>
      </c>
      <c r="Q652">
        <v>68926.19</v>
      </c>
      <c r="R652">
        <v>0</v>
      </c>
      <c r="S652" t="s">
        <v>109</v>
      </c>
      <c r="T652" t="s">
        <v>114</v>
      </c>
      <c r="U652" t="s">
        <v>466</v>
      </c>
      <c r="V652" t="s">
        <v>109</v>
      </c>
      <c r="W652" t="s">
        <v>2667</v>
      </c>
      <c r="Y652" t="s">
        <v>102</v>
      </c>
      <c r="Z652">
        <v>-6.07</v>
      </c>
      <c r="AA652">
        <v>-49.9</v>
      </c>
      <c r="AB652" t="s">
        <v>469</v>
      </c>
      <c r="AC652" t="s">
        <v>109</v>
      </c>
    </row>
    <row r="653" spans="1:29" x14ac:dyDescent="0.25">
      <c r="A653" t="s">
        <v>2654</v>
      </c>
      <c r="B653" t="s">
        <v>495</v>
      </c>
      <c r="C653" t="s">
        <v>458</v>
      </c>
      <c r="D653" t="s">
        <v>2750</v>
      </c>
      <c r="E653" t="s">
        <v>497</v>
      </c>
      <c r="F653" t="s">
        <v>2762</v>
      </c>
      <c r="G653" t="s">
        <v>2763</v>
      </c>
      <c r="H653" t="s">
        <v>463</v>
      </c>
      <c r="I653" t="s">
        <v>2676</v>
      </c>
      <c r="J653" t="s">
        <v>615</v>
      </c>
      <c r="K653" t="s">
        <v>2764</v>
      </c>
      <c r="L653" s="174">
        <v>45657</v>
      </c>
      <c r="M653" s="174">
        <v>45680</v>
      </c>
      <c r="N653">
        <v>291708.40999999997</v>
      </c>
      <c r="O653">
        <v>474646.58999999997</v>
      </c>
      <c r="P653">
        <v>182938.18</v>
      </c>
      <c r="Q653">
        <v>291708.40999999997</v>
      </c>
      <c r="R653">
        <v>0</v>
      </c>
      <c r="S653" t="s">
        <v>109</v>
      </c>
      <c r="T653" t="s">
        <v>114</v>
      </c>
      <c r="U653" t="s">
        <v>466</v>
      </c>
      <c r="V653" t="s">
        <v>109</v>
      </c>
      <c r="W653" t="s">
        <v>2673</v>
      </c>
      <c r="Y653" t="s">
        <v>102</v>
      </c>
      <c r="Z653">
        <v>-1.3</v>
      </c>
      <c r="AA653">
        <v>-48.16</v>
      </c>
      <c r="AB653" t="s">
        <v>469</v>
      </c>
      <c r="AC653" t="s">
        <v>109</v>
      </c>
    </row>
    <row r="654" spans="1:29" x14ac:dyDescent="0.25">
      <c r="A654" t="s">
        <v>2654</v>
      </c>
      <c r="B654" t="s">
        <v>495</v>
      </c>
      <c r="C654" t="s">
        <v>458</v>
      </c>
      <c r="D654" t="s">
        <v>2750</v>
      </c>
      <c r="E654" t="s">
        <v>497</v>
      </c>
      <c r="F654" t="s">
        <v>2765</v>
      </c>
      <c r="G654" t="s">
        <v>2766</v>
      </c>
      <c r="H654" t="s">
        <v>463</v>
      </c>
      <c r="I654" t="s">
        <v>2709</v>
      </c>
      <c r="J654" t="s">
        <v>615</v>
      </c>
      <c r="K654" t="s">
        <v>2767</v>
      </c>
      <c r="L654" s="174">
        <v>45657</v>
      </c>
      <c r="M654" s="174">
        <v>45702</v>
      </c>
      <c r="N654">
        <v>304345.48</v>
      </c>
      <c r="O654">
        <v>837720.95</v>
      </c>
      <c r="P654">
        <v>533375.47</v>
      </c>
      <c r="Q654">
        <v>304345.48</v>
      </c>
      <c r="R654">
        <v>0</v>
      </c>
      <c r="S654" t="s">
        <v>109</v>
      </c>
      <c r="T654" t="s">
        <v>114</v>
      </c>
      <c r="U654" t="s">
        <v>466</v>
      </c>
      <c r="V654" t="s">
        <v>109</v>
      </c>
      <c r="W654" t="s">
        <v>2667</v>
      </c>
      <c r="Y654" t="s">
        <v>102</v>
      </c>
      <c r="Z654">
        <v>-6.65</v>
      </c>
      <c r="AA654">
        <v>-52</v>
      </c>
      <c r="AB654" t="s">
        <v>537</v>
      </c>
      <c r="AC654" t="s">
        <v>109</v>
      </c>
    </row>
    <row r="655" spans="1:29" x14ac:dyDescent="0.25">
      <c r="A655" t="s">
        <v>2654</v>
      </c>
      <c r="B655" t="s">
        <v>495</v>
      </c>
      <c r="C655" t="s">
        <v>458</v>
      </c>
      <c r="D655" t="s">
        <v>2750</v>
      </c>
      <c r="E655" t="s">
        <v>497</v>
      </c>
      <c r="F655" t="s">
        <v>2768</v>
      </c>
      <c r="G655" t="s">
        <v>2769</v>
      </c>
      <c r="H655" t="s">
        <v>463</v>
      </c>
      <c r="I655" t="s">
        <v>2683</v>
      </c>
      <c r="J655" t="s">
        <v>1799</v>
      </c>
      <c r="K655" t="s">
        <v>2770</v>
      </c>
      <c r="L655" s="174">
        <v>45657</v>
      </c>
      <c r="M655" s="174">
        <v>45759</v>
      </c>
      <c r="N655">
        <v>311584.44</v>
      </c>
      <c r="O655">
        <v>503531.24</v>
      </c>
      <c r="P655">
        <v>191946.8</v>
      </c>
      <c r="Q655">
        <v>311584.44</v>
      </c>
      <c r="R655">
        <v>0</v>
      </c>
      <c r="S655" t="s">
        <v>109</v>
      </c>
      <c r="T655" t="s">
        <v>114</v>
      </c>
      <c r="U655" t="s">
        <v>466</v>
      </c>
      <c r="V655" t="s">
        <v>109</v>
      </c>
      <c r="W655" t="s">
        <v>2661</v>
      </c>
      <c r="Y655" t="s">
        <v>102</v>
      </c>
      <c r="Z655">
        <v>-3</v>
      </c>
      <c r="AA655">
        <v>-47.35</v>
      </c>
      <c r="AB655" t="s">
        <v>469</v>
      </c>
      <c r="AC655" t="s">
        <v>109</v>
      </c>
    </row>
    <row r="656" spans="1:29" x14ac:dyDescent="0.25">
      <c r="A656" t="s">
        <v>2654</v>
      </c>
      <c r="B656" t="s">
        <v>495</v>
      </c>
      <c r="C656" t="s">
        <v>458</v>
      </c>
      <c r="D656" t="s">
        <v>2750</v>
      </c>
      <c r="E656" t="s">
        <v>497</v>
      </c>
      <c r="F656" t="s">
        <v>2771</v>
      </c>
      <c r="G656" t="s">
        <v>2772</v>
      </c>
      <c r="H656" t="s">
        <v>463</v>
      </c>
      <c r="I656" t="s">
        <v>2773</v>
      </c>
      <c r="J656" t="s">
        <v>1799</v>
      </c>
      <c r="K656" t="s">
        <v>2774</v>
      </c>
      <c r="L656" s="174">
        <v>46022</v>
      </c>
      <c r="M656" s="174">
        <v>45977</v>
      </c>
      <c r="N656">
        <v>546340.89</v>
      </c>
      <c r="O656">
        <v>546340.89</v>
      </c>
      <c r="P656">
        <v>0</v>
      </c>
      <c r="Q656">
        <v>546340.89</v>
      </c>
      <c r="R656">
        <v>0</v>
      </c>
      <c r="S656" t="s">
        <v>109</v>
      </c>
      <c r="T656" t="s">
        <v>109</v>
      </c>
      <c r="U656" t="s">
        <v>114</v>
      </c>
      <c r="V656" t="s">
        <v>466</v>
      </c>
      <c r="W656" t="s">
        <v>2661</v>
      </c>
      <c r="Y656" t="s">
        <v>102</v>
      </c>
      <c r="Z656">
        <v>-2.95</v>
      </c>
      <c r="AA656">
        <v>-48.95</v>
      </c>
      <c r="AB656" t="s">
        <v>625</v>
      </c>
      <c r="AC656" t="s">
        <v>2775</v>
      </c>
    </row>
    <row r="657" spans="1:29" x14ac:dyDescent="0.25">
      <c r="A657" t="s">
        <v>2654</v>
      </c>
      <c r="B657" t="s">
        <v>495</v>
      </c>
      <c r="C657" t="s">
        <v>458</v>
      </c>
      <c r="D657" t="s">
        <v>2750</v>
      </c>
      <c r="E657" t="s">
        <v>497</v>
      </c>
      <c r="F657" t="s">
        <v>2776</v>
      </c>
      <c r="G657" t="s">
        <v>2777</v>
      </c>
      <c r="H657" t="s">
        <v>463</v>
      </c>
      <c r="I657" t="s">
        <v>2778</v>
      </c>
      <c r="J657" t="s">
        <v>615</v>
      </c>
      <c r="K657" t="s">
        <v>2779</v>
      </c>
      <c r="L657" s="174">
        <v>45658.125</v>
      </c>
      <c r="M657" s="174">
        <v>46005</v>
      </c>
      <c r="N657">
        <v>516186.77</v>
      </c>
      <c r="O657">
        <v>535449.76</v>
      </c>
      <c r="P657">
        <v>0</v>
      </c>
      <c r="Q657">
        <v>535449.76</v>
      </c>
      <c r="R657">
        <v>0</v>
      </c>
      <c r="S657" t="s">
        <v>109</v>
      </c>
      <c r="T657" t="s">
        <v>109</v>
      </c>
      <c r="U657" t="s">
        <v>114</v>
      </c>
      <c r="V657" t="s">
        <v>109</v>
      </c>
      <c r="W657" t="s">
        <v>2673</v>
      </c>
      <c r="Y657" t="s">
        <v>102</v>
      </c>
      <c r="Z657">
        <v>-1.51</v>
      </c>
      <c r="AA657">
        <v>-48.63</v>
      </c>
      <c r="AB657" t="s">
        <v>625</v>
      </c>
      <c r="AC657" t="s">
        <v>2691</v>
      </c>
    </row>
    <row r="658" spans="1:29" x14ac:dyDescent="0.25">
      <c r="A658" t="s">
        <v>2654</v>
      </c>
      <c r="B658" t="s">
        <v>495</v>
      </c>
      <c r="C658" t="s">
        <v>458</v>
      </c>
      <c r="D658" t="s">
        <v>2750</v>
      </c>
      <c r="E658" t="s">
        <v>497</v>
      </c>
      <c r="F658" t="s">
        <v>2780</v>
      </c>
      <c r="G658" t="s">
        <v>2781</v>
      </c>
      <c r="H658" t="s">
        <v>463</v>
      </c>
      <c r="I658" t="s">
        <v>2782</v>
      </c>
      <c r="J658" t="s">
        <v>615</v>
      </c>
      <c r="K658" t="s">
        <v>2783</v>
      </c>
      <c r="L658" s="174">
        <v>46022</v>
      </c>
      <c r="M658" s="174">
        <v>45946</v>
      </c>
      <c r="N658">
        <v>516186.77</v>
      </c>
      <c r="O658">
        <v>516186.77</v>
      </c>
      <c r="P658">
        <v>0</v>
      </c>
      <c r="Q658">
        <v>516186.77</v>
      </c>
      <c r="R658">
        <v>0</v>
      </c>
      <c r="S658" t="s">
        <v>109</v>
      </c>
      <c r="T658" t="s">
        <v>109</v>
      </c>
      <c r="U658" t="s">
        <v>114</v>
      </c>
      <c r="V658" t="s">
        <v>466</v>
      </c>
      <c r="W658" t="s">
        <v>2661</v>
      </c>
      <c r="Y658" t="s">
        <v>102</v>
      </c>
      <c r="Z658">
        <v>-1.29</v>
      </c>
      <c r="AA658">
        <v>-47.96</v>
      </c>
      <c r="AB658" t="s">
        <v>625</v>
      </c>
      <c r="AC658" t="s">
        <v>109</v>
      </c>
    </row>
    <row r="659" spans="1:29" x14ac:dyDescent="0.25">
      <c r="A659" t="s">
        <v>2654</v>
      </c>
      <c r="B659" t="s">
        <v>495</v>
      </c>
      <c r="C659" t="s">
        <v>458</v>
      </c>
      <c r="D659" t="s">
        <v>2750</v>
      </c>
      <c r="E659" t="s">
        <v>497</v>
      </c>
      <c r="F659" t="s">
        <v>2784</v>
      </c>
      <c r="G659" t="s">
        <v>2785</v>
      </c>
      <c r="H659" t="s">
        <v>463</v>
      </c>
      <c r="I659" t="s">
        <v>2786</v>
      </c>
      <c r="J659" t="s">
        <v>615</v>
      </c>
      <c r="L659" s="174">
        <v>45658.125</v>
      </c>
      <c r="M659" s="174">
        <v>45977</v>
      </c>
      <c r="N659">
        <v>516186.77</v>
      </c>
      <c r="O659">
        <v>516186.77</v>
      </c>
      <c r="P659">
        <v>0</v>
      </c>
      <c r="Q659">
        <v>516186.77</v>
      </c>
      <c r="R659">
        <v>0</v>
      </c>
      <c r="S659" t="s">
        <v>109</v>
      </c>
      <c r="T659" t="s">
        <v>109</v>
      </c>
      <c r="U659" t="s">
        <v>114</v>
      </c>
      <c r="V659" t="s">
        <v>109</v>
      </c>
      <c r="W659" t="s">
        <v>2661</v>
      </c>
      <c r="Y659" t="s">
        <v>102</v>
      </c>
      <c r="Z659">
        <v>-2.42</v>
      </c>
      <c r="AA659">
        <v>-48.15</v>
      </c>
      <c r="AB659" t="s">
        <v>625</v>
      </c>
      <c r="AC659" t="s">
        <v>2691</v>
      </c>
    </row>
    <row r="660" spans="1:29" x14ac:dyDescent="0.25">
      <c r="A660" t="s">
        <v>2654</v>
      </c>
      <c r="B660" t="s">
        <v>495</v>
      </c>
      <c r="C660" t="s">
        <v>458</v>
      </c>
      <c r="D660" t="s">
        <v>2750</v>
      </c>
      <c r="E660" t="s">
        <v>497</v>
      </c>
      <c r="F660" t="s">
        <v>2787</v>
      </c>
      <c r="G660" t="s">
        <v>2788</v>
      </c>
      <c r="H660" t="s">
        <v>463</v>
      </c>
      <c r="I660" t="s">
        <v>2789</v>
      </c>
      <c r="J660" t="s">
        <v>1799</v>
      </c>
      <c r="K660" t="s">
        <v>2790</v>
      </c>
      <c r="L660" s="174">
        <v>45976</v>
      </c>
      <c r="M660" s="174">
        <v>45976</v>
      </c>
      <c r="N660">
        <v>562487</v>
      </c>
      <c r="O660">
        <v>562487</v>
      </c>
      <c r="P660">
        <v>0</v>
      </c>
      <c r="Q660">
        <v>562487</v>
      </c>
      <c r="R660">
        <v>0</v>
      </c>
      <c r="S660" t="s">
        <v>109</v>
      </c>
      <c r="T660" t="s">
        <v>109</v>
      </c>
      <c r="U660" t="s">
        <v>109</v>
      </c>
      <c r="V660" t="s">
        <v>109</v>
      </c>
      <c r="W660" t="s">
        <v>2673</v>
      </c>
      <c r="Y660" t="s">
        <v>102</v>
      </c>
      <c r="Z660">
        <v>-1.01</v>
      </c>
      <c r="AA660">
        <v>-48.95</v>
      </c>
      <c r="AB660" t="s">
        <v>537</v>
      </c>
    </row>
    <row r="661" spans="1:29" x14ac:dyDescent="0.25">
      <c r="A661" t="s">
        <v>2654</v>
      </c>
      <c r="B661" t="s">
        <v>495</v>
      </c>
      <c r="C661" t="s">
        <v>458</v>
      </c>
      <c r="D661" t="s">
        <v>2750</v>
      </c>
      <c r="E661" t="s">
        <v>497</v>
      </c>
      <c r="F661" t="s">
        <v>7103</v>
      </c>
      <c r="G661" t="s">
        <v>7104</v>
      </c>
      <c r="H661" t="s">
        <v>463</v>
      </c>
      <c r="I661" t="s">
        <v>7105</v>
      </c>
      <c r="J661" t="s">
        <v>615</v>
      </c>
      <c r="K661" t="s">
        <v>7106</v>
      </c>
      <c r="L661" s="174">
        <v>46295</v>
      </c>
      <c r="M661" s="174">
        <v>46354</v>
      </c>
      <c r="N661">
        <v>0</v>
      </c>
      <c r="O661">
        <v>504243.07999999996</v>
      </c>
      <c r="P661">
        <v>0</v>
      </c>
      <c r="Q661">
        <v>2486.36</v>
      </c>
      <c r="R661">
        <v>501756.72</v>
      </c>
      <c r="S661" t="s">
        <v>109</v>
      </c>
      <c r="T661" t="s">
        <v>109</v>
      </c>
      <c r="U661" t="s">
        <v>579</v>
      </c>
      <c r="V661" t="s">
        <v>114</v>
      </c>
      <c r="W661" t="s">
        <v>2673</v>
      </c>
      <c r="X661" t="s">
        <v>7107</v>
      </c>
      <c r="Y661" t="s">
        <v>102</v>
      </c>
      <c r="Z661">
        <v>-1.36</v>
      </c>
      <c r="AA661">
        <v>-48.26</v>
      </c>
      <c r="AB661" t="s">
        <v>625</v>
      </c>
    </row>
    <row r="662" spans="1:29" x14ac:dyDescent="0.25">
      <c r="A662" t="s">
        <v>2654</v>
      </c>
      <c r="B662" t="s">
        <v>495</v>
      </c>
      <c r="C662" t="s">
        <v>458</v>
      </c>
      <c r="D662" t="s">
        <v>2750</v>
      </c>
      <c r="E662" t="s">
        <v>497</v>
      </c>
      <c r="F662" t="s">
        <v>7108</v>
      </c>
      <c r="G662" t="s">
        <v>7109</v>
      </c>
      <c r="H662" t="s">
        <v>463</v>
      </c>
      <c r="I662" t="s">
        <v>2802</v>
      </c>
      <c r="J662" t="s">
        <v>615</v>
      </c>
      <c r="K662" t="s">
        <v>7110</v>
      </c>
      <c r="L662" s="174">
        <v>46295</v>
      </c>
      <c r="M662" s="174">
        <v>46353</v>
      </c>
      <c r="N662">
        <v>0</v>
      </c>
      <c r="O662">
        <v>504243.07</v>
      </c>
      <c r="P662">
        <v>0</v>
      </c>
      <c r="Q662">
        <v>0</v>
      </c>
      <c r="R662">
        <v>504243.07</v>
      </c>
      <c r="S662" t="s">
        <v>109</v>
      </c>
      <c r="T662" t="s">
        <v>109</v>
      </c>
      <c r="U662" t="s">
        <v>579</v>
      </c>
      <c r="V662" t="s">
        <v>114</v>
      </c>
      <c r="W662" t="s">
        <v>2673</v>
      </c>
      <c r="X662" t="s">
        <v>7071</v>
      </c>
      <c r="Y662" t="s">
        <v>102</v>
      </c>
      <c r="Z662">
        <v>-1.46</v>
      </c>
      <c r="AA662">
        <v>-48.45</v>
      </c>
      <c r="AB662" t="s">
        <v>625</v>
      </c>
    </row>
    <row r="663" spans="1:29" x14ac:dyDescent="0.25">
      <c r="A663" t="s">
        <v>2654</v>
      </c>
      <c r="B663" t="s">
        <v>573</v>
      </c>
      <c r="C663" t="s">
        <v>458</v>
      </c>
      <c r="D663" t="s">
        <v>2791</v>
      </c>
      <c r="E663" t="s">
        <v>2792</v>
      </c>
      <c r="F663" t="s">
        <v>2793</v>
      </c>
      <c r="G663" t="s">
        <v>2794</v>
      </c>
      <c r="H663" t="s">
        <v>463</v>
      </c>
      <c r="I663" t="s">
        <v>2795</v>
      </c>
      <c r="J663" t="s">
        <v>2796</v>
      </c>
      <c r="K663" t="s">
        <v>2797</v>
      </c>
      <c r="L663" s="174">
        <v>46012</v>
      </c>
      <c r="M663" s="174">
        <v>46030</v>
      </c>
      <c r="N663">
        <v>0</v>
      </c>
      <c r="O663">
        <v>0</v>
      </c>
      <c r="P663">
        <v>0</v>
      </c>
      <c r="Q663">
        <v>0</v>
      </c>
      <c r="R663">
        <v>0</v>
      </c>
      <c r="S663" t="s">
        <v>109</v>
      </c>
      <c r="T663" t="s">
        <v>109</v>
      </c>
      <c r="U663" t="s">
        <v>109</v>
      </c>
      <c r="V663" t="s">
        <v>109</v>
      </c>
      <c r="W663" t="s">
        <v>2673</v>
      </c>
      <c r="Y663" t="s">
        <v>102</v>
      </c>
      <c r="Z663">
        <v>-0.72</v>
      </c>
      <c r="AA663">
        <v>-49.18</v>
      </c>
      <c r="AB663" t="s">
        <v>649</v>
      </c>
    </row>
    <row r="664" spans="1:29" x14ac:dyDescent="0.25">
      <c r="A664" t="s">
        <v>2654</v>
      </c>
      <c r="B664" t="s">
        <v>729</v>
      </c>
      <c r="C664" t="s">
        <v>546</v>
      </c>
      <c r="D664" t="s">
        <v>7111</v>
      </c>
      <c r="E664" t="s">
        <v>731</v>
      </c>
      <c r="F664" t="s">
        <v>7112</v>
      </c>
      <c r="G664" t="s">
        <v>7113</v>
      </c>
      <c r="H664" t="s">
        <v>551</v>
      </c>
      <c r="I664" t="s">
        <v>2773</v>
      </c>
      <c r="J664" t="s">
        <v>7114</v>
      </c>
      <c r="K664" t="s">
        <v>7115</v>
      </c>
      <c r="L664" s="174">
        <v>46387</v>
      </c>
      <c r="M664" s="174">
        <v>46209</v>
      </c>
      <c r="N664">
        <v>0</v>
      </c>
      <c r="O664">
        <v>62042.53</v>
      </c>
      <c r="P664">
        <v>0</v>
      </c>
      <c r="Q664">
        <v>0</v>
      </c>
      <c r="R664">
        <v>62042.53</v>
      </c>
      <c r="S664" t="s">
        <v>109</v>
      </c>
      <c r="T664" t="s">
        <v>109</v>
      </c>
      <c r="U664" t="s">
        <v>579</v>
      </c>
      <c r="V664" t="s">
        <v>114</v>
      </c>
      <c r="W664" t="s">
        <v>2661</v>
      </c>
      <c r="X664" t="s">
        <v>7116</v>
      </c>
      <c r="Y664" t="s">
        <v>102</v>
      </c>
      <c r="Z664">
        <v>-2.95</v>
      </c>
      <c r="AA664">
        <v>-48.95</v>
      </c>
      <c r="AB664" t="s">
        <v>625</v>
      </c>
    </row>
    <row r="665" spans="1:29" x14ac:dyDescent="0.25">
      <c r="A665" t="s">
        <v>2654</v>
      </c>
      <c r="B665" t="s">
        <v>729</v>
      </c>
      <c r="C665" t="s">
        <v>546</v>
      </c>
      <c r="D665" t="s">
        <v>7111</v>
      </c>
      <c r="E665" t="s">
        <v>731</v>
      </c>
      <c r="F665" t="s">
        <v>7117</v>
      </c>
      <c r="G665" t="s">
        <v>7118</v>
      </c>
      <c r="H665" t="s">
        <v>551</v>
      </c>
      <c r="I665" t="s">
        <v>2676</v>
      </c>
      <c r="J665" t="s">
        <v>3262</v>
      </c>
      <c r="K665" t="s">
        <v>7119</v>
      </c>
      <c r="L665" s="174">
        <v>46387</v>
      </c>
      <c r="M665" s="174">
        <v>46239</v>
      </c>
      <c r="N665">
        <v>0</v>
      </c>
      <c r="O665">
        <v>62042.53</v>
      </c>
      <c r="P665">
        <v>0</v>
      </c>
      <c r="Q665">
        <v>0</v>
      </c>
      <c r="R665">
        <v>62042.53</v>
      </c>
      <c r="S665" t="s">
        <v>109</v>
      </c>
      <c r="T665" t="s">
        <v>109</v>
      </c>
      <c r="U665" t="s">
        <v>579</v>
      </c>
      <c r="V665" t="s">
        <v>114</v>
      </c>
      <c r="W665" t="s">
        <v>2673</v>
      </c>
      <c r="X665" t="s">
        <v>7120</v>
      </c>
      <c r="Y665" t="s">
        <v>102</v>
      </c>
      <c r="Z665">
        <v>-1.3</v>
      </c>
      <c r="AA665">
        <v>-48.16</v>
      </c>
      <c r="AB665" t="s">
        <v>625</v>
      </c>
    </row>
    <row r="666" spans="1:29" x14ac:dyDescent="0.25">
      <c r="A666" t="s">
        <v>2654</v>
      </c>
      <c r="B666" t="s">
        <v>729</v>
      </c>
      <c r="C666" t="s">
        <v>546</v>
      </c>
      <c r="D666" t="s">
        <v>7111</v>
      </c>
      <c r="E666" t="s">
        <v>731</v>
      </c>
      <c r="F666" t="s">
        <v>7121</v>
      </c>
      <c r="G666" t="s">
        <v>7122</v>
      </c>
      <c r="H666" t="s">
        <v>551</v>
      </c>
      <c r="I666" t="s">
        <v>2705</v>
      </c>
      <c r="J666" t="s">
        <v>3262</v>
      </c>
      <c r="K666" t="s">
        <v>7123</v>
      </c>
      <c r="L666" s="174">
        <v>46387</v>
      </c>
      <c r="M666" s="174">
        <v>46270</v>
      </c>
      <c r="N666">
        <v>0</v>
      </c>
      <c r="O666">
        <v>62042.53</v>
      </c>
      <c r="P666">
        <v>0</v>
      </c>
      <c r="Q666">
        <v>0</v>
      </c>
      <c r="R666">
        <v>62042.53</v>
      </c>
      <c r="S666" t="s">
        <v>109</v>
      </c>
      <c r="T666" t="s">
        <v>109</v>
      </c>
      <c r="U666" t="s">
        <v>579</v>
      </c>
      <c r="V666" t="s">
        <v>114</v>
      </c>
      <c r="W666" t="s">
        <v>2673</v>
      </c>
      <c r="X666" t="s">
        <v>7058</v>
      </c>
      <c r="Y666" t="s">
        <v>102</v>
      </c>
      <c r="Z666">
        <v>-1.46</v>
      </c>
      <c r="AA666">
        <v>-48.5</v>
      </c>
      <c r="AB666" t="s">
        <v>625</v>
      </c>
    </row>
    <row r="667" spans="1:29" x14ac:dyDescent="0.25">
      <c r="A667" t="s">
        <v>2654</v>
      </c>
      <c r="B667" t="s">
        <v>729</v>
      </c>
      <c r="C667" t="s">
        <v>546</v>
      </c>
      <c r="D667" t="s">
        <v>7111</v>
      </c>
      <c r="E667" t="s">
        <v>731</v>
      </c>
      <c r="F667" t="s">
        <v>7124</v>
      </c>
      <c r="G667" t="s">
        <v>7125</v>
      </c>
      <c r="H667" t="s">
        <v>551</v>
      </c>
      <c r="I667" t="s">
        <v>7126</v>
      </c>
      <c r="J667" t="s">
        <v>3262</v>
      </c>
      <c r="K667" t="s">
        <v>7127</v>
      </c>
      <c r="L667" s="174">
        <v>46387</v>
      </c>
      <c r="M667" s="174">
        <v>46300</v>
      </c>
      <c r="N667">
        <v>0</v>
      </c>
      <c r="O667">
        <v>62042.53</v>
      </c>
      <c r="P667">
        <v>0</v>
      </c>
      <c r="Q667">
        <v>0</v>
      </c>
      <c r="R667">
        <v>62042.53</v>
      </c>
      <c r="S667" t="s">
        <v>109</v>
      </c>
      <c r="T667" t="s">
        <v>109</v>
      </c>
      <c r="U667" t="s">
        <v>579</v>
      </c>
      <c r="V667" t="s">
        <v>114</v>
      </c>
      <c r="W667" t="s">
        <v>2736</v>
      </c>
      <c r="X667" t="s">
        <v>7128</v>
      </c>
      <c r="Y667" t="s">
        <v>102</v>
      </c>
      <c r="Z667">
        <v>-0.89</v>
      </c>
      <c r="AA667">
        <v>-52.5</v>
      </c>
      <c r="AB667" t="s">
        <v>625</v>
      </c>
    </row>
    <row r="668" spans="1:29" x14ac:dyDescent="0.25">
      <c r="A668" t="s">
        <v>2654</v>
      </c>
      <c r="B668" t="s">
        <v>729</v>
      </c>
      <c r="C668" t="s">
        <v>546</v>
      </c>
      <c r="D668" t="s">
        <v>7111</v>
      </c>
      <c r="E668" t="s">
        <v>731</v>
      </c>
      <c r="F668" t="s">
        <v>7129</v>
      </c>
      <c r="G668" t="s">
        <v>7130</v>
      </c>
      <c r="H668" t="s">
        <v>551</v>
      </c>
      <c r="I668" t="s">
        <v>7131</v>
      </c>
      <c r="J668" t="s">
        <v>7114</v>
      </c>
      <c r="K668" t="s">
        <v>7132</v>
      </c>
      <c r="L668" s="174">
        <v>46387</v>
      </c>
      <c r="M668" s="174">
        <v>46330</v>
      </c>
      <c r="N668">
        <v>0</v>
      </c>
      <c r="O668">
        <v>62042.53</v>
      </c>
      <c r="P668">
        <v>0</v>
      </c>
      <c r="Q668">
        <v>0</v>
      </c>
      <c r="R668">
        <v>62042.53</v>
      </c>
      <c r="S668" t="s">
        <v>109</v>
      </c>
      <c r="T668" t="s">
        <v>109</v>
      </c>
      <c r="U668" t="s">
        <v>579</v>
      </c>
      <c r="V668" t="s">
        <v>114</v>
      </c>
      <c r="W668" t="s">
        <v>2667</v>
      </c>
      <c r="X668" t="s">
        <v>7133</v>
      </c>
      <c r="Y668" t="s">
        <v>102</v>
      </c>
      <c r="Z668">
        <v>-5.14</v>
      </c>
      <c r="AA668">
        <v>-49.35</v>
      </c>
      <c r="AB668" t="s">
        <v>625</v>
      </c>
    </row>
    <row r="669" spans="1:29" x14ac:dyDescent="0.25">
      <c r="A669" t="s">
        <v>2654</v>
      </c>
      <c r="B669" t="s">
        <v>2798</v>
      </c>
      <c r="C669" t="s">
        <v>477</v>
      </c>
      <c r="D669" t="s">
        <v>2799</v>
      </c>
      <c r="E669" t="s">
        <v>532</v>
      </c>
      <c r="F669" t="s">
        <v>2800</v>
      </c>
      <c r="G669" t="s">
        <v>2801</v>
      </c>
      <c r="H669" t="s">
        <v>463</v>
      </c>
      <c r="I669" t="s">
        <v>2802</v>
      </c>
      <c r="J669" t="s">
        <v>2803</v>
      </c>
      <c r="L669" s="174">
        <v>44985</v>
      </c>
      <c r="M669" s="174">
        <v>44941</v>
      </c>
      <c r="N669">
        <v>24275.72</v>
      </c>
      <c r="O669">
        <v>2758041.4200000004</v>
      </c>
      <c r="P669">
        <v>2733765.7</v>
      </c>
      <c r="Q669">
        <v>24275.72</v>
      </c>
      <c r="R669">
        <v>0</v>
      </c>
      <c r="S669" t="s">
        <v>466</v>
      </c>
      <c r="T669" t="s">
        <v>109</v>
      </c>
      <c r="U669" t="s">
        <v>109</v>
      </c>
      <c r="V669" t="s">
        <v>109</v>
      </c>
      <c r="W669" t="s">
        <v>2673</v>
      </c>
      <c r="Y669" t="s">
        <v>102</v>
      </c>
      <c r="Z669">
        <v>-1.46</v>
      </c>
      <c r="AA669">
        <v>-48.45</v>
      </c>
      <c r="AB669" t="s">
        <v>469</v>
      </c>
      <c r="AC669" t="s">
        <v>109</v>
      </c>
    </row>
    <row r="670" spans="1:29" x14ac:dyDescent="0.25">
      <c r="A670" t="s">
        <v>2654</v>
      </c>
      <c r="B670" t="s">
        <v>516</v>
      </c>
      <c r="C670" t="s">
        <v>477</v>
      </c>
      <c r="D670" t="s">
        <v>2799</v>
      </c>
      <c r="E670" t="s">
        <v>532</v>
      </c>
      <c r="F670" t="s">
        <v>2804</v>
      </c>
      <c r="G670" t="s">
        <v>2805</v>
      </c>
      <c r="H670" t="s">
        <v>463</v>
      </c>
      <c r="I670" t="s">
        <v>2806</v>
      </c>
      <c r="J670" t="s">
        <v>2430</v>
      </c>
      <c r="K670" t="s">
        <v>2807</v>
      </c>
      <c r="L670" s="174">
        <v>45657</v>
      </c>
      <c r="M670" s="174">
        <v>45693</v>
      </c>
      <c r="N670">
        <v>460346.32</v>
      </c>
      <c r="O670">
        <v>1603589.2</v>
      </c>
      <c r="P670">
        <v>1143242.8799999999</v>
      </c>
      <c r="Q670">
        <v>460346.32</v>
      </c>
      <c r="R670">
        <v>0</v>
      </c>
      <c r="S670" t="s">
        <v>109</v>
      </c>
      <c r="T670" t="s">
        <v>114</v>
      </c>
      <c r="U670" t="s">
        <v>109</v>
      </c>
      <c r="V670" t="s">
        <v>109</v>
      </c>
      <c r="W670" t="s">
        <v>2667</v>
      </c>
      <c r="Y670" t="s">
        <v>102</v>
      </c>
      <c r="Z670">
        <v>-4.45</v>
      </c>
      <c r="AA670">
        <v>-49.12</v>
      </c>
      <c r="AB670" t="s">
        <v>469</v>
      </c>
      <c r="AC670" t="s">
        <v>109</v>
      </c>
    </row>
    <row r="671" spans="1:29" x14ac:dyDescent="0.25">
      <c r="A671" t="s">
        <v>2654</v>
      </c>
      <c r="B671" t="s">
        <v>516</v>
      </c>
      <c r="C671" t="s">
        <v>477</v>
      </c>
      <c r="D671" t="s">
        <v>2799</v>
      </c>
      <c r="E671" t="s">
        <v>532</v>
      </c>
      <c r="F671" t="s">
        <v>2808</v>
      </c>
      <c r="G671" t="s">
        <v>2809</v>
      </c>
      <c r="H671" t="s">
        <v>463</v>
      </c>
      <c r="I671" t="s">
        <v>2810</v>
      </c>
      <c r="J671" t="s">
        <v>1829</v>
      </c>
      <c r="K671" t="s">
        <v>2811</v>
      </c>
      <c r="L671" s="174">
        <v>45969.125</v>
      </c>
      <c r="M671" s="174">
        <v>45970</v>
      </c>
      <c r="N671">
        <v>1049097.3400000001</v>
      </c>
      <c r="O671">
        <v>1049097.3400000001</v>
      </c>
      <c r="P671">
        <v>0</v>
      </c>
      <c r="Q671">
        <v>1049097.3400000001</v>
      </c>
      <c r="R671">
        <v>0</v>
      </c>
      <c r="S671" t="s">
        <v>109</v>
      </c>
      <c r="T671" t="s">
        <v>579</v>
      </c>
      <c r="U671" t="s">
        <v>114</v>
      </c>
      <c r="V671" t="s">
        <v>109</v>
      </c>
      <c r="W671" t="s">
        <v>2661</v>
      </c>
      <c r="Y671" t="s">
        <v>102</v>
      </c>
      <c r="Z671">
        <v>-2.57</v>
      </c>
      <c r="AA671">
        <v>-47.56</v>
      </c>
      <c r="AB671" t="s">
        <v>475</v>
      </c>
      <c r="AC671" t="s">
        <v>2775</v>
      </c>
    </row>
    <row r="672" spans="1:29" x14ac:dyDescent="0.25">
      <c r="A672" t="s">
        <v>2654</v>
      </c>
      <c r="B672" t="s">
        <v>516</v>
      </c>
      <c r="C672" t="s">
        <v>477</v>
      </c>
      <c r="D672" t="s">
        <v>2799</v>
      </c>
      <c r="E672" t="s">
        <v>532</v>
      </c>
      <c r="F672" t="s">
        <v>2812</v>
      </c>
      <c r="G672" t="s">
        <v>2813</v>
      </c>
      <c r="H672" t="s">
        <v>463</v>
      </c>
      <c r="I672" t="s">
        <v>2683</v>
      </c>
      <c r="J672" t="s">
        <v>1829</v>
      </c>
      <c r="K672" t="s">
        <v>2814</v>
      </c>
      <c r="L672" s="174">
        <v>46000.125</v>
      </c>
      <c r="M672" s="174">
        <v>46001</v>
      </c>
      <c r="N672">
        <v>1049097.3400000001</v>
      </c>
      <c r="O672">
        <v>1049097.3400000001</v>
      </c>
      <c r="P672">
        <v>0</v>
      </c>
      <c r="Q672">
        <v>1049097.3400000001</v>
      </c>
      <c r="R672">
        <v>0</v>
      </c>
      <c r="S672" t="s">
        <v>109</v>
      </c>
      <c r="T672" t="s">
        <v>579</v>
      </c>
      <c r="U672" t="s">
        <v>114</v>
      </c>
      <c r="V672" t="s">
        <v>109</v>
      </c>
      <c r="W672" t="s">
        <v>2661</v>
      </c>
      <c r="Y672" t="s">
        <v>102</v>
      </c>
      <c r="Z672">
        <v>-3</v>
      </c>
      <c r="AA672">
        <v>-47.35</v>
      </c>
      <c r="AB672" t="s">
        <v>475</v>
      </c>
      <c r="AC672" t="s">
        <v>2775</v>
      </c>
    </row>
    <row r="673" spans="1:29" x14ac:dyDescent="0.25">
      <c r="A673" t="s">
        <v>2654</v>
      </c>
      <c r="B673" t="s">
        <v>538</v>
      </c>
      <c r="C673" t="s">
        <v>477</v>
      </c>
      <c r="D673" t="s">
        <v>2799</v>
      </c>
      <c r="E673" t="s">
        <v>532</v>
      </c>
      <c r="F673" t="s">
        <v>2815</v>
      </c>
      <c r="G673" t="s">
        <v>2816</v>
      </c>
      <c r="H673" t="s">
        <v>463</v>
      </c>
      <c r="I673" t="s">
        <v>2683</v>
      </c>
      <c r="J673" t="s">
        <v>2817</v>
      </c>
      <c r="K673" t="s">
        <v>2818</v>
      </c>
      <c r="L673" s="174">
        <v>46022.125</v>
      </c>
      <c r="M673" s="174">
        <v>46253</v>
      </c>
      <c r="N673">
        <v>100000</v>
      </c>
      <c r="O673">
        <v>4019319.67</v>
      </c>
      <c r="P673">
        <v>0</v>
      </c>
      <c r="Q673">
        <v>100000</v>
      </c>
      <c r="R673">
        <v>3919319.67</v>
      </c>
      <c r="S673" t="s">
        <v>109</v>
      </c>
      <c r="T673" t="s">
        <v>109</v>
      </c>
      <c r="U673" t="s">
        <v>114</v>
      </c>
      <c r="V673" t="s">
        <v>109</v>
      </c>
      <c r="W673" t="s">
        <v>2661</v>
      </c>
      <c r="Y673" t="s">
        <v>102</v>
      </c>
      <c r="Z673">
        <v>-3</v>
      </c>
      <c r="AA673">
        <v>-47.35</v>
      </c>
      <c r="AB673" t="s">
        <v>625</v>
      </c>
      <c r="AC673" t="s">
        <v>2775</v>
      </c>
    </row>
    <row r="674" spans="1:29" x14ac:dyDescent="0.25">
      <c r="A674" t="s">
        <v>2654</v>
      </c>
      <c r="B674" t="s">
        <v>538</v>
      </c>
      <c r="C674" t="s">
        <v>477</v>
      </c>
      <c r="D674" t="s">
        <v>2799</v>
      </c>
      <c r="E674" t="s">
        <v>532</v>
      </c>
      <c r="F674" t="s">
        <v>2819</v>
      </c>
      <c r="G674" t="s">
        <v>2820</v>
      </c>
      <c r="H674" t="s">
        <v>463</v>
      </c>
      <c r="I674" t="s">
        <v>2821</v>
      </c>
      <c r="J674" t="s">
        <v>754</v>
      </c>
      <c r="L674" s="174">
        <v>46022.125</v>
      </c>
      <c r="M674" s="174">
        <v>46183</v>
      </c>
      <c r="N674">
        <v>80156.58</v>
      </c>
      <c r="O674">
        <v>100195.73000000001</v>
      </c>
      <c r="P674">
        <v>0</v>
      </c>
      <c r="Q674">
        <v>80156.58</v>
      </c>
      <c r="R674">
        <v>20039.150000000001</v>
      </c>
      <c r="S674" t="s">
        <v>109</v>
      </c>
      <c r="T674" t="s">
        <v>109</v>
      </c>
      <c r="U674" t="s">
        <v>114</v>
      </c>
      <c r="V674" t="s">
        <v>109</v>
      </c>
      <c r="X674" t="s">
        <v>2822</v>
      </c>
      <c r="Y674" t="s">
        <v>102</v>
      </c>
      <c r="Z674">
        <v>-1.25</v>
      </c>
      <c r="AA674">
        <v>-48.55</v>
      </c>
      <c r="AB674" t="s">
        <v>625</v>
      </c>
      <c r="AC674" t="s">
        <v>2716</v>
      </c>
    </row>
    <row r="675" spans="1:29" x14ac:dyDescent="0.25">
      <c r="A675" t="s">
        <v>2654</v>
      </c>
      <c r="B675" t="s">
        <v>538</v>
      </c>
      <c r="C675" t="s">
        <v>477</v>
      </c>
      <c r="D675" t="s">
        <v>2799</v>
      </c>
      <c r="E675" t="s">
        <v>532</v>
      </c>
      <c r="F675" t="s">
        <v>2823</v>
      </c>
      <c r="G675" t="s">
        <v>2824</v>
      </c>
      <c r="H675" t="s">
        <v>463</v>
      </c>
      <c r="I675" t="s">
        <v>2825</v>
      </c>
      <c r="J675" t="s">
        <v>2826</v>
      </c>
      <c r="K675" t="s">
        <v>2827</v>
      </c>
      <c r="L675" s="174">
        <v>46023.125</v>
      </c>
      <c r="M675" s="174">
        <v>46233</v>
      </c>
      <c r="N675">
        <v>683974.72</v>
      </c>
      <c r="O675">
        <v>1863564.43</v>
      </c>
      <c r="P675">
        <v>0</v>
      </c>
      <c r="Q675">
        <v>649111.46</v>
      </c>
      <c r="R675">
        <v>1214452.97</v>
      </c>
      <c r="S675" t="s">
        <v>109</v>
      </c>
      <c r="T675" t="s">
        <v>109</v>
      </c>
      <c r="U675" t="s">
        <v>114</v>
      </c>
      <c r="V675" t="s">
        <v>109</v>
      </c>
      <c r="W675" t="s">
        <v>2673</v>
      </c>
      <c r="Y675" t="s">
        <v>102</v>
      </c>
      <c r="Z675">
        <v>-1.25</v>
      </c>
      <c r="AA675">
        <v>-48.55</v>
      </c>
      <c r="AB675" t="s">
        <v>625</v>
      </c>
      <c r="AC675" t="s">
        <v>2716</v>
      </c>
    </row>
    <row r="676" spans="1:29" x14ac:dyDescent="0.25">
      <c r="A676" t="s">
        <v>2654</v>
      </c>
      <c r="B676" t="s">
        <v>538</v>
      </c>
      <c r="C676" t="s">
        <v>477</v>
      </c>
      <c r="D676" t="s">
        <v>2799</v>
      </c>
      <c r="E676" t="s">
        <v>532</v>
      </c>
      <c r="F676" t="s">
        <v>2828</v>
      </c>
      <c r="G676" t="s">
        <v>2829</v>
      </c>
      <c r="H676" t="s">
        <v>463</v>
      </c>
      <c r="I676" t="s">
        <v>2830</v>
      </c>
      <c r="J676" t="s">
        <v>2831</v>
      </c>
      <c r="K676" t="s">
        <v>2832</v>
      </c>
      <c r="L676" s="174">
        <v>46752.125</v>
      </c>
      <c r="M676" s="174">
        <v>46107</v>
      </c>
      <c r="N676">
        <v>119595.4</v>
      </c>
      <c r="O676">
        <v>1133417.3399999999</v>
      </c>
      <c r="P676">
        <v>0</v>
      </c>
      <c r="Q676">
        <v>119595.4</v>
      </c>
      <c r="R676">
        <v>1013821.94</v>
      </c>
      <c r="S676" t="s">
        <v>109</v>
      </c>
      <c r="T676" t="s">
        <v>109</v>
      </c>
      <c r="U676" t="s">
        <v>114</v>
      </c>
      <c r="V676" t="s">
        <v>109</v>
      </c>
      <c r="W676" t="s">
        <v>2661</v>
      </c>
      <c r="Y676" t="s">
        <v>102</v>
      </c>
      <c r="Z676">
        <v>-0.86</v>
      </c>
      <c r="AA676">
        <v>-48.14</v>
      </c>
      <c r="AB676" t="s">
        <v>625</v>
      </c>
      <c r="AC676" t="s">
        <v>2775</v>
      </c>
    </row>
    <row r="677" spans="1:29" x14ac:dyDescent="0.25">
      <c r="A677" t="s">
        <v>2654</v>
      </c>
      <c r="B677" t="s">
        <v>538</v>
      </c>
      <c r="C677" t="s">
        <v>477</v>
      </c>
      <c r="D677" t="s">
        <v>2799</v>
      </c>
      <c r="E677" t="s">
        <v>532</v>
      </c>
      <c r="F677" t="s">
        <v>2833</v>
      </c>
      <c r="G677" t="s">
        <v>2834</v>
      </c>
      <c r="H677" t="s">
        <v>463</v>
      </c>
      <c r="I677" t="s">
        <v>2835</v>
      </c>
      <c r="J677" t="s">
        <v>2319</v>
      </c>
      <c r="K677" t="s">
        <v>2836</v>
      </c>
      <c r="L677" s="174">
        <v>46387.125</v>
      </c>
      <c r="M677" s="174">
        <v>46101</v>
      </c>
      <c r="N677">
        <v>111305.12</v>
      </c>
      <c r="O677">
        <v>931782.22</v>
      </c>
      <c r="P677">
        <v>0</v>
      </c>
      <c r="Q677">
        <v>111305.12</v>
      </c>
      <c r="R677">
        <v>820477.1</v>
      </c>
      <c r="S677" t="s">
        <v>109</v>
      </c>
      <c r="T677" t="s">
        <v>109</v>
      </c>
      <c r="U677" t="s">
        <v>114</v>
      </c>
      <c r="V677" t="s">
        <v>109</v>
      </c>
      <c r="W677" t="s">
        <v>2661</v>
      </c>
      <c r="Y677" t="s">
        <v>102</v>
      </c>
      <c r="Z677">
        <v>-1.06</v>
      </c>
      <c r="AA677">
        <v>-46.77</v>
      </c>
      <c r="AB677" t="s">
        <v>625</v>
      </c>
      <c r="AC677" t="s">
        <v>2775</v>
      </c>
    </row>
    <row r="678" spans="1:29" x14ac:dyDescent="0.25">
      <c r="A678" t="s">
        <v>2654</v>
      </c>
      <c r="B678" t="s">
        <v>538</v>
      </c>
      <c r="C678" t="s">
        <v>477</v>
      </c>
      <c r="D678" t="s">
        <v>2799</v>
      </c>
      <c r="E678" t="s">
        <v>532</v>
      </c>
      <c r="F678" t="s">
        <v>2837</v>
      </c>
      <c r="G678" t="s">
        <v>2838</v>
      </c>
      <c r="H678" t="s">
        <v>463</v>
      </c>
      <c r="I678" t="s">
        <v>2839</v>
      </c>
      <c r="J678" t="s">
        <v>522</v>
      </c>
      <c r="K678" t="s">
        <v>2840</v>
      </c>
      <c r="L678" s="174">
        <v>46022.125</v>
      </c>
      <c r="M678" s="174">
        <v>46121</v>
      </c>
      <c r="N678">
        <v>319403.08</v>
      </c>
      <c r="O678">
        <v>847156.07000000007</v>
      </c>
      <c r="P678">
        <v>0</v>
      </c>
      <c r="Q678">
        <v>319403.08</v>
      </c>
      <c r="R678">
        <v>527752.99</v>
      </c>
      <c r="S678" t="s">
        <v>109</v>
      </c>
      <c r="T678" t="s">
        <v>109</v>
      </c>
      <c r="U678" t="s">
        <v>114</v>
      </c>
      <c r="V678" t="s">
        <v>109</v>
      </c>
      <c r="W678" t="s">
        <v>2673</v>
      </c>
      <c r="Y678" t="s">
        <v>102</v>
      </c>
      <c r="Z678">
        <v>-1.46</v>
      </c>
      <c r="AA678">
        <v>-48.5</v>
      </c>
      <c r="AB678" t="s">
        <v>625</v>
      </c>
      <c r="AC678" t="s">
        <v>2841</v>
      </c>
    </row>
    <row r="679" spans="1:29" x14ac:dyDescent="0.25">
      <c r="A679" t="s">
        <v>2654</v>
      </c>
      <c r="B679" t="s">
        <v>538</v>
      </c>
      <c r="C679" t="s">
        <v>477</v>
      </c>
      <c r="D679" t="s">
        <v>2799</v>
      </c>
      <c r="E679" t="s">
        <v>532</v>
      </c>
      <c r="F679" t="s">
        <v>2842</v>
      </c>
      <c r="G679" t="s">
        <v>2843</v>
      </c>
      <c r="H679" t="s">
        <v>463</v>
      </c>
      <c r="I679" t="s">
        <v>2844</v>
      </c>
      <c r="J679" t="s">
        <v>2845</v>
      </c>
      <c r="K679" t="s">
        <v>2846</v>
      </c>
      <c r="L679" s="174">
        <v>46022.125</v>
      </c>
      <c r="M679" s="174">
        <v>45982</v>
      </c>
      <c r="N679">
        <v>1514378.06</v>
      </c>
      <c r="O679">
        <v>2029607.37</v>
      </c>
      <c r="P679">
        <v>0</v>
      </c>
      <c r="Q679">
        <v>1918221.56</v>
      </c>
      <c r="R679">
        <v>111385.81</v>
      </c>
      <c r="S679" t="s">
        <v>109</v>
      </c>
      <c r="T679" t="s">
        <v>109</v>
      </c>
      <c r="U679" t="s">
        <v>114</v>
      </c>
      <c r="V679" t="s">
        <v>109</v>
      </c>
      <c r="W679" t="s">
        <v>2667</v>
      </c>
      <c r="Y679" t="s">
        <v>102</v>
      </c>
      <c r="Z679">
        <v>-6.09</v>
      </c>
      <c r="AA679">
        <v>-49.54</v>
      </c>
      <c r="AB679" t="s">
        <v>625</v>
      </c>
      <c r="AC679" t="s">
        <v>2696</v>
      </c>
    </row>
    <row r="680" spans="1:29" x14ac:dyDescent="0.25">
      <c r="A680" t="s">
        <v>2654</v>
      </c>
      <c r="B680" t="s">
        <v>538</v>
      </c>
      <c r="C680" t="s">
        <v>477</v>
      </c>
      <c r="D680" t="s">
        <v>2799</v>
      </c>
      <c r="E680" t="s">
        <v>532</v>
      </c>
      <c r="F680" t="s">
        <v>2847</v>
      </c>
      <c r="G680" t="s">
        <v>2848</v>
      </c>
      <c r="H680" t="s">
        <v>463</v>
      </c>
      <c r="I680" t="s">
        <v>2849</v>
      </c>
      <c r="J680" t="s">
        <v>2850</v>
      </c>
      <c r="K680" t="s">
        <v>2851</v>
      </c>
      <c r="L680" s="174">
        <v>46112.125</v>
      </c>
      <c r="M680" s="174">
        <v>46255</v>
      </c>
      <c r="N680">
        <v>21351.19</v>
      </c>
      <c r="O680">
        <v>1075470.18</v>
      </c>
      <c r="P680">
        <v>0</v>
      </c>
      <c r="Q680">
        <v>21351.19</v>
      </c>
      <c r="R680">
        <v>1054118.99</v>
      </c>
      <c r="S680" t="s">
        <v>109</v>
      </c>
      <c r="T680" t="s">
        <v>109</v>
      </c>
      <c r="U680" t="s">
        <v>114</v>
      </c>
      <c r="V680" t="s">
        <v>109</v>
      </c>
      <c r="X680" t="s">
        <v>2852</v>
      </c>
      <c r="Y680" t="s">
        <v>102</v>
      </c>
      <c r="Z680">
        <v>-2.56</v>
      </c>
      <c r="AA680">
        <v>-47.51</v>
      </c>
      <c r="AB680" t="s">
        <v>625</v>
      </c>
      <c r="AC680" t="s">
        <v>2775</v>
      </c>
    </row>
    <row r="681" spans="1:29" x14ac:dyDescent="0.25">
      <c r="A681" t="s">
        <v>2654</v>
      </c>
      <c r="B681" t="s">
        <v>538</v>
      </c>
      <c r="C681" t="s">
        <v>477</v>
      </c>
      <c r="D681" t="s">
        <v>2799</v>
      </c>
      <c r="E681" t="s">
        <v>532</v>
      </c>
      <c r="F681" t="s">
        <v>2853</v>
      </c>
      <c r="G681" t="s">
        <v>2854</v>
      </c>
      <c r="H681" t="s">
        <v>463</v>
      </c>
      <c r="I681" t="s">
        <v>2855</v>
      </c>
      <c r="J681" t="s">
        <v>2856</v>
      </c>
      <c r="K681" t="s">
        <v>2857</v>
      </c>
      <c r="L681" s="174">
        <v>46022.125</v>
      </c>
      <c r="M681" s="174">
        <v>46010</v>
      </c>
      <c r="N681">
        <v>453366.93</v>
      </c>
      <c r="O681">
        <v>566708.92999999993</v>
      </c>
      <c r="P681">
        <v>0</v>
      </c>
      <c r="Q681">
        <v>453366.93</v>
      </c>
      <c r="R681">
        <v>113342</v>
      </c>
      <c r="S681" t="s">
        <v>109</v>
      </c>
      <c r="T681" t="s">
        <v>109</v>
      </c>
      <c r="U681" t="s">
        <v>114</v>
      </c>
      <c r="V681" t="s">
        <v>109</v>
      </c>
      <c r="X681" t="s">
        <v>2858</v>
      </c>
      <c r="Y681" t="s">
        <v>102</v>
      </c>
      <c r="Z681">
        <v>-0.71</v>
      </c>
      <c r="AA681">
        <v>-47.7</v>
      </c>
      <c r="AB681" t="s">
        <v>625</v>
      </c>
      <c r="AC681" t="s">
        <v>2775</v>
      </c>
    </row>
    <row r="682" spans="1:29" x14ac:dyDescent="0.25">
      <c r="A682" t="s">
        <v>2654</v>
      </c>
      <c r="B682" t="s">
        <v>538</v>
      </c>
      <c r="C682" t="s">
        <v>477</v>
      </c>
      <c r="D682" t="s">
        <v>2799</v>
      </c>
      <c r="E682" t="s">
        <v>532</v>
      </c>
      <c r="F682" t="s">
        <v>2859</v>
      </c>
      <c r="G682" t="s">
        <v>2860</v>
      </c>
      <c r="H682" t="s">
        <v>463</v>
      </c>
      <c r="I682" t="s">
        <v>2861</v>
      </c>
      <c r="J682" t="s">
        <v>2856</v>
      </c>
      <c r="K682" t="s">
        <v>2862</v>
      </c>
      <c r="L682" s="174">
        <v>46752.125</v>
      </c>
      <c r="M682" s="174">
        <v>46040</v>
      </c>
      <c r="N682">
        <v>453366.93</v>
      </c>
      <c r="O682">
        <v>566708.66</v>
      </c>
      <c r="P682">
        <v>0</v>
      </c>
      <c r="Q682">
        <v>453366.93</v>
      </c>
      <c r="R682">
        <v>113341.73</v>
      </c>
      <c r="S682" t="s">
        <v>109</v>
      </c>
      <c r="T682" t="s">
        <v>109</v>
      </c>
      <c r="U682" t="s">
        <v>114</v>
      </c>
      <c r="V682" t="s">
        <v>109</v>
      </c>
      <c r="X682" t="s">
        <v>2863</v>
      </c>
      <c r="Y682" t="s">
        <v>102</v>
      </c>
      <c r="Z682">
        <v>-2.68</v>
      </c>
      <c r="AA682">
        <v>-49.28</v>
      </c>
      <c r="AB682" t="s">
        <v>625</v>
      </c>
      <c r="AC682" t="s">
        <v>2775</v>
      </c>
    </row>
    <row r="683" spans="1:29" x14ac:dyDescent="0.25">
      <c r="A683" t="s">
        <v>2654</v>
      </c>
      <c r="B683" t="s">
        <v>538</v>
      </c>
      <c r="C683" t="s">
        <v>477</v>
      </c>
      <c r="D683" t="s">
        <v>2799</v>
      </c>
      <c r="E683" t="s">
        <v>532</v>
      </c>
      <c r="F683" t="s">
        <v>2864</v>
      </c>
      <c r="G683" t="s">
        <v>2865</v>
      </c>
      <c r="H683" t="s">
        <v>463</v>
      </c>
      <c r="I683" t="s">
        <v>2866</v>
      </c>
      <c r="J683" t="s">
        <v>615</v>
      </c>
      <c r="K683" t="s">
        <v>2867</v>
      </c>
      <c r="L683" s="174">
        <v>46022.125</v>
      </c>
      <c r="M683" s="174">
        <v>46156</v>
      </c>
      <c r="N683">
        <v>369204.19</v>
      </c>
      <c r="O683">
        <v>461505.19</v>
      </c>
      <c r="P683">
        <v>0</v>
      </c>
      <c r="Q683">
        <v>369204.19</v>
      </c>
      <c r="R683">
        <v>92301</v>
      </c>
      <c r="S683" t="s">
        <v>109</v>
      </c>
      <c r="T683" t="s">
        <v>109</v>
      </c>
      <c r="U683" t="s">
        <v>114</v>
      </c>
      <c r="V683" t="s">
        <v>109</v>
      </c>
      <c r="X683" t="s">
        <v>2868</v>
      </c>
      <c r="Y683" t="s">
        <v>102</v>
      </c>
      <c r="Z683">
        <v>-0.73</v>
      </c>
      <c r="AA683">
        <v>-47.85</v>
      </c>
      <c r="AB683" t="s">
        <v>625</v>
      </c>
      <c r="AC683" t="s">
        <v>2869</v>
      </c>
    </row>
    <row r="684" spans="1:29" x14ac:dyDescent="0.25">
      <c r="A684" t="s">
        <v>2654</v>
      </c>
      <c r="B684" t="s">
        <v>538</v>
      </c>
      <c r="C684" t="s">
        <v>477</v>
      </c>
      <c r="D684" t="s">
        <v>2799</v>
      </c>
      <c r="E684" t="s">
        <v>532</v>
      </c>
      <c r="F684" t="s">
        <v>2870</v>
      </c>
      <c r="G684" t="s">
        <v>2871</v>
      </c>
      <c r="H684" t="s">
        <v>463</v>
      </c>
      <c r="I684" t="s">
        <v>2872</v>
      </c>
      <c r="J684" t="s">
        <v>2873</v>
      </c>
      <c r="L684" s="174">
        <v>46387.125</v>
      </c>
      <c r="M684" s="174">
        <v>45997</v>
      </c>
      <c r="N684">
        <v>82222.61</v>
      </c>
      <c r="O684">
        <v>102778.26000000001</v>
      </c>
      <c r="P684">
        <v>0</v>
      </c>
      <c r="Q684">
        <v>82222.61</v>
      </c>
      <c r="R684">
        <v>20555.650000000001</v>
      </c>
      <c r="S684" t="s">
        <v>109</v>
      </c>
      <c r="T684" t="s">
        <v>109</v>
      </c>
      <c r="U684" t="s">
        <v>114</v>
      </c>
      <c r="V684" t="s">
        <v>109</v>
      </c>
      <c r="X684" t="s">
        <v>2874</v>
      </c>
      <c r="Y684" t="s">
        <v>102</v>
      </c>
      <c r="Z684">
        <v>-6.07</v>
      </c>
      <c r="AA684">
        <v>-49.9</v>
      </c>
      <c r="AB684" t="s">
        <v>625</v>
      </c>
    </row>
    <row r="685" spans="1:29" x14ac:dyDescent="0.25">
      <c r="A685" t="s">
        <v>2654</v>
      </c>
      <c r="B685" t="s">
        <v>538</v>
      </c>
      <c r="C685" t="s">
        <v>477</v>
      </c>
      <c r="D685" t="s">
        <v>2799</v>
      </c>
      <c r="E685" t="s">
        <v>532</v>
      </c>
      <c r="F685" t="s">
        <v>2875</v>
      </c>
      <c r="G685" t="s">
        <v>2876</v>
      </c>
      <c r="H685" t="s">
        <v>463</v>
      </c>
      <c r="I685" t="s">
        <v>2877</v>
      </c>
      <c r="J685" t="s">
        <v>754</v>
      </c>
      <c r="L685" s="174">
        <v>46022.125</v>
      </c>
      <c r="M685" s="174">
        <v>46091</v>
      </c>
      <c r="N685">
        <v>98642.68</v>
      </c>
      <c r="O685">
        <v>100195.71999999999</v>
      </c>
      <c r="P685">
        <v>0</v>
      </c>
      <c r="Q685">
        <v>98642.68</v>
      </c>
      <c r="R685">
        <v>1553.04</v>
      </c>
      <c r="S685" t="s">
        <v>109</v>
      </c>
      <c r="T685" t="s">
        <v>109</v>
      </c>
      <c r="U685" t="s">
        <v>114</v>
      </c>
      <c r="V685" t="s">
        <v>109</v>
      </c>
      <c r="X685" t="s">
        <v>2822</v>
      </c>
      <c r="Y685" t="s">
        <v>102</v>
      </c>
      <c r="Z685">
        <v>-1.25</v>
      </c>
      <c r="AA685">
        <v>-48.55</v>
      </c>
      <c r="AB685" t="s">
        <v>625</v>
      </c>
      <c r="AC685" t="s">
        <v>2716</v>
      </c>
    </row>
    <row r="686" spans="1:29" x14ac:dyDescent="0.25">
      <c r="A686" t="s">
        <v>2654</v>
      </c>
      <c r="B686" t="s">
        <v>538</v>
      </c>
      <c r="C686" t="s">
        <v>477</v>
      </c>
      <c r="D686" t="s">
        <v>2799</v>
      </c>
      <c r="E686" t="s">
        <v>532</v>
      </c>
      <c r="F686" t="s">
        <v>2878</v>
      </c>
      <c r="G686" t="s">
        <v>2879</v>
      </c>
      <c r="H686" t="s">
        <v>463</v>
      </c>
      <c r="I686" t="s">
        <v>2880</v>
      </c>
      <c r="J686" t="s">
        <v>754</v>
      </c>
      <c r="L686" s="174">
        <v>46022.125</v>
      </c>
      <c r="M686" s="174">
        <v>46213</v>
      </c>
      <c r="N686">
        <v>98642.68</v>
      </c>
      <c r="O686">
        <v>100195.71999999999</v>
      </c>
      <c r="P686">
        <v>0</v>
      </c>
      <c r="Q686">
        <v>98642.68</v>
      </c>
      <c r="R686">
        <v>1553.04</v>
      </c>
      <c r="S686" t="s">
        <v>109</v>
      </c>
      <c r="T686" t="s">
        <v>109</v>
      </c>
      <c r="U686" t="s">
        <v>114</v>
      </c>
      <c r="V686" t="s">
        <v>109</v>
      </c>
      <c r="W686" t="s">
        <v>2673</v>
      </c>
      <c r="Y686" t="s">
        <v>102</v>
      </c>
      <c r="Z686">
        <v>-1.46</v>
      </c>
      <c r="AA686">
        <v>-48.5</v>
      </c>
      <c r="AB686" t="s">
        <v>625</v>
      </c>
      <c r="AC686" t="s">
        <v>2841</v>
      </c>
    </row>
    <row r="687" spans="1:29" x14ac:dyDescent="0.25">
      <c r="A687" t="s">
        <v>2654</v>
      </c>
      <c r="B687" t="s">
        <v>538</v>
      </c>
      <c r="C687" t="s">
        <v>477</v>
      </c>
      <c r="D687" t="s">
        <v>2799</v>
      </c>
      <c r="E687" t="s">
        <v>532</v>
      </c>
      <c r="F687" t="s">
        <v>7134</v>
      </c>
      <c r="G687" t="s">
        <v>7135</v>
      </c>
      <c r="H687" t="s">
        <v>463</v>
      </c>
      <c r="I687" t="s">
        <v>7136</v>
      </c>
      <c r="J687" t="s">
        <v>2319</v>
      </c>
      <c r="K687" t="s">
        <v>7137</v>
      </c>
      <c r="L687" s="174">
        <v>46387</v>
      </c>
      <c r="M687" s="174">
        <v>46355</v>
      </c>
      <c r="N687">
        <v>0</v>
      </c>
      <c r="O687">
        <v>1010878.63</v>
      </c>
      <c r="P687">
        <v>0</v>
      </c>
      <c r="Q687">
        <v>6442.43</v>
      </c>
      <c r="R687">
        <v>1004436.2</v>
      </c>
      <c r="S687" t="s">
        <v>109</v>
      </c>
      <c r="T687" t="s">
        <v>109</v>
      </c>
      <c r="U687" t="s">
        <v>579</v>
      </c>
      <c r="V687" t="s">
        <v>114</v>
      </c>
      <c r="W687" t="s">
        <v>2673</v>
      </c>
      <c r="X687" t="s">
        <v>7138</v>
      </c>
      <c r="Y687" t="s">
        <v>102</v>
      </c>
      <c r="Z687">
        <v>-1.37</v>
      </c>
      <c r="AA687">
        <v>-48.39</v>
      </c>
      <c r="AB687" t="s">
        <v>625</v>
      </c>
    </row>
    <row r="688" spans="1:29" x14ac:dyDescent="0.25">
      <c r="A688" t="s">
        <v>2654</v>
      </c>
      <c r="B688" t="s">
        <v>538</v>
      </c>
      <c r="C688" t="s">
        <v>477</v>
      </c>
      <c r="D688" t="s">
        <v>2799</v>
      </c>
      <c r="E688" t="s">
        <v>532</v>
      </c>
      <c r="F688" t="s">
        <v>7139</v>
      </c>
      <c r="G688" t="s">
        <v>7140</v>
      </c>
      <c r="H688" t="s">
        <v>463</v>
      </c>
      <c r="I688" t="s">
        <v>3082</v>
      </c>
      <c r="J688" t="s">
        <v>7141</v>
      </c>
      <c r="K688" t="s">
        <v>7142</v>
      </c>
      <c r="L688" s="174">
        <v>46387</v>
      </c>
      <c r="M688" s="174">
        <v>46346</v>
      </c>
      <c r="N688">
        <v>0</v>
      </c>
      <c r="O688">
        <v>2147143.9200000004</v>
      </c>
      <c r="P688">
        <v>0</v>
      </c>
      <c r="Q688">
        <v>13683.97</v>
      </c>
      <c r="R688">
        <v>2133459.9500000002</v>
      </c>
      <c r="S688" t="s">
        <v>109</v>
      </c>
      <c r="T688" t="s">
        <v>109</v>
      </c>
      <c r="U688" t="s">
        <v>579</v>
      </c>
      <c r="V688" t="s">
        <v>114</v>
      </c>
      <c r="W688" t="s">
        <v>2661</v>
      </c>
      <c r="X688" t="s">
        <v>7143</v>
      </c>
      <c r="Y688" t="s">
        <v>102</v>
      </c>
      <c r="Z688">
        <v>-1.99</v>
      </c>
      <c r="AA688">
        <v>-47.95</v>
      </c>
      <c r="AB688" t="s">
        <v>625</v>
      </c>
    </row>
    <row r="689" spans="1:29" x14ac:dyDescent="0.25">
      <c r="A689" t="s">
        <v>2654</v>
      </c>
      <c r="B689" t="s">
        <v>538</v>
      </c>
      <c r="C689" t="s">
        <v>477</v>
      </c>
      <c r="D689" t="s">
        <v>2799</v>
      </c>
      <c r="E689" t="s">
        <v>532</v>
      </c>
      <c r="F689" t="s">
        <v>7144</v>
      </c>
      <c r="G689" t="s">
        <v>7145</v>
      </c>
      <c r="H689" t="s">
        <v>463</v>
      </c>
      <c r="I689" t="s">
        <v>2705</v>
      </c>
      <c r="J689" t="s">
        <v>2826</v>
      </c>
      <c r="K689" t="s">
        <v>7146</v>
      </c>
      <c r="L689" s="174">
        <v>46387</v>
      </c>
      <c r="M689" s="174">
        <v>46351</v>
      </c>
      <c r="N689">
        <v>0</v>
      </c>
      <c r="O689">
        <v>2021757.28</v>
      </c>
      <c r="P689">
        <v>0</v>
      </c>
      <c r="Q689">
        <v>12884.87</v>
      </c>
      <c r="R689">
        <v>2008872.41</v>
      </c>
      <c r="S689" t="s">
        <v>109</v>
      </c>
      <c r="T689" t="s">
        <v>109</v>
      </c>
      <c r="U689" t="s">
        <v>579</v>
      </c>
      <c r="V689" t="s">
        <v>114</v>
      </c>
      <c r="W689" t="s">
        <v>2673</v>
      </c>
      <c r="X689" t="s">
        <v>7058</v>
      </c>
      <c r="Y689" t="s">
        <v>102</v>
      </c>
      <c r="Z689">
        <v>-1.46</v>
      </c>
      <c r="AA689">
        <v>-48.5</v>
      </c>
      <c r="AB689" t="s">
        <v>625</v>
      </c>
    </row>
    <row r="690" spans="1:29" x14ac:dyDescent="0.25">
      <c r="A690" t="s">
        <v>2654</v>
      </c>
      <c r="B690" t="s">
        <v>650</v>
      </c>
      <c r="C690" t="s">
        <v>477</v>
      </c>
      <c r="D690" t="s">
        <v>2799</v>
      </c>
      <c r="E690" t="s">
        <v>532</v>
      </c>
      <c r="F690" t="s">
        <v>2881</v>
      </c>
      <c r="G690" t="s">
        <v>2882</v>
      </c>
      <c r="H690" t="s">
        <v>463</v>
      </c>
      <c r="I690" t="s">
        <v>2883</v>
      </c>
      <c r="J690" t="s">
        <v>2884</v>
      </c>
      <c r="K690" t="s">
        <v>2885</v>
      </c>
      <c r="L690" s="174">
        <v>46022.125</v>
      </c>
      <c r="M690" s="174">
        <v>46167</v>
      </c>
      <c r="N690">
        <v>64623.29</v>
      </c>
      <c r="O690">
        <v>1005145.81</v>
      </c>
      <c r="P690">
        <v>0</v>
      </c>
      <c r="Q690">
        <v>719514.14</v>
      </c>
      <c r="R690">
        <v>285631.67</v>
      </c>
      <c r="S690" t="s">
        <v>109</v>
      </c>
      <c r="T690" t="s">
        <v>109</v>
      </c>
      <c r="U690" t="s">
        <v>114</v>
      </c>
      <c r="V690" t="s">
        <v>109</v>
      </c>
      <c r="Y690" t="s">
        <v>102</v>
      </c>
      <c r="Z690">
        <v>-7.32</v>
      </c>
      <c r="AA690">
        <v>-50.03</v>
      </c>
      <c r="AB690" t="s">
        <v>625</v>
      </c>
      <c r="AC690" t="s">
        <v>2886</v>
      </c>
    </row>
    <row r="691" spans="1:29" x14ac:dyDescent="0.25">
      <c r="A691" t="s">
        <v>2654</v>
      </c>
      <c r="B691" t="s">
        <v>545</v>
      </c>
      <c r="C691" t="s">
        <v>546</v>
      </c>
      <c r="D691" t="s">
        <v>2887</v>
      </c>
      <c r="E691" t="s">
        <v>548</v>
      </c>
      <c r="F691" t="s">
        <v>2888</v>
      </c>
      <c r="G691" t="s">
        <v>2889</v>
      </c>
      <c r="H691" t="s">
        <v>551</v>
      </c>
      <c r="I691" t="s">
        <v>2890</v>
      </c>
      <c r="J691" t="s">
        <v>2350</v>
      </c>
      <c r="L691" s="174">
        <v>45657</v>
      </c>
      <c r="M691" s="174">
        <v>45600</v>
      </c>
      <c r="N691">
        <v>0</v>
      </c>
      <c r="O691">
        <v>208806.21</v>
      </c>
      <c r="P691">
        <v>208806.21</v>
      </c>
      <c r="Q691">
        <v>0</v>
      </c>
      <c r="R691">
        <v>0</v>
      </c>
      <c r="S691" t="s">
        <v>109</v>
      </c>
      <c r="T691" t="s">
        <v>114</v>
      </c>
      <c r="U691" t="s">
        <v>109</v>
      </c>
      <c r="V691" t="s">
        <v>109</v>
      </c>
      <c r="W691" t="s">
        <v>2891</v>
      </c>
      <c r="Y691" t="s">
        <v>102</v>
      </c>
      <c r="Z691">
        <v>-3.72</v>
      </c>
      <c r="AA691">
        <v>-53.74</v>
      </c>
      <c r="AB691" t="s">
        <v>469</v>
      </c>
      <c r="AC691" t="s">
        <v>109</v>
      </c>
    </row>
    <row r="692" spans="1:29" x14ac:dyDescent="0.25">
      <c r="A692" t="s">
        <v>2654</v>
      </c>
      <c r="B692" t="s">
        <v>545</v>
      </c>
      <c r="C692" t="s">
        <v>546</v>
      </c>
      <c r="D692" t="s">
        <v>2887</v>
      </c>
      <c r="E692" t="s">
        <v>548</v>
      </c>
      <c r="F692" t="s">
        <v>2892</v>
      </c>
      <c r="G692" t="s">
        <v>2893</v>
      </c>
      <c r="H692" t="s">
        <v>551</v>
      </c>
      <c r="I692" t="s">
        <v>2894</v>
      </c>
      <c r="J692" t="s">
        <v>2350</v>
      </c>
      <c r="L692" s="174">
        <v>46022.125</v>
      </c>
      <c r="M692" s="174">
        <v>45947</v>
      </c>
      <c r="N692">
        <v>262725</v>
      </c>
      <c r="O692">
        <v>262725</v>
      </c>
      <c r="P692">
        <v>0</v>
      </c>
      <c r="Q692">
        <v>262725</v>
      </c>
      <c r="R692">
        <v>0</v>
      </c>
      <c r="S692" t="s">
        <v>109</v>
      </c>
      <c r="T692" t="s">
        <v>109</v>
      </c>
      <c r="U692" t="s">
        <v>114</v>
      </c>
      <c r="V692" t="s">
        <v>109</v>
      </c>
      <c r="W692" t="s">
        <v>2661</v>
      </c>
      <c r="Y692" t="s">
        <v>102</v>
      </c>
      <c r="Z692">
        <v>-1.52</v>
      </c>
      <c r="AA692">
        <v>-48.05</v>
      </c>
      <c r="AB692" t="s">
        <v>625</v>
      </c>
    </row>
    <row r="693" spans="1:29" x14ac:dyDescent="0.25">
      <c r="A693" t="s">
        <v>2654</v>
      </c>
      <c r="B693" t="s">
        <v>495</v>
      </c>
      <c r="C693" t="s">
        <v>458</v>
      </c>
      <c r="D693" t="s">
        <v>2895</v>
      </c>
      <c r="E693" t="s">
        <v>2896</v>
      </c>
      <c r="F693" t="s">
        <v>2897</v>
      </c>
      <c r="G693" t="s">
        <v>2898</v>
      </c>
      <c r="H693" t="s">
        <v>463</v>
      </c>
      <c r="I693" t="s">
        <v>2899</v>
      </c>
      <c r="J693" t="s">
        <v>1799</v>
      </c>
      <c r="K693" t="s">
        <v>2900</v>
      </c>
      <c r="L693" s="174">
        <v>45853.125</v>
      </c>
      <c r="M693" s="174">
        <v>45929</v>
      </c>
      <c r="N693">
        <v>607473.55000000005</v>
      </c>
      <c r="O693">
        <v>681616.97000000009</v>
      </c>
      <c r="P693">
        <v>74143.42</v>
      </c>
      <c r="Q693">
        <v>607473.55000000005</v>
      </c>
      <c r="R693">
        <v>0</v>
      </c>
      <c r="S693" t="s">
        <v>109</v>
      </c>
      <c r="T693" t="s">
        <v>579</v>
      </c>
      <c r="U693" t="s">
        <v>114</v>
      </c>
      <c r="V693" t="s">
        <v>109</v>
      </c>
      <c r="W693" t="s">
        <v>2736</v>
      </c>
      <c r="Y693" t="s">
        <v>102</v>
      </c>
      <c r="Z693">
        <v>-2.15</v>
      </c>
      <c r="AA693">
        <v>-56.09</v>
      </c>
      <c r="AB693" t="s">
        <v>469</v>
      </c>
      <c r="AC693" t="s">
        <v>109</v>
      </c>
    </row>
    <row r="694" spans="1:29" x14ac:dyDescent="0.25">
      <c r="A694" t="s">
        <v>2654</v>
      </c>
      <c r="B694" t="s">
        <v>495</v>
      </c>
      <c r="C694" t="s">
        <v>458</v>
      </c>
      <c r="D694" t="s">
        <v>2895</v>
      </c>
      <c r="E694" t="s">
        <v>2896</v>
      </c>
      <c r="F694" t="s">
        <v>2901</v>
      </c>
      <c r="G694" t="s">
        <v>2902</v>
      </c>
      <c r="H694" t="s">
        <v>463</v>
      </c>
      <c r="I694" t="s">
        <v>1451</v>
      </c>
      <c r="J694" t="s">
        <v>1799</v>
      </c>
      <c r="K694" t="s">
        <v>2903</v>
      </c>
      <c r="L694" s="174">
        <v>45822.125</v>
      </c>
      <c r="M694" s="174">
        <v>45960</v>
      </c>
      <c r="N694">
        <v>607473.55000000005</v>
      </c>
      <c r="O694">
        <v>607473.55000000005</v>
      </c>
      <c r="P694">
        <v>0</v>
      </c>
      <c r="Q694">
        <v>607473.55000000005</v>
      </c>
      <c r="R694">
        <v>0</v>
      </c>
      <c r="S694" t="s">
        <v>109</v>
      </c>
      <c r="T694" t="s">
        <v>579</v>
      </c>
      <c r="U694" t="s">
        <v>114</v>
      </c>
      <c r="V694" t="s">
        <v>109</v>
      </c>
      <c r="W694" t="s">
        <v>2736</v>
      </c>
      <c r="Y694" t="s">
        <v>102</v>
      </c>
      <c r="Z694">
        <v>-1.95</v>
      </c>
      <c r="AA694">
        <v>-54.07</v>
      </c>
      <c r="AB694" t="s">
        <v>469</v>
      </c>
      <c r="AC694" t="s">
        <v>109</v>
      </c>
    </row>
    <row r="695" spans="1:29" x14ac:dyDescent="0.25">
      <c r="A695" t="s">
        <v>2654</v>
      </c>
      <c r="B695" t="s">
        <v>495</v>
      </c>
      <c r="C695" t="s">
        <v>458</v>
      </c>
      <c r="D695" t="s">
        <v>2895</v>
      </c>
      <c r="E695" t="s">
        <v>2896</v>
      </c>
      <c r="F695" t="s">
        <v>2904</v>
      </c>
      <c r="G695" t="s">
        <v>2905</v>
      </c>
      <c r="H695" t="s">
        <v>463</v>
      </c>
      <c r="I695" t="s">
        <v>2742</v>
      </c>
      <c r="J695" t="s">
        <v>1799</v>
      </c>
      <c r="K695" t="s">
        <v>2906</v>
      </c>
      <c r="L695" s="174">
        <v>45853.125</v>
      </c>
      <c r="M695" s="174">
        <v>45976</v>
      </c>
      <c r="N695">
        <v>607473.55000000005</v>
      </c>
      <c r="O695">
        <v>607473.55000000005</v>
      </c>
      <c r="P695">
        <v>0</v>
      </c>
      <c r="Q695">
        <v>607473.55000000005</v>
      </c>
      <c r="R695">
        <v>0</v>
      </c>
      <c r="S695" t="s">
        <v>109</v>
      </c>
      <c r="T695" t="s">
        <v>579</v>
      </c>
      <c r="U695" t="s">
        <v>114</v>
      </c>
      <c r="V695" t="s">
        <v>109</v>
      </c>
      <c r="W695" t="s">
        <v>2667</v>
      </c>
      <c r="Y695" t="s">
        <v>102</v>
      </c>
      <c r="Z695">
        <v>-6.75</v>
      </c>
      <c r="AA695">
        <v>-51.15</v>
      </c>
      <c r="AB695" t="s">
        <v>469</v>
      </c>
      <c r="AC695" t="s">
        <v>109</v>
      </c>
    </row>
    <row r="696" spans="1:29" x14ac:dyDescent="0.25">
      <c r="A696" t="s">
        <v>2654</v>
      </c>
      <c r="B696" t="s">
        <v>495</v>
      </c>
      <c r="C696" t="s">
        <v>458</v>
      </c>
      <c r="D696" t="s">
        <v>2895</v>
      </c>
      <c r="E696" t="s">
        <v>2896</v>
      </c>
      <c r="F696" t="s">
        <v>2907</v>
      </c>
      <c r="G696" t="s">
        <v>2908</v>
      </c>
      <c r="H696" t="s">
        <v>463</v>
      </c>
      <c r="I696" t="s">
        <v>2909</v>
      </c>
      <c r="J696" t="s">
        <v>615</v>
      </c>
      <c r="K696" t="s">
        <v>2910</v>
      </c>
      <c r="L696" s="174">
        <v>45975.125</v>
      </c>
      <c r="M696" s="174">
        <v>45975</v>
      </c>
      <c r="N696">
        <v>576881.55000000005</v>
      </c>
      <c r="O696">
        <v>576881.55000000005</v>
      </c>
      <c r="P696">
        <v>0</v>
      </c>
      <c r="Q696">
        <v>576881.55000000005</v>
      </c>
      <c r="R696">
        <v>0</v>
      </c>
      <c r="S696" t="s">
        <v>109</v>
      </c>
      <c r="T696" t="s">
        <v>109</v>
      </c>
      <c r="U696" t="s">
        <v>114</v>
      </c>
      <c r="V696" t="s">
        <v>109</v>
      </c>
      <c r="Y696" t="s">
        <v>102</v>
      </c>
      <c r="Z696">
        <v>-1.52</v>
      </c>
      <c r="AA696">
        <v>-52.58</v>
      </c>
      <c r="AB696" t="s">
        <v>475</v>
      </c>
      <c r="AC696" t="s">
        <v>2841</v>
      </c>
    </row>
    <row r="697" spans="1:29" x14ac:dyDescent="0.25">
      <c r="A697" t="s">
        <v>2654</v>
      </c>
      <c r="B697" t="s">
        <v>495</v>
      </c>
      <c r="C697" t="s">
        <v>458</v>
      </c>
      <c r="D697" t="s">
        <v>2895</v>
      </c>
      <c r="E697" t="s">
        <v>2896</v>
      </c>
      <c r="F697" t="s">
        <v>2911</v>
      </c>
      <c r="G697" t="s">
        <v>2912</v>
      </c>
      <c r="H697" t="s">
        <v>463</v>
      </c>
      <c r="I697" t="s">
        <v>2913</v>
      </c>
      <c r="J697" t="s">
        <v>615</v>
      </c>
      <c r="K697" t="s">
        <v>2914</v>
      </c>
      <c r="L697" s="174">
        <v>45975.125</v>
      </c>
      <c r="M697" s="174">
        <v>46005</v>
      </c>
      <c r="N697">
        <v>576881.55000000005</v>
      </c>
      <c r="O697">
        <v>576881.55000000005</v>
      </c>
      <c r="P697">
        <v>0</v>
      </c>
      <c r="Q697">
        <v>576881.55000000005</v>
      </c>
      <c r="R697">
        <v>0</v>
      </c>
      <c r="S697" t="s">
        <v>109</v>
      </c>
      <c r="T697" t="s">
        <v>109</v>
      </c>
      <c r="U697" t="s">
        <v>109</v>
      </c>
      <c r="V697" t="s">
        <v>109</v>
      </c>
      <c r="Y697" t="s">
        <v>102</v>
      </c>
      <c r="Z697">
        <v>-1.96</v>
      </c>
      <c r="AA697">
        <v>-48.2</v>
      </c>
      <c r="AB697" t="s">
        <v>475</v>
      </c>
      <c r="AC697" t="s">
        <v>2691</v>
      </c>
    </row>
    <row r="698" spans="1:29" x14ac:dyDescent="0.25">
      <c r="A698" t="s">
        <v>2654</v>
      </c>
      <c r="B698" t="s">
        <v>495</v>
      </c>
      <c r="C698" t="s">
        <v>458</v>
      </c>
      <c r="D698" t="s">
        <v>2895</v>
      </c>
      <c r="E698" t="s">
        <v>2896</v>
      </c>
      <c r="F698" t="s">
        <v>2915</v>
      </c>
      <c r="G698" t="s">
        <v>2916</v>
      </c>
      <c r="H698" t="s">
        <v>463</v>
      </c>
      <c r="I698" t="s">
        <v>2917</v>
      </c>
      <c r="J698" t="s">
        <v>1799</v>
      </c>
      <c r="K698" t="s">
        <v>2918</v>
      </c>
      <c r="L698" s="174">
        <v>45975.125</v>
      </c>
      <c r="M698" s="174">
        <v>46004</v>
      </c>
      <c r="N698">
        <v>607473.55000000005</v>
      </c>
      <c r="O698">
        <v>607473.55000000005</v>
      </c>
      <c r="P698">
        <v>0</v>
      </c>
      <c r="Q698">
        <v>607473.55000000005</v>
      </c>
      <c r="R698">
        <v>0</v>
      </c>
      <c r="S698" t="s">
        <v>109</v>
      </c>
      <c r="T698" t="s">
        <v>109</v>
      </c>
      <c r="U698" t="s">
        <v>114</v>
      </c>
      <c r="V698" t="s">
        <v>109</v>
      </c>
      <c r="W698" t="s">
        <v>2673</v>
      </c>
      <c r="Y698" t="s">
        <v>102</v>
      </c>
      <c r="Z698">
        <v>-1.72</v>
      </c>
      <c r="AA698">
        <v>-48.88</v>
      </c>
      <c r="AB698" t="s">
        <v>475</v>
      </c>
      <c r="AC698" t="s">
        <v>2691</v>
      </c>
    </row>
    <row r="699" spans="1:29" x14ac:dyDescent="0.25">
      <c r="A699" t="s">
        <v>2654</v>
      </c>
      <c r="B699" t="s">
        <v>495</v>
      </c>
      <c r="C699" t="s">
        <v>458</v>
      </c>
      <c r="D699" t="s">
        <v>2895</v>
      </c>
      <c r="E699" t="s">
        <v>2896</v>
      </c>
      <c r="F699" t="s">
        <v>2919</v>
      </c>
      <c r="G699" t="s">
        <v>2920</v>
      </c>
      <c r="H699" t="s">
        <v>463</v>
      </c>
      <c r="I699" t="s">
        <v>2921</v>
      </c>
      <c r="J699" t="s">
        <v>1799</v>
      </c>
      <c r="K699" t="s">
        <v>2922</v>
      </c>
      <c r="L699" s="174">
        <v>45975.125</v>
      </c>
      <c r="M699" s="174">
        <v>45946</v>
      </c>
      <c r="N699">
        <v>607473.55000000005</v>
      </c>
      <c r="O699">
        <v>607473.55000000005</v>
      </c>
      <c r="P699">
        <v>0</v>
      </c>
      <c r="Q699">
        <v>607473.55000000005</v>
      </c>
      <c r="R699">
        <v>0</v>
      </c>
      <c r="S699" t="s">
        <v>109</v>
      </c>
      <c r="T699" t="s">
        <v>109</v>
      </c>
      <c r="U699" t="s">
        <v>114</v>
      </c>
      <c r="V699" t="s">
        <v>109</v>
      </c>
      <c r="Y699" t="s">
        <v>102</v>
      </c>
      <c r="Z699">
        <v>-9.3000000000000007</v>
      </c>
      <c r="AA699">
        <v>-50.1</v>
      </c>
      <c r="AB699" t="s">
        <v>469</v>
      </c>
      <c r="AC699" t="s">
        <v>109</v>
      </c>
    </row>
    <row r="700" spans="1:29" x14ac:dyDescent="0.25">
      <c r="A700" t="s">
        <v>2654</v>
      </c>
      <c r="B700" t="s">
        <v>495</v>
      </c>
      <c r="C700" t="s">
        <v>458</v>
      </c>
      <c r="D700" t="s">
        <v>2895</v>
      </c>
      <c r="E700" t="s">
        <v>2896</v>
      </c>
      <c r="F700" t="s">
        <v>2923</v>
      </c>
      <c r="G700" t="s">
        <v>2924</v>
      </c>
      <c r="H700" t="s">
        <v>463</v>
      </c>
      <c r="I700" t="s">
        <v>2709</v>
      </c>
      <c r="J700" t="s">
        <v>1799</v>
      </c>
      <c r="K700" t="s">
        <v>2925</v>
      </c>
      <c r="L700" s="174">
        <v>45975.125</v>
      </c>
      <c r="M700" s="174">
        <v>45961</v>
      </c>
      <c r="N700">
        <v>607473.55000000005</v>
      </c>
      <c r="O700">
        <v>615762.56000000006</v>
      </c>
      <c r="P700">
        <v>8289.01</v>
      </c>
      <c r="Q700">
        <v>607473.55000000005</v>
      </c>
      <c r="R700">
        <v>0</v>
      </c>
      <c r="S700" t="s">
        <v>109</v>
      </c>
      <c r="T700" t="s">
        <v>109</v>
      </c>
      <c r="U700" t="s">
        <v>114</v>
      </c>
      <c r="V700" t="s">
        <v>109</v>
      </c>
      <c r="W700" t="s">
        <v>2667</v>
      </c>
      <c r="Y700" t="s">
        <v>102</v>
      </c>
      <c r="Z700">
        <v>-6.65</v>
      </c>
      <c r="AA700">
        <v>-52</v>
      </c>
      <c r="AB700" t="s">
        <v>469</v>
      </c>
      <c r="AC700" t="s">
        <v>109</v>
      </c>
    </row>
    <row r="701" spans="1:29" x14ac:dyDescent="0.25">
      <c r="A701" t="s">
        <v>2654</v>
      </c>
      <c r="B701" t="s">
        <v>495</v>
      </c>
      <c r="C701" t="s">
        <v>458</v>
      </c>
      <c r="D701" t="s">
        <v>2895</v>
      </c>
      <c r="E701" t="s">
        <v>2896</v>
      </c>
      <c r="F701" t="s">
        <v>2926</v>
      </c>
      <c r="G701" t="s">
        <v>2785</v>
      </c>
      <c r="H701" t="s">
        <v>463</v>
      </c>
      <c r="I701" t="s">
        <v>2786</v>
      </c>
      <c r="J701" t="s">
        <v>2262</v>
      </c>
      <c r="K701" t="s">
        <v>2927</v>
      </c>
      <c r="L701" s="174">
        <v>45975.125</v>
      </c>
      <c r="M701" s="174">
        <v>46012</v>
      </c>
      <c r="N701">
        <v>1153763.0900000001</v>
      </c>
      <c r="O701">
        <v>1153763.0900000001</v>
      </c>
      <c r="P701">
        <v>0</v>
      </c>
      <c r="Q701">
        <v>1153763.0900000001</v>
      </c>
      <c r="R701">
        <v>0</v>
      </c>
      <c r="S701" t="s">
        <v>109</v>
      </c>
      <c r="T701" t="s">
        <v>109</v>
      </c>
      <c r="U701" t="s">
        <v>114</v>
      </c>
      <c r="V701" t="s">
        <v>109</v>
      </c>
      <c r="W701" t="s">
        <v>2661</v>
      </c>
      <c r="Y701" t="s">
        <v>102</v>
      </c>
      <c r="Z701">
        <v>-2.42</v>
      </c>
      <c r="AA701">
        <v>-48.15</v>
      </c>
      <c r="AB701" t="s">
        <v>475</v>
      </c>
      <c r="AC701" t="s">
        <v>2691</v>
      </c>
    </row>
    <row r="702" spans="1:29" x14ac:dyDescent="0.25">
      <c r="A702" t="s">
        <v>2654</v>
      </c>
      <c r="B702" t="s">
        <v>495</v>
      </c>
      <c r="C702" t="s">
        <v>458</v>
      </c>
      <c r="D702" t="s">
        <v>2895</v>
      </c>
      <c r="E702" t="s">
        <v>2896</v>
      </c>
      <c r="F702" t="s">
        <v>2928</v>
      </c>
      <c r="G702" t="s">
        <v>2929</v>
      </c>
      <c r="H702" t="s">
        <v>463</v>
      </c>
      <c r="I702" t="s">
        <v>2883</v>
      </c>
      <c r="J702" t="s">
        <v>1799</v>
      </c>
      <c r="K702" t="s">
        <v>2930</v>
      </c>
      <c r="L702" s="174">
        <v>45975.125</v>
      </c>
      <c r="M702" s="174">
        <v>45991</v>
      </c>
      <c r="N702">
        <v>607473.55000000005</v>
      </c>
      <c r="O702">
        <v>637497.43000000005</v>
      </c>
      <c r="P702">
        <v>30023.88</v>
      </c>
      <c r="Q702">
        <v>607473.55000000005</v>
      </c>
      <c r="R702">
        <v>0</v>
      </c>
      <c r="S702" t="s">
        <v>109</v>
      </c>
      <c r="T702" t="s">
        <v>109</v>
      </c>
      <c r="U702" t="s">
        <v>114</v>
      </c>
      <c r="V702" t="s">
        <v>109</v>
      </c>
      <c r="Y702" t="s">
        <v>102</v>
      </c>
      <c r="Z702">
        <v>-7.32</v>
      </c>
      <c r="AA702">
        <v>-50.03</v>
      </c>
      <c r="AB702" t="s">
        <v>469</v>
      </c>
      <c r="AC702" t="s">
        <v>109</v>
      </c>
    </row>
    <row r="703" spans="1:29" x14ac:dyDescent="0.25">
      <c r="A703" t="s">
        <v>2654</v>
      </c>
      <c r="B703" t="s">
        <v>495</v>
      </c>
      <c r="C703" t="s">
        <v>458</v>
      </c>
      <c r="D703" t="s">
        <v>2895</v>
      </c>
      <c r="E703" t="s">
        <v>2896</v>
      </c>
      <c r="F703" t="s">
        <v>2931</v>
      </c>
      <c r="G703" t="s">
        <v>2932</v>
      </c>
      <c r="H703" t="s">
        <v>463</v>
      </c>
      <c r="I703" t="s">
        <v>2688</v>
      </c>
      <c r="J703" t="s">
        <v>615</v>
      </c>
      <c r="K703" t="s">
        <v>2933</v>
      </c>
      <c r="L703" s="174">
        <v>45975.125</v>
      </c>
      <c r="M703" s="174">
        <v>45991</v>
      </c>
      <c r="N703">
        <v>576881.55000000005</v>
      </c>
      <c r="O703">
        <v>576881.55000000005</v>
      </c>
      <c r="P703">
        <v>0</v>
      </c>
      <c r="Q703">
        <v>576881.55000000005</v>
      </c>
      <c r="R703">
        <v>0</v>
      </c>
      <c r="S703" t="s">
        <v>109</v>
      </c>
      <c r="T703" t="s">
        <v>109</v>
      </c>
      <c r="U703" t="s">
        <v>114</v>
      </c>
      <c r="V703" t="s">
        <v>109</v>
      </c>
      <c r="W703" t="s">
        <v>2661</v>
      </c>
      <c r="Y703" t="s">
        <v>102</v>
      </c>
      <c r="Z703">
        <v>-1.6</v>
      </c>
      <c r="AA703">
        <v>-47.49</v>
      </c>
      <c r="AB703" t="s">
        <v>475</v>
      </c>
      <c r="AC703" t="s">
        <v>2691</v>
      </c>
    </row>
    <row r="704" spans="1:29" x14ac:dyDescent="0.25">
      <c r="A704" t="s">
        <v>2654</v>
      </c>
      <c r="B704" t="s">
        <v>495</v>
      </c>
      <c r="C704" t="s">
        <v>458</v>
      </c>
      <c r="D704" t="s">
        <v>2895</v>
      </c>
      <c r="E704" t="s">
        <v>2896</v>
      </c>
      <c r="F704" t="s">
        <v>2934</v>
      </c>
      <c r="G704" t="s">
        <v>2935</v>
      </c>
      <c r="H704" t="s">
        <v>463</v>
      </c>
      <c r="I704" t="s">
        <v>2936</v>
      </c>
      <c r="J704" t="s">
        <v>1799</v>
      </c>
      <c r="K704" t="s">
        <v>2937</v>
      </c>
      <c r="L704" s="174">
        <v>45975.125</v>
      </c>
      <c r="M704">
        <v>45964</v>
      </c>
      <c r="N704">
        <v>607473.55000000005</v>
      </c>
      <c r="O704">
        <v>607473.55000000005</v>
      </c>
      <c r="P704">
        <v>0</v>
      </c>
      <c r="Q704">
        <v>607473.55000000005</v>
      </c>
      <c r="R704">
        <v>0</v>
      </c>
      <c r="S704" t="s">
        <v>109</v>
      </c>
      <c r="T704" t="s">
        <v>109</v>
      </c>
      <c r="U704" t="s">
        <v>114</v>
      </c>
      <c r="V704" t="s">
        <v>109</v>
      </c>
      <c r="W704" t="s">
        <v>2736</v>
      </c>
      <c r="Y704" t="s">
        <v>102</v>
      </c>
      <c r="Z704">
        <v>-4.28</v>
      </c>
      <c r="AA704">
        <v>-55.98</v>
      </c>
      <c r="AB704" t="s">
        <v>475</v>
      </c>
      <c r="AC704" t="s">
        <v>2696</v>
      </c>
    </row>
    <row r="705" spans="1:29" x14ac:dyDescent="0.25">
      <c r="A705" t="s">
        <v>2654</v>
      </c>
      <c r="B705" t="s">
        <v>495</v>
      </c>
      <c r="C705" t="s">
        <v>458</v>
      </c>
      <c r="D705" t="s">
        <v>2895</v>
      </c>
      <c r="E705" t="s">
        <v>2896</v>
      </c>
      <c r="F705" t="s">
        <v>2938</v>
      </c>
      <c r="G705" t="s">
        <v>2939</v>
      </c>
      <c r="H705" t="s">
        <v>463</v>
      </c>
      <c r="I705" t="s">
        <v>2940</v>
      </c>
      <c r="J705" t="s">
        <v>615</v>
      </c>
      <c r="L705" s="174">
        <v>45930.125</v>
      </c>
      <c r="M705" s="174">
        <v>46005</v>
      </c>
      <c r="N705">
        <v>576881.55000000005</v>
      </c>
      <c r="O705">
        <v>576881.55000000005</v>
      </c>
      <c r="P705">
        <v>0</v>
      </c>
      <c r="Q705">
        <v>576881.55000000005</v>
      </c>
      <c r="R705">
        <v>0</v>
      </c>
      <c r="S705" t="s">
        <v>109</v>
      </c>
      <c r="T705" t="s">
        <v>109</v>
      </c>
      <c r="U705" t="s">
        <v>114</v>
      </c>
      <c r="V705" t="s">
        <v>109</v>
      </c>
      <c r="W705" t="s">
        <v>2673</v>
      </c>
      <c r="Y705" t="s">
        <v>102</v>
      </c>
      <c r="Z705">
        <v>-1.81</v>
      </c>
      <c r="AA705">
        <v>-49.8</v>
      </c>
      <c r="AB705" t="s">
        <v>625</v>
      </c>
      <c r="AC705" t="s">
        <v>2841</v>
      </c>
    </row>
    <row r="706" spans="1:29" x14ac:dyDescent="0.25">
      <c r="A706" t="s">
        <v>2654</v>
      </c>
      <c r="B706" t="s">
        <v>495</v>
      </c>
      <c r="C706" t="s">
        <v>458</v>
      </c>
      <c r="D706" t="s">
        <v>2895</v>
      </c>
      <c r="E706" t="s">
        <v>2896</v>
      </c>
      <c r="F706" t="s">
        <v>2941</v>
      </c>
      <c r="G706" t="s">
        <v>2942</v>
      </c>
      <c r="H706" t="s">
        <v>463</v>
      </c>
      <c r="I706" t="s">
        <v>2943</v>
      </c>
      <c r="J706" t="s">
        <v>615</v>
      </c>
      <c r="L706" s="174">
        <v>45930.125</v>
      </c>
      <c r="M706" s="174">
        <v>46300</v>
      </c>
      <c r="N706">
        <v>0</v>
      </c>
      <c r="O706">
        <v>576881.55000000005</v>
      </c>
      <c r="P706">
        <v>0</v>
      </c>
      <c r="Q706">
        <v>0</v>
      </c>
      <c r="R706">
        <v>576881.55000000005</v>
      </c>
      <c r="S706" t="s">
        <v>109</v>
      </c>
      <c r="T706" t="s">
        <v>109</v>
      </c>
      <c r="U706" t="s">
        <v>114</v>
      </c>
      <c r="V706" t="s">
        <v>109</v>
      </c>
      <c r="W706" t="s">
        <v>2736</v>
      </c>
      <c r="Y706" t="s">
        <v>102</v>
      </c>
      <c r="Z706">
        <v>-2.11</v>
      </c>
      <c r="AA706">
        <v>-56.5</v>
      </c>
      <c r="AB706" t="s">
        <v>625</v>
      </c>
      <c r="AC706" t="s">
        <v>2944</v>
      </c>
    </row>
    <row r="707" spans="1:29" x14ac:dyDescent="0.25">
      <c r="A707" t="s">
        <v>2654</v>
      </c>
      <c r="B707" t="s">
        <v>573</v>
      </c>
      <c r="C707" t="s">
        <v>458</v>
      </c>
      <c r="D707" t="s">
        <v>2945</v>
      </c>
      <c r="E707" t="s">
        <v>2946</v>
      </c>
      <c r="F707" t="s">
        <v>2947</v>
      </c>
      <c r="G707" t="s">
        <v>2948</v>
      </c>
      <c r="H707" t="s">
        <v>463</v>
      </c>
      <c r="I707" t="s">
        <v>2949</v>
      </c>
      <c r="J707" t="s">
        <v>1829</v>
      </c>
      <c r="L707" s="174">
        <v>46387</v>
      </c>
      <c r="M707" s="174">
        <v>46383</v>
      </c>
      <c r="N707">
        <v>0</v>
      </c>
      <c r="O707">
        <v>1234463.95</v>
      </c>
      <c r="P707">
        <v>37200.76</v>
      </c>
      <c r="Q707">
        <v>0</v>
      </c>
      <c r="R707">
        <v>1197263.19</v>
      </c>
      <c r="S707" t="s">
        <v>109</v>
      </c>
      <c r="T707" t="s">
        <v>579</v>
      </c>
      <c r="U707" t="s">
        <v>114</v>
      </c>
      <c r="V707" t="s">
        <v>466</v>
      </c>
      <c r="W707" t="s">
        <v>2667</v>
      </c>
      <c r="Y707" t="s">
        <v>102</v>
      </c>
      <c r="Z707">
        <v>-2.2400000000000002</v>
      </c>
      <c r="AA707">
        <v>-49.5</v>
      </c>
      <c r="AB707" t="s">
        <v>475</v>
      </c>
      <c r="AC707" t="s">
        <v>2696</v>
      </c>
    </row>
    <row r="708" spans="1:29" x14ac:dyDescent="0.25">
      <c r="A708" t="s">
        <v>2654</v>
      </c>
      <c r="B708" t="s">
        <v>573</v>
      </c>
      <c r="C708" t="s">
        <v>458</v>
      </c>
      <c r="D708" t="s">
        <v>2945</v>
      </c>
      <c r="E708" t="s">
        <v>2946</v>
      </c>
      <c r="F708" t="s">
        <v>2950</v>
      </c>
      <c r="G708" t="s">
        <v>2951</v>
      </c>
      <c r="H708" t="s">
        <v>463</v>
      </c>
      <c r="I708" t="s">
        <v>2952</v>
      </c>
      <c r="J708" t="s">
        <v>2953</v>
      </c>
      <c r="L708" s="174">
        <v>46387</v>
      </c>
      <c r="M708" s="174">
        <v>46074</v>
      </c>
      <c r="N708">
        <v>1337586.1000000001</v>
      </c>
      <c r="O708">
        <v>1874594</v>
      </c>
      <c r="P708">
        <v>18510.96</v>
      </c>
      <c r="Q708">
        <v>1337586.1000000001</v>
      </c>
      <c r="R708">
        <v>518496.94</v>
      </c>
      <c r="S708" t="s">
        <v>109</v>
      </c>
      <c r="T708" t="s">
        <v>579</v>
      </c>
      <c r="U708" t="s">
        <v>114</v>
      </c>
      <c r="V708" t="s">
        <v>466</v>
      </c>
      <c r="W708" t="s">
        <v>2667</v>
      </c>
      <c r="Y708" t="s">
        <v>102</v>
      </c>
      <c r="Z708">
        <v>-3.77</v>
      </c>
      <c r="AA708">
        <v>-49.67</v>
      </c>
      <c r="AB708" t="s">
        <v>475</v>
      </c>
      <c r="AC708" t="s">
        <v>2696</v>
      </c>
    </row>
    <row r="709" spans="1:29" x14ac:dyDescent="0.25">
      <c r="A709" t="s">
        <v>2654</v>
      </c>
      <c r="B709" t="s">
        <v>573</v>
      </c>
      <c r="C709" t="s">
        <v>458</v>
      </c>
      <c r="D709" t="s">
        <v>2945</v>
      </c>
      <c r="E709" t="s">
        <v>2946</v>
      </c>
      <c r="F709" t="s">
        <v>2954</v>
      </c>
      <c r="G709" t="s">
        <v>2955</v>
      </c>
      <c r="H709" t="s">
        <v>463</v>
      </c>
      <c r="I709" t="s">
        <v>2956</v>
      </c>
      <c r="J709" t="s">
        <v>1829</v>
      </c>
      <c r="L709" s="174">
        <v>45995</v>
      </c>
      <c r="M709" s="174">
        <v>46311</v>
      </c>
      <c r="N709">
        <v>3089.69</v>
      </c>
      <c r="O709">
        <v>1234463.95</v>
      </c>
      <c r="P709">
        <v>0</v>
      </c>
      <c r="Q709">
        <v>3089.69</v>
      </c>
      <c r="R709">
        <v>1231374.26</v>
      </c>
      <c r="S709" t="s">
        <v>109</v>
      </c>
      <c r="T709" t="s">
        <v>579</v>
      </c>
      <c r="U709" t="s">
        <v>114</v>
      </c>
      <c r="V709" t="s">
        <v>109</v>
      </c>
      <c r="W709" t="s">
        <v>2667</v>
      </c>
      <c r="Y709" t="s">
        <v>102</v>
      </c>
      <c r="Z709">
        <v>-3.77</v>
      </c>
      <c r="AA709">
        <v>-49.67</v>
      </c>
      <c r="AB709" t="s">
        <v>475</v>
      </c>
      <c r="AC709" t="s">
        <v>2096</v>
      </c>
    </row>
    <row r="710" spans="1:29" x14ac:dyDescent="0.25">
      <c r="A710" t="s">
        <v>2654</v>
      </c>
      <c r="B710" t="s">
        <v>1245</v>
      </c>
      <c r="C710" t="s">
        <v>458</v>
      </c>
      <c r="D710" t="s">
        <v>2945</v>
      </c>
      <c r="E710" t="s">
        <v>2946</v>
      </c>
      <c r="F710" t="s">
        <v>2957</v>
      </c>
      <c r="G710" t="s">
        <v>2958</v>
      </c>
      <c r="H710" t="s">
        <v>551</v>
      </c>
      <c r="I710" t="s">
        <v>2956</v>
      </c>
      <c r="J710" t="s">
        <v>2959</v>
      </c>
      <c r="L710" s="174">
        <v>46387</v>
      </c>
      <c r="M710" s="174">
        <v>46326</v>
      </c>
      <c r="N710">
        <v>7467.49</v>
      </c>
      <c r="O710">
        <v>262050.81</v>
      </c>
      <c r="P710">
        <v>8374.32</v>
      </c>
      <c r="Q710">
        <v>7467.49</v>
      </c>
      <c r="R710">
        <v>246209</v>
      </c>
      <c r="S710" t="s">
        <v>109</v>
      </c>
      <c r="T710" t="s">
        <v>579</v>
      </c>
      <c r="U710" t="s">
        <v>114</v>
      </c>
      <c r="V710" t="s">
        <v>466</v>
      </c>
      <c r="W710" t="s">
        <v>2667</v>
      </c>
      <c r="Y710" t="s">
        <v>102</v>
      </c>
      <c r="Z710">
        <v>-3.77</v>
      </c>
      <c r="AA710">
        <v>-49.67</v>
      </c>
      <c r="AB710" t="s">
        <v>469</v>
      </c>
      <c r="AC710" t="s">
        <v>109</v>
      </c>
    </row>
    <row r="711" spans="1:29" x14ac:dyDescent="0.25">
      <c r="A711" t="s">
        <v>2654</v>
      </c>
      <c r="B711" t="s">
        <v>573</v>
      </c>
      <c r="C711" t="s">
        <v>458</v>
      </c>
      <c r="D711" t="s">
        <v>2960</v>
      </c>
      <c r="E711" t="s">
        <v>2961</v>
      </c>
      <c r="F711" t="s">
        <v>2962</v>
      </c>
      <c r="G711" t="s">
        <v>2963</v>
      </c>
      <c r="H711" t="s">
        <v>463</v>
      </c>
      <c r="I711" t="s">
        <v>2964</v>
      </c>
      <c r="J711" t="s">
        <v>522</v>
      </c>
      <c r="L711" s="174">
        <v>45930</v>
      </c>
      <c r="M711" s="174">
        <v>45689</v>
      </c>
      <c r="N711">
        <v>0</v>
      </c>
      <c r="O711">
        <v>1138416.58</v>
      </c>
      <c r="P711">
        <v>1138416.58</v>
      </c>
      <c r="Q711">
        <v>0</v>
      </c>
      <c r="R711">
        <v>0</v>
      </c>
      <c r="S711" t="s">
        <v>109</v>
      </c>
      <c r="T711" t="s">
        <v>579</v>
      </c>
      <c r="U711" t="s">
        <v>114</v>
      </c>
      <c r="V711" t="s">
        <v>109</v>
      </c>
      <c r="W711" t="s">
        <v>2673</v>
      </c>
      <c r="Y711" t="s">
        <v>102</v>
      </c>
      <c r="Z711">
        <v>-1.37</v>
      </c>
      <c r="AA711">
        <v>-48.37</v>
      </c>
      <c r="AB711" t="s">
        <v>469</v>
      </c>
      <c r="AC711" t="s">
        <v>109</v>
      </c>
    </row>
    <row r="712" spans="1:29" x14ac:dyDescent="0.25">
      <c r="A712" t="s">
        <v>2654</v>
      </c>
      <c r="B712" t="s">
        <v>580</v>
      </c>
      <c r="C712" t="s">
        <v>458</v>
      </c>
      <c r="D712" t="s">
        <v>2960</v>
      </c>
      <c r="E712" t="s">
        <v>2961</v>
      </c>
      <c r="F712" t="s">
        <v>2965</v>
      </c>
      <c r="G712" t="s">
        <v>2966</v>
      </c>
      <c r="H712" t="s">
        <v>463</v>
      </c>
      <c r="I712" t="s">
        <v>2967</v>
      </c>
      <c r="J712" t="s">
        <v>2968</v>
      </c>
      <c r="L712" s="174">
        <v>45930</v>
      </c>
      <c r="M712" s="174">
        <v>45882</v>
      </c>
      <c r="N712">
        <v>16125934.189999999</v>
      </c>
      <c r="O712">
        <v>26916185.560000002</v>
      </c>
      <c r="P712">
        <v>10790251.370000001</v>
      </c>
      <c r="Q712">
        <v>16125934.189999999</v>
      </c>
      <c r="R712">
        <v>0</v>
      </c>
      <c r="S712" t="s">
        <v>109</v>
      </c>
      <c r="T712" t="s">
        <v>579</v>
      </c>
      <c r="U712" t="s">
        <v>114</v>
      </c>
      <c r="V712" t="s">
        <v>109</v>
      </c>
      <c r="W712" t="s">
        <v>2673</v>
      </c>
      <c r="Y712" t="s">
        <v>102</v>
      </c>
      <c r="Z712">
        <v>-1.37</v>
      </c>
      <c r="AA712">
        <v>-48.37</v>
      </c>
      <c r="AB712" t="s">
        <v>469</v>
      </c>
      <c r="AC712" t="s">
        <v>109</v>
      </c>
    </row>
    <row r="713" spans="1:29" x14ac:dyDescent="0.25">
      <c r="A713" t="s">
        <v>2654</v>
      </c>
      <c r="B713" t="s">
        <v>573</v>
      </c>
      <c r="C713" t="s">
        <v>458</v>
      </c>
      <c r="D713" t="s">
        <v>2969</v>
      </c>
      <c r="E713" t="s">
        <v>2970</v>
      </c>
      <c r="F713" t="s">
        <v>2971</v>
      </c>
      <c r="G713" t="s">
        <v>2972</v>
      </c>
      <c r="H713" t="s">
        <v>463</v>
      </c>
      <c r="I713" t="s">
        <v>2973</v>
      </c>
      <c r="J713" t="s">
        <v>522</v>
      </c>
      <c r="K713" t="s">
        <v>2974</v>
      </c>
      <c r="L713" s="174">
        <v>46022</v>
      </c>
      <c r="M713" s="174">
        <v>46010</v>
      </c>
      <c r="N713">
        <v>827037.08</v>
      </c>
      <c r="O713">
        <v>827037.08</v>
      </c>
      <c r="P713">
        <v>0</v>
      </c>
      <c r="Q713">
        <v>827037.08</v>
      </c>
      <c r="R713">
        <v>0</v>
      </c>
      <c r="S713" t="s">
        <v>109</v>
      </c>
      <c r="T713" t="s">
        <v>109</v>
      </c>
      <c r="U713" t="s">
        <v>114</v>
      </c>
      <c r="V713" t="s">
        <v>466</v>
      </c>
      <c r="W713" t="s">
        <v>2661</v>
      </c>
      <c r="Y713" t="s">
        <v>102</v>
      </c>
      <c r="Z713">
        <v>-4.29</v>
      </c>
      <c r="AA713">
        <v>-47.57</v>
      </c>
      <c r="AB713" t="s">
        <v>475</v>
      </c>
      <c r="AC713" t="s">
        <v>2696</v>
      </c>
    </row>
    <row r="714" spans="1:29" x14ac:dyDescent="0.25">
      <c r="A714" t="s">
        <v>2654</v>
      </c>
      <c r="B714" t="s">
        <v>1245</v>
      </c>
      <c r="C714" t="s">
        <v>458</v>
      </c>
      <c r="D714" t="s">
        <v>2969</v>
      </c>
      <c r="E714" t="s">
        <v>2970</v>
      </c>
      <c r="F714" t="s">
        <v>2975</v>
      </c>
      <c r="G714" t="s">
        <v>2976</v>
      </c>
      <c r="H714" t="s">
        <v>551</v>
      </c>
      <c r="I714" t="s">
        <v>2977</v>
      </c>
      <c r="J714" t="s">
        <v>2978</v>
      </c>
      <c r="K714" t="s">
        <v>2979</v>
      </c>
      <c r="L714" s="174">
        <v>46022</v>
      </c>
      <c r="M714" s="174">
        <v>46040</v>
      </c>
      <c r="N714">
        <v>354647.3</v>
      </c>
      <c r="O714">
        <v>221057.21000000002</v>
      </c>
      <c r="P714">
        <v>0</v>
      </c>
      <c r="Q714">
        <v>199533.98</v>
      </c>
      <c r="R714">
        <v>21523.23</v>
      </c>
      <c r="S714" t="s">
        <v>109</v>
      </c>
      <c r="T714" t="s">
        <v>109</v>
      </c>
      <c r="U714" t="s">
        <v>114</v>
      </c>
      <c r="V714" t="s">
        <v>466</v>
      </c>
      <c r="W714" t="s">
        <v>2667</v>
      </c>
      <c r="Y714" t="s">
        <v>102</v>
      </c>
      <c r="Z714">
        <v>-4.29</v>
      </c>
      <c r="AA714">
        <v>-47.51</v>
      </c>
      <c r="AB714" t="s">
        <v>469</v>
      </c>
      <c r="AC714" t="s">
        <v>109</v>
      </c>
    </row>
    <row r="715" spans="1:29" x14ac:dyDescent="0.25">
      <c r="A715" t="s">
        <v>2654</v>
      </c>
      <c r="B715" t="s">
        <v>573</v>
      </c>
      <c r="C715" t="s">
        <v>458</v>
      </c>
      <c r="D715" t="s">
        <v>2980</v>
      </c>
      <c r="E715" t="s">
        <v>2981</v>
      </c>
      <c r="F715" t="s">
        <v>2982</v>
      </c>
      <c r="G715" t="s">
        <v>2983</v>
      </c>
      <c r="H715" t="s">
        <v>463</v>
      </c>
      <c r="I715" t="s">
        <v>2782</v>
      </c>
      <c r="J715" t="s">
        <v>2984</v>
      </c>
      <c r="K715" t="s">
        <v>7147</v>
      </c>
      <c r="L715" s="174">
        <v>45229</v>
      </c>
      <c r="M715" s="174">
        <v>45838</v>
      </c>
      <c r="N715">
        <v>5752064.9500000002</v>
      </c>
      <c r="O715">
        <v>8443113.4800000004</v>
      </c>
      <c r="P715">
        <v>2691048.5300000003</v>
      </c>
      <c r="Q715">
        <v>5752064.9500000002</v>
      </c>
      <c r="R715">
        <v>0</v>
      </c>
      <c r="S715" t="s">
        <v>114</v>
      </c>
      <c r="T715" t="s">
        <v>466</v>
      </c>
      <c r="U715" t="s">
        <v>109</v>
      </c>
      <c r="V715" t="s">
        <v>109</v>
      </c>
      <c r="W715" t="s">
        <v>2661</v>
      </c>
      <c r="X715" t="s">
        <v>7148</v>
      </c>
      <c r="Y715" t="s">
        <v>102</v>
      </c>
      <c r="Z715">
        <v>-1.29</v>
      </c>
      <c r="AA715">
        <v>-47.96</v>
      </c>
      <c r="AB715" t="s">
        <v>469</v>
      </c>
      <c r="AC715" t="s">
        <v>109</v>
      </c>
    </row>
    <row r="716" spans="1:29" x14ac:dyDescent="0.25">
      <c r="A716" t="s">
        <v>2654</v>
      </c>
      <c r="B716" t="s">
        <v>457</v>
      </c>
      <c r="C716" t="s">
        <v>458</v>
      </c>
      <c r="D716" t="s">
        <v>2985</v>
      </c>
      <c r="E716" t="s">
        <v>2986</v>
      </c>
      <c r="F716" t="s">
        <v>2987</v>
      </c>
      <c r="G716" t="s">
        <v>2988</v>
      </c>
      <c r="H716" t="s">
        <v>463</v>
      </c>
      <c r="I716" t="s">
        <v>2989</v>
      </c>
      <c r="J716" t="s">
        <v>2990</v>
      </c>
      <c r="L716" s="174">
        <v>46022</v>
      </c>
      <c r="M716" s="174">
        <v>45647</v>
      </c>
      <c r="N716">
        <v>303110.67</v>
      </c>
      <c r="O716">
        <v>7651767.6600000001</v>
      </c>
      <c r="P716">
        <v>7348656.9900000002</v>
      </c>
      <c r="Q716">
        <v>303110.67</v>
      </c>
      <c r="R716">
        <v>0</v>
      </c>
      <c r="S716" t="s">
        <v>579</v>
      </c>
      <c r="T716" t="s">
        <v>114</v>
      </c>
      <c r="U716" t="s">
        <v>466</v>
      </c>
      <c r="V716" t="s">
        <v>109</v>
      </c>
      <c r="W716" t="s">
        <v>2661</v>
      </c>
      <c r="Y716" t="s">
        <v>102</v>
      </c>
      <c r="Z716">
        <v>-0.63</v>
      </c>
      <c r="AA716">
        <v>-47.36</v>
      </c>
      <c r="AB716" t="s">
        <v>469</v>
      </c>
      <c r="AC716" t="s">
        <v>109</v>
      </c>
    </row>
    <row r="717" spans="1:29" x14ac:dyDescent="0.25">
      <c r="A717" t="s">
        <v>2654</v>
      </c>
      <c r="B717" t="s">
        <v>457</v>
      </c>
      <c r="C717" t="s">
        <v>458</v>
      </c>
      <c r="D717" t="s">
        <v>2985</v>
      </c>
      <c r="E717" t="s">
        <v>2986</v>
      </c>
      <c r="F717" t="s">
        <v>2991</v>
      </c>
      <c r="G717" t="s">
        <v>2988</v>
      </c>
      <c r="H717" t="s">
        <v>463</v>
      </c>
      <c r="I717" t="s">
        <v>2989</v>
      </c>
      <c r="J717" t="s">
        <v>2992</v>
      </c>
      <c r="L717" s="174">
        <v>45992.125</v>
      </c>
      <c r="M717" s="174">
        <v>46106</v>
      </c>
      <c r="N717">
        <v>1406205.25</v>
      </c>
      <c r="O717">
        <v>5062684</v>
      </c>
      <c r="P717">
        <v>0</v>
      </c>
      <c r="Q717">
        <v>1406205.25</v>
      </c>
      <c r="R717">
        <v>3656478.75</v>
      </c>
      <c r="S717" t="s">
        <v>109</v>
      </c>
      <c r="T717" t="s">
        <v>109</v>
      </c>
      <c r="U717" t="s">
        <v>114</v>
      </c>
      <c r="V717" t="s">
        <v>109</v>
      </c>
      <c r="W717" t="s">
        <v>2661</v>
      </c>
      <c r="Y717" t="s">
        <v>102</v>
      </c>
      <c r="Z717">
        <v>-0.63</v>
      </c>
      <c r="AA717">
        <v>-47.36</v>
      </c>
      <c r="AB717" t="s">
        <v>625</v>
      </c>
      <c r="AC717" t="s">
        <v>2691</v>
      </c>
    </row>
    <row r="718" spans="1:29" x14ac:dyDescent="0.25">
      <c r="A718" t="s">
        <v>2654</v>
      </c>
      <c r="B718" t="s">
        <v>457</v>
      </c>
      <c r="C718" t="s">
        <v>604</v>
      </c>
      <c r="D718" t="s">
        <v>2993</v>
      </c>
      <c r="E718" t="s">
        <v>606</v>
      </c>
      <c r="F718" t="s">
        <v>2994</v>
      </c>
      <c r="G718" t="s">
        <v>2995</v>
      </c>
      <c r="H718" t="s">
        <v>463</v>
      </c>
      <c r="I718" t="s">
        <v>2996</v>
      </c>
      <c r="J718" t="s">
        <v>2997</v>
      </c>
      <c r="K718" t="s">
        <v>2998</v>
      </c>
      <c r="L718" s="174">
        <v>45832</v>
      </c>
      <c r="M718" s="174">
        <v>45826</v>
      </c>
      <c r="N718">
        <v>5174937.41</v>
      </c>
      <c r="O718">
        <v>5227999</v>
      </c>
      <c r="P718">
        <v>53061.59</v>
      </c>
      <c r="Q718">
        <v>5174937.41</v>
      </c>
      <c r="R718">
        <v>0</v>
      </c>
      <c r="S718" t="s">
        <v>109</v>
      </c>
      <c r="T718" t="s">
        <v>109</v>
      </c>
      <c r="U718" t="s">
        <v>114</v>
      </c>
      <c r="V718" t="s">
        <v>109</v>
      </c>
      <c r="W718" t="s">
        <v>2891</v>
      </c>
      <c r="Y718" t="s">
        <v>102</v>
      </c>
      <c r="Z718">
        <v>-4.92</v>
      </c>
      <c r="AA718">
        <v>-49.82</v>
      </c>
      <c r="AB718" t="s">
        <v>475</v>
      </c>
      <c r="AC718" t="s">
        <v>2696</v>
      </c>
    </row>
    <row r="719" spans="1:29" x14ac:dyDescent="0.25">
      <c r="A719" t="s">
        <v>2654</v>
      </c>
      <c r="B719" t="s">
        <v>495</v>
      </c>
      <c r="C719" t="s">
        <v>604</v>
      </c>
      <c r="D719" t="s">
        <v>2993</v>
      </c>
      <c r="E719" t="s">
        <v>606</v>
      </c>
      <c r="F719" t="s">
        <v>2999</v>
      </c>
      <c r="G719" t="s">
        <v>3000</v>
      </c>
      <c r="H719" t="s">
        <v>463</v>
      </c>
      <c r="I719" t="s">
        <v>2810</v>
      </c>
      <c r="J719" t="s">
        <v>615</v>
      </c>
      <c r="K719" t="s">
        <v>3001</v>
      </c>
      <c r="L719" s="174">
        <v>45991</v>
      </c>
      <c r="M719" s="174">
        <v>46434</v>
      </c>
      <c r="N719">
        <v>0</v>
      </c>
      <c r="O719">
        <v>504243.08</v>
      </c>
      <c r="P719">
        <v>0</v>
      </c>
      <c r="Q719">
        <v>0</v>
      </c>
      <c r="R719">
        <v>504243.08</v>
      </c>
      <c r="S719" t="s">
        <v>109</v>
      </c>
      <c r="T719" t="s">
        <v>109</v>
      </c>
      <c r="U719" t="s">
        <v>109</v>
      </c>
      <c r="V719" t="s">
        <v>109</v>
      </c>
      <c r="W719" t="s">
        <v>2661</v>
      </c>
      <c r="X719" t="s">
        <v>3002</v>
      </c>
      <c r="Y719" t="s">
        <v>102</v>
      </c>
      <c r="Z719">
        <v>-2.57</v>
      </c>
      <c r="AA719">
        <v>-47.56</v>
      </c>
      <c r="AB719" t="s">
        <v>625</v>
      </c>
    </row>
    <row r="720" spans="1:29" x14ac:dyDescent="0.25">
      <c r="A720" t="s">
        <v>2654</v>
      </c>
      <c r="B720" t="s">
        <v>516</v>
      </c>
      <c r="C720" t="s">
        <v>604</v>
      </c>
      <c r="D720" t="s">
        <v>2993</v>
      </c>
      <c r="E720" t="s">
        <v>606</v>
      </c>
      <c r="F720" t="s">
        <v>3003</v>
      </c>
      <c r="G720" t="s">
        <v>3004</v>
      </c>
      <c r="H720" t="s">
        <v>463</v>
      </c>
      <c r="I720" t="s">
        <v>2899</v>
      </c>
      <c r="J720" t="s">
        <v>3005</v>
      </c>
      <c r="K720" t="s">
        <v>3006</v>
      </c>
      <c r="L720" s="174">
        <v>45798</v>
      </c>
      <c r="M720" s="174">
        <v>45812</v>
      </c>
      <c r="N720">
        <v>1636565</v>
      </c>
      <c r="O720">
        <v>1670979.83</v>
      </c>
      <c r="P720">
        <v>34414.83</v>
      </c>
      <c r="Q720">
        <v>1636565</v>
      </c>
      <c r="R720">
        <v>0</v>
      </c>
      <c r="S720" t="s">
        <v>109</v>
      </c>
      <c r="T720" t="s">
        <v>579</v>
      </c>
      <c r="U720" t="s">
        <v>114</v>
      </c>
      <c r="V720" t="s">
        <v>109</v>
      </c>
      <c r="W720" t="s">
        <v>2736</v>
      </c>
      <c r="Y720" t="s">
        <v>102</v>
      </c>
      <c r="Z720">
        <v>-2.15</v>
      </c>
      <c r="AA720">
        <v>-56.09</v>
      </c>
      <c r="AB720" t="s">
        <v>469</v>
      </c>
      <c r="AC720" t="s">
        <v>109</v>
      </c>
    </row>
    <row r="721" spans="1:29" x14ac:dyDescent="0.25">
      <c r="A721" t="s">
        <v>2654</v>
      </c>
      <c r="B721" t="s">
        <v>573</v>
      </c>
      <c r="C721" t="s">
        <v>477</v>
      </c>
      <c r="D721" t="s">
        <v>3007</v>
      </c>
      <c r="E721" t="s">
        <v>3008</v>
      </c>
      <c r="F721" t="s">
        <v>3009</v>
      </c>
      <c r="G721" t="s">
        <v>3010</v>
      </c>
      <c r="H721" t="s">
        <v>463</v>
      </c>
      <c r="I721" t="s">
        <v>876</v>
      </c>
      <c r="J721" t="s">
        <v>7149</v>
      </c>
      <c r="K721" t="s">
        <v>7150</v>
      </c>
      <c r="L721" s="174">
        <v>45930.125</v>
      </c>
      <c r="M721" s="174">
        <v>45943</v>
      </c>
      <c r="N721">
        <v>9017491.6199999992</v>
      </c>
      <c r="O721">
        <v>9017491.6199999992</v>
      </c>
      <c r="P721">
        <v>0</v>
      </c>
      <c r="Q721">
        <v>9017491.6199999992</v>
      </c>
      <c r="R721">
        <v>0</v>
      </c>
      <c r="S721" t="s">
        <v>109</v>
      </c>
      <c r="T721" t="s">
        <v>109</v>
      </c>
      <c r="U721" t="s">
        <v>114</v>
      </c>
      <c r="V721" t="s">
        <v>109</v>
      </c>
      <c r="W721" t="s">
        <v>2673</v>
      </c>
      <c r="X721" t="s">
        <v>7071</v>
      </c>
      <c r="Y721" t="s">
        <v>102</v>
      </c>
      <c r="Z721">
        <v>-1.44</v>
      </c>
      <c r="AA721">
        <v>-48.47</v>
      </c>
      <c r="AB721" t="s">
        <v>523</v>
      </c>
      <c r="AC721" t="s">
        <v>2716</v>
      </c>
    </row>
    <row r="722" spans="1:29" x14ac:dyDescent="0.25">
      <c r="A722" t="s">
        <v>2654</v>
      </c>
      <c r="B722" t="s">
        <v>573</v>
      </c>
      <c r="C722" t="s">
        <v>477</v>
      </c>
      <c r="D722" t="s">
        <v>3007</v>
      </c>
      <c r="E722" t="s">
        <v>3008</v>
      </c>
      <c r="F722" t="s">
        <v>3011</v>
      </c>
      <c r="G722" t="s">
        <v>3012</v>
      </c>
      <c r="H722" t="s">
        <v>463</v>
      </c>
      <c r="I722" t="s">
        <v>2821</v>
      </c>
      <c r="J722" t="s">
        <v>3013</v>
      </c>
      <c r="K722" t="s">
        <v>3014</v>
      </c>
      <c r="L722" s="174">
        <v>45930.125</v>
      </c>
      <c r="M722" s="174">
        <v>45943</v>
      </c>
      <c r="N722">
        <v>5332617.8499999996</v>
      </c>
      <c r="O722">
        <v>5332617.8499999996</v>
      </c>
      <c r="P722">
        <v>0</v>
      </c>
      <c r="Q722">
        <v>5332617.8499999996</v>
      </c>
      <c r="R722">
        <v>0</v>
      </c>
      <c r="S722" t="s">
        <v>109</v>
      </c>
      <c r="T722" t="s">
        <v>109</v>
      </c>
      <c r="U722" t="s">
        <v>114</v>
      </c>
      <c r="V722" t="s">
        <v>109</v>
      </c>
      <c r="X722" t="s">
        <v>2822</v>
      </c>
      <c r="Y722" t="s">
        <v>102</v>
      </c>
      <c r="Z722">
        <v>-1.25</v>
      </c>
      <c r="AA722">
        <v>-48.55</v>
      </c>
      <c r="AB722" t="s">
        <v>523</v>
      </c>
      <c r="AC722" t="s">
        <v>2716</v>
      </c>
    </row>
    <row r="723" spans="1:29" x14ac:dyDescent="0.25">
      <c r="A723" t="s">
        <v>2654</v>
      </c>
      <c r="B723" t="s">
        <v>573</v>
      </c>
      <c r="C723" t="s">
        <v>477</v>
      </c>
      <c r="D723" t="s">
        <v>3007</v>
      </c>
      <c r="E723" t="s">
        <v>3008</v>
      </c>
      <c r="F723" t="s">
        <v>3015</v>
      </c>
      <c r="G723" t="s">
        <v>3016</v>
      </c>
      <c r="H723" t="s">
        <v>463</v>
      </c>
      <c r="I723" t="s">
        <v>3017</v>
      </c>
      <c r="J723" t="s">
        <v>2826</v>
      </c>
      <c r="K723" t="s">
        <v>3018</v>
      </c>
      <c r="L723" s="174">
        <v>45930.125</v>
      </c>
      <c r="M723" s="174">
        <v>45954</v>
      </c>
      <c r="N723">
        <v>1859979.7</v>
      </c>
      <c r="O723">
        <v>1859979.7</v>
      </c>
      <c r="P723">
        <v>0</v>
      </c>
      <c r="Q723">
        <v>1859979.7</v>
      </c>
      <c r="R723">
        <v>0</v>
      </c>
      <c r="S723" t="s">
        <v>109</v>
      </c>
      <c r="T723" t="s">
        <v>109</v>
      </c>
      <c r="U723" t="s">
        <v>114</v>
      </c>
      <c r="V723" t="s">
        <v>109</v>
      </c>
      <c r="W723" t="s">
        <v>2673</v>
      </c>
      <c r="Y723" t="s">
        <v>102</v>
      </c>
      <c r="Z723">
        <v>-1.46</v>
      </c>
      <c r="AA723">
        <v>-48.5</v>
      </c>
      <c r="AB723" t="s">
        <v>523</v>
      </c>
      <c r="AC723" t="s">
        <v>2716</v>
      </c>
    </row>
    <row r="724" spans="1:29" x14ac:dyDescent="0.25">
      <c r="A724" t="s">
        <v>2654</v>
      </c>
      <c r="B724" t="s">
        <v>573</v>
      </c>
      <c r="C724" t="s">
        <v>477</v>
      </c>
      <c r="D724" t="s">
        <v>3007</v>
      </c>
      <c r="E724" t="s">
        <v>3008</v>
      </c>
      <c r="F724" t="s">
        <v>3019</v>
      </c>
      <c r="G724" t="s">
        <v>3020</v>
      </c>
      <c r="H724" t="s">
        <v>463</v>
      </c>
      <c r="I724" t="s">
        <v>2802</v>
      </c>
      <c r="J724" t="s">
        <v>3021</v>
      </c>
      <c r="K724" t="s">
        <v>3022</v>
      </c>
      <c r="L724" s="174">
        <v>45930.125</v>
      </c>
      <c r="M724" s="174">
        <v>45943</v>
      </c>
      <c r="N724">
        <v>3140285.76</v>
      </c>
      <c r="O724">
        <v>3140285.76</v>
      </c>
      <c r="P724">
        <v>0</v>
      </c>
      <c r="Q724">
        <v>3140285.76</v>
      </c>
      <c r="R724">
        <v>0</v>
      </c>
      <c r="S724" t="s">
        <v>109</v>
      </c>
      <c r="T724" t="s">
        <v>109</v>
      </c>
      <c r="U724" t="s">
        <v>114</v>
      </c>
      <c r="V724" t="s">
        <v>109</v>
      </c>
      <c r="W724" t="s">
        <v>2673</v>
      </c>
      <c r="Y724" t="s">
        <v>102</v>
      </c>
      <c r="Z724">
        <v>-1.46</v>
      </c>
      <c r="AA724">
        <v>-48.45</v>
      </c>
      <c r="AB724" t="s">
        <v>523</v>
      </c>
      <c r="AC724" t="s">
        <v>2716</v>
      </c>
    </row>
    <row r="725" spans="1:29" x14ac:dyDescent="0.25">
      <c r="A725" t="s">
        <v>2654</v>
      </c>
      <c r="B725" t="s">
        <v>573</v>
      </c>
      <c r="C725" t="s">
        <v>477</v>
      </c>
      <c r="D725" t="s">
        <v>3007</v>
      </c>
      <c r="E725" t="s">
        <v>3008</v>
      </c>
      <c r="F725" t="s">
        <v>3023</v>
      </c>
      <c r="G725" t="s">
        <v>3024</v>
      </c>
      <c r="H725" t="s">
        <v>463</v>
      </c>
      <c r="I725" t="s">
        <v>3025</v>
      </c>
      <c r="J725" t="s">
        <v>3026</v>
      </c>
      <c r="L725" s="174">
        <v>45930.125</v>
      </c>
      <c r="M725" s="174">
        <v>45958</v>
      </c>
      <c r="N725">
        <v>8100000</v>
      </c>
      <c r="O725">
        <v>8100000</v>
      </c>
      <c r="P725">
        <v>0</v>
      </c>
      <c r="Q725">
        <v>8100000</v>
      </c>
      <c r="R725">
        <v>0</v>
      </c>
      <c r="S725" t="s">
        <v>109</v>
      </c>
      <c r="T725" t="s">
        <v>109</v>
      </c>
      <c r="U725" t="s">
        <v>114</v>
      </c>
      <c r="V725" t="s">
        <v>109</v>
      </c>
      <c r="W725" t="s">
        <v>2673</v>
      </c>
      <c r="Y725" t="s">
        <v>102</v>
      </c>
      <c r="Z725">
        <v>-1.46</v>
      </c>
      <c r="AA725">
        <v>-48.5</v>
      </c>
      <c r="AB725" t="s">
        <v>523</v>
      </c>
      <c r="AC725" t="s">
        <v>2716</v>
      </c>
    </row>
    <row r="726" spans="1:29" x14ac:dyDescent="0.25">
      <c r="A726" t="s">
        <v>2654</v>
      </c>
      <c r="B726" t="s">
        <v>516</v>
      </c>
      <c r="C726" t="s">
        <v>458</v>
      </c>
      <c r="D726" t="s">
        <v>3027</v>
      </c>
      <c r="E726" t="s">
        <v>3028</v>
      </c>
      <c r="F726" t="s">
        <v>3029</v>
      </c>
      <c r="G726" t="s">
        <v>3030</v>
      </c>
      <c r="H726" t="s">
        <v>463</v>
      </c>
      <c r="I726" t="s">
        <v>2683</v>
      </c>
      <c r="J726" t="s">
        <v>1829</v>
      </c>
      <c r="L726" s="174">
        <v>46692.125</v>
      </c>
      <c r="M726" s="174">
        <v>46640</v>
      </c>
      <c r="N726">
        <v>0</v>
      </c>
      <c r="O726">
        <v>1234463.95</v>
      </c>
      <c r="P726">
        <v>0</v>
      </c>
      <c r="Q726">
        <v>0</v>
      </c>
      <c r="R726">
        <v>1234463.95</v>
      </c>
      <c r="S726" t="s">
        <v>109</v>
      </c>
      <c r="T726" t="s">
        <v>109</v>
      </c>
      <c r="U726" t="s">
        <v>579</v>
      </c>
      <c r="V726" t="s">
        <v>114</v>
      </c>
      <c r="W726" t="s">
        <v>2661</v>
      </c>
      <c r="Y726" t="s">
        <v>102</v>
      </c>
      <c r="Z726">
        <v>-3</v>
      </c>
      <c r="AA726">
        <v>-47.35</v>
      </c>
      <c r="AB726" t="s">
        <v>625</v>
      </c>
      <c r="AC726" t="s">
        <v>2775</v>
      </c>
    </row>
    <row r="727" spans="1:29" x14ac:dyDescent="0.25">
      <c r="A727" t="s">
        <v>2654</v>
      </c>
      <c r="B727" t="s">
        <v>580</v>
      </c>
      <c r="C727" t="s">
        <v>458</v>
      </c>
      <c r="D727" t="s">
        <v>3027</v>
      </c>
      <c r="E727" t="s">
        <v>3028</v>
      </c>
      <c r="F727" t="s">
        <v>3031</v>
      </c>
      <c r="G727" t="s">
        <v>3032</v>
      </c>
      <c r="H727" t="s">
        <v>463</v>
      </c>
      <c r="I727" t="s">
        <v>3033</v>
      </c>
      <c r="J727" t="s">
        <v>3034</v>
      </c>
      <c r="L727" s="174">
        <v>46692.125</v>
      </c>
      <c r="M727" s="174">
        <v>46652</v>
      </c>
      <c r="N727">
        <v>603525</v>
      </c>
      <c r="O727">
        <v>17408327.850000001</v>
      </c>
      <c r="P727">
        <v>34662.589999999997</v>
      </c>
      <c r="Q727">
        <v>603525</v>
      </c>
      <c r="R727">
        <v>16770140.26</v>
      </c>
      <c r="S727" t="s">
        <v>109</v>
      </c>
      <c r="T727" t="s">
        <v>109</v>
      </c>
      <c r="U727" t="s">
        <v>579</v>
      </c>
      <c r="V727" t="s">
        <v>114</v>
      </c>
      <c r="W727" t="s">
        <v>2661</v>
      </c>
      <c r="Y727" t="s">
        <v>102</v>
      </c>
      <c r="Z727">
        <v>-3</v>
      </c>
      <c r="AA727">
        <v>-47.35</v>
      </c>
      <c r="AB727" t="s">
        <v>625</v>
      </c>
      <c r="AC727" t="s">
        <v>2775</v>
      </c>
    </row>
    <row r="728" spans="1:29" x14ac:dyDescent="0.25">
      <c r="A728" t="s">
        <v>2654</v>
      </c>
      <c r="B728" t="s">
        <v>580</v>
      </c>
      <c r="C728" t="s">
        <v>458</v>
      </c>
      <c r="D728" t="s">
        <v>3035</v>
      </c>
      <c r="E728" t="s">
        <v>3036</v>
      </c>
      <c r="F728" t="s">
        <v>3037</v>
      </c>
      <c r="G728" t="s">
        <v>3038</v>
      </c>
      <c r="H728" t="s">
        <v>463</v>
      </c>
      <c r="I728" t="s">
        <v>3039</v>
      </c>
      <c r="J728" t="s">
        <v>3040</v>
      </c>
      <c r="L728" s="174">
        <v>45846</v>
      </c>
      <c r="M728" s="174">
        <v>45816</v>
      </c>
      <c r="N728">
        <v>5755226.7999999998</v>
      </c>
      <c r="O728">
        <v>5857506.4100000001</v>
      </c>
      <c r="P728">
        <v>102279.61</v>
      </c>
      <c r="Q728">
        <v>5755226.7999999998</v>
      </c>
      <c r="R728">
        <v>0</v>
      </c>
      <c r="S728" t="s">
        <v>109</v>
      </c>
      <c r="T728" t="s">
        <v>114</v>
      </c>
      <c r="U728" t="s">
        <v>466</v>
      </c>
      <c r="V728" t="s">
        <v>109</v>
      </c>
      <c r="W728" t="s">
        <v>2661</v>
      </c>
      <c r="Y728" t="s">
        <v>102</v>
      </c>
      <c r="Z728">
        <v>-1.35</v>
      </c>
      <c r="AA728">
        <v>-47.58</v>
      </c>
      <c r="AB728" t="s">
        <v>469</v>
      </c>
      <c r="AC728" t="s">
        <v>109</v>
      </c>
    </row>
    <row r="729" spans="1:29" x14ac:dyDescent="0.25">
      <c r="A729" t="s">
        <v>2654</v>
      </c>
      <c r="B729" t="s">
        <v>641</v>
      </c>
      <c r="C729" t="s">
        <v>477</v>
      </c>
      <c r="D729" t="s">
        <v>3041</v>
      </c>
      <c r="E729" t="s">
        <v>643</v>
      </c>
      <c r="F729" t="s">
        <v>3042</v>
      </c>
      <c r="G729" t="s">
        <v>3043</v>
      </c>
      <c r="H729" t="s">
        <v>463</v>
      </c>
      <c r="I729" t="s">
        <v>2861</v>
      </c>
      <c r="J729" t="s">
        <v>701</v>
      </c>
      <c r="K729" t="s">
        <v>3044</v>
      </c>
      <c r="L729" s="174">
        <v>46022.125</v>
      </c>
      <c r="M729" s="174">
        <v>45939</v>
      </c>
      <c r="N729">
        <v>439746.03</v>
      </c>
      <c r="O729">
        <v>439749.11000000004</v>
      </c>
      <c r="P729">
        <v>0</v>
      </c>
      <c r="Q729">
        <v>439746.03</v>
      </c>
      <c r="R729">
        <v>3.08</v>
      </c>
      <c r="S729" t="s">
        <v>109</v>
      </c>
      <c r="T729" t="s">
        <v>109</v>
      </c>
      <c r="U729" t="s">
        <v>114</v>
      </c>
      <c r="V729" t="s">
        <v>109</v>
      </c>
      <c r="X729" t="s">
        <v>2863</v>
      </c>
      <c r="Y729" t="s">
        <v>102</v>
      </c>
      <c r="Z729">
        <v>-2.68</v>
      </c>
      <c r="AA729">
        <v>-49.28</v>
      </c>
      <c r="AB729" t="s">
        <v>625</v>
      </c>
      <c r="AC729" t="s">
        <v>2869</v>
      </c>
    </row>
    <row r="730" spans="1:29" x14ac:dyDescent="0.25">
      <c r="A730" t="s">
        <v>2654</v>
      </c>
      <c r="B730" t="s">
        <v>641</v>
      </c>
      <c r="C730" t="s">
        <v>477</v>
      </c>
      <c r="D730" t="s">
        <v>3041</v>
      </c>
      <c r="E730" t="s">
        <v>643</v>
      </c>
      <c r="F730" t="s">
        <v>3045</v>
      </c>
      <c r="G730" t="s">
        <v>3046</v>
      </c>
      <c r="H730" t="s">
        <v>463</v>
      </c>
      <c r="I730" t="s">
        <v>2844</v>
      </c>
      <c r="J730" t="s">
        <v>2615</v>
      </c>
      <c r="K730" t="s">
        <v>3047</v>
      </c>
      <c r="L730" s="174">
        <v>46155</v>
      </c>
      <c r="M730" s="174">
        <v>46155</v>
      </c>
      <c r="N730">
        <v>0</v>
      </c>
      <c r="O730">
        <v>0</v>
      </c>
      <c r="P730">
        <v>0</v>
      </c>
      <c r="Q730">
        <v>0</v>
      </c>
      <c r="R730">
        <v>0</v>
      </c>
      <c r="S730" t="s">
        <v>109</v>
      </c>
      <c r="T730" t="s">
        <v>109</v>
      </c>
      <c r="U730" t="s">
        <v>109</v>
      </c>
      <c r="V730" t="s">
        <v>109</v>
      </c>
      <c r="W730" t="s">
        <v>2667</v>
      </c>
      <c r="Y730" t="s">
        <v>102</v>
      </c>
      <c r="Z730">
        <v>-6.09</v>
      </c>
      <c r="AA730">
        <v>-49.54</v>
      </c>
      <c r="AB730" t="s">
        <v>475</v>
      </c>
    </row>
    <row r="731" spans="1:29" x14ac:dyDescent="0.25">
      <c r="A731" t="s">
        <v>2654</v>
      </c>
      <c r="B731" t="s">
        <v>641</v>
      </c>
      <c r="C731" t="s">
        <v>477</v>
      </c>
      <c r="D731" t="s">
        <v>3041</v>
      </c>
      <c r="E731" t="s">
        <v>643</v>
      </c>
      <c r="F731" t="s">
        <v>3048</v>
      </c>
      <c r="G731" t="s">
        <v>3049</v>
      </c>
      <c r="H731" t="s">
        <v>463</v>
      </c>
      <c r="I731" t="s">
        <v>3050</v>
      </c>
      <c r="J731" t="s">
        <v>2615</v>
      </c>
      <c r="K731" t="s">
        <v>3051</v>
      </c>
      <c r="L731" s="174">
        <v>46155</v>
      </c>
      <c r="M731" s="174">
        <v>46155</v>
      </c>
      <c r="N731">
        <v>0</v>
      </c>
      <c r="O731">
        <v>0</v>
      </c>
      <c r="P731">
        <v>0</v>
      </c>
      <c r="Q731">
        <v>0</v>
      </c>
      <c r="R731">
        <v>0</v>
      </c>
      <c r="S731" t="s">
        <v>109</v>
      </c>
      <c r="T731" t="s">
        <v>109</v>
      </c>
      <c r="U731" t="s">
        <v>109</v>
      </c>
      <c r="V731" t="s">
        <v>109</v>
      </c>
      <c r="W731" t="s">
        <v>2667</v>
      </c>
      <c r="Y731" t="s">
        <v>102</v>
      </c>
      <c r="Z731">
        <v>-8.27</v>
      </c>
      <c r="AA731">
        <v>-49.27</v>
      </c>
      <c r="AB731" t="s">
        <v>475</v>
      </c>
    </row>
    <row r="732" spans="1:29" x14ac:dyDescent="0.25">
      <c r="A732" t="s">
        <v>2654</v>
      </c>
      <c r="B732" t="s">
        <v>650</v>
      </c>
      <c r="C732" t="s">
        <v>477</v>
      </c>
      <c r="D732" t="s">
        <v>3041</v>
      </c>
      <c r="E732" t="s">
        <v>643</v>
      </c>
      <c r="F732" t="s">
        <v>3052</v>
      </c>
      <c r="G732" t="s">
        <v>3053</v>
      </c>
      <c r="H732" t="s">
        <v>463</v>
      </c>
      <c r="I732" t="s">
        <v>3054</v>
      </c>
      <c r="J732" t="s">
        <v>704</v>
      </c>
      <c r="K732" t="s">
        <v>3055</v>
      </c>
      <c r="L732" s="174">
        <v>45747</v>
      </c>
      <c r="M732" s="174">
        <v>45755</v>
      </c>
      <c r="N732">
        <v>393804.55</v>
      </c>
      <c r="O732">
        <v>449695.61</v>
      </c>
      <c r="P732">
        <v>55891.06</v>
      </c>
      <c r="Q732">
        <v>393804.55</v>
      </c>
      <c r="R732">
        <v>0</v>
      </c>
      <c r="S732" t="s">
        <v>109</v>
      </c>
      <c r="T732" t="s">
        <v>114</v>
      </c>
      <c r="U732" t="s">
        <v>466</v>
      </c>
      <c r="V732" t="s">
        <v>109</v>
      </c>
      <c r="W732" t="s">
        <v>2667</v>
      </c>
      <c r="Y732" t="s">
        <v>102</v>
      </c>
      <c r="Z732">
        <v>-4.78</v>
      </c>
      <c r="AA732">
        <v>-48.09</v>
      </c>
      <c r="AB732" t="s">
        <v>469</v>
      </c>
      <c r="AC732" t="s">
        <v>109</v>
      </c>
    </row>
    <row r="733" spans="1:29" x14ac:dyDescent="0.25">
      <c r="A733" t="s">
        <v>2654</v>
      </c>
      <c r="B733" t="s">
        <v>650</v>
      </c>
      <c r="C733" t="s">
        <v>477</v>
      </c>
      <c r="D733" t="s">
        <v>3041</v>
      </c>
      <c r="E733" t="s">
        <v>643</v>
      </c>
      <c r="F733" t="s">
        <v>3056</v>
      </c>
      <c r="G733" t="s">
        <v>3057</v>
      </c>
      <c r="H733" t="s">
        <v>463</v>
      </c>
      <c r="I733" t="s">
        <v>3058</v>
      </c>
      <c r="J733" t="s">
        <v>704</v>
      </c>
      <c r="K733" t="s">
        <v>3059</v>
      </c>
      <c r="L733" s="174">
        <v>45747</v>
      </c>
      <c r="M733" s="174">
        <v>45788</v>
      </c>
      <c r="N733">
        <v>395272.27</v>
      </c>
      <c r="O733">
        <v>449695.61</v>
      </c>
      <c r="P733">
        <v>54423.34</v>
      </c>
      <c r="Q733">
        <v>395272.27</v>
      </c>
      <c r="R733">
        <v>0</v>
      </c>
      <c r="S733" t="s">
        <v>109</v>
      </c>
      <c r="T733" t="s">
        <v>114</v>
      </c>
      <c r="U733" t="s">
        <v>466</v>
      </c>
      <c r="V733" t="s">
        <v>109</v>
      </c>
      <c r="W733" t="s">
        <v>2667</v>
      </c>
      <c r="Y733" t="s">
        <v>102</v>
      </c>
      <c r="Z733">
        <v>-5.37</v>
      </c>
      <c r="AA733">
        <v>-49.12</v>
      </c>
      <c r="AB733" t="s">
        <v>469</v>
      </c>
      <c r="AC733" t="s">
        <v>109</v>
      </c>
    </row>
    <row r="734" spans="1:29" x14ac:dyDescent="0.25">
      <c r="A734" t="s">
        <v>2654</v>
      </c>
      <c r="B734" t="s">
        <v>650</v>
      </c>
      <c r="C734" t="s">
        <v>477</v>
      </c>
      <c r="D734" t="s">
        <v>3041</v>
      </c>
      <c r="E734" t="s">
        <v>643</v>
      </c>
      <c r="F734" t="s">
        <v>3060</v>
      </c>
      <c r="G734" t="s">
        <v>3053</v>
      </c>
      <c r="H734" t="s">
        <v>463</v>
      </c>
      <c r="I734" t="s">
        <v>3054</v>
      </c>
      <c r="J734" t="s">
        <v>2061</v>
      </c>
      <c r="K734" t="s">
        <v>3061</v>
      </c>
      <c r="L734" s="174">
        <v>45747</v>
      </c>
      <c r="M734" s="174">
        <v>45746</v>
      </c>
      <c r="N734">
        <v>144415.51999999999</v>
      </c>
      <c r="O734">
        <v>171787.83</v>
      </c>
      <c r="P734">
        <v>27372.31</v>
      </c>
      <c r="Q734">
        <v>144415.51999999999</v>
      </c>
      <c r="R734">
        <v>0</v>
      </c>
      <c r="S734" t="s">
        <v>109</v>
      </c>
      <c r="T734" t="s">
        <v>114</v>
      </c>
      <c r="U734" t="s">
        <v>466</v>
      </c>
      <c r="V734" t="s">
        <v>109</v>
      </c>
      <c r="W734" t="s">
        <v>2667</v>
      </c>
      <c r="Y734" t="s">
        <v>102</v>
      </c>
      <c r="Z734">
        <v>-4.78</v>
      </c>
      <c r="AA734">
        <v>-48.09</v>
      </c>
      <c r="AB734" t="s">
        <v>469</v>
      </c>
      <c r="AC734" t="s">
        <v>109</v>
      </c>
    </row>
    <row r="735" spans="1:29" x14ac:dyDescent="0.25">
      <c r="A735" t="s">
        <v>2654</v>
      </c>
      <c r="B735" t="s">
        <v>650</v>
      </c>
      <c r="C735" t="s">
        <v>477</v>
      </c>
      <c r="D735" t="s">
        <v>3041</v>
      </c>
      <c r="E735" t="s">
        <v>643</v>
      </c>
      <c r="F735" t="s">
        <v>3062</v>
      </c>
      <c r="G735" t="s">
        <v>3063</v>
      </c>
      <c r="H735" t="s">
        <v>463</v>
      </c>
      <c r="I735" t="s">
        <v>2714</v>
      </c>
      <c r="J735" t="s">
        <v>3064</v>
      </c>
      <c r="K735" t="s">
        <v>3065</v>
      </c>
      <c r="L735" s="174">
        <v>45747</v>
      </c>
      <c r="M735" s="174">
        <v>45852</v>
      </c>
      <c r="N735">
        <v>1154068.25</v>
      </c>
      <c r="O735">
        <v>1593920.98</v>
      </c>
      <c r="P735">
        <v>439852.73</v>
      </c>
      <c r="Q735">
        <v>1154068.25</v>
      </c>
      <c r="R735">
        <v>0</v>
      </c>
      <c r="S735" t="s">
        <v>109</v>
      </c>
      <c r="T735" t="s">
        <v>114</v>
      </c>
      <c r="U735" t="s">
        <v>466</v>
      </c>
      <c r="V735" t="s">
        <v>109</v>
      </c>
      <c r="W735" t="s">
        <v>2673</v>
      </c>
      <c r="Y735" t="s">
        <v>102</v>
      </c>
      <c r="Z735">
        <v>-1.46</v>
      </c>
      <c r="AA735">
        <v>-48.5</v>
      </c>
      <c r="AB735" t="s">
        <v>469</v>
      </c>
      <c r="AC735" t="s">
        <v>109</v>
      </c>
    </row>
    <row r="736" spans="1:29" x14ac:dyDescent="0.25">
      <c r="A736" t="s">
        <v>2654</v>
      </c>
      <c r="B736" t="s">
        <v>650</v>
      </c>
      <c r="C736" t="s">
        <v>477</v>
      </c>
      <c r="D736" t="s">
        <v>3041</v>
      </c>
      <c r="E736" t="s">
        <v>643</v>
      </c>
      <c r="F736" t="s">
        <v>3066</v>
      </c>
      <c r="G736" t="s">
        <v>3067</v>
      </c>
      <c r="H736" t="s">
        <v>463</v>
      </c>
      <c r="I736" t="s">
        <v>2964</v>
      </c>
      <c r="J736" t="s">
        <v>3068</v>
      </c>
      <c r="K736" t="s">
        <v>3069</v>
      </c>
      <c r="L736" s="174">
        <v>45747</v>
      </c>
      <c r="M736" s="174">
        <v>45942</v>
      </c>
      <c r="N736">
        <v>330638.49</v>
      </c>
      <c r="O736">
        <v>739525.98</v>
      </c>
      <c r="P736">
        <v>408887.49</v>
      </c>
      <c r="Q736">
        <v>330638.49</v>
      </c>
      <c r="R736">
        <v>0</v>
      </c>
      <c r="S736" t="s">
        <v>109</v>
      </c>
      <c r="T736" t="s">
        <v>114</v>
      </c>
      <c r="U736" t="s">
        <v>466</v>
      </c>
      <c r="V736" t="s">
        <v>109</v>
      </c>
      <c r="W736" t="s">
        <v>2673</v>
      </c>
      <c r="Y736" t="s">
        <v>102</v>
      </c>
      <c r="Z736">
        <v>-1.37</v>
      </c>
      <c r="AA736">
        <v>-48.37</v>
      </c>
      <c r="AB736" t="s">
        <v>469</v>
      </c>
      <c r="AC736" t="s">
        <v>109</v>
      </c>
    </row>
    <row r="737" spans="1:29" x14ac:dyDescent="0.25">
      <c r="A737" t="s">
        <v>2654</v>
      </c>
      <c r="B737" t="s">
        <v>650</v>
      </c>
      <c r="C737" t="s">
        <v>477</v>
      </c>
      <c r="D737" t="s">
        <v>3041</v>
      </c>
      <c r="E737" t="s">
        <v>643</v>
      </c>
      <c r="F737" t="s">
        <v>3070</v>
      </c>
      <c r="G737" t="s">
        <v>3071</v>
      </c>
      <c r="H737" t="s">
        <v>463</v>
      </c>
      <c r="I737" t="s">
        <v>3017</v>
      </c>
      <c r="J737" t="s">
        <v>2046</v>
      </c>
      <c r="K737" t="s">
        <v>3072</v>
      </c>
      <c r="L737" s="174">
        <v>45747</v>
      </c>
      <c r="M737" s="174">
        <v>45726</v>
      </c>
      <c r="N737">
        <v>114664.31</v>
      </c>
      <c r="O737">
        <v>390189.08</v>
      </c>
      <c r="P737">
        <v>275524.77</v>
      </c>
      <c r="Q737">
        <v>114664.31</v>
      </c>
      <c r="R737">
        <v>0</v>
      </c>
      <c r="S737" t="s">
        <v>109</v>
      </c>
      <c r="T737" t="s">
        <v>114</v>
      </c>
      <c r="U737" t="s">
        <v>466</v>
      </c>
      <c r="V737" t="s">
        <v>109</v>
      </c>
      <c r="W737" t="s">
        <v>2673</v>
      </c>
      <c r="Y737" t="s">
        <v>102</v>
      </c>
      <c r="Z737">
        <v>-1.46</v>
      </c>
      <c r="AA737">
        <v>-48.5</v>
      </c>
      <c r="AB737" t="s">
        <v>469</v>
      </c>
      <c r="AC737" t="s">
        <v>109</v>
      </c>
    </row>
    <row r="738" spans="1:29" x14ac:dyDescent="0.25">
      <c r="A738" t="s">
        <v>2654</v>
      </c>
      <c r="B738" t="s">
        <v>650</v>
      </c>
      <c r="C738" t="s">
        <v>477</v>
      </c>
      <c r="D738" t="s">
        <v>3041</v>
      </c>
      <c r="E738" t="s">
        <v>643</v>
      </c>
      <c r="F738" t="s">
        <v>3073</v>
      </c>
      <c r="G738" t="s">
        <v>3074</v>
      </c>
      <c r="H738" t="s">
        <v>463</v>
      </c>
      <c r="I738" t="s">
        <v>2917</v>
      </c>
      <c r="J738" t="s">
        <v>3075</v>
      </c>
      <c r="K738" t="s">
        <v>3076</v>
      </c>
      <c r="L738" s="174">
        <v>45747</v>
      </c>
      <c r="M738" s="174">
        <v>45822</v>
      </c>
      <c r="N738">
        <v>721702.26</v>
      </c>
      <c r="O738">
        <v>808282.08000000007</v>
      </c>
      <c r="P738">
        <v>86579.82</v>
      </c>
      <c r="Q738">
        <v>721702.26</v>
      </c>
      <c r="R738">
        <v>0</v>
      </c>
      <c r="S738" t="s">
        <v>109</v>
      </c>
      <c r="T738" t="s">
        <v>114</v>
      </c>
      <c r="U738" t="s">
        <v>466</v>
      </c>
      <c r="V738" t="s">
        <v>109</v>
      </c>
      <c r="W738" t="s">
        <v>2673</v>
      </c>
      <c r="Y738" t="s">
        <v>102</v>
      </c>
      <c r="Z738">
        <v>-1.72</v>
      </c>
      <c r="AA738">
        <v>-48.88</v>
      </c>
      <c r="AB738" t="s">
        <v>469</v>
      </c>
      <c r="AC738" t="s">
        <v>109</v>
      </c>
    </row>
    <row r="739" spans="1:29" x14ac:dyDescent="0.25">
      <c r="A739" t="s">
        <v>2654</v>
      </c>
      <c r="B739" t="s">
        <v>650</v>
      </c>
      <c r="C739" t="s">
        <v>477</v>
      </c>
      <c r="D739" t="s">
        <v>3041</v>
      </c>
      <c r="E739" t="s">
        <v>643</v>
      </c>
      <c r="F739" t="s">
        <v>3077</v>
      </c>
      <c r="G739" t="s">
        <v>3078</v>
      </c>
      <c r="H739" t="s">
        <v>463</v>
      </c>
      <c r="I739" t="s">
        <v>2835</v>
      </c>
      <c r="J739" t="s">
        <v>704</v>
      </c>
      <c r="K739" t="s">
        <v>3079</v>
      </c>
      <c r="L739" s="174">
        <v>45747</v>
      </c>
      <c r="M739" s="174">
        <v>45816</v>
      </c>
      <c r="N739">
        <v>166685.13</v>
      </c>
      <c r="O739">
        <v>430826.03</v>
      </c>
      <c r="P739">
        <v>264140.90000000002</v>
      </c>
      <c r="Q739">
        <v>166685.13</v>
      </c>
      <c r="R739">
        <v>0</v>
      </c>
      <c r="S739" t="s">
        <v>109</v>
      </c>
      <c r="T739" t="s">
        <v>114</v>
      </c>
      <c r="U739" t="s">
        <v>466</v>
      </c>
      <c r="V739" t="s">
        <v>109</v>
      </c>
      <c r="W739" t="s">
        <v>2661</v>
      </c>
      <c r="Y739" t="s">
        <v>102</v>
      </c>
      <c r="Z739">
        <v>-1.06</v>
      </c>
      <c r="AA739">
        <v>-46.77</v>
      </c>
      <c r="AB739" t="s">
        <v>469</v>
      </c>
      <c r="AC739" t="s">
        <v>109</v>
      </c>
    </row>
    <row r="740" spans="1:29" x14ac:dyDescent="0.25">
      <c r="A740" t="s">
        <v>2654</v>
      </c>
      <c r="B740" t="s">
        <v>650</v>
      </c>
      <c r="C740" t="s">
        <v>477</v>
      </c>
      <c r="D740" t="s">
        <v>3041</v>
      </c>
      <c r="E740" t="s">
        <v>643</v>
      </c>
      <c r="F740" t="s">
        <v>3080</v>
      </c>
      <c r="G740" t="s">
        <v>3081</v>
      </c>
      <c r="H740" t="s">
        <v>463</v>
      </c>
      <c r="I740" t="s">
        <v>3082</v>
      </c>
      <c r="J740" t="s">
        <v>704</v>
      </c>
      <c r="K740" t="s">
        <v>3083</v>
      </c>
      <c r="L740" s="174">
        <v>45747</v>
      </c>
      <c r="M740" s="174"/>
      <c r="N740">
        <v>0</v>
      </c>
      <c r="O740">
        <v>391910.51</v>
      </c>
      <c r="P740">
        <v>391910.51</v>
      </c>
      <c r="Q740">
        <v>0</v>
      </c>
      <c r="R740">
        <v>0</v>
      </c>
      <c r="S740" t="s">
        <v>109</v>
      </c>
      <c r="T740" t="s">
        <v>114</v>
      </c>
      <c r="U740" t="s">
        <v>466</v>
      </c>
      <c r="V740" t="s">
        <v>109</v>
      </c>
      <c r="W740" t="s">
        <v>2661</v>
      </c>
      <c r="Y740" t="s">
        <v>102</v>
      </c>
      <c r="Z740">
        <v>-1.99</v>
      </c>
      <c r="AA740">
        <v>-47.95</v>
      </c>
      <c r="AB740" t="s">
        <v>3084</v>
      </c>
      <c r="AC740" t="s">
        <v>109</v>
      </c>
    </row>
    <row r="741" spans="1:29" x14ac:dyDescent="0.25">
      <c r="A741" t="s">
        <v>2654</v>
      </c>
      <c r="B741" t="s">
        <v>650</v>
      </c>
      <c r="C741" t="s">
        <v>477</v>
      </c>
      <c r="D741" t="s">
        <v>3041</v>
      </c>
      <c r="E741" t="s">
        <v>643</v>
      </c>
      <c r="F741" t="s">
        <v>3085</v>
      </c>
      <c r="G741" t="s">
        <v>3086</v>
      </c>
      <c r="H741" t="s">
        <v>463</v>
      </c>
      <c r="I741" t="s">
        <v>2786</v>
      </c>
      <c r="J741" t="s">
        <v>3087</v>
      </c>
      <c r="K741" t="s">
        <v>3088</v>
      </c>
      <c r="L741" s="174">
        <v>45747</v>
      </c>
      <c r="M741" s="174">
        <v>45747</v>
      </c>
      <c r="N741">
        <v>402225.82</v>
      </c>
      <c r="O741">
        <v>994449.76</v>
      </c>
      <c r="P741">
        <v>592223.93999999994</v>
      </c>
      <c r="Q741">
        <v>402225.82</v>
      </c>
      <c r="R741">
        <v>0</v>
      </c>
      <c r="S741" t="s">
        <v>109</v>
      </c>
      <c r="T741" t="s">
        <v>114</v>
      </c>
      <c r="U741" t="s">
        <v>466</v>
      </c>
      <c r="V741" t="s">
        <v>109</v>
      </c>
      <c r="W741" t="s">
        <v>2661</v>
      </c>
      <c r="Y741" t="s">
        <v>102</v>
      </c>
      <c r="Z741">
        <v>-2.42</v>
      </c>
      <c r="AA741">
        <v>-48.15</v>
      </c>
      <c r="AB741" t="s">
        <v>469</v>
      </c>
      <c r="AC741" t="s">
        <v>109</v>
      </c>
    </row>
    <row r="742" spans="1:29" x14ac:dyDescent="0.25">
      <c r="A742" t="s">
        <v>2654</v>
      </c>
      <c r="B742" t="s">
        <v>650</v>
      </c>
      <c r="C742" t="s">
        <v>477</v>
      </c>
      <c r="D742" t="s">
        <v>3041</v>
      </c>
      <c r="E742" t="s">
        <v>643</v>
      </c>
      <c r="F742" t="s">
        <v>3089</v>
      </c>
      <c r="G742" t="s">
        <v>3090</v>
      </c>
      <c r="H742" t="s">
        <v>463</v>
      </c>
      <c r="I742" t="s">
        <v>3091</v>
      </c>
      <c r="J742" t="s">
        <v>701</v>
      </c>
      <c r="K742" t="s">
        <v>3092</v>
      </c>
      <c r="L742" s="174">
        <v>45747</v>
      </c>
      <c r="M742" s="174">
        <v>45706</v>
      </c>
      <c r="N742">
        <v>213845</v>
      </c>
      <c r="O742">
        <v>714508.45</v>
      </c>
      <c r="P742">
        <v>500663.45</v>
      </c>
      <c r="Q742">
        <v>213845</v>
      </c>
      <c r="R742">
        <v>0</v>
      </c>
      <c r="S742" t="s">
        <v>109</v>
      </c>
      <c r="T742" t="s">
        <v>114</v>
      </c>
      <c r="U742" t="s">
        <v>466</v>
      </c>
      <c r="V742" t="s">
        <v>109</v>
      </c>
      <c r="W742" t="s">
        <v>2661</v>
      </c>
      <c r="Y742" t="s">
        <v>102</v>
      </c>
      <c r="Z742">
        <v>-1.04</v>
      </c>
      <c r="AA742">
        <v>-47.91</v>
      </c>
      <c r="AB742" t="s">
        <v>469</v>
      </c>
      <c r="AC742" t="s">
        <v>109</v>
      </c>
    </row>
    <row r="743" spans="1:29" x14ac:dyDescent="0.25">
      <c r="A743" t="s">
        <v>2654</v>
      </c>
      <c r="B743" t="s">
        <v>650</v>
      </c>
      <c r="C743" t="s">
        <v>477</v>
      </c>
      <c r="D743" t="s">
        <v>3041</v>
      </c>
      <c r="E743" t="s">
        <v>643</v>
      </c>
      <c r="F743" t="s">
        <v>3093</v>
      </c>
      <c r="G743" t="s">
        <v>3094</v>
      </c>
      <c r="H743" t="s">
        <v>463</v>
      </c>
      <c r="I743" t="s">
        <v>2731</v>
      </c>
      <c r="J743" t="s">
        <v>3095</v>
      </c>
      <c r="K743" t="s">
        <v>3096</v>
      </c>
      <c r="L743" s="174">
        <v>45747</v>
      </c>
      <c r="M743" s="174">
        <v>45885</v>
      </c>
      <c r="N743">
        <v>673111</v>
      </c>
      <c r="O743">
        <v>1170215.3500000001</v>
      </c>
      <c r="P743">
        <v>497104.35</v>
      </c>
      <c r="Q743">
        <v>673111</v>
      </c>
      <c r="R743">
        <v>0</v>
      </c>
      <c r="S743" t="s">
        <v>109</v>
      </c>
      <c r="T743" t="s">
        <v>114</v>
      </c>
      <c r="U743" t="s">
        <v>466</v>
      </c>
      <c r="V743" t="s">
        <v>109</v>
      </c>
      <c r="W743" t="s">
        <v>2661</v>
      </c>
      <c r="Y743" t="s">
        <v>102</v>
      </c>
      <c r="Z743">
        <v>-1.2</v>
      </c>
      <c r="AA743">
        <v>-47.18</v>
      </c>
      <c r="AB743" t="s">
        <v>469</v>
      </c>
      <c r="AC743" t="s">
        <v>109</v>
      </c>
    </row>
    <row r="744" spans="1:29" x14ac:dyDescent="0.25">
      <c r="A744" t="s">
        <v>2654</v>
      </c>
      <c r="B744" t="s">
        <v>650</v>
      </c>
      <c r="C744" t="s">
        <v>477</v>
      </c>
      <c r="D744" t="s">
        <v>3041</v>
      </c>
      <c r="E744" t="s">
        <v>643</v>
      </c>
      <c r="F744" t="s">
        <v>3097</v>
      </c>
      <c r="G744" t="s">
        <v>3098</v>
      </c>
      <c r="H744" t="s">
        <v>463</v>
      </c>
      <c r="I744" t="s">
        <v>2782</v>
      </c>
      <c r="J744" t="s">
        <v>704</v>
      </c>
      <c r="K744" t="s">
        <v>3099</v>
      </c>
      <c r="L744" s="174">
        <v>45747</v>
      </c>
      <c r="M744" s="174">
        <v>45834</v>
      </c>
      <c r="N744">
        <v>0</v>
      </c>
      <c r="O744">
        <v>378023.19</v>
      </c>
      <c r="P744">
        <v>378023.19</v>
      </c>
      <c r="Q744">
        <v>0</v>
      </c>
      <c r="R744">
        <v>0</v>
      </c>
      <c r="S744" t="s">
        <v>109</v>
      </c>
      <c r="T744" t="s">
        <v>114</v>
      </c>
      <c r="U744" t="s">
        <v>466</v>
      </c>
      <c r="V744" t="s">
        <v>109</v>
      </c>
      <c r="W744" t="s">
        <v>2661</v>
      </c>
      <c r="Y744" t="s">
        <v>102</v>
      </c>
      <c r="Z744">
        <v>-1.29</v>
      </c>
      <c r="AA744">
        <v>-47.96</v>
      </c>
      <c r="AB744" t="s">
        <v>469</v>
      </c>
      <c r="AC744" t="s">
        <v>109</v>
      </c>
    </row>
    <row r="745" spans="1:29" x14ac:dyDescent="0.25">
      <c r="A745" t="s">
        <v>2654</v>
      </c>
      <c r="B745" t="s">
        <v>650</v>
      </c>
      <c r="C745" t="s">
        <v>477</v>
      </c>
      <c r="D745" t="s">
        <v>3041</v>
      </c>
      <c r="E745" t="s">
        <v>643</v>
      </c>
      <c r="F745" t="s">
        <v>3100</v>
      </c>
      <c r="G745" t="s">
        <v>3101</v>
      </c>
      <c r="H745" t="s">
        <v>463</v>
      </c>
      <c r="I745" t="s">
        <v>2683</v>
      </c>
      <c r="J745" t="s">
        <v>704</v>
      </c>
      <c r="K745" t="s">
        <v>3102</v>
      </c>
      <c r="L745" s="174">
        <v>45747</v>
      </c>
      <c r="M745" s="174">
        <v>45728</v>
      </c>
      <c r="N745">
        <v>83605.149999999994</v>
      </c>
      <c r="O745">
        <v>415171.08999999997</v>
      </c>
      <c r="P745">
        <v>331565.94</v>
      </c>
      <c r="Q745">
        <v>83605.149999999994</v>
      </c>
      <c r="R745">
        <v>0</v>
      </c>
      <c r="S745" t="s">
        <v>109</v>
      </c>
      <c r="T745" t="s">
        <v>114</v>
      </c>
      <c r="U745" t="s">
        <v>466</v>
      </c>
      <c r="V745" t="s">
        <v>109</v>
      </c>
      <c r="W745" t="s">
        <v>2661</v>
      </c>
      <c r="Y745" t="s">
        <v>102</v>
      </c>
      <c r="Z745">
        <v>-3</v>
      </c>
      <c r="AA745">
        <v>-47.35</v>
      </c>
      <c r="AB745" t="s">
        <v>469</v>
      </c>
      <c r="AC745" t="s">
        <v>109</v>
      </c>
    </row>
    <row r="746" spans="1:29" x14ac:dyDescent="0.25">
      <c r="A746" t="s">
        <v>2654</v>
      </c>
      <c r="B746" t="s">
        <v>650</v>
      </c>
      <c r="C746" t="s">
        <v>477</v>
      </c>
      <c r="D746" t="s">
        <v>3041</v>
      </c>
      <c r="E746" t="s">
        <v>643</v>
      </c>
      <c r="F746" t="s">
        <v>3103</v>
      </c>
      <c r="G746" t="s">
        <v>3104</v>
      </c>
      <c r="H746" t="s">
        <v>463</v>
      </c>
      <c r="I746" t="s">
        <v>2688</v>
      </c>
      <c r="J746" t="s">
        <v>2615</v>
      </c>
      <c r="K746" t="s">
        <v>3105</v>
      </c>
      <c r="L746" s="174">
        <v>45747</v>
      </c>
      <c r="M746" s="174">
        <v>45794</v>
      </c>
      <c r="N746">
        <v>94309.88</v>
      </c>
      <c r="O746">
        <v>272585.54000000004</v>
      </c>
      <c r="P746">
        <v>178275.66</v>
      </c>
      <c r="Q746">
        <v>94309.88</v>
      </c>
      <c r="R746">
        <v>0</v>
      </c>
      <c r="S746" t="s">
        <v>109</v>
      </c>
      <c r="T746" t="s">
        <v>114</v>
      </c>
      <c r="U746" t="s">
        <v>466</v>
      </c>
      <c r="V746" t="s">
        <v>109</v>
      </c>
      <c r="W746" t="s">
        <v>2661</v>
      </c>
      <c r="Y746" t="s">
        <v>102</v>
      </c>
      <c r="Z746">
        <v>-1.6</v>
      </c>
      <c r="AA746">
        <v>-47.49</v>
      </c>
      <c r="AB746" t="s">
        <v>469</v>
      </c>
      <c r="AC746" t="s">
        <v>109</v>
      </c>
    </row>
    <row r="747" spans="1:29" x14ac:dyDescent="0.25">
      <c r="A747" t="s">
        <v>2654</v>
      </c>
      <c r="B747" t="s">
        <v>650</v>
      </c>
      <c r="C747" t="s">
        <v>477</v>
      </c>
      <c r="D747" t="s">
        <v>3041</v>
      </c>
      <c r="E747" t="s">
        <v>643</v>
      </c>
      <c r="F747" t="s">
        <v>3106</v>
      </c>
      <c r="G747" t="s">
        <v>3107</v>
      </c>
      <c r="H747" t="s">
        <v>463</v>
      </c>
      <c r="I747" t="s">
        <v>2778</v>
      </c>
      <c r="J747" t="s">
        <v>3108</v>
      </c>
      <c r="K747" t="s">
        <v>3109</v>
      </c>
      <c r="L747" s="174">
        <v>45747</v>
      </c>
      <c r="M747" s="174">
        <v>45885</v>
      </c>
      <c r="N747">
        <v>153238.5</v>
      </c>
      <c r="O747">
        <v>575617.89</v>
      </c>
      <c r="P747">
        <v>422379.39</v>
      </c>
      <c r="Q747">
        <v>153238.5</v>
      </c>
      <c r="R747">
        <v>0</v>
      </c>
      <c r="S747" t="s">
        <v>109</v>
      </c>
      <c r="T747" t="s">
        <v>114</v>
      </c>
      <c r="U747" t="s">
        <v>466</v>
      </c>
      <c r="V747" t="s">
        <v>109</v>
      </c>
      <c r="W747" t="s">
        <v>2673</v>
      </c>
      <c r="Y747" t="s">
        <v>102</v>
      </c>
      <c r="Z747">
        <v>-1.51</v>
      </c>
      <c r="AA747">
        <v>-48.63</v>
      </c>
      <c r="AB747" t="s">
        <v>469</v>
      </c>
      <c r="AC747" t="s">
        <v>109</v>
      </c>
    </row>
    <row r="748" spans="1:29" x14ac:dyDescent="0.25">
      <c r="A748" t="s">
        <v>2654</v>
      </c>
      <c r="B748" t="s">
        <v>650</v>
      </c>
      <c r="C748" t="s">
        <v>477</v>
      </c>
      <c r="D748" t="s">
        <v>3041</v>
      </c>
      <c r="E748" t="s">
        <v>643</v>
      </c>
      <c r="F748" t="s">
        <v>3110</v>
      </c>
      <c r="G748" t="s">
        <v>3111</v>
      </c>
      <c r="H748" t="s">
        <v>463</v>
      </c>
      <c r="I748" t="s">
        <v>2680</v>
      </c>
      <c r="J748" t="s">
        <v>704</v>
      </c>
      <c r="K748" t="s">
        <v>3112</v>
      </c>
      <c r="L748" s="174">
        <v>45747</v>
      </c>
      <c r="M748" s="174">
        <v>45923</v>
      </c>
      <c r="N748">
        <v>251360.23</v>
      </c>
      <c r="O748">
        <v>290520.12</v>
      </c>
      <c r="P748">
        <v>39159.89</v>
      </c>
      <c r="Q748">
        <v>251360.23</v>
      </c>
      <c r="R748">
        <v>0</v>
      </c>
      <c r="S748" t="s">
        <v>109</v>
      </c>
      <c r="T748" t="s">
        <v>114</v>
      </c>
      <c r="U748" t="s">
        <v>466</v>
      </c>
      <c r="V748" t="s">
        <v>109</v>
      </c>
      <c r="W748" t="s">
        <v>2661</v>
      </c>
      <c r="Y748" t="s">
        <v>102</v>
      </c>
      <c r="Z748">
        <v>-1.55</v>
      </c>
      <c r="AA748">
        <v>-47.12</v>
      </c>
      <c r="AB748" t="s">
        <v>469</v>
      </c>
      <c r="AC748" t="s">
        <v>109</v>
      </c>
    </row>
    <row r="749" spans="1:29" x14ac:dyDescent="0.25">
      <c r="A749" t="s">
        <v>2654</v>
      </c>
      <c r="B749" t="s">
        <v>650</v>
      </c>
      <c r="C749" t="s">
        <v>477</v>
      </c>
      <c r="D749" t="s">
        <v>3041</v>
      </c>
      <c r="E749" t="s">
        <v>643</v>
      </c>
      <c r="F749" t="s">
        <v>3113</v>
      </c>
      <c r="G749" t="s">
        <v>3114</v>
      </c>
      <c r="H749" t="s">
        <v>463</v>
      </c>
      <c r="I749" t="s">
        <v>3115</v>
      </c>
      <c r="J749" t="s">
        <v>3116</v>
      </c>
      <c r="K749" t="s">
        <v>3117</v>
      </c>
      <c r="L749" s="174">
        <v>45747</v>
      </c>
      <c r="M749" s="174">
        <v>45994</v>
      </c>
      <c r="N749">
        <v>311453.63</v>
      </c>
      <c r="O749">
        <v>1075458.1099999999</v>
      </c>
      <c r="P749">
        <v>764004.48</v>
      </c>
      <c r="Q749">
        <v>311453.63</v>
      </c>
      <c r="R749">
        <v>0</v>
      </c>
      <c r="S749" t="s">
        <v>109</v>
      </c>
      <c r="T749" t="s">
        <v>114</v>
      </c>
      <c r="U749" t="s">
        <v>466</v>
      </c>
      <c r="V749" t="s">
        <v>109</v>
      </c>
      <c r="W749" t="s">
        <v>2661</v>
      </c>
      <c r="Y749" t="s">
        <v>102</v>
      </c>
      <c r="Z749">
        <v>-1.34</v>
      </c>
      <c r="AA749">
        <v>-47.57</v>
      </c>
      <c r="AB749" t="s">
        <v>469</v>
      </c>
      <c r="AC749" t="s">
        <v>109</v>
      </c>
    </row>
    <row r="750" spans="1:29" x14ac:dyDescent="0.25">
      <c r="A750" t="s">
        <v>2654</v>
      </c>
      <c r="B750" t="s">
        <v>650</v>
      </c>
      <c r="C750" t="s">
        <v>477</v>
      </c>
      <c r="D750" t="s">
        <v>3041</v>
      </c>
      <c r="E750" t="s">
        <v>643</v>
      </c>
      <c r="F750" t="s">
        <v>3118</v>
      </c>
      <c r="G750" t="s">
        <v>3119</v>
      </c>
      <c r="H750" t="s">
        <v>463</v>
      </c>
      <c r="I750" t="s">
        <v>3120</v>
      </c>
      <c r="J750" t="s">
        <v>3121</v>
      </c>
      <c r="K750" t="s">
        <v>3122</v>
      </c>
      <c r="L750" s="174">
        <v>45747</v>
      </c>
      <c r="M750" s="174">
        <v>45733</v>
      </c>
      <c r="N750">
        <v>135143.38</v>
      </c>
      <c r="O750">
        <v>409022.45</v>
      </c>
      <c r="P750">
        <v>273879.07</v>
      </c>
      <c r="Q750">
        <v>135143.38</v>
      </c>
      <c r="R750">
        <v>0</v>
      </c>
      <c r="S750" t="s">
        <v>109</v>
      </c>
      <c r="T750" t="s">
        <v>114</v>
      </c>
      <c r="U750" t="s">
        <v>466</v>
      </c>
      <c r="V750" t="s">
        <v>109</v>
      </c>
      <c r="W750" t="s">
        <v>2673</v>
      </c>
      <c r="Y750" t="s">
        <v>102</v>
      </c>
      <c r="Z750">
        <v>-2.44</v>
      </c>
      <c r="AA750">
        <v>-54.71</v>
      </c>
      <c r="AB750" t="s">
        <v>469</v>
      </c>
      <c r="AC750" t="s">
        <v>109</v>
      </c>
    </row>
    <row r="751" spans="1:29" x14ac:dyDescent="0.25">
      <c r="A751" t="s">
        <v>2654</v>
      </c>
      <c r="B751" t="s">
        <v>650</v>
      </c>
      <c r="C751" t="s">
        <v>477</v>
      </c>
      <c r="D751" t="s">
        <v>3041</v>
      </c>
      <c r="E751" t="s">
        <v>643</v>
      </c>
      <c r="F751" t="s">
        <v>3123</v>
      </c>
      <c r="G751" t="s">
        <v>3078</v>
      </c>
      <c r="H751" t="s">
        <v>463</v>
      </c>
      <c r="I751" t="s">
        <v>2835</v>
      </c>
      <c r="J751" t="s">
        <v>704</v>
      </c>
      <c r="K751" t="s">
        <v>3124</v>
      </c>
      <c r="L751" s="174">
        <v>46022.125</v>
      </c>
      <c r="M751" s="174">
        <v>46025</v>
      </c>
      <c r="N751">
        <v>373078.61</v>
      </c>
      <c r="O751">
        <v>439749.11</v>
      </c>
      <c r="P751">
        <v>0</v>
      </c>
      <c r="Q751">
        <v>373078.61</v>
      </c>
      <c r="R751">
        <v>66670.5</v>
      </c>
      <c r="S751" t="s">
        <v>109</v>
      </c>
      <c r="T751" t="s">
        <v>109</v>
      </c>
      <c r="U751" t="s">
        <v>114</v>
      </c>
      <c r="V751" t="s">
        <v>109</v>
      </c>
      <c r="W751" t="s">
        <v>2661</v>
      </c>
      <c r="Y751" t="s">
        <v>102</v>
      </c>
      <c r="Z751">
        <v>-1.06</v>
      </c>
      <c r="AA751">
        <v>-46.77</v>
      </c>
      <c r="AB751" t="s">
        <v>625</v>
      </c>
      <c r="AC751" t="s">
        <v>2869</v>
      </c>
    </row>
    <row r="752" spans="1:29" x14ac:dyDescent="0.25">
      <c r="A752" t="s">
        <v>2654</v>
      </c>
      <c r="B752" t="s">
        <v>650</v>
      </c>
      <c r="C752" t="s">
        <v>477</v>
      </c>
      <c r="D752" t="s">
        <v>3041</v>
      </c>
      <c r="E752" t="s">
        <v>643</v>
      </c>
      <c r="F752" t="s">
        <v>3125</v>
      </c>
      <c r="G752" t="s">
        <v>3057</v>
      </c>
      <c r="H752" t="s">
        <v>463</v>
      </c>
      <c r="I752" t="s">
        <v>3058</v>
      </c>
      <c r="J752" t="s">
        <v>2615</v>
      </c>
      <c r="K752" t="s">
        <v>3126</v>
      </c>
      <c r="L752" s="174">
        <v>46022.125</v>
      </c>
      <c r="M752" s="174">
        <v>46045</v>
      </c>
      <c r="N752">
        <v>578414.39</v>
      </c>
      <c r="O752">
        <v>659623.66</v>
      </c>
      <c r="P752">
        <v>0</v>
      </c>
      <c r="Q752">
        <v>578414.39</v>
      </c>
      <c r="R752">
        <v>81209.27</v>
      </c>
      <c r="S752" t="s">
        <v>109</v>
      </c>
      <c r="T752" t="s">
        <v>109</v>
      </c>
      <c r="U752" t="s">
        <v>114</v>
      </c>
      <c r="V752" t="s">
        <v>109</v>
      </c>
      <c r="W752" t="s">
        <v>2667</v>
      </c>
      <c r="Y752" t="s">
        <v>102</v>
      </c>
      <c r="Z752">
        <v>-5.37</v>
      </c>
      <c r="AA752">
        <v>-49.12</v>
      </c>
      <c r="AB752" t="s">
        <v>625</v>
      </c>
      <c r="AC752" t="s">
        <v>2886</v>
      </c>
    </row>
    <row r="753" spans="1:29" x14ac:dyDescent="0.25">
      <c r="A753" t="s">
        <v>2654</v>
      </c>
      <c r="B753" t="s">
        <v>650</v>
      </c>
      <c r="C753" t="s">
        <v>477</v>
      </c>
      <c r="D753" t="s">
        <v>3041</v>
      </c>
      <c r="E753" t="s">
        <v>643</v>
      </c>
      <c r="F753" t="s">
        <v>3127</v>
      </c>
      <c r="G753" t="s">
        <v>3128</v>
      </c>
      <c r="H753" t="s">
        <v>463</v>
      </c>
      <c r="I753" t="s">
        <v>2680</v>
      </c>
      <c r="J753" t="s">
        <v>704</v>
      </c>
      <c r="K753" t="s">
        <v>3129</v>
      </c>
      <c r="L753" s="174">
        <v>46387.125</v>
      </c>
      <c r="M753" s="174">
        <v>45939</v>
      </c>
      <c r="N753">
        <v>439746.03</v>
      </c>
      <c r="O753">
        <v>439749.11000000004</v>
      </c>
      <c r="P753">
        <v>0</v>
      </c>
      <c r="Q753">
        <v>439746.03</v>
      </c>
      <c r="R753">
        <v>3.08</v>
      </c>
      <c r="S753" t="s">
        <v>109</v>
      </c>
      <c r="T753" t="s">
        <v>109</v>
      </c>
      <c r="U753" t="s">
        <v>114</v>
      </c>
      <c r="V753" t="s">
        <v>109</v>
      </c>
      <c r="W753" t="s">
        <v>2661</v>
      </c>
      <c r="Y753" t="s">
        <v>102</v>
      </c>
      <c r="Z753">
        <v>-1.55</v>
      </c>
      <c r="AA753">
        <v>-47.12</v>
      </c>
      <c r="AB753" t="s">
        <v>625</v>
      </c>
      <c r="AC753" t="s">
        <v>2869</v>
      </c>
    </row>
    <row r="754" spans="1:29" x14ac:dyDescent="0.25">
      <c r="A754" t="s">
        <v>2654</v>
      </c>
      <c r="B754" t="s">
        <v>650</v>
      </c>
      <c r="C754" t="s">
        <v>477</v>
      </c>
      <c r="D754" t="s">
        <v>3041</v>
      </c>
      <c r="E754" t="s">
        <v>643</v>
      </c>
      <c r="F754" t="s">
        <v>3130</v>
      </c>
      <c r="G754" t="s">
        <v>3131</v>
      </c>
      <c r="H754" t="s">
        <v>463</v>
      </c>
      <c r="I754" t="s">
        <v>2683</v>
      </c>
      <c r="J754" t="s">
        <v>3132</v>
      </c>
      <c r="K754" t="s">
        <v>3133</v>
      </c>
      <c r="L754" s="174">
        <v>46387.125</v>
      </c>
      <c r="M754" s="174">
        <v>46079</v>
      </c>
      <c r="N754">
        <v>717559.76</v>
      </c>
      <c r="O754">
        <v>885247.51</v>
      </c>
      <c r="P754">
        <v>0</v>
      </c>
      <c r="Q754">
        <v>717559.76</v>
      </c>
      <c r="R754">
        <v>167687.75</v>
      </c>
      <c r="S754" t="s">
        <v>109</v>
      </c>
      <c r="T754" t="s">
        <v>109</v>
      </c>
      <c r="U754" t="s">
        <v>114</v>
      </c>
      <c r="V754" t="s">
        <v>109</v>
      </c>
      <c r="W754" t="s">
        <v>2661</v>
      </c>
      <c r="Y754" t="s">
        <v>102</v>
      </c>
      <c r="Z754">
        <v>-3</v>
      </c>
      <c r="AA754">
        <v>-47.35</v>
      </c>
      <c r="AB754" t="s">
        <v>625</v>
      </c>
      <c r="AC754" t="s">
        <v>2869</v>
      </c>
    </row>
    <row r="755" spans="1:29" x14ac:dyDescent="0.25">
      <c r="A755" t="s">
        <v>2654</v>
      </c>
      <c r="B755" t="s">
        <v>650</v>
      </c>
      <c r="C755" t="s">
        <v>477</v>
      </c>
      <c r="D755" t="s">
        <v>3041</v>
      </c>
      <c r="E755" t="s">
        <v>643</v>
      </c>
      <c r="F755" t="s">
        <v>3134</v>
      </c>
      <c r="G755" t="s">
        <v>3135</v>
      </c>
      <c r="H755" t="s">
        <v>463</v>
      </c>
      <c r="I755" t="s">
        <v>2872</v>
      </c>
      <c r="J755" t="s">
        <v>3095</v>
      </c>
      <c r="K755" t="s">
        <v>3136</v>
      </c>
      <c r="L755" s="174">
        <v>46022.125</v>
      </c>
      <c r="M755" s="174">
        <v>46106</v>
      </c>
      <c r="N755">
        <v>43356.19</v>
      </c>
      <c r="O755">
        <v>879498.21</v>
      </c>
      <c r="P755">
        <v>0</v>
      </c>
      <c r="Q755">
        <v>43356.19</v>
      </c>
      <c r="R755">
        <v>836142.02</v>
      </c>
      <c r="S755" t="s">
        <v>109</v>
      </c>
      <c r="T755" t="s">
        <v>109</v>
      </c>
      <c r="U755" t="s">
        <v>114</v>
      </c>
      <c r="V755" t="s">
        <v>109</v>
      </c>
      <c r="X755" t="s">
        <v>2874</v>
      </c>
      <c r="Y755" t="s">
        <v>102</v>
      </c>
      <c r="Z755">
        <v>-6.07</v>
      </c>
      <c r="AA755">
        <v>-49.9</v>
      </c>
      <c r="AB755" t="s">
        <v>625</v>
      </c>
      <c r="AC755" t="s">
        <v>2886</v>
      </c>
    </row>
    <row r="756" spans="1:29" x14ac:dyDescent="0.25">
      <c r="A756" t="s">
        <v>2654</v>
      </c>
      <c r="B756" t="s">
        <v>650</v>
      </c>
      <c r="C756" t="s">
        <v>477</v>
      </c>
      <c r="D756" t="s">
        <v>3041</v>
      </c>
      <c r="E756" t="s">
        <v>643</v>
      </c>
      <c r="F756" t="s">
        <v>3137</v>
      </c>
      <c r="G756" t="s">
        <v>3138</v>
      </c>
      <c r="H756" t="s">
        <v>463</v>
      </c>
      <c r="I756" t="s">
        <v>2989</v>
      </c>
      <c r="J756" t="s">
        <v>2615</v>
      </c>
      <c r="K756" t="s">
        <v>3139</v>
      </c>
      <c r="L756" s="174">
        <v>46022.125</v>
      </c>
      <c r="M756" s="174">
        <v>45965</v>
      </c>
      <c r="N756">
        <v>219872.35</v>
      </c>
      <c r="O756">
        <v>219874.55000000002</v>
      </c>
      <c r="P756">
        <v>0</v>
      </c>
      <c r="Q756">
        <v>219872.35</v>
      </c>
      <c r="R756">
        <v>2.2000000000000002</v>
      </c>
      <c r="S756" t="s">
        <v>109</v>
      </c>
      <c r="T756" t="s">
        <v>109</v>
      </c>
      <c r="U756" t="s">
        <v>114</v>
      </c>
      <c r="V756" t="s">
        <v>109</v>
      </c>
      <c r="W756" t="s">
        <v>2661</v>
      </c>
      <c r="Y756" t="s">
        <v>102</v>
      </c>
      <c r="Z756">
        <v>-0.63</v>
      </c>
      <c r="AA756">
        <v>-47.36</v>
      </c>
      <c r="AB756" t="s">
        <v>625</v>
      </c>
      <c r="AC756" t="s">
        <v>2869</v>
      </c>
    </row>
    <row r="757" spans="1:29" x14ac:dyDescent="0.25">
      <c r="A757" t="s">
        <v>2654</v>
      </c>
      <c r="B757" t="s">
        <v>650</v>
      </c>
      <c r="C757" t="s">
        <v>477</v>
      </c>
      <c r="D757" t="s">
        <v>3041</v>
      </c>
      <c r="E757" t="s">
        <v>643</v>
      </c>
      <c r="F757" t="s">
        <v>3140</v>
      </c>
      <c r="G757" t="s">
        <v>3114</v>
      </c>
      <c r="H757" t="s">
        <v>463</v>
      </c>
      <c r="I757" t="s">
        <v>3115</v>
      </c>
      <c r="J757" t="s">
        <v>2615</v>
      </c>
      <c r="K757" t="s">
        <v>3141</v>
      </c>
      <c r="L757" s="174">
        <v>46022.125</v>
      </c>
      <c r="M757" s="174">
        <v>45980</v>
      </c>
      <c r="N757">
        <v>219872.35</v>
      </c>
      <c r="O757">
        <v>219874.55000000002</v>
      </c>
      <c r="P757">
        <v>0</v>
      </c>
      <c r="Q757">
        <v>219872.35</v>
      </c>
      <c r="R757">
        <v>2.2000000000000002</v>
      </c>
      <c r="S757" t="s">
        <v>109</v>
      </c>
      <c r="T757" t="s">
        <v>109</v>
      </c>
      <c r="U757" t="s">
        <v>114</v>
      </c>
      <c r="V757" t="s">
        <v>109</v>
      </c>
      <c r="W757" t="s">
        <v>2661</v>
      </c>
      <c r="Y757" t="s">
        <v>102</v>
      </c>
      <c r="Z757">
        <v>-1.34</v>
      </c>
      <c r="AA757">
        <v>-47.57</v>
      </c>
      <c r="AB757" t="s">
        <v>625</v>
      </c>
      <c r="AC757" t="s">
        <v>2869</v>
      </c>
    </row>
    <row r="758" spans="1:29" x14ac:dyDescent="0.25">
      <c r="A758" t="s">
        <v>2654</v>
      </c>
      <c r="B758" t="s">
        <v>650</v>
      </c>
      <c r="C758" t="s">
        <v>477</v>
      </c>
      <c r="D758" t="s">
        <v>3041</v>
      </c>
      <c r="E758" t="s">
        <v>643</v>
      </c>
      <c r="F758" t="s">
        <v>3142</v>
      </c>
      <c r="G758" t="s">
        <v>3074</v>
      </c>
      <c r="H758" t="s">
        <v>463</v>
      </c>
      <c r="I758" t="s">
        <v>2917</v>
      </c>
      <c r="J758" t="s">
        <v>3143</v>
      </c>
      <c r="K758" t="s">
        <v>3144</v>
      </c>
      <c r="L758" s="174">
        <v>46022.125</v>
      </c>
      <c r="M758" s="174">
        <v>45920</v>
      </c>
      <c r="N758">
        <v>225622.04</v>
      </c>
      <c r="O758">
        <v>225623.85</v>
      </c>
      <c r="P758">
        <v>0</v>
      </c>
      <c r="Q758">
        <v>225622.04</v>
      </c>
      <c r="R758">
        <v>1.81</v>
      </c>
      <c r="S758" t="s">
        <v>109</v>
      </c>
      <c r="T758" t="s">
        <v>109</v>
      </c>
      <c r="U758" t="s">
        <v>114</v>
      </c>
      <c r="V758" t="s">
        <v>109</v>
      </c>
      <c r="W758" t="s">
        <v>2673</v>
      </c>
      <c r="Y758" t="s">
        <v>102</v>
      </c>
      <c r="Z758">
        <v>-1.72</v>
      </c>
      <c r="AA758">
        <v>-48.88</v>
      </c>
      <c r="AB758" t="s">
        <v>625</v>
      </c>
      <c r="AC758" t="s">
        <v>2869</v>
      </c>
    </row>
    <row r="759" spans="1:29" x14ac:dyDescent="0.25">
      <c r="A759" t="s">
        <v>2654</v>
      </c>
      <c r="B759" t="s">
        <v>650</v>
      </c>
      <c r="C759" t="s">
        <v>477</v>
      </c>
      <c r="D759" t="s">
        <v>3041</v>
      </c>
      <c r="E759" t="s">
        <v>643</v>
      </c>
      <c r="F759" t="s">
        <v>3145</v>
      </c>
      <c r="G759" t="s">
        <v>3146</v>
      </c>
      <c r="H759" t="s">
        <v>463</v>
      </c>
      <c r="I759" t="s">
        <v>3147</v>
      </c>
      <c r="J759" t="s">
        <v>3148</v>
      </c>
      <c r="K759" t="s">
        <v>3149</v>
      </c>
      <c r="L759" s="174">
        <v>46022.125</v>
      </c>
      <c r="M759" s="174">
        <v>46040</v>
      </c>
      <c r="N759">
        <v>187575.97</v>
      </c>
      <c r="O759">
        <v>225623.85</v>
      </c>
      <c r="P759">
        <v>0</v>
      </c>
      <c r="Q759">
        <v>187575.97</v>
      </c>
      <c r="R759">
        <v>38047.879999999997</v>
      </c>
      <c r="S759" t="s">
        <v>109</v>
      </c>
      <c r="T759" t="s">
        <v>109</v>
      </c>
      <c r="U759" t="s">
        <v>114</v>
      </c>
      <c r="V759" t="s">
        <v>109</v>
      </c>
      <c r="W759" t="s">
        <v>2891</v>
      </c>
      <c r="Y759" t="s">
        <v>102</v>
      </c>
      <c r="Z759">
        <v>-3.47</v>
      </c>
      <c r="AA759">
        <v>-51.2</v>
      </c>
      <c r="AB759" t="s">
        <v>625</v>
      </c>
      <c r="AC759" t="s">
        <v>2886</v>
      </c>
    </row>
    <row r="760" spans="1:29" x14ac:dyDescent="0.25">
      <c r="A760" t="s">
        <v>2654</v>
      </c>
      <c r="B760" t="s">
        <v>650</v>
      </c>
      <c r="C760" t="s">
        <v>477</v>
      </c>
      <c r="D760" t="s">
        <v>3041</v>
      </c>
      <c r="E760" t="s">
        <v>643</v>
      </c>
      <c r="F760" t="s">
        <v>3150</v>
      </c>
      <c r="G760" t="s">
        <v>3151</v>
      </c>
      <c r="H760" t="s">
        <v>463</v>
      </c>
      <c r="I760" t="s">
        <v>2894</v>
      </c>
      <c r="J760" t="s">
        <v>3152</v>
      </c>
      <c r="K760" t="s">
        <v>3153</v>
      </c>
      <c r="L760" s="174">
        <v>46022.125</v>
      </c>
      <c r="M760" s="174">
        <v>45969</v>
      </c>
      <c r="N760">
        <v>225622.05</v>
      </c>
      <c r="O760">
        <v>225623.84999999998</v>
      </c>
      <c r="P760">
        <v>0</v>
      </c>
      <c r="Q760">
        <v>225622.05</v>
      </c>
      <c r="R760">
        <v>1.8</v>
      </c>
      <c r="S760" t="s">
        <v>109</v>
      </c>
      <c r="T760" t="s">
        <v>109</v>
      </c>
      <c r="U760" t="s">
        <v>114</v>
      </c>
      <c r="V760" t="s">
        <v>109</v>
      </c>
      <c r="W760" t="s">
        <v>2661</v>
      </c>
      <c r="Y760" t="s">
        <v>102</v>
      </c>
      <c r="Z760">
        <v>-1.52</v>
      </c>
      <c r="AA760">
        <v>-48.05</v>
      </c>
      <c r="AB760" t="s">
        <v>625</v>
      </c>
      <c r="AC760" t="s">
        <v>2869</v>
      </c>
    </row>
    <row r="761" spans="1:29" x14ac:dyDescent="0.25">
      <c r="A761" t="s">
        <v>2654</v>
      </c>
      <c r="B761" t="s">
        <v>650</v>
      </c>
      <c r="C761" t="s">
        <v>477</v>
      </c>
      <c r="D761" t="s">
        <v>3041</v>
      </c>
      <c r="E761" t="s">
        <v>643</v>
      </c>
      <c r="F761" t="s">
        <v>3154</v>
      </c>
      <c r="G761" t="s">
        <v>3155</v>
      </c>
      <c r="H761" t="s">
        <v>463</v>
      </c>
      <c r="I761" t="s">
        <v>2664</v>
      </c>
      <c r="J761" t="s">
        <v>3148</v>
      </c>
      <c r="K761" t="s">
        <v>3156</v>
      </c>
      <c r="L761" s="174">
        <v>46022.125</v>
      </c>
      <c r="M761" s="174">
        <v>45980</v>
      </c>
      <c r="N761">
        <v>225622.05</v>
      </c>
      <c r="O761">
        <v>225623.84999999998</v>
      </c>
      <c r="P761">
        <v>0</v>
      </c>
      <c r="Q761">
        <v>225622.05</v>
      </c>
      <c r="R761">
        <v>1.8</v>
      </c>
      <c r="S761" t="s">
        <v>109</v>
      </c>
      <c r="T761" t="s">
        <v>109</v>
      </c>
      <c r="U761" t="s">
        <v>114</v>
      </c>
      <c r="V761" t="s">
        <v>109</v>
      </c>
      <c r="W761" t="s">
        <v>2667</v>
      </c>
      <c r="Y761" t="s">
        <v>102</v>
      </c>
      <c r="Z761">
        <v>-6.5</v>
      </c>
      <c r="AA761">
        <v>-49.88</v>
      </c>
      <c r="AB761" t="s">
        <v>625</v>
      </c>
      <c r="AC761" t="s">
        <v>2886</v>
      </c>
    </row>
    <row r="762" spans="1:29" x14ac:dyDescent="0.25">
      <c r="A762" t="s">
        <v>2654</v>
      </c>
      <c r="B762" t="s">
        <v>650</v>
      </c>
      <c r="C762" t="s">
        <v>477</v>
      </c>
      <c r="D762" t="s">
        <v>3041</v>
      </c>
      <c r="E762" t="s">
        <v>643</v>
      </c>
      <c r="F762" t="s">
        <v>3157</v>
      </c>
      <c r="G762" t="s">
        <v>3158</v>
      </c>
      <c r="H762" t="s">
        <v>463</v>
      </c>
      <c r="I762" t="s">
        <v>2949</v>
      </c>
      <c r="J762" t="s">
        <v>2619</v>
      </c>
      <c r="K762" t="s">
        <v>3159</v>
      </c>
      <c r="L762" s="174">
        <v>46022.125</v>
      </c>
      <c r="M762" s="174">
        <v>45950</v>
      </c>
      <c r="N762">
        <v>451243.19</v>
      </c>
      <c r="O762">
        <v>451247.7</v>
      </c>
      <c r="P762">
        <v>0</v>
      </c>
      <c r="Q762">
        <v>451243.19</v>
      </c>
      <c r="R762">
        <v>4.51</v>
      </c>
      <c r="S762" t="s">
        <v>109</v>
      </c>
      <c r="T762" t="s">
        <v>109</v>
      </c>
      <c r="U762" t="s">
        <v>114</v>
      </c>
      <c r="V762" t="s">
        <v>109</v>
      </c>
      <c r="W762" t="s">
        <v>2667</v>
      </c>
      <c r="Y762" t="s">
        <v>102</v>
      </c>
      <c r="Z762">
        <v>-2.2400000000000002</v>
      </c>
      <c r="AA762">
        <v>-49.5</v>
      </c>
      <c r="AB762" t="s">
        <v>625</v>
      </c>
      <c r="AC762" t="s">
        <v>2886</v>
      </c>
    </row>
    <row r="763" spans="1:29" x14ac:dyDescent="0.25">
      <c r="A763" t="s">
        <v>2654</v>
      </c>
      <c r="B763" t="s">
        <v>650</v>
      </c>
      <c r="C763" t="s">
        <v>477</v>
      </c>
      <c r="D763" t="s">
        <v>3041</v>
      </c>
      <c r="E763" t="s">
        <v>643</v>
      </c>
      <c r="F763" t="s">
        <v>3160</v>
      </c>
      <c r="G763" t="s">
        <v>3090</v>
      </c>
      <c r="H763" t="s">
        <v>463</v>
      </c>
      <c r="I763" t="s">
        <v>3091</v>
      </c>
      <c r="J763" t="s">
        <v>3161</v>
      </c>
      <c r="K763" t="s">
        <v>3162</v>
      </c>
      <c r="L763" s="174">
        <v>46022.125</v>
      </c>
      <c r="M763" s="174">
        <v>45969</v>
      </c>
      <c r="N763">
        <v>541497.24</v>
      </c>
      <c r="O763">
        <v>676871.55</v>
      </c>
      <c r="P763">
        <v>0</v>
      </c>
      <c r="Q763">
        <v>541497.24</v>
      </c>
      <c r="R763">
        <v>135374.31</v>
      </c>
      <c r="S763" t="s">
        <v>109</v>
      </c>
      <c r="T763" t="s">
        <v>109</v>
      </c>
      <c r="U763" t="s">
        <v>114</v>
      </c>
      <c r="V763" t="s">
        <v>109</v>
      </c>
      <c r="W763" t="s">
        <v>2661</v>
      </c>
      <c r="Y763" t="s">
        <v>102</v>
      </c>
      <c r="Z763">
        <v>-1.04</v>
      </c>
      <c r="AA763">
        <v>-47.91</v>
      </c>
      <c r="AB763" t="s">
        <v>625</v>
      </c>
      <c r="AC763" t="s">
        <v>2869</v>
      </c>
    </row>
    <row r="764" spans="1:29" x14ac:dyDescent="0.25">
      <c r="A764" t="s">
        <v>2654</v>
      </c>
      <c r="B764" t="s">
        <v>650</v>
      </c>
      <c r="C764" t="s">
        <v>477</v>
      </c>
      <c r="D764" t="s">
        <v>3041</v>
      </c>
      <c r="E764" t="s">
        <v>643</v>
      </c>
      <c r="F764" t="s">
        <v>3163</v>
      </c>
      <c r="G764" t="s">
        <v>3081</v>
      </c>
      <c r="H764" t="s">
        <v>463</v>
      </c>
      <c r="I764" t="s">
        <v>3082</v>
      </c>
      <c r="J764" t="s">
        <v>3148</v>
      </c>
      <c r="K764" t="s">
        <v>3164</v>
      </c>
      <c r="L764" s="174">
        <v>46022.125</v>
      </c>
      <c r="M764" s="174">
        <v>45999</v>
      </c>
      <c r="N764">
        <v>180499.08</v>
      </c>
      <c r="O764">
        <v>225623.84999999998</v>
      </c>
      <c r="P764">
        <v>0</v>
      </c>
      <c r="Q764">
        <v>180499.08</v>
      </c>
      <c r="R764">
        <v>45124.77</v>
      </c>
      <c r="S764" t="s">
        <v>109</v>
      </c>
      <c r="T764" t="s">
        <v>109</v>
      </c>
      <c r="U764" t="s">
        <v>114</v>
      </c>
      <c r="V764" t="s">
        <v>109</v>
      </c>
      <c r="W764" t="s">
        <v>2661</v>
      </c>
      <c r="Y764" t="s">
        <v>102</v>
      </c>
      <c r="Z764">
        <v>-1.99</v>
      </c>
      <c r="AA764">
        <v>-47.95</v>
      </c>
      <c r="AB764" t="s">
        <v>625</v>
      </c>
      <c r="AC764" t="s">
        <v>2869</v>
      </c>
    </row>
    <row r="765" spans="1:29" x14ac:dyDescent="0.25">
      <c r="A765" t="s">
        <v>2654</v>
      </c>
      <c r="B765" t="s">
        <v>650</v>
      </c>
      <c r="C765" t="s">
        <v>477</v>
      </c>
      <c r="D765" t="s">
        <v>3041</v>
      </c>
      <c r="E765" t="s">
        <v>643</v>
      </c>
      <c r="F765" t="s">
        <v>7151</v>
      </c>
      <c r="G765" t="s">
        <v>7152</v>
      </c>
      <c r="H765" t="s">
        <v>463</v>
      </c>
      <c r="I765" t="s">
        <v>2705</v>
      </c>
      <c r="J765" t="s">
        <v>701</v>
      </c>
      <c r="K765" t="s">
        <v>7153</v>
      </c>
      <c r="L765" s="174">
        <v>46387</v>
      </c>
      <c r="M765" s="174">
        <v>46348</v>
      </c>
      <c r="N765">
        <v>0</v>
      </c>
      <c r="O765">
        <v>1010640.4400000001</v>
      </c>
      <c r="P765">
        <v>0</v>
      </c>
      <c r="Q765">
        <v>4916.54</v>
      </c>
      <c r="R765">
        <v>1005723.9</v>
      </c>
      <c r="S765" t="s">
        <v>109</v>
      </c>
      <c r="T765" t="s">
        <v>109</v>
      </c>
      <c r="U765" t="s">
        <v>579</v>
      </c>
      <c r="V765" t="s">
        <v>114</v>
      </c>
      <c r="W765" t="s">
        <v>2673</v>
      </c>
      <c r="X765" t="s">
        <v>7058</v>
      </c>
      <c r="Y765" t="s">
        <v>102</v>
      </c>
      <c r="Z765">
        <v>-1.46</v>
      </c>
      <c r="AA765">
        <v>-48.5</v>
      </c>
      <c r="AB765" t="s">
        <v>625</v>
      </c>
    </row>
    <row r="766" spans="1:29" x14ac:dyDescent="0.25">
      <c r="A766" t="s">
        <v>3165</v>
      </c>
      <c r="B766" t="s">
        <v>457</v>
      </c>
      <c r="C766" t="s">
        <v>458</v>
      </c>
      <c r="D766" t="s">
        <v>3166</v>
      </c>
      <c r="E766" t="s">
        <v>460</v>
      </c>
      <c r="F766" t="s">
        <v>3167</v>
      </c>
      <c r="G766" t="s">
        <v>3168</v>
      </c>
      <c r="H766" t="s">
        <v>463</v>
      </c>
      <c r="I766" t="s">
        <v>3169</v>
      </c>
      <c r="J766" t="s">
        <v>3170</v>
      </c>
      <c r="K766" t="s">
        <v>3171</v>
      </c>
      <c r="L766" s="174">
        <v>45744</v>
      </c>
      <c r="M766" s="174">
        <v>45802</v>
      </c>
      <c r="N766">
        <v>1600359.98</v>
      </c>
      <c r="O766">
        <v>10246565.85</v>
      </c>
      <c r="P766">
        <v>6608064.0099999998</v>
      </c>
      <c r="Q766">
        <v>3638501.84</v>
      </c>
      <c r="R766">
        <v>0</v>
      </c>
      <c r="S766" t="s">
        <v>109</v>
      </c>
      <c r="T766" t="s">
        <v>114</v>
      </c>
      <c r="U766" t="s">
        <v>109</v>
      </c>
      <c r="V766" t="s">
        <v>109</v>
      </c>
      <c r="W766" t="s">
        <v>3172</v>
      </c>
      <c r="Y766" t="s">
        <v>429</v>
      </c>
      <c r="Z766">
        <v>-7.03</v>
      </c>
      <c r="AA766">
        <v>-42.13</v>
      </c>
      <c r="AB766" t="s">
        <v>523</v>
      </c>
      <c r="AC766" t="s">
        <v>109</v>
      </c>
    </row>
    <row r="767" spans="1:29" x14ac:dyDescent="0.25">
      <c r="A767" t="s">
        <v>3165</v>
      </c>
      <c r="B767" t="s">
        <v>457</v>
      </c>
      <c r="C767" t="s">
        <v>458</v>
      </c>
      <c r="D767" t="s">
        <v>3166</v>
      </c>
      <c r="E767" t="s">
        <v>460</v>
      </c>
      <c r="F767" t="s">
        <v>3173</v>
      </c>
      <c r="G767" t="s">
        <v>3174</v>
      </c>
      <c r="H767" t="s">
        <v>463</v>
      </c>
      <c r="I767" t="s">
        <v>3175</v>
      </c>
      <c r="J767" t="s">
        <v>3176</v>
      </c>
      <c r="L767" s="174">
        <v>45626</v>
      </c>
      <c r="M767" s="174">
        <v>45746</v>
      </c>
      <c r="N767">
        <v>1760608.93</v>
      </c>
      <c r="O767">
        <v>4756248.3600000003</v>
      </c>
      <c r="P767">
        <v>2995639.43</v>
      </c>
      <c r="Q767">
        <v>1760608.93</v>
      </c>
      <c r="R767">
        <v>0</v>
      </c>
      <c r="S767" t="s">
        <v>109</v>
      </c>
      <c r="T767" t="s">
        <v>114</v>
      </c>
      <c r="U767" t="s">
        <v>109</v>
      </c>
      <c r="V767" t="s">
        <v>109</v>
      </c>
      <c r="W767" t="s">
        <v>3177</v>
      </c>
      <c r="Y767" t="s">
        <v>429</v>
      </c>
      <c r="Z767">
        <v>-2.91</v>
      </c>
      <c r="AA767">
        <v>-41.78</v>
      </c>
      <c r="AB767" t="s">
        <v>523</v>
      </c>
      <c r="AC767" t="s">
        <v>109</v>
      </c>
    </row>
    <row r="768" spans="1:29" x14ac:dyDescent="0.25">
      <c r="A768" t="s">
        <v>3165</v>
      </c>
      <c r="B768" t="s">
        <v>457</v>
      </c>
      <c r="C768" t="s">
        <v>458</v>
      </c>
      <c r="D768" t="s">
        <v>3166</v>
      </c>
      <c r="E768" t="s">
        <v>460</v>
      </c>
      <c r="F768" t="s">
        <v>3178</v>
      </c>
      <c r="G768" t="s">
        <v>3179</v>
      </c>
      <c r="H768" t="s">
        <v>463</v>
      </c>
      <c r="I768" t="s">
        <v>3180</v>
      </c>
      <c r="J768" t="s">
        <v>3181</v>
      </c>
      <c r="L768" s="174">
        <v>46112.125</v>
      </c>
      <c r="M768" s="174">
        <v>46060</v>
      </c>
      <c r="N768">
        <v>195658</v>
      </c>
      <c r="O768">
        <v>3216234</v>
      </c>
      <c r="P768">
        <v>0</v>
      </c>
      <c r="Q768">
        <v>195658</v>
      </c>
      <c r="R768">
        <v>3020576</v>
      </c>
      <c r="S768" t="s">
        <v>109</v>
      </c>
      <c r="T768" t="s">
        <v>109</v>
      </c>
      <c r="U768" t="s">
        <v>114</v>
      </c>
      <c r="V768" t="s">
        <v>466</v>
      </c>
      <c r="W768" t="s">
        <v>3182</v>
      </c>
      <c r="Y768" t="s">
        <v>429</v>
      </c>
      <c r="Z768">
        <v>-5.09</v>
      </c>
      <c r="AA768">
        <v>-42.8</v>
      </c>
      <c r="AB768" t="s">
        <v>625</v>
      </c>
      <c r="AC768" t="s">
        <v>109</v>
      </c>
    </row>
    <row r="769" spans="1:29" x14ac:dyDescent="0.25">
      <c r="A769" t="s">
        <v>3165</v>
      </c>
      <c r="B769" t="s">
        <v>457</v>
      </c>
      <c r="C769" t="s">
        <v>458</v>
      </c>
      <c r="D769" t="s">
        <v>3166</v>
      </c>
      <c r="E769" t="s">
        <v>460</v>
      </c>
      <c r="F769" t="s">
        <v>3183</v>
      </c>
      <c r="G769" t="s">
        <v>3184</v>
      </c>
      <c r="H769" t="s">
        <v>463</v>
      </c>
      <c r="I769" t="s">
        <v>3185</v>
      </c>
      <c r="J769" t="s">
        <v>3186</v>
      </c>
      <c r="L769" s="174">
        <v>46203.125</v>
      </c>
      <c r="M769" s="174">
        <v>46060</v>
      </c>
      <c r="N769">
        <v>3002677.59</v>
      </c>
      <c r="O769">
        <v>3381404.53</v>
      </c>
      <c r="P769">
        <v>0</v>
      </c>
      <c r="Q769">
        <v>3002677.59</v>
      </c>
      <c r="R769">
        <v>378726.94</v>
      </c>
      <c r="S769" t="s">
        <v>109</v>
      </c>
      <c r="T769" t="s">
        <v>109</v>
      </c>
      <c r="U769" t="s">
        <v>114</v>
      </c>
      <c r="V769" t="s">
        <v>466</v>
      </c>
      <c r="W769" t="s">
        <v>3182</v>
      </c>
      <c r="Y769" t="s">
        <v>429</v>
      </c>
      <c r="Z769">
        <v>-5.26</v>
      </c>
      <c r="AA769">
        <v>-42.21</v>
      </c>
      <c r="AB769" t="s">
        <v>649</v>
      </c>
      <c r="AC769" t="s">
        <v>109</v>
      </c>
    </row>
    <row r="770" spans="1:29" x14ac:dyDescent="0.25">
      <c r="A770" t="s">
        <v>3165</v>
      </c>
      <c r="B770" t="s">
        <v>476</v>
      </c>
      <c r="C770" t="s">
        <v>477</v>
      </c>
      <c r="D770" t="s">
        <v>3187</v>
      </c>
      <c r="E770" t="s">
        <v>479</v>
      </c>
      <c r="F770" t="s">
        <v>3188</v>
      </c>
      <c r="G770" t="s">
        <v>3189</v>
      </c>
      <c r="H770" t="s">
        <v>463</v>
      </c>
      <c r="I770" t="s">
        <v>3190</v>
      </c>
      <c r="J770" t="s">
        <v>3191</v>
      </c>
      <c r="K770" t="s">
        <v>3192</v>
      </c>
      <c r="L770" s="174">
        <v>45798</v>
      </c>
      <c r="M770" s="174">
        <v>45798</v>
      </c>
      <c r="N770">
        <v>2422709.5</v>
      </c>
      <c r="O770">
        <v>2494076.19</v>
      </c>
      <c r="P770">
        <v>71366.69</v>
      </c>
      <c r="Q770">
        <v>2422709.5</v>
      </c>
      <c r="R770">
        <v>0</v>
      </c>
      <c r="S770" t="s">
        <v>109</v>
      </c>
      <c r="T770" t="s">
        <v>114</v>
      </c>
      <c r="U770" t="s">
        <v>109</v>
      </c>
      <c r="V770" t="s">
        <v>109</v>
      </c>
      <c r="W770" t="s">
        <v>3172</v>
      </c>
      <c r="Y770" t="s">
        <v>429</v>
      </c>
      <c r="Z770">
        <v>-9.07</v>
      </c>
      <c r="AA770">
        <v>-44.36</v>
      </c>
      <c r="AB770" t="s">
        <v>523</v>
      </c>
      <c r="AC770" t="s">
        <v>109</v>
      </c>
    </row>
    <row r="771" spans="1:29" x14ac:dyDescent="0.25">
      <c r="A771" t="s">
        <v>3165</v>
      </c>
      <c r="B771" t="s">
        <v>476</v>
      </c>
      <c r="C771" t="s">
        <v>477</v>
      </c>
      <c r="D771" t="s">
        <v>3187</v>
      </c>
      <c r="E771" t="s">
        <v>479</v>
      </c>
      <c r="F771" t="s">
        <v>3193</v>
      </c>
      <c r="G771" t="s">
        <v>3194</v>
      </c>
      <c r="H771" t="s">
        <v>463</v>
      </c>
      <c r="I771" t="s">
        <v>3195</v>
      </c>
      <c r="J771" t="s">
        <v>3196</v>
      </c>
      <c r="K771" t="s">
        <v>3197</v>
      </c>
      <c r="L771" s="174">
        <v>45399</v>
      </c>
      <c r="M771" s="174">
        <v>46031</v>
      </c>
      <c r="N771">
        <v>3706594.04</v>
      </c>
      <c r="O771">
        <v>3835966.86</v>
      </c>
      <c r="P771">
        <v>129372.82</v>
      </c>
      <c r="Q771">
        <v>3706594.04</v>
      </c>
      <c r="R771">
        <v>0</v>
      </c>
      <c r="S771" t="s">
        <v>109</v>
      </c>
      <c r="T771" t="s">
        <v>114</v>
      </c>
      <c r="U771" t="s">
        <v>109</v>
      </c>
      <c r="V771" t="s">
        <v>109</v>
      </c>
      <c r="W771" t="s">
        <v>3177</v>
      </c>
      <c r="Y771" t="s">
        <v>429</v>
      </c>
      <c r="Z771">
        <v>-2.91</v>
      </c>
      <c r="AA771">
        <v>-41.78</v>
      </c>
      <c r="AB771" t="s">
        <v>523</v>
      </c>
      <c r="AC771" t="s">
        <v>109</v>
      </c>
    </row>
    <row r="772" spans="1:29" x14ac:dyDescent="0.25">
      <c r="A772" t="s">
        <v>3165</v>
      </c>
      <c r="B772" t="s">
        <v>476</v>
      </c>
      <c r="C772" t="s">
        <v>477</v>
      </c>
      <c r="D772" t="s">
        <v>3187</v>
      </c>
      <c r="E772" t="s">
        <v>479</v>
      </c>
      <c r="F772" t="s">
        <v>3198</v>
      </c>
      <c r="G772" t="s">
        <v>3199</v>
      </c>
      <c r="H772" t="s">
        <v>463</v>
      </c>
      <c r="I772" t="s">
        <v>3200</v>
      </c>
      <c r="J772" t="s">
        <v>3201</v>
      </c>
      <c r="L772" s="174">
        <v>45798</v>
      </c>
      <c r="M772" s="174">
        <v>45798</v>
      </c>
      <c r="N772">
        <v>694328.36</v>
      </c>
      <c r="O772">
        <v>3312919.01</v>
      </c>
      <c r="P772">
        <v>2618590.65</v>
      </c>
      <c r="Q772">
        <v>694328.36</v>
      </c>
      <c r="R772">
        <v>0</v>
      </c>
      <c r="S772" t="s">
        <v>109</v>
      </c>
      <c r="T772" t="s">
        <v>114</v>
      </c>
      <c r="U772" t="s">
        <v>109</v>
      </c>
      <c r="V772" t="s">
        <v>109</v>
      </c>
      <c r="W772" t="s">
        <v>3172</v>
      </c>
      <c r="Y772" t="s">
        <v>429</v>
      </c>
      <c r="Z772">
        <v>-5.93</v>
      </c>
      <c r="AA772">
        <v>-42.72</v>
      </c>
      <c r="AB772" t="s">
        <v>523</v>
      </c>
      <c r="AC772" t="s">
        <v>109</v>
      </c>
    </row>
    <row r="773" spans="1:29" x14ac:dyDescent="0.25">
      <c r="A773" t="s">
        <v>3165</v>
      </c>
      <c r="B773" t="s">
        <v>476</v>
      </c>
      <c r="C773" t="s">
        <v>477</v>
      </c>
      <c r="D773" t="s">
        <v>3187</v>
      </c>
      <c r="E773" t="s">
        <v>479</v>
      </c>
      <c r="F773" t="s">
        <v>3202</v>
      </c>
      <c r="G773" t="s">
        <v>3203</v>
      </c>
      <c r="H773" t="s">
        <v>463</v>
      </c>
      <c r="I773" t="s">
        <v>3204</v>
      </c>
      <c r="J773" t="s">
        <v>3205</v>
      </c>
      <c r="L773" s="174">
        <v>45747</v>
      </c>
      <c r="M773" s="174">
        <v>45810</v>
      </c>
      <c r="N773">
        <v>2454366.5099999998</v>
      </c>
      <c r="O773">
        <v>4694727.1999999993</v>
      </c>
      <c r="P773">
        <v>2240360.69</v>
      </c>
      <c r="Q773">
        <v>2454366.5099999998</v>
      </c>
      <c r="R773">
        <v>0</v>
      </c>
      <c r="S773" t="s">
        <v>109</v>
      </c>
      <c r="T773" t="s">
        <v>114</v>
      </c>
      <c r="U773" t="s">
        <v>109</v>
      </c>
      <c r="V773" t="s">
        <v>109</v>
      </c>
      <c r="W773" t="s">
        <v>3172</v>
      </c>
      <c r="Y773" t="s">
        <v>429</v>
      </c>
      <c r="Z773">
        <v>-6.79</v>
      </c>
      <c r="AA773">
        <v>-43.57</v>
      </c>
      <c r="AB773" t="s">
        <v>523</v>
      </c>
      <c r="AC773" t="s">
        <v>109</v>
      </c>
    </row>
    <row r="774" spans="1:29" x14ac:dyDescent="0.25">
      <c r="A774" t="s">
        <v>3165</v>
      </c>
      <c r="B774" t="s">
        <v>573</v>
      </c>
      <c r="C774" t="s">
        <v>458</v>
      </c>
      <c r="D774" t="s">
        <v>3206</v>
      </c>
      <c r="E774" t="s">
        <v>487</v>
      </c>
      <c r="F774" t="s">
        <v>3207</v>
      </c>
      <c r="G774" t="s">
        <v>3208</v>
      </c>
      <c r="H774" t="s">
        <v>463</v>
      </c>
      <c r="I774" t="s">
        <v>3209</v>
      </c>
      <c r="J774" t="s">
        <v>3210</v>
      </c>
      <c r="L774" s="174">
        <v>46203.125</v>
      </c>
      <c r="M774" s="174">
        <v>46031</v>
      </c>
      <c r="N774">
        <v>0</v>
      </c>
      <c r="O774">
        <v>6695419.71</v>
      </c>
      <c r="P774">
        <v>0</v>
      </c>
      <c r="Q774">
        <v>0</v>
      </c>
      <c r="R774">
        <v>6695419.71</v>
      </c>
      <c r="S774" t="s">
        <v>109</v>
      </c>
      <c r="T774" t="s">
        <v>109</v>
      </c>
      <c r="U774" t="s">
        <v>114</v>
      </c>
      <c r="V774" t="s">
        <v>466</v>
      </c>
      <c r="W774" t="s">
        <v>3172</v>
      </c>
      <c r="Y774" t="s">
        <v>429</v>
      </c>
      <c r="Z774">
        <v>-9.02</v>
      </c>
      <c r="AA774">
        <v>-42.7</v>
      </c>
      <c r="AB774" t="s">
        <v>649</v>
      </c>
      <c r="AC774" t="s">
        <v>109</v>
      </c>
    </row>
    <row r="775" spans="1:29" x14ac:dyDescent="0.25">
      <c r="A775" t="s">
        <v>3165</v>
      </c>
      <c r="B775" t="s">
        <v>485</v>
      </c>
      <c r="C775" t="s">
        <v>458</v>
      </c>
      <c r="D775" t="s">
        <v>3206</v>
      </c>
      <c r="E775" t="s">
        <v>487</v>
      </c>
      <c r="F775" t="s">
        <v>3211</v>
      </c>
      <c r="G775" t="s">
        <v>3212</v>
      </c>
      <c r="H775" t="s">
        <v>463</v>
      </c>
      <c r="I775" t="s">
        <v>3213</v>
      </c>
      <c r="J775" t="s">
        <v>3214</v>
      </c>
      <c r="K775" t="s">
        <v>3215</v>
      </c>
      <c r="L775" s="174">
        <v>45657</v>
      </c>
      <c r="M775" s="174">
        <v>45615</v>
      </c>
      <c r="N775">
        <v>117062.31</v>
      </c>
      <c r="O775">
        <v>256451.68</v>
      </c>
      <c r="P775">
        <v>139389.37</v>
      </c>
      <c r="Q775">
        <v>117062.31</v>
      </c>
      <c r="R775">
        <v>0</v>
      </c>
      <c r="S775" t="s">
        <v>109</v>
      </c>
      <c r="T775" t="s">
        <v>114</v>
      </c>
      <c r="U775" t="s">
        <v>466</v>
      </c>
      <c r="V775" t="s">
        <v>109</v>
      </c>
      <c r="W775" t="s">
        <v>3172</v>
      </c>
      <c r="Y775" t="s">
        <v>429</v>
      </c>
      <c r="Z775">
        <v>-6.24</v>
      </c>
      <c r="AA775">
        <v>-42.86</v>
      </c>
      <c r="AB775" t="s">
        <v>523</v>
      </c>
      <c r="AC775" t="s">
        <v>109</v>
      </c>
    </row>
    <row r="776" spans="1:29" x14ac:dyDescent="0.25">
      <c r="A776" t="s">
        <v>3165</v>
      </c>
      <c r="B776" t="s">
        <v>2555</v>
      </c>
      <c r="C776" t="s">
        <v>458</v>
      </c>
      <c r="D776" t="s">
        <v>3206</v>
      </c>
      <c r="E776" t="s">
        <v>487</v>
      </c>
      <c r="F776" t="s">
        <v>3216</v>
      </c>
      <c r="G776" t="s">
        <v>3217</v>
      </c>
      <c r="H776" t="s">
        <v>463</v>
      </c>
      <c r="I776" t="s">
        <v>3218</v>
      </c>
      <c r="J776" t="s">
        <v>3219</v>
      </c>
      <c r="L776" s="174">
        <v>45077</v>
      </c>
      <c r="M776" s="174">
        <v>45625</v>
      </c>
      <c r="N776">
        <v>561397.21</v>
      </c>
      <c r="O776">
        <v>6666669.3700000001</v>
      </c>
      <c r="P776">
        <v>5013995.13</v>
      </c>
      <c r="Q776">
        <v>1652674.24</v>
      </c>
      <c r="R776">
        <v>0</v>
      </c>
      <c r="S776" t="s">
        <v>114</v>
      </c>
      <c r="T776" t="s">
        <v>466</v>
      </c>
      <c r="U776" t="s">
        <v>109</v>
      </c>
      <c r="V776" t="s">
        <v>109</v>
      </c>
      <c r="W776" t="s">
        <v>3172</v>
      </c>
      <c r="X776" t="s">
        <v>3220</v>
      </c>
      <c r="Y776" t="s">
        <v>429</v>
      </c>
      <c r="Z776">
        <v>-9.83</v>
      </c>
      <c r="AA776">
        <v>-45.34</v>
      </c>
      <c r="AB776" t="s">
        <v>523</v>
      </c>
      <c r="AC776" t="s">
        <v>109</v>
      </c>
    </row>
    <row r="777" spans="1:29" x14ac:dyDescent="0.25">
      <c r="A777" t="s">
        <v>3165</v>
      </c>
      <c r="B777" t="s">
        <v>495</v>
      </c>
      <c r="C777" t="s">
        <v>458</v>
      </c>
      <c r="D777" t="s">
        <v>3221</v>
      </c>
      <c r="E777" t="s">
        <v>497</v>
      </c>
      <c r="F777" t="s">
        <v>3222</v>
      </c>
      <c r="G777" t="s">
        <v>3223</v>
      </c>
      <c r="H777" t="s">
        <v>463</v>
      </c>
      <c r="I777" t="s">
        <v>3224</v>
      </c>
      <c r="J777" t="s">
        <v>501</v>
      </c>
      <c r="K777" t="s">
        <v>3225</v>
      </c>
      <c r="L777" s="174">
        <v>45657</v>
      </c>
      <c r="M777" s="174">
        <v>45647</v>
      </c>
      <c r="N777">
        <v>184216.24</v>
      </c>
      <c r="O777">
        <v>498800.05</v>
      </c>
      <c r="P777">
        <v>314583.81</v>
      </c>
      <c r="Q777">
        <v>184216.24</v>
      </c>
      <c r="R777">
        <v>0</v>
      </c>
      <c r="S777" t="s">
        <v>109</v>
      </c>
      <c r="T777" t="s">
        <v>114</v>
      </c>
      <c r="U777" t="s">
        <v>109</v>
      </c>
      <c r="V777" t="s">
        <v>109</v>
      </c>
      <c r="W777" t="s">
        <v>3182</v>
      </c>
      <c r="Y777" t="s">
        <v>429</v>
      </c>
      <c r="Z777">
        <v>-5.04</v>
      </c>
      <c r="AA777">
        <v>-42.46</v>
      </c>
      <c r="AB777" t="s">
        <v>523</v>
      </c>
      <c r="AC777" t="s">
        <v>109</v>
      </c>
    </row>
    <row r="778" spans="1:29" x14ac:dyDescent="0.25">
      <c r="A778" t="s">
        <v>3165</v>
      </c>
      <c r="B778" t="s">
        <v>495</v>
      </c>
      <c r="C778" t="s">
        <v>458</v>
      </c>
      <c r="D778" t="s">
        <v>3221</v>
      </c>
      <c r="E778" t="s">
        <v>497</v>
      </c>
      <c r="F778" t="s">
        <v>3226</v>
      </c>
      <c r="G778" t="s">
        <v>3227</v>
      </c>
      <c r="H778" t="s">
        <v>463</v>
      </c>
      <c r="I778" t="s">
        <v>3190</v>
      </c>
      <c r="J778" t="s">
        <v>3228</v>
      </c>
      <c r="L778" s="174">
        <v>46022</v>
      </c>
      <c r="M778" s="174">
        <v>45837</v>
      </c>
      <c r="N778">
        <v>1417241</v>
      </c>
      <c r="O778">
        <v>1417241</v>
      </c>
      <c r="P778">
        <v>0</v>
      </c>
      <c r="Q778">
        <v>1417241</v>
      </c>
      <c r="R778">
        <v>0</v>
      </c>
      <c r="S778" t="s">
        <v>109</v>
      </c>
      <c r="T778" t="s">
        <v>109</v>
      </c>
      <c r="U778" t="s">
        <v>114</v>
      </c>
      <c r="V778" t="s">
        <v>109</v>
      </c>
      <c r="W778" t="s">
        <v>3172</v>
      </c>
      <c r="Y778" t="s">
        <v>429</v>
      </c>
      <c r="Z778">
        <v>-9.07</v>
      </c>
      <c r="AA778">
        <v>-44.36</v>
      </c>
      <c r="AB778" t="s">
        <v>523</v>
      </c>
      <c r="AC778" t="s">
        <v>109</v>
      </c>
    </row>
    <row r="779" spans="1:29" x14ac:dyDescent="0.25">
      <c r="A779" t="s">
        <v>3165</v>
      </c>
      <c r="B779" t="s">
        <v>495</v>
      </c>
      <c r="C779" t="s">
        <v>458</v>
      </c>
      <c r="D779" t="s">
        <v>3221</v>
      </c>
      <c r="E779" t="s">
        <v>497</v>
      </c>
      <c r="F779" t="s">
        <v>3229</v>
      </c>
      <c r="G779" t="s">
        <v>3230</v>
      </c>
      <c r="H779" t="s">
        <v>463</v>
      </c>
      <c r="I779" t="s">
        <v>3231</v>
      </c>
      <c r="J779" t="s">
        <v>3232</v>
      </c>
      <c r="L779" s="174">
        <v>46022</v>
      </c>
      <c r="M779" s="174">
        <v>45961</v>
      </c>
      <c r="N779">
        <v>864067</v>
      </c>
      <c r="O779">
        <v>864067</v>
      </c>
      <c r="P779">
        <v>0</v>
      </c>
      <c r="Q779">
        <v>864067</v>
      </c>
      <c r="R779">
        <v>0</v>
      </c>
      <c r="S779" t="s">
        <v>109</v>
      </c>
      <c r="T779" t="s">
        <v>109</v>
      </c>
      <c r="U779" t="s">
        <v>114</v>
      </c>
      <c r="V779" t="s">
        <v>109</v>
      </c>
      <c r="W779" t="s">
        <v>3177</v>
      </c>
      <c r="Y779" t="s">
        <v>429</v>
      </c>
      <c r="Z779">
        <v>-2.91</v>
      </c>
      <c r="AA779">
        <v>-41.78</v>
      </c>
      <c r="AB779" t="s">
        <v>523</v>
      </c>
      <c r="AC779" t="s">
        <v>109</v>
      </c>
    </row>
    <row r="780" spans="1:29" x14ac:dyDescent="0.25">
      <c r="A780" t="s">
        <v>3165</v>
      </c>
      <c r="B780" t="s">
        <v>495</v>
      </c>
      <c r="C780" t="s">
        <v>458</v>
      </c>
      <c r="D780" t="s">
        <v>3221</v>
      </c>
      <c r="E780" t="s">
        <v>497</v>
      </c>
      <c r="F780" t="s">
        <v>3233</v>
      </c>
      <c r="G780" t="s">
        <v>3234</v>
      </c>
      <c r="H780" t="s">
        <v>463</v>
      </c>
      <c r="I780" t="s">
        <v>3235</v>
      </c>
      <c r="J780" t="s">
        <v>501</v>
      </c>
      <c r="L780" s="174">
        <v>45991.125</v>
      </c>
      <c r="M780" s="174">
        <v>45959</v>
      </c>
      <c r="N780">
        <v>498800</v>
      </c>
      <c r="O780">
        <v>498800</v>
      </c>
      <c r="P780">
        <v>0</v>
      </c>
      <c r="Q780">
        <v>498800</v>
      </c>
      <c r="R780">
        <v>0</v>
      </c>
      <c r="S780" t="s">
        <v>109</v>
      </c>
      <c r="T780" t="s">
        <v>109</v>
      </c>
      <c r="U780" t="s">
        <v>114</v>
      </c>
      <c r="V780" t="s">
        <v>466</v>
      </c>
      <c r="W780" t="s">
        <v>3172</v>
      </c>
      <c r="Y780" t="s">
        <v>429</v>
      </c>
      <c r="Z780">
        <v>-8.36</v>
      </c>
      <c r="AA780">
        <v>-42.25</v>
      </c>
      <c r="AB780" t="s">
        <v>649</v>
      </c>
      <c r="AC780" t="s">
        <v>109</v>
      </c>
    </row>
    <row r="781" spans="1:29" x14ac:dyDescent="0.25">
      <c r="A781" t="s">
        <v>3165</v>
      </c>
      <c r="B781" t="s">
        <v>495</v>
      </c>
      <c r="C781" t="s">
        <v>458</v>
      </c>
      <c r="D781" t="s">
        <v>3221</v>
      </c>
      <c r="E781" t="s">
        <v>497</v>
      </c>
      <c r="F781" t="s">
        <v>3236</v>
      </c>
      <c r="G781" t="s">
        <v>3237</v>
      </c>
      <c r="H781" t="s">
        <v>463</v>
      </c>
      <c r="I781" t="s">
        <v>3209</v>
      </c>
      <c r="J781" t="s">
        <v>501</v>
      </c>
      <c r="L781" s="174">
        <v>45991.125</v>
      </c>
      <c r="M781" s="174">
        <v>45928</v>
      </c>
      <c r="N781">
        <v>498800</v>
      </c>
      <c r="O781">
        <v>498800</v>
      </c>
      <c r="P781">
        <v>0</v>
      </c>
      <c r="Q781">
        <v>498800</v>
      </c>
      <c r="R781">
        <v>0</v>
      </c>
      <c r="S781" t="s">
        <v>109</v>
      </c>
      <c r="T781" t="s">
        <v>109</v>
      </c>
      <c r="U781" t="s">
        <v>114</v>
      </c>
      <c r="V781" t="s">
        <v>466</v>
      </c>
      <c r="W781" t="s">
        <v>3172</v>
      </c>
      <c r="Y781" t="s">
        <v>429</v>
      </c>
      <c r="Z781">
        <v>-9.02</v>
      </c>
      <c r="AA781">
        <v>-42.7</v>
      </c>
      <c r="AB781" t="s">
        <v>523</v>
      </c>
      <c r="AC781" t="s">
        <v>109</v>
      </c>
    </row>
    <row r="782" spans="1:29" x14ac:dyDescent="0.25">
      <c r="A782" t="s">
        <v>3165</v>
      </c>
      <c r="B782" t="s">
        <v>495</v>
      </c>
      <c r="C782" t="s">
        <v>458</v>
      </c>
      <c r="D782" t="s">
        <v>3221</v>
      </c>
      <c r="E782" t="s">
        <v>497</v>
      </c>
      <c r="F782" t="s">
        <v>3238</v>
      </c>
      <c r="G782" t="s">
        <v>3239</v>
      </c>
      <c r="H782" t="s">
        <v>463</v>
      </c>
      <c r="I782" t="s">
        <v>3240</v>
      </c>
      <c r="J782" t="s">
        <v>501</v>
      </c>
      <c r="L782" s="174">
        <v>46022</v>
      </c>
      <c r="M782" s="174">
        <v>45961</v>
      </c>
      <c r="N782">
        <v>501300</v>
      </c>
      <c r="O782">
        <v>501300</v>
      </c>
      <c r="P782">
        <v>0</v>
      </c>
      <c r="Q782">
        <v>501300</v>
      </c>
      <c r="R782">
        <v>0</v>
      </c>
      <c r="S782" t="s">
        <v>109</v>
      </c>
      <c r="T782" t="s">
        <v>109</v>
      </c>
      <c r="U782" t="s">
        <v>114</v>
      </c>
      <c r="V782" t="s">
        <v>109</v>
      </c>
      <c r="W782" t="s">
        <v>3172</v>
      </c>
      <c r="Y782" t="s">
        <v>429</v>
      </c>
      <c r="Z782">
        <v>-6.41</v>
      </c>
      <c r="AA782">
        <v>-41.75</v>
      </c>
      <c r="AB782" t="s">
        <v>523</v>
      </c>
      <c r="AC782" t="s">
        <v>109</v>
      </c>
    </row>
    <row r="783" spans="1:29" x14ac:dyDescent="0.25">
      <c r="A783" t="s">
        <v>3165</v>
      </c>
      <c r="B783" t="s">
        <v>495</v>
      </c>
      <c r="C783" t="s">
        <v>458</v>
      </c>
      <c r="D783" t="s">
        <v>3221</v>
      </c>
      <c r="E783" t="s">
        <v>497</v>
      </c>
      <c r="F783" t="s">
        <v>3241</v>
      </c>
      <c r="G783" t="s">
        <v>3242</v>
      </c>
      <c r="H783" t="s">
        <v>463</v>
      </c>
      <c r="I783" t="s">
        <v>3243</v>
      </c>
      <c r="J783" t="s">
        <v>501</v>
      </c>
      <c r="L783" s="174">
        <v>45991.125</v>
      </c>
      <c r="M783" s="174">
        <v>45961</v>
      </c>
      <c r="N783">
        <v>503186</v>
      </c>
      <c r="O783">
        <v>503186</v>
      </c>
      <c r="P783">
        <v>0</v>
      </c>
      <c r="Q783">
        <v>503186</v>
      </c>
      <c r="R783">
        <v>0</v>
      </c>
      <c r="S783" t="s">
        <v>109</v>
      </c>
      <c r="T783" t="s">
        <v>109</v>
      </c>
      <c r="U783" t="s">
        <v>114</v>
      </c>
      <c r="V783" t="s">
        <v>466</v>
      </c>
      <c r="X783" t="s">
        <v>3244</v>
      </c>
      <c r="Y783" t="s">
        <v>429</v>
      </c>
      <c r="Z783">
        <v>-5.09</v>
      </c>
      <c r="AA783">
        <v>-42.8</v>
      </c>
      <c r="AB783" t="s">
        <v>649</v>
      </c>
      <c r="AC783" t="s">
        <v>109</v>
      </c>
    </row>
    <row r="784" spans="1:29" x14ac:dyDescent="0.25">
      <c r="A784" t="s">
        <v>3165</v>
      </c>
      <c r="B784" t="s">
        <v>495</v>
      </c>
      <c r="C784" t="s">
        <v>458</v>
      </c>
      <c r="D784" t="s">
        <v>3221</v>
      </c>
      <c r="E784" t="s">
        <v>497</v>
      </c>
      <c r="F784" t="s">
        <v>3245</v>
      </c>
      <c r="G784" t="s">
        <v>3246</v>
      </c>
      <c r="H784" t="s">
        <v>463</v>
      </c>
      <c r="I784" t="s">
        <v>3247</v>
      </c>
      <c r="J784" t="s">
        <v>501</v>
      </c>
      <c r="L784" s="174">
        <v>45991.125</v>
      </c>
      <c r="M784" s="174">
        <v>46016</v>
      </c>
      <c r="N784">
        <v>498800</v>
      </c>
      <c r="O784">
        <v>498800</v>
      </c>
      <c r="P784">
        <v>0</v>
      </c>
      <c r="Q784">
        <v>498800</v>
      </c>
      <c r="R784">
        <v>0</v>
      </c>
      <c r="S784" t="s">
        <v>109</v>
      </c>
      <c r="T784" t="s">
        <v>109</v>
      </c>
      <c r="U784" t="s">
        <v>114</v>
      </c>
      <c r="V784" t="s">
        <v>466</v>
      </c>
      <c r="W784" t="s">
        <v>3177</v>
      </c>
      <c r="Y784" t="s">
        <v>429</v>
      </c>
      <c r="Z784">
        <v>-3.08</v>
      </c>
      <c r="AA784">
        <v>-41.45</v>
      </c>
      <c r="AB784" t="s">
        <v>649</v>
      </c>
      <c r="AC784" t="s">
        <v>109</v>
      </c>
    </row>
    <row r="785" spans="1:29" x14ac:dyDescent="0.25">
      <c r="A785" t="s">
        <v>3165</v>
      </c>
      <c r="B785" t="s">
        <v>457</v>
      </c>
      <c r="C785" t="s">
        <v>458</v>
      </c>
      <c r="D785" t="s">
        <v>3248</v>
      </c>
      <c r="E785" t="s">
        <v>3249</v>
      </c>
      <c r="F785" t="s">
        <v>3250</v>
      </c>
      <c r="G785" t="s">
        <v>3251</v>
      </c>
      <c r="H785" t="s">
        <v>463</v>
      </c>
      <c r="I785" t="s">
        <v>3252</v>
      </c>
      <c r="J785" t="s">
        <v>3253</v>
      </c>
      <c r="K785" t="s">
        <v>2384</v>
      </c>
      <c r="L785" s="174">
        <v>46295.125</v>
      </c>
      <c r="M785" s="174">
        <v>46200</v>
      </c>
      <c r="N785">
        <v>182392.61</v>
      </c>
      <c r="O785">
        <v>10864028.5</v>
      </c>
      <c r="P785">
        <v>0</v>
      </c>
      <c r="Q785">
        <v>182392.61</v>
      </c>
      <c r="R785">
        <v>10681635.890000001</v>
      </c>
      <c r="S785" t="s">
        <v>109</v>
      </c>
      <c r="T785" t="s">
        <v>109</v>
      </c>
      <c r="U785" t="s">
        <v>109</v>
      </c>
      <c r="V785" t="s">
        <v>109</v>
      </c>
      <c r="W785" t="s">
        <v>3172</v>
      </c>
      <c r="Y785" t="s">
        <v>429</v>
      </c>
      <c r="Z785">
        <v>-8.14</v>
      </c>
      <c r="AA785">
        <v>-41.15</v>
      </c>
      <c r="AB785" t="s">
        <v>649</v>
      </c>
      <c r="AC785" t="s">
        <v>109</v>
      </c>
    </row>
    <row r="786" spans="1:29" x14ac:dyDescent="0.25">
      <c r="A786" t="s">
        <v>3165</v>
      </c>
      <c r="B786" t="s">
        <v>573</v>
      </c>
      <c r="C786" t="s">
        <v>458</v>
      </c>
      <c r="D786" t="s">
        <v>3248</v>
      </c>
      <c r="E786" t="s">
        <v>3249</v>
      </c>
      <c r="F786" t="s">
        <v>3254</v>
      </c>
      <c r="G786" t="s">
        <v>3255</v>
      </c>
      <c r="H786" t="s">
        <v>463</v>
      </c>
      <c r="I786" t="s">
        <v>3256</v>
      </c>
      <c r="J786" t="s">
        <v>3257</v>
      </c>
      <c r="L786" s="174">
        <v>46356.125</v>
      </c>
      <c r="M786" s="174">
        <v>46145</v>
      </c>
      <c r="N786">
        <v>943966.35</v>
      </c>
      <c r="O786">
        <v>4614320.1099999994</v>
      </c>
      <c r="P786">
        <v>0</v>
      </c>
      <c r="Q786">
        <v>943966.35</v>
      </c>
      <c r="R786">
        <v>3670353.76</v>
      </c>
      <c r="S786" t="s">
        <v>109</v>
      </c>
      <c r="T786" t="s">
        <v>109</v>
      </c>
      <c r="U786" t="s">
        <v>109</v>
      </c>
      <c r="V786" t="s">
        <v>109</v>
      </c>
      <c r="W786" t="s">
        <v>3172</v>
      </c>
      <c r="Y786" t="s">
        <v>429</v>
      </c>
      <c r="Z786">
        <v>-7.6</v>
      </c>
      <c r="AA786">
        <v>-40.82</v>
      </c>
      <c r="AB786" t="s">
        <v>649</v>
      </c>
      <c r="AC786" t="s">
        <v>109</v>
      </c>
    </row>
    <row r="787" spans="1:29" x14ac:dyDescent="0.25">
      <c r="A787" t="s">
        <v>3165</v>
      </c>
      <c r="B787" t="s">
        <v>729</v>
      </c>
      <c r="C787" t="s">
        <v>546</v>
      </c>
      <c r="D787" t="s">
        <v>3258</v>
      </c>
      <c r="E787" t="s">
        <v>731</v>
      </c>
      <c r="F787" t="s">
        <v>3259</v>
      </c>
      <c r="G787" t="s">
        <v>3260</v>
      </c>
      <c r="H787" t="s">
        <v>551</v>
      </c>
      <c r="I787" t="s">
        <v>3261</v>
      </c>
      <c r="J787" t="s">
        <v>3262</v>
      </c>
      <c r="K787" t="s">
        <v>3263</v>
      </c>
      <c r="L787" s="174">
        <v>45657</v>
      </c>
      <c r="M787" s="174">
        <v>45625</v>
      </c>
      <c r="N787">
        <v>24634.42</v>
      </c>
      <c r="O787">
        <v>271208.14</v>
      </c>
      <c r="P787">
        <v>246573.72</v>
      </c>
      <c r="Q787">
        <v>24634.42</v>
      </c>
      <c r="R787">
        <v>0</v>
      </c>
      <c r="S787" t="s">
        <v>109</v>
      </c>
      <c r="T787" t="s">
        <v>114</v>
      </c>
      <c r="U787" t="s">
        <v>109</v>
      </c>
      <c r="V787" t="s">
        <v>109</v>
      </c>
      <c r="W787" t="s">
        <v>3172</v>
      </c>
      <c r="Y787" t="s">
        <v>429</v>
      </c>
      <c r="Z787">
        <v>-10.039999999999999</v>
      </c>
      <c r="AA787">
        <v>-44.31</v>
      </c>
      <c r="AB787" t="s">
        <v>523</v>
      </c>
      <c r="AC787" t="s">
        <v>109</v>
      </c>
    </row>
    <row r="788" spans="1:29" x14ac:dyDescent="0.25">
      <c r="A788" t="s">
        <v>3165</v>
      </c>
      <c r="B788" t="s">
        <v>729</v>
      </c>
      <c r="C788" t="s">
        <v>546</v>
      </c>
      <c r="D788" t="s">
        <v>3258</v>
      </c>
      <c r="E788" t="s">
        <v>731</v>
      </c>
      <c r="F788" t="s">
        <v>3264</v>
      </c>
      <c r="G788" t="s">
        <v>3265</v>
      </c>
      <c r="H788" t="s">
        <v>551</v>
      </c>
      <c r="I788" t="s">
        <v>3266</v>
      </c>
      <c r="J788" t="s">
        <v>3267</v>
      </c>
      <c r="K788" t="s">
        <v>3268</v>
      </c>
      <c r="L788" s="174">
        <v>46020.125</v>
      </c>
      <c r="M788" s="174">
        <v>46018</v>
      </c>
      <c r="N788">
        <v>240357</v>
      </c>
      <c r="O788">
        <v>240357</v>
      </c>
      <c r="P788">
        <v>0</v>
      </c>
      <c r="Q788">
        <v>240357</v>
      </c>
      <c r="R788">
        <v>0</v>
      </c>
      <c r="S788" t="s">
        <v>109</v>
      </c>
      <c r="T788" t="s">
        <v>109</v>
      </c>
      <c r="U788" t="s">
        <v>114</v>
      </c>
      <c r="V788" t="s">
        <v>109</v>
      </c>
      <c r="W788" t="s">
        <v>3182</v>
      </c>
      <c r="Y788" t="s">
        <v>429</v>
      </c>
      <c r="Z788">
        <v>-4.59</v>
      </c>
      <c r="AA788">
        <v>-42.86</v>
      </c>
      <c r="AB788" t="s">
        <v>649</v>
      </c>
      <c r="AC788" t="s">
        <v>109</v>
      </c>
    </row>
    <row r="789" spans="1:29" x14ac:dyDescent="0.25">
      <c r="A789" t="s">
        <v>3165</v>
      </c>
      <c r="B789" t="s">
        <v>729</v>
      </c>
      <c r="C789" t="s">
        <v>546</v>
      </c>
      <c r="D789" t="s">
        <v>3258</v>
      </c>
      <c r="E789" t="s">
        <v>731</v>
      </c>
      <c r="F789" t="s">
        <v>3269</v>
      </c>
      <c r="G789" t="s">
        <v>3270</v>
      </c>
      <c r="H789" t="s">
        <v>551</v>
      </c>
      <c r="I789" t="s">
        <v>3271</v>
      </c>
      <c r="J789" t="s">
        <v>3267</v>
      </c>
      <c r="K789" t="s">
        <v>3272</v>
      </c>
      <c r="L789" s="174">
        <v>46020.125</v>
      </c>
      <c r="M789" s="174">
        <v>45933</v>
      </c>
      <c r="N789">
        <v>496262</v>
      </c>
      <c r="O789">
        <v>496262</v>
      </c>
      <c r="P789">
        <v>0</v>
      </c>
      <c r="Q789">
        <v>496262</v>
      </c>
      <c r="R789">
        <v>0</v>
      </c>
      <c r="S789" t="s">
        <v>109</v>
      </c>
      <c r="T789" t="s">
        <v>109</v>
      </c>
      <c r="U789" t="s">
        <v>114</v>
      </c>
      <c r="V789" t="s">
        <v>109</v>
      </c>
      <c r="W789" t="s">
        <v>3177</v>
      </c>
      <c r="Y789" t="s">
        <v>429</v>
      </c>
      <c r="Z789">
        <v>-4.4800000000000004</v>
      </c>
      <c r="AA789">
        <v>-42.31</v>
      </c>
      <c r="AB789" t="s">
        <v>523</v>
      </c>
      <c r="AC789" t="s">
        <v>109</v>
      </c>
    </row>
    <row r="790" spans="1:29" x14ac:dyDescent="0.25">
      <c r="A790" t="s">
        <v>3165</v>
      </c>
      <c r="B790" t="s">
        <v>538</v>
      </c>
      <c r="C790" t="s">
        <v>477</v>
      </c>
      <c r="D790" t="s">
        <v>3273</v>
      </c>
      <c r="E790" t="s">
        <v>532</v>
      </c>
      <c r="F790" t="s">
        <v>3274</v>
      </c>
      <c r="G790" t="s">
        <v>3275</v>
      </c>
      <c r="H790" t="s">
        <v>463</v>
      </c>
      <c r="I790" t="s">
        <v>3190</v>
      </c>
      <c r="J790" t="s">
        <v>3276</v>
      </c>
      <c r="K790" t="s">
        <v>3277</v>
      </c>
      <c r="L790" s="174">
        <v>45657</v>
      </c>
      <c r="M790" s="174">
        <v>45716</v>
      </c>
      <c r="N790">
        <v>1960792.29</v>
      </c>
      <c r="O790">
        <v>7572611.9500000002</v>
      </c>
      <c r="P790">
        <v>5611819.6600000001</v>
      </c>
      <c r="Q790">
        <v>1960792.29</v>
      </c>
      <c r="R790">
        <v>0</v>
      </c>
      <c r="S790" t="s">
        <v>114</v>
      </c>
      <c r="T790" t="s">
        <v>466</v>
      </c>
      <c r="U790" t="s">
        <v>109</v>
      </c>
      <c r="V790" t="s">
        <v>109</v>
      </c>
      <c r="W790" t="s">
        <v>3172</v>
      </c>
      <c r="Y790" t="s">
        <v>429</v>
      </c>
      <c r="Z790">
        <v>-9.07</v>
      </c>
      <c r="AA790">
        <v>-44.36</v>
      </c>
      <c r="AB790" t="s">
        <v>523</v>
      </c>
      <c r="AC790" t="s">
        <v>109</v>
      </c>
    </row>
    <row r="791" spans="1:29" x14ac:dyDescent="0.25">
      <c r="A791" t="s">
        <v>3165</v>
      </c>
      <c r="B791" t="s">
        <v>538</v>
      </c>
      <c r="C791" t="s">
        <v>477</v>
      </c>
      <c r="D791" t="s">
        <v>3273</v>
      </c>
      <c r="E791" t="s">
        <v>532</v>
      </c>
      <c r="F791" t="s">
        <v>3278</v>
      </c>
      <c r="G791" t="s">
        <v>3279</v>
      </c>
      <c r="H791" t="s">
        <v>463</v>
      </c>
      <c r="I791" t="s">
        <v>3280</v>
      </c>
      <c r="J791" t="s">
        <v>3281</v>
      </c>
      <c r="K791" t="s">
        <v>3282</v>
      </c>
      <c r="L791" s="174">
        <v>45657</v>
      </c>
      <c r="M791" s="174">
        <v>45716</v>
      </c>
      <c r="N791">
        <v>909117.04</v>
      </c>
      <c r="O791">
        <v>2931345.96</v>
      </c>
      <c r="P791">
        <v>2022228.92</v>
      </c>
      <c r="Q791">
        <v>909117.04</v>
      </c>
      <c r="R791">
        <v>0</v>
      </c>
      <c r="S791" t="s">
        <v>114</v>
      </c>
      <c r="T791" t="s">
        <v>466</v>
      </c>
      <c r="U791" t="s">
        <v>109</v>
      </c>
      <c r="V791" t="s">
        <v>109</v>
      </c>
      <c r="W791" t="s">
        <v>3172</v>
      </c>
      <c r="Y791" t="s">
        <v>429</v>
      </c>
      <c r="Z791">
        <v>-8.1</v>
      </c>
      <c r="AA791">
        <v>-43.66</v>
      </c>
      <c r="AB791" t="s">
        <v>523</v>
      </c>
      <c r="AC791" t="s">
        <v>109</v>
      </c>
    </row>
    <row r="792" spans="1:29" x14ac:dyDescent="0.25">
      <c r="A792" t="s">
        <v>3165</v>
      </c>
      <c r="B792" t="s">
        <v>538</v>
      </c>
      <c r="C792" t="s">
        <v>477</v>
      </c>
      <c r="D792" t="s">
        <v>3273</v>
      </c>
      <c r="E792" t="s">
        <v>532</v>
      </c>
      <c r="F792" t="s">
        <v>3283</v>
      </c>
      <c r="G792" t="s">
        <v>3284</v>
      </c>
      <c r="H792" t="s">
        <v>463</v>
      </c>
      <c r="I792" t="s">
        <v>3285</v>
      </c>
      <c r="J792" t="s">
        <v>3286</v>
      </c>
      <c r="L792" s="174">
        <v>45657</v>
      </c>
      <c r="M792" s="174">
        <v>45563</v>
      </c>
      <c r="N792">
        <v>1514794.67</v>
      </c>
      <c r="O792">
        <v>3346947.46</v>
      </c>
      <c r="P792">
        <v>1832152.79</v>
      </c>
      <c r="Q792">
        <v>1514794.67</v>
      </c>
      <c r="R792">
        <v>0</v>
      </c>
      <c r="S792" t="s">
        <v>114</v>
      </c>
      <c r="T792" t="s">
        <v>466</v>
      </c>
      <c r="U792" t="s">
        <v>109</v>
      </c>
      <c r="V792" t="s">
        <v>109</v>
      </c>
      <c r="W792" t="s">
        <v>3172</v>
      </c>
      <c r="Y792" t="s">
        <v>429</v>
      </c>
      <c r="Z792">
        <v>-5.58</v>
      </c>
      <c r="AA792">
        <v>-42.78</v>
      </c>
      <c r="AB792" t="s">
        <v>523</v>
      </c>
      <c r="AC792" t="s">
        <v>109</v>
      </c>
    </row>
    <row r="793" spans="1:29" x14ac:dyDescent="0.25">
      <c r="A793" t="s">
        <v>3165</v>
      </c>
      <c r="B793" t="s">
        <v>538</v>
      </c>
      <c r="C793" t="s">
        <v>477</v>
      </c>
      <c r="D793" t="s">
        <v>3273</v>
      </c>
      <c r="E793" t="s">
        <v>532</v>
      </c>
      <c r="F793" t="s">
        <v>3287</v>
      </c>
      <c r="G793" t="s">
        <v>3288</v>
      </c>
      <c r="H793" t="s">
        <v>463</v>
      </c>
      <c r="I793" t="s">
        <v>3218</v>
      </c>
      <c r="J793" t="s">
        <v>2319</v>
      </c>
      <c r="K793" t="s">
        <v>3289</v>
      </c>
      <c r="L793" s="174">
        <v>45777</v>
      </c>
      <c r="M793" s="174">
        <v>45772</v>
      </c>
      <c r="N793">
        <v>328498.76</v>
      </c>
      <c r="O793">
        <v>1191897.17</v>
      </c>
      <c r="P793">
        <v>863398.41</v>
      </c>
      <c r="Q793">
        <v>328498.76</v>
      </c>
      <c r="R793">
        <v>0</v>
      </c>
      <c r="S793" t="s">
        <v>109</v>
      </c>
      <c r="T793" t="s">
        <v>114</v>
      </c>
      <c r="U793" t="s">
        <v>466</v>
      </c>
      <c r="V793" t="s">
        <v>109</v>
      </c>
      <c r="W793" t="s">
        <v>3172</v>
      </c>
      <c r="Y793" t="s">
        <v>429</v>
      </c>
      <c r="Z793">
        <v>-9.83</v>
      </c>
      <c r="AA793">
        <v>-45.34</v>
      </c>
      <c r="AB793" t="s">
        <v>523</v>
      </c>
      <c r="AC793" t="s">
        <v>109</v>
      </c>
    </row>
    <row r="794" spans="1:29" x14ac:dyDescent="0.25">
      <c r="A794" t="s">
        <v>3165</v>
      </c>
      <c r="B794" t="s">
        <v>538</v>
      </c>
      <c r="C794" t="s">
        <v>477</v>
      </c>
      <c r="D794" t="s">
        <v>3273</v>
      </c>
      <c r="E794" t="s">
        <v>532</v>
      </c>
      <c r="F794" t="s">
        <v>3290</v>
      </c>
      <c r="G794" t="s">
        <v>3291</v>
      </c>
      <c r="H794" t="s">
        <v>463</v>
      </c>
      <c r="I794" t="s">
        <v>3292</v>
      </c>
      <c r="J794" t="s">
        <v>2319</v>
      </c>
      <c r="K794" t="s">
        <v>3293</v>
      </c>
      <c r="L794" s="174">
        <v>45657</v>
      </c>
      <c r="M794" s="174">
        <v>45463</v>
      </c>
      <c r="N794">
        <v>0</v>
      </c>
      <c r="O794">
        <v>567670.47</v>
      </c>
      <c r="P794">
        <v>567670.47</v>
      </c>
      <c r="Q794">
        <v>0</v>
      </c>
      <c r="R794">
        <v>0</v>
      </c>
      <c r="S794" t="s">
        <v>109</v>
      </c>
      <c r="T794" t="s">
        <v>114</v>
      </c>
      <c r="U794" t="s">
        <v>466</v>
      </c>
      <c r="V794" t="s">
        <v>109</v>
      </c>
      <c r="W794" t="s">
        <v>3172</v>
      </c>
      <c r="Y794" t="s">
        <v>429</v>
      </c>
      <c r="Z794">
        <v>-8.11</v>
      </c>
      <c r="AA794">
        <v>-42.94</v>
      </c>
      <c r="AB794" t="s">
        <v>523</v>
      </c>
      <c r="AC794" t="s">
        <v>109</v>
      </c>
    </row>
    <row r="795" spans="1:29" x14ac:dyDescent="0.25">
      <c r="A795" t="s">
        <v>3165</v>
      </c>
      <c r="B795" t="s">
        <v>538</v>
      </c>
      <c r="C795" t="s">
        <v>477</v>
      </c>
      <c r="D795" t="s">
        <v>3273</v>
      </c>
      <c r="E795" t="s">
        <v>532</v>
      </c>
      <c r="F795" t="s">
        <v>3294</v>
      </c>
      <c r="G795" t="s">
        <v>3295</v>
      </c>
      <c r="H795" t="s">
        <v>463</v>
      </c>
      <c r="I795" t="s">
        <v>3231</v>
      </c>
      <c r="J795" t="s">
        <v>3296</v>
      </c>
      <c r="K795" t="s">
        <v>3297</v>
      </c>
      <c r="L795" s="174">
        <v>45777</v>
      </c>
      <c r="M795" s="174">
        <v>45732</v>
      </c>
      <c r="N795">
        <v>2284887.77</v>
      </c>
      <c r="O795">
        <v>4987731.76</v>
      </c>
      <c r="P795">
        <v>2702843.99</v>
      </c>
      <c r="Q795">
        <v>2284887.77</v>
      </c>
      <c r="R795">
        <v>0</v>
      </c>
      <c r="S795" t="s">
        <v>109</v>
      </c>
      <c r="T795" t="s">
        <v>114</v>
      </c>
      <c r="U795" t="s">
        <v>466</v>
      </c>
      <c r="V795" t="s">
        <v>109</v>
      </c>
      <c r="W795" t="s">
        <v>3177</v>
      </c>
      <c r="Y795" t="s">
        <v>429</v>
      </c>
      <c r="Z795">
        <v>-2.91</v>
      </c>
      <c r="AA795">
        <v>-41.78</v>
      </c>
      <c r="AB795" t="s">
        <v>523</v>
      </c>
      <c r="AC795" t="s">
        <v>109</v>
      </c>
    </row>
    <row r="796" spans="1:29" x14ac:dyDescent="0.25">
      <c r="A796" t="s">
        <v>3165</v>
      </c>
      <c r="B796" t="s">
        <v>538</v>
      </c>
      <c r="C796" t="s">
        <v>477</v>
      </c>
      <c r="D796" t="s">
        <v>3273</v>
      </c>
      <c r="E796" t="s">
        <v>532</v>
      </c>
      <c r="F796" t="s">
        <v>3298</v>
      </c>
      <c r="G796" t="s">
        <v>3299</v>
      </c>
      <c r="H796" t="s">
        <v>463</v>
      </c>
      <c r="I796" t="s">
        <v>3209</v>
      </c>
      <c r="J796" t="s">
        <v>3300</v>
      </c>
      <c r="K796" t="s">
        <v>3301</v>
      </c>
      <c r="L796" s="174">
        <v>45777</v>
      </c>
      <c r="M796" s="174">
        <v>45762</v>
      </c>
      <c r="N796">
        <v>1546333</v>
      </c>
      <c r="O796">
        <v>2947187.6</v>
      </c>
      <c r="P796">
        <v>1400854.6</v>
      </c>
      <c r="Q796">
        <v>1546333</v>
      </c>
      <c r="R796">
        <v>0</v>
      </c>
      <c r="S796" t="s">
        <v>109</v>
      </c>
      <c r="T796" t="s">
        <v>114</v>
      </c>
      <c r="U796" t="s">
        <v>466</v>
      </c>
      <c r="V796" t="s">
        <v>109</v>
      </c>
      <c r="W796" t="s">
        <v>3172</v>
      </c>
      <c r="Y796" t="s">
        <v>429</v>
      </c>
      <c r="Z796">
        <v>-9.02</v>
      </c>
      <c r="AA796">
        <v>-42.7</v>
      </c>
      <c r="AB796" t="s">
        <v>523</v>
      </c>
      <c r="AC796" t="s">
        <v>109</v>
      </c>
    </row>
    <row r="797" spans="1:29" x14ac:dyDescent="0.25">
      <c r="A797" t="s">
        <v>3165</v>
      </c>
      <c r="B797" t="s">
        <v>538</v>
      </c>
      <c r="C797" t="s">
        <v>477</v>
      </c>
      <c r="D797" t="s">
        <v>3273</v>
      </c>
      <c r="E797" t="s">
        <v>532</v>
      </c>
      <c r="F797" t="s">
        <v>3302</v>
      </c>
      <c r="G797" t="s">
        <v>3303</v>
      </c>
      <c r="H797" t="s">
        <v>463</v>
      </c>
      <c r="I797" t="s">
        <v>3169</v>
      </c>
      <c r="J797" t="s">
        <v>3304</v>
      </c>
      <c r="K797" t="s">
        <v>3305</v>
      </c>
      <c r="L797" s="174">
        <v>46142.125</v>
      </c>
      <c r="M797" s="174">
        <v>46076</v>
      </c>
      <c r="N797">
        <v>2444305</v>
      </c>
      <c r="O797">
        <v>4406792</v>
      </c>
      <c r="P797">
        <v>0</v>
      </c>
      <c r="Q797">
        <v>2444305</v>
      </c>
      <c r="R797">
        <v>1962487</v>
      </c>
      <c r="S797" t="s">
        <v>109</v>
      </c>
      <c r="T797" t="s">
        <v>109</v>
      </c>
      <c r="U797" t="s">
        <v>114</v>
      </c>
      <c r="V797" t="s">
        <v>466</v>
      </c>
      <c r="W797" t="s">
        <v>3172</v>
      </c>
      <c r="Y797" t="s">
        <v>429</v>
      </c>
      <c r="Z797">
        <v>-7.03</v>
      </c>
      <c r="AA797">
        <v>-42.13</v>
      </c>
      <c r="AB797" t="s">
        <v>649</v>
      </c>
      <c r="AC797" t="s">
        <v>109</v>
      </c>
    </row>
    <row r="798" spans="1:29" x14ac:dyDescent="0.25">
      <c r="A798" t="s">
        <v>3165</v>
      </c>
      <c r="B798" t="s">
        <v>538</v>
      </c>
      <c r="C798" t="s">
        <v>477</v>
      </c>
      <c r="D798" t="s">
        <v>3273</v>
      </c>
      <c r="E798" t="s">
        <v>532</v>
      </c>
      <c r="F798" t="s">
        <v>3306</v>
      </c>
      <c r="G798" t="s">
        <v>3307</v>
      </c>
      <c r="H798" t="s">
        <v>463</v>
      </c>
      <c r="I798" t="s">
        <v>3308</v>
      </c>
      <c r="J798" t="s">
        <v>3309</v>
      </c>
      <c r="K798" t="s">
        <v>3310</v>
      </c>
      <c r="L798" s="174">
        <v>46387.125</v>
      </c>
      <c r="M798" s="174">
        <v>46247</v>
      </c>
      <c r="N798">
        <v>0</v>
      </c>
      <c r="O798">
        <v>877063.86</v>
      </c>
      <c r="P798">
        <v>0</v>
      </c>
      <c r="Q798">
        <v>0</v>
      </c>
      <c r="R798">
        <v>877063.86</v>
      </c>
      <c r="S798" t="s">
        <v>109</v>
      </c>
      <c r="T798" t="s">
        <v>109</v>
      </c>
      <c r="U798" t="s">
        <v>114</v>
      </c>
      <c r="V798" t="s">
        <v>466</v>
      </c>
      <c r="W798" t="s">
        <v>3172</v>
      </c>
      <c r="Y798" t="s">
        <v>429</v>
      </c>
      <c r="Z798">
        <v>-7.64</v>
      </c>
      <c r="AA798">
        <v>-43.95</v>
      </c>
      <c r="AB798" t="s">
        <v>625</v>
      </c>
      <c r="AC798" t="s">
        <v>109</v>
      </c>
    </row>
    <row r="799" spans="1:29" x14ac:dyDescent="0.25">
      <c r="A799" t="s">
        <v>3165</v>
      </c>
      <c r="B799" t="s">
        <v>538</v>
      </c>
      <c r="C799" t="s">
        <v>477</v>
      </c>
      <c r="D799" t="s">
        <v>3273</v>
      </c>
      <c r="E799" t="s">
        <v>532</v>
      </c>
      <c r="F799" t="s">
        <v>3311</v>
      </c>
      <c r="G799" t="s">
        <v>3312</v>
      </c>
      <c r="H799" t="s">
        <v>463</v>
      </c>
      <c r="I799" t="s">
        <v>3313</v>
      </c>
      <c r="J799" t="s">
        <v>3314</v>
      </c>
      <c r="L799" s="174">
        <v>46387.125</v>
      </c>
      <c r="M799" s="174">
        <v>46335</v>
      </c>
      <c r="N799">
        <v>0</v>
      </c>
      <c r="O799">
        <v>747416</v>
      </c>
      <c r="P799">
        <v>0</v>
      </c>
      <c r="Q799">
        <v>0</v>
      </c>
      <c r="R799">
        <v>747416</v>
      </c>
      <c r="S799" t="s">
        <v>109</v>
      </c>
      <c r="T799" t="s">
        <v>109</v>
      </c>
      <c r="U799" t="s">
        <v>114</v>
      </c>
      <c r="V799" t="s">
        <v>466</v>
      </c>
      <c r="W799" t="s">
        <v>3172</v>
      </c>
      <c r="Y799" t="s">
        <v>429</v>
      </c>
      <c r="Z799">
        <v>-6.2</v>
      </c>
      <c r="AA799">
        <v>-42.14</v>
      </c>
      <c r="AB799" t="s">
        <v>649</v>
      </c>
      <c r="AC799" t="s">
        <v>109</v>
      </c>
    </row>
    <row r="800" spans="1:29" x14ac:dyDescent="0.25">
      <c r="A800" t="s">
        <v>3165</v>
      </c>
      <c r="B800" t="s">
        <v>538</v>
      </c>
      <c r="C800" t="s">
        <v>477</v>
      </c>
      <c r="D800" t="s">
        <v>3273</v>
      </c>
      <c r="E800" t="s">
        <v>532</v>
      </c>
      <c r="F800" t="s">
        <v>3315</v>
      </c>
      <c r="G800" t="s">
        <v>3316</v>
      </c>
      <c r="H800" t="s">
        <v>463</v>
      </c>
      <c r="I800" t="s">
        <v>3317</v>
      </c>
      <c r="J800" t="s">
        <v>3318</v>
      </c>
      <c r="K800" t="s">
        <v>3319</v>
      </c>
      <c r="L800" s="174">
        <v>46142.125</v>
      </c>
      <c r="M800" s="174">
        <v>46112</v>
      </c>
      <c r="N800">
        <v>1863747.54</v>
      </c>
      <c r="O800">
        <v>4287830.78</v>
      </c>
      <c r="P800">
        <v>0</v>
      </c>
      <c r="Q800">
        <v>1863747.54</v>
      </c>
      <c r="R800">
        <v>2424083.2400000002</v>
      </c>
      <c r="S800" t="s">
        <v>109</v>
      </c>
      <c r="T800" t="s">
        <v>109</v>
      </c>
      <c r="U800" t="s">
        <v>114</v>
      </c>
      <c r="V800" t="s">
        <v>466</v>
      </c>
      <c r="W800" t="s">
        <v>3172</v>
      </c>
      <c r="Y800" t="s">
        <v>429</v>
      </c>
      <c r="Z800">
        <v>-7.08</v>
      </c>
      <c r="AA800">
        <v>-41.47</v>
      </c>
      <c r="AB800" t="s">
        <v>649</v>
      </c>
      <c r="AC800" t="s">
        <v>109</v>
      </c>
    </row>
    <row r="801" spans="1:29" x14ac:dyDescent="0.25">
      <c r="A801" t="s">
        <v>3165</v>
      </c>
      <c r="B801" t="s">
        <v>538</v>
      </c>
      <c r="C801" t="s">
        <v>477</v>
      </c>
      <c r="D801" t="s">
        <v>3273</v>
      </c>
      <c r="E801" t="s">
        <v>532</v>
      </c>
      <c r="F801" t="s">
        <v>3320</v>
      </c>
      <c r="G801" t="s">
        <v>3321</v>
      </c>
      <c r="H801" t="s">
        <v>463</v>
      </c>
      <c r="I801" t="s">
        <v>3322</v>
      </c>
      <c r="J801" t="s">
        <v>3323</v>
      </c>
      <c r="K801" t="s">
        <v>3324</v>
      </c>
      <c r="L801" s="174">
        <v>46142.125</v>
      </c>
      <c r="M801" s="174">
        <v>46135</v>
      </c>
      <c r="N801">
        <v>2972554.62</v>
      </c>
      <c r="O801">
        <v>6885642</v>
      </c>
      <c r="P801">
        <v>0</v>
      </c>
      <c r="Q801">
        <v>2972554.62</v>
      </c>
      <c r="R801">
        <v>3913087.38</v>
      </c>
      <c r="S801" t="s">
        <v>109</v>
      </c>
      <c r="T801" t="s">
        <v>109</v>
      </c>
      <c r="U801" t="s">
        <v>114</v>
      </c>
      <c r="V801" t="s">
        <v>466</v>
      </c>
      <c r="W801" t="s">
        <v>3172</v>
      </c>
      <c r="Y801" t="s">
        <v>429</v>
      </c>
      <c r="Z801">
        <v>-7.09</v>
      </c>
      <c r="AA801">
        <v>-43.51</v>
      </c>
      <c r="AB801" t="s">
        <v>523</v>
      </c>
      <c r="AC801" t="s">
        <v>109</v>
      </c>
    </row>
    <row r="802" spans="1:29" x14ac:dyDescent="0.25">
      <c r="A802" t="s">
        <v>3165</v>
      </c>
      <c r="B802" t="s">
        <v>538</v>
      </c>
      <c r="C802" t="s">
        <v>477</v>
      </c>
      <c r="D802" t="s">
        <v>3273</v>
      </c>
      <c r="E802" t="s">
        <v>532</v>
      </c>
      <c r="F802" t="s">
        <v>3325</v>
      </c>
      <c r="G802" t="s">
        <v>3326</v>
      </c>
      <c r="H802" t="s">
        <v>463</v>
      </c>
      <c r="I802" t="s">
        <v>3327</v>
      </c>
      <c r="J802" t="s">
        <v>3314</v>
      </c>
      <c r="K802" t="s">
        <v>3328</v>
      </c>
      <c r="L802" s="174">
        <v>46386.125</v>
      </c>
      <c r="M802" s="174">
        <v>46303</v>
      </c>
      <c r="N802">
        <v>0</v>
      </c>
      <c r="O802">
        <v>608981.52</v>
      </c>
      <c r="P802">
        <v>0</v>
      </c>
      <c r="Q802">
        <v>0</v>
      </c>
      <c r="R802">
        <v>608981.52</v>
      </c>
      <c r="S802" t="s">
        <v>109</v>
      </c>
      <c r="T802" t="s">
        <v>109</v>
      </c>
      <c r="U802" t="s">
        <v>114</v>
      </c>
      <c r="V802" t="s">
        <v>466</v>
      </c>
      <c r="W802" t="s">
        <v>3177</v>
      </c>
      <c r="X802" t="s">
        <v>3329</v>
      </c>
      <c r="Y802" t="s">
        <v>429</v>
      </c>
      <c r="Z802">
        <v>-3.93</v>
      </c>
      <c r="AA802">
        <v>-41.71</v>
      </c>
      <c r="AB802" t="s">
        <v>649</v>
      </c>
      <c r="AC802" t="s">
        <v>109</v>
      </c>
    </row>
    <row r="803" spans="1:29" x14ac:dyDescent="0.25">
      <c r="A803" t="s">
        <v>3165</v>
      </c>
      <c r="B803" t="s">
        <v>545</v>
      </c>
      <c r="C803" t="s">
        <v>546</v>
      </c>
      <c r="D803" t="s">
        <v>3330</v>
      </c>
      <c r="E803" t="s">
        <v>548</v>
      </c>
      <c r="F803" t="s">
        <v>3331</v>
      </c>
      <c r="G803" t="s">
        <v>3332</v>
      </c>
      <c r="H803" t="s">
        <v>551</v>
      </c>
      <c r="I803" t="s">
        <v>3333</v>
      </c>
      <c r="J803" t="s">
        <v>3334</v>
      </c>
      <c r="K803" t="s">
        <v>3335</v>
      </c>
      <c r="L803" s="174">
        <v>45657</v>
      </c>
      <c r="M803" s="174">
        <v>45658</v>
      </c>
      <c r="N803">
        <v>482557.91</v>
      </c>
      <c r="O803">
        <v>1907595.71</v>
      </c>
      <c r="P803">
        <v>1425037.8</v>
      </c>
      <c r="Q803">
        <v>482557.91</v>
      </c>
      <c r="R803">
        <v>0</v>
      </c>
      <c r="S803" t="s">
        <v>109</v>
      </c>
      <c r="T803" t="s">
        <v>114</v>
      </c>
      <c r="U803" t="s">
        <v>109</v>
      </c>
      <c r="V803" t="s">
        <v>109</v>
      </c>
      <c r="W803" t="s">
        <v>3172</v>
      </c>
      <c r="X803" t="s">
        <v>3336</v>
      </c>
      <c r="Y803" t="s">
        <v>429</v>
      </c>
      <c r="Z803">
        <v>-8.11</v>
      </c>
      <c r="AA803">
        <v>-42.94</v>
      </c>
      <c r="AB803" t="s">
        <v>523</v>
      </c>
      <c r="AC803" t="s">
        <v>109</v>
      </c>
    </row>
    <row r="804" spans="1:29" x14ac:dyDescent="0.25">
      <c r="A804" t="s">
        <v>3165</v>
      </c>
      <c r="B804" t="s">
        <v>545</v>
      </c>
      <c r="C804" t="s">
        <v>546</v>
      </c>
      <c r="D804" t="s">
        <v>3330</v>
      </c>
      <c r="E804" t="s">
        <v>548</v>
      </c>
      <c r="F804" t="s">
        <v>3337</v>
      </c>
      <c r="G804" t="s">
        <v>3338</v>
      </c>
      <c r="H804" t="s">
        <v>551</v>
      </c>
      <c r="I804" t="s">
        <v>3339</v>
      </c>
      <c r="J804" t="s">
        <v>3340</v>
      </c>
      <c r="L804" s="174">
        <v>45657</v>
      </c>
      <c r="M804" s="174">
        <v>45623</v>
      </c>
      <c r="N804">
        <v>343493.11</v>
      </c>
      <c r="O804">
        <v>1496438.1800000002</v>
      </c>
      <c r="P804">
        <v>1152945.07</v>
      </c>
      <c r="Q804">
        <v>343493.11</v>
      </c>
      <c r="R804">
        <v>0</v>
      </c>
      <c r="S804" t="s">
        <v>109</v>
      </c>
      <c r="T804" t="s">
        <v>114</v>
      </c>
      <c r="U804" t="s">
        <v>109</v>
      </c>
      <c r="V804" t="s">
        <v>109</v>
      </c>
      <c r="W804" t="s">
        <v>3177</v>
      </c>
      <c r="X804" t="s">
        <v>3341</v>
      </c>
      <c r="Y804" t="s">
        <v>429</v>
      </c>
      <c r="Z804">
        <v>-3.48</v>
      </c>
      <c r="AA804">
        <v>-41.84</v>
      </c>
      <c r="AB804" t="s">
        <v>523</v>
      </c>
      <c r="AC804" t="s">
        <v>109</v>
      </c>
    </row>
    <row r="805" spans="1:29" x14ac:dyDescent="0.25">
      <c r="A805" t="s">
        <v>3165</v>
      </c>
      <c r="B805" t="s">
        <v>545</v>
      </c>
      <c r="C805" t="s">
        <v>546</v>
      </c>
      <c r="D805" t="s">
        <v>3330</v>
      </c>
      <c r="E805" t="s">
        <v>548</v>
      </c>
      <c r="F805" t="s">
        <v>3342</v>
      </c>
      <c r="G805" t="s">
        <v>3343</v>
      </c>
      <c r="H805" t="s">
        <v>551</v>
      </c>
      <c r="I805" t="s">
        <v>3344</v>
      </c>
      <c r="J805" t="s">
        <v>3345</v>
      </c>
      <c r="K805" t="s">
        <v>3346</v>
      </c>
      <c r="L805" s="174">
        <v>45657</v>
      </c>
      <c r="M805" s="174">
        <v>45653</v>
      </c>
      <c r="N805">
        <v>367474.91</v>
      </c>
      <c r="O805">
        <v>2083160.63</v>
      </c>
      <c r="P805">
        <v>1715685.72</v>
      </c>
      <c r="Q805">
        <v>367474.91</v>
      </c>
      <c r="R805">
        <v>0</v>
      </c>
      <c r="S805" t="s">
        <v>109</v>
      </c>
      <c r="T805" t="s">
        <v>114</v>
      </c>
      <c r="U805" t="s">
        <v>109</v>
      </c>
      <c r="V805" t="s">
        <v>109</v>
      </c>
      <c r="W805" t="s">
        <v>3177</v>
      </c>
      <c r="Y805" t="s">
        <v>429</v>
      </c>
      <c r="Z805">
        <v>-5.32</v>
      </c>
      <c r="AA805">
        <v>-41.55</v>
      </c>
      <c r="AB805" t="s">
        <v>523</v>
      </c>
      <c r="AC805" t="s">
        <v>109</v>
      </c>
    </row>
    <row r="806" spans="1:29" x14ac:dyDescent="0.25">
      <c r="A806" t="s">
        <v>3165</v>
      </c>
      <c r="B806" t="s">
        <v>545</v>
      </c>
      <c r="C806" t="s">
        <v>546</v>
      </c>
      <c r="D806" t="s">
        <v>3330</v>
      </c>
      <c r="E806" t="s">
        <v>548</v>
      </c>
      <c r="F806" t="s">
        <v>3347</v>
      </c>
      <c r="G806" t="s">
        <v>3348</v>
      </c>
      <c r="H806" t="s">
        <v>551</v>
      </c>
      <c r="I806" t="s">
        <v>3349</v>
      </c>
      <c r="J806" t="s">
        <v>2350</v>
      </c>
      <c r="L806" s="174">
        <v>45657</v>
      </c>
      <c r="M806" s="174">
        <v>45783</v>
      </c>
      <c r="N806">
        <v>0</v>
      </c>
      <c r="O806">
        <v>174823.1</v>
      </c>
      <c r="P806">
        <v>174823.1</v>
      </c>
      <c r="Q806">
        <v>0</v>
      </c>
      <c r="R806">
        <v>0</v>
      </c>
      <c r="S806" t="s">
        <v>109</v>
      </c>
      <c r="T806" t="s">
        <v>114</v>
      </c>
      <c r="U806" t="s">
        <v>109</v>
      </c>
      <c r="V806" t="s">
        <v>109</v>
      </c>
      <c r="W806" t="s">
        <v>3182</v>
      </c>
      <c r="Y806" t="s">
        <v>429</v>
      </c>
      <c r="Z806">
        <v>-4.76</v>
      </c>
      <c r="AA806">
        <v>-42.58</v>
      </c>
      <c r="AB806" t="s">
        <v>523</v>
      </c>
      <c r="AC806" t="s">
        <v>109</v>
      </c>
    </row>
    <row r="807" spans="1:29" x14ac:dyDescent="0.25">
      <c r="A807" t="s">
        <v>3165</v>
      </c>
      <c r="B807" t="s">
        <v>545</v>
      </c>
      <c r="C807" t="s">
        <v>546</v>
      </c>
      <c r="D807" t="s">
        <v>3330</v>
      </c>
      <c r="E807" t="s">
        <v>548</v>
      </c>
      <c r="F807" t="s">
        <v>3350</v>
      </c>
      <c r="G807" t="s">
        <v>3351</v>
      </c>
      <c r="H807" t="s">
        <v>551</v>
      </c>
      <c r="I807" t="s">
        <v>3271</v>
      </c>
      <c r="J807" t="s">
        <v>2350</v>
      </c>
      <c r="L807" s="174">
        <v>45657</v>
      </c>
      <c r="M807" s="174">
        <v>45573</v>
      </c>
      <c r="N807">
        <v>0</v>
      </c>
      <c r="O807">
        <v>183434.73</v>
      </c>
      <c r="P807">
        <v>183434.73</v>
      </c>
      <c r="Q807">
        <v>0</v>
      </c>
      <c r="R807">
        <v>0</v>
      </c>
      <c r="S807" t="s">
        <v>109</v>
      </c>
      <c r="T807" t="s">
        <v>114</v>
      </c>
      <c r="U807" t="s">
        <v>109</v>
      </c>
      <c r="V807" t="s">
        <v>109</v>
      </c>
      <c r="W807" t="s">
        <v>3177</v>
      </c>
      <c r="Y807" t="s">
        <v>429</v>
      </c>
      <c r="Z807">
        <v>-4.4800000000000004</v>
      </c>
      <c r="AA807">
        <v>-42.31</v>
      </c>
      <c r="AB807" t="s">
        <v>523</v>
      </c>
      <c r="AC807" t="s">
        <v>109</v>
      </c>
    </row>
    <row r="808" spans="1:29" x14ac:dyDescent="0.25">
      <c r="A808" t="s">
        <v>3165</v>
      </c>
      <c r="B808" t="s">
        <v>545</v>
      </c>
      <c r="C808" t="s">
        <v>546</v>
      </c>
      <c r="D808" t="s">
        <v>3330</v>
      </c>
      <c r="E808" t="s">
        <v>548</v>
      </c>
      <c r="F808" t="s">
        <v>3352</v>
      </c>
      <c r="G808" t="s">
        <v>3353</v>
      </c>
      <c r="H808" t="s">
        <v>551</v>
      </c>
      <c r="I808" t="s">
        <v>3354</v>
      </c>
      <c r="J808" t="s">
        <v>2350</v>
      </c>
      <c r="L808" s="174">
        <v>45657</v>
      </c>
      <c r="M808" s="174">
        <v>45583</v>
      </c>
      <c r="N808">
        <v>0</v>
      </c>
      <c r="O808">
        <v>194891.97</v>
      </c>
      <c r="P808">
        <v>194891.97</v>
      </c>
      <c r="Q808">
        <v>0</v>
      </c>
      <c r="R808">
        <v>0</v>
      </c>
      <c r="S808" t="s">
        <v>109</v>
      </c>
      <c r="T808" t="s">
        <v>114</v>
      </c>
      <c r="U808" t="s">
        <v>109</v>
      </c>
      <c r="V808" t="s">
        <v>109</v>
      </c>
      <c r="W808" t="s">
        <v>3172</v>
      </c>
      <c r="Y808" t="s">
        <v>429</v>
      </c>
      <c r="Z808">
        <v>-6.24</v>
      </c>
      <c r="AA808">
        <v>-42.69</v>
      </c>
      <c r="AB808" t="s">
        <v>523</v>
      </c>
      <c r="AC808" t="s">
        <v>109</v>
      </c>
    </row>
    <row r="809" spans="1:29" x14ac:dyDescent="0.25">
      <c r="A809" t="s">
        <v>3165</v>
      </c>
      <c r="B809" t="s">
        <v>545</v>
      </c>
      <c r="C809" t="s">
        <v>546</v>
      </c>
      <c r="D809" t="s">
        <v>3330</v>
      </c>
      <c r="E809" t="s">
        <v>548</v>
      </c>
      <c r="F809" t="s">
        <v>3355</v>
      </c>
      <c r="G809" t="s">
        <v>3356</v>
      </c>
      <c r="H809" t="s">
        <v>551</v>
      </c>
      <c r="I809" t="s">
        <v>3357</v>
      </c>
      <c r="J809" t="s">
        <v>2350</v>
      </c>
      <c r="L809" s="174">
        <v>45657</v>
      </c>
      <c r="M809" s="174">
        <v>45613</v>
      </c>
      <c r="N809">
        <v>0</v>
      </c>
      <c r="O809">
        <v>153471.54999999999</v>
      </c>
      <c r="P809">
        <v>153471.54999999999</v>
      </c>
      <c r="Q809">
        <v>0</v>
      </c>
      <c r="R809">
        <v>0</v>
      </c>
      <c r="S809" t="s">
        <v>109</v>
      </c>
      <c r="T809" t="s">
        <v>114</v>
      </c>
      <c r="U809" t="s">
        <v>109</v>
      </c>
      <c r="V809" t="s">
        <v>109</v>
      </c>
      <c r="W809" t="s">
        <v>3182</v>
      </c>
      <c r="Y809" t="s">
        <v>429</v>
      </c>
      <c r="Z809">
        <v>-7.83</v>
      </c>
      <c r="AA809">
        <v>-42.73</v>
      </c>
      <c r="AB809" t="s">
        <v>523</v>
      </c>
      <c r="AC809" t="s">
        <v>109</v>
      </c>
    </row>
    <row r="810" spans="1:29" x14ac:dyDescent="0.25">
      <c r="A810" t="s">
        <v>3165</v>
      </c>
      <c r="B810" t="s">
        <v>545</v>
      </c>
      <c r="C810" t="s">
        <v>546</v>
      </c>
      <c r="D810" t="s">
        <v>3330</v>
      </c>
      <c r="E810" t="s">
        <v>548</v>
      </c>
      <c r="F810" t="s">
        <v>3358</v>
      </c>
      <c r="G810" t="s">
        <v>3359</v>
      </c>
      <c r="H810" t="s">
        <v>551</v>
      </c>
      <c r="I810" t="s">
        <v>3360</v>
      </c>
      <c r="J810" t="s">
        <v>2350</v>
      </c>
      <c r="L810" s="174">
        <v>45657</v>
      </c>
      <c r="M810" s="174">
        <v>45623</v>
      </c>
      <c r="N810">
        <v>23716</v>
      </c>
      <c r="O810">
        <v>187691.67</v>
      </c>
      <c r="P810">
        <v>163975.67000000001</v>
      </c>
      <c r="Q810">
        <v>23716</v>
      </c>
      <c r="R810">
        <v>0</v>
      </c>
      <c r="S810" t="s">
        <v>109</v>
      </c>
      <c r="T810" t="s">
        <v>114</v>
      </c>
      <c r="U810" t="s">
        <v>109</v>
      </c>
      <c r="V810" t="s">
        <v>109</v>
      </c>
      <c r="W810" t="s">
        <v>3172</v>
      </c>
      <c r="Y810" t="s">
        <v>429</v>
      </c>
      <c r="Z810">
        <v>-8.57</v>
      </c>
      <c r="AA810">
        <v>-42.27</v>
      </c>
      <c r="AB810" t="s">
        <v>523</v>
      </c>
      <c r="AC810" t="s">
        <v>109</v>
      </c>
    </row>
    <row r="811" spans="1:29" x14ac:dyDescent="0.25">
      <c r="A811" t="s">
        <v>3165</v>
      </c>
      <c r="B811" t="s">
        <v>545</v>
      </c>
      <c r="C811" t="s">
        <v>546</v>
      </c>
      <c r="D811" t="s">
        <v>3330</v>
      </c>
      <c r="E811" t="s">
        <v>548</v>
      </c>
      <c r="F811" t="s">
        <v>3361</v>
      </c>
      <c r="G811" t="s">
        <v>3362</v>
      </c>
      <c r="H811" t="s">
        <v>551</v>
      </c>
      <c r="I811" t="s">
        <v>3363</v>
      </c>
      <c r="J811" t="s">
        <v>2350</v>
      </c>
      <c r="L811" s="174">
        <v>45657</v>
      </c>
      <c r="M811" s="174">
        <v>45633</v>
      </c>
      <c r="N811">
        <v>0</v>
      </c>
      <c r="O811">
        <v>177642.1</v>
      </c>
      <c r="P811">
        <v>177642.1</v>
      </c>
      <c r="Q811">
        <v>0</v>
      </c>
      <c r="R811">
        <v>0</v>
      </c>
      <c r="S811" t="s">
        <v>109</v>
      </c>
      <c r="T811" t="s">
        <v>114</v>
      </c>
      <c r="U811" t="s">
        <v>109</v>
      </c>
      <c r="V811" t="s">
        <v>109</v>
      </c>
      <c r="W811" t="s">
        <v>3172</v>
      </c>
      <c r="Y811" t="s">
        <v>429</v>
      </c>
      <c r="Z811">
        <v>-7.69</v>
      </c>
      <c r="AA811">
        <v>-42.71</v>
      </c>
      <c r="AB811" t="s">
        <v>523</v>
      </c>
      <c r="AC811" t="s">
        <v>109</v>
      </c>
    </row>
    <row r="812" spans="1:29" x14ac:dyDescent="0.25">
      <c r="A812" t="s">
        <v>3165</v>
      </c>
      <c r="B812" t="s">
        <v>545</v>
      </c>
      <c r="C812" t="s">
        <v>546</v>
      </c>
      <c r="D812" t="s">
        <v>3330</v>
      </c>
      <c r="E812" t="s">
        <v>548</v>
      </c>
      <c r="F812" t="s">
        <v>3364</v>
      </c>
      <c r="G812" t="s">
        <v>3365</v>
      </c>
      <c r="H812" t="s">
        <v>551</v>
      </c>
      <c r="I812" t="s">
        <v>3366</v>
      </c>
      <c r="J812" t="s">
        <v>2350</v>
      </c>
      <c r="L812" s="174">
        <v>45657</v>
      </c>
      <c r="M812" s="174">
        <v>45653</v>
      </c>
      <c r="N812">
        <v>17815.650000000001</v>
      </c>
      <c r="O812">
        <v>309440.43000000005</v>
      </c>
      <c r="P812">
        <v>291624.78000000003</v>
      </c>
      <c r="Q812">
        <v>17815.650000000001</v>
      </c>
      <c r="R812">
        <v>0</v>
      </c>
      <c r="S812" t="s">
        <v>109</v>
      </c>
      <c r="T812" t="s">
        <v>114</v>
      </c>
      <c r="U812" t="s">
        <v>109</v>
      </c>
      <c r="V812" t="s">
        <v>109</v>
      </c>
      <c r="W812" t="s">
        <v>3172</v>
      </c>
      <c r="Y812" t="s">
        <v>429</v>
      </c>
      <c r="Z812">
        <v>-6.98</v>
      </c>
      <c r="AA812">
        <v>-41.23</v>
      </c>
      <c r="AB812" t="s">
        <v>523</v>
      </c>
      <c r="AC812" t="s">
        <v>109</v>
      </c>
    </row>
    <row r="813" spans="1:29" x14ac:dyDescent="0.25">
      <c r="A813" t="s">
        <v>3165</v>
      </c>
      <c r="B813" t="s">
        <v>545</v>
      </c>
      <c r="C813" t="s">
        <v>546</v>
      </c>
      <c r="D813" t="s">
        <v>3330</v>
      </c>
      <c r="E813" t="s">
        <v>548</v>
      </c>
      <c r="F813" t="s">
        <v>3367</v>
      </c>
      <c r="G813" t="s">
        <v>3368</v>
      </c>
      <c r="H813" t="s">
        <v>551</v>
      </c>
      <c r="I813" t="s">
        <v>3369</v>
      </c>
      <c r="J813" t="s">
        <v>2350</v>
      </c>
      <c r="L813" s="174">
        <v>45657</v>
      </c>
      <c r="M813" s="174">
        <v>45663</v>
      </c>
      <c r="N813">
        <v>0</v>
      </c>
      <c r="O813">
        <v>179084.6</v>
      </c>
      <c r="P813">
        <v>179084.6</v>
      </c>
      <c r="Q813">
        <v>0</v>
      </c>
      <c r="R813">
        <v>0</v>
      </c>
      <c r="S813" t="s">
        <v>109</v>
      </c>
      <c r="T813" t="s">
        <v>114</v>
      </c>
      <c r="U813" t="s">
        <v>109</v>
      </c>
      <c r="V813" t="s">
        <v>109</v>
      </c>
      <c r="W813" t="s">
        <v>3172</v>
      </c>
      <c r="Y813" t="s">
        <v>429</v>
      </c>
      <c r="Z813">
        <v>-8.51</v>
      </c>
      <c r="AA813">
        <v>-42.42</v>
      </c>
      <c r="AB813" t="s">
        <v>523</v>
      </c>
      <c r="AC813" t="s">
        <v>109</v>
      </c>
    </row>
    <row r="814" spans="1:29" x14ac:dyDescent="0.25">
      <c r="A814" t="s">
        <v>3165</v>
      </c>
      <c r="B814" t="s">
        <v>545</v>
      </c>
      <c r="C814" t="s">
        <v>546</v>
      </c>
      <c r="D814" t="s">
        <v>3330</v>
      </c>
      <c r="E814" t="s">
        <v>548</v>
      </c>
      <c r="F814" t="s">
        <v>3370</v>
      </c>
      <c r="G814" t="s">
        <v>3371</v>
      </c>
      <c r="H814" t="s">
        <v>551</v>
      </c>
      <c r="I814" t="s">
        <v>3372</v>
      </c>
      <c r="J814" t="s">
        <v>2350</v>
      </c>
      <c r="L814" s="174">
        <v>45657</v>
      </c>
      <c r="M814" s="174">
        <v>45673</v>
      </c>
      <c r="N814">
        <v>0</v>
      </c>
      <c r="O814">
        <v>193765.71</v>
      </c>
      <c r="P814">
        <v>193765.71</v>
      </c>
      <c r="Q814">
        <v>0</v>
      </c>
      <c r="R814">
        <v>0</v>
      </c>
      <c r="S814" t="s">
        <v>109</v>
      </c>
      <c r="T814" t="s">
        <v>114</v>
      </c>
      <c r="U814" t="s">
        <v>109</v>
      </c>
      <c r="V814" t="s">
        <v>109</v>
      </c>
      <c r="W814" t="s">
        <v>3177</v>
      </c>
      <c r="Y814" t="s">
        <v>429</v>
      </c>
      <c r="Z814">
        <v>-7.09</v>
      </c>
      <c r="AA814">
        <v>-41.47</v>
      </c>
      <c r="AB814" t="s">
        <v>523</v>
      </c>
      <c r="AC814" t="s">
        <v>109</v>
      </c>
    </row>
    <row r="815" spans="1:29" x14ac:dyDescent="0.25">
      <c r="A815" t="s">
        <v>3165</v>
      </c>
      <c r="B815" t="s">
        <v>545</v>
      </c>
      <c r="C815" t="s">
        <v>546</v>
      </c>
      <c r="D815" t="s">
        <v>3330</v>
      </c>
      <c r="E815" t="s">
        <v>548</v>
      </c>
      <c r="F815" t="s">
        <v>3373</v>
      </c>
      <c r="G815" t="s">
        <v>3374</v>
      </c>
      <c r="H815" t="s">
        <v>551</v>
      </c>
      <c r="I815" t="s">
        <v>3224</v>
      </c>
      <c r="J815" t="s">
        <v>3375</v>
      </c>
      <c r="K815" t="s">
        <v>3376</v>
      </c>
      <c r="L815" s="174">
        <v>46020.125</v>
      </c>
      <c r="M815" s="174">
        <v>46014</v>
      </c>
      <c r="N815">
        <v>950774</v>
      </c>
      <c r="O815">
        <v>950774</v>
      </c>
      <c r="P815">
        <v>0</v>
      </c>
      <c r="Q815">
        <v>950774</v>
      </c>
      <c r="R815">
        <v>0</v>
      </c>
      <c r="S815" t="s">
        <v>109</v>
      </c>
      <c r="T815" t="s">
        <v>109</v>
      </c>
      <c r="U815" t="s">
        <v>114</v>
      </c>
      <c r="V815" t="s">
        <v>466</v>
      </c>
      <c r="W815" t="s">
        <v>3182</v>
      </c>
      <c r="Y815" t="s">
        <v>429</v>
      </c>
      <c r="Z815">
        <v>-5.04</v>
      </c>
      <c r="AA815">
        <v>-42.46</v>
      </c>
      <c r="AB815" t="s">
        <v>649</v>
      </c>
      <c r="AC815" t="s">
        <v>109</v>
      </c>
    </row>
    <row r="816" spans="1:29" x14ac:dyDescent="0.25">
      <c r="A816" t="s">
        <v>3165</v>
      </c>
      <c r="B816" t="s">
        <v>545</v>
      </c>
      <c r="C816" t="s">
        <v>546</v>
      </c>
      <c r="D816" t="s">
        <v>3330</v>
      </c>
      <c r="E816" t="s">
        <v>548</v>
      </c>
      <c r="F816" t="s">
        <v>3377</v>
      </c>
      <c r="G816" t="s">
        <v>3378</v>
      </c>
      <c r="H816" t="s">
        <v>551</v>
      </c>
      <c r="I816" t="s">
        <v>3280</v>
      </c>
      <c r="J816" t="s">
        <v>787</v>
      </c>
      <c r="K816" t="s">
        <v>3379</v>
      </c>
      <c r="L816" s="174">
        <v>46020.125</v>
      </c>
      <c r="M816" s="174">
        <v>45945</v>
      </c>
      <c r="N816">
        <v>744697.19</v>
      </c>
      <c r="O816">
        <v>744697.19</v>
      </c>
      <c r="P816">
        <v>0</v>
      </c>
      <c r="Q816">
        <v>744697.19</v>
      </c>
      <c r="R816">
        <v>0</v>
      </c>
      <c r="S816" t="s">
        <v>109</v>
      </c>
      <c r="T816" t="s">
        <v>109</v>
      </c>
      <c r="U816" t="s">
        <v>114</v>
      </c>
      <c r="V816" t="s">
        <v>466</v>
      </c>
      <c r="W816" t="s">
        <v>3172</v>
      </c>
      <c r="Y816" t="s">
        <v>429</v>
      </c>
      <c r="Z816">
        <v>-8.1</v>
      </c>
      <c r="AA816">
        <v>-43.66</v>
      </c>
      <c r="AB816" t="s">
        <v>649</v>
      </c>
      <c r="AC816" t="s">
        <v>109</v>
      </c>
    </row>
    <row r="817" spans="1:29" x14ac:dyDescent="0.25">
      <c r="A817" t="s">
        <v>3165</v>
      </c>
      <c r="B817" t="s">
        <v>545</v>
      </c>
      <c r="C817" t="s">
        <v>546</v>
      </c>
      <c r="D817" t="s">
        <v>3330</v>
      </c>
      <c r="E817" t="s">
        <v>548</v>
      </c>
      <c r="F817" t="s">
        <v>3380</v>
      </c>
      <c r="G817" t="s">
        <v>3381</v>
      </c>
      <c r="H817" t="s">
        <v>551</v>
      </c>
      <c r="I817" t="s">
        <v>3382</v>
      </c>
      <c r="J817" t="s">
        <v>3383</v>
      </c>
      <c r="K817" t="s">
        <v>3384</v>
      </c>
      <c r="L817" s="174">
        <v>46020.125</v>
      </c>
      <c r="M817" s="174">
        <v>46010</v>
      </c>
      <c r="N817">
        <v>969350</v>
      </c>
      <c r="O817">
        <v>969350</v>
      </c>
      <c r="P817">
        <v>0</v>
      </c>
      <c r="Q817">
        <v>969350</v>
      </c>
      <c r="R817">
        <v>0</v>
      </c>
      <c r="S817" t="s">
        <v>109</v>
      </c>
      <c r="T817" t="s">
        <v>109</v>
      </c>
      <c r="U817" t="s">
        <v>114</v>
      </c>
      <c r="V817" t="s">
        <v>466</v>
      </c>
      <c r="W817" t="s">
        <v>3177</v>
      </c>
      <c r="Y817" t="s">
        <v>429</v>
      </c>
      <c r="Z817">
        <v>-3.46</v>
      </c>
      <c r="AA817">
        <v>-42.37</v>
      </c>
      <c r="AB817" t="s">
        <v>649</v>
      </c>
      <c r="AC817" t="s">
        <v>109</v>
      </c>
    </row>
    <row r="818" spans="1:29" x14ac:dyDescent="0.25">
      <c r="A818" t="s">
        <v>3165</v>
      </c>
      <c r="B818" t="s">
        <v>545</v>
      </c>
      <c r="C818" t="s">
        <v>546</v>
      </c>
      <c r="D818" t="s">
        <v>3330</v>
      </c>
      <c r="E818" t="s">
        <v>548</v>
      </c>
      <c r="F818" t="s">
        <v>3385</v>
      </c>
      <c r="G818" t="s">
        <v>3386</v>
      </c>
      <c r="H818" t="s">
        <v>551</v>
      </c>
      <c r="I818" t="s">
        <v>3372</v>
      </c>
      <c r="J818" t="s">
        <v>2360</v>
      </c>
      <c r="L818" s="174">
        <v>46020.125</v>
      </c>
      <c r="M818" s="174">
        <v>46003</v>
      </c>
      <c r="N818">
        <v>67283.86</v>
      </c>
      <c r="O818">
        <v>67283.86</v>
      </c>
      <c r="P818">
        <v>0</v>
      </c>
      <c r="Q818">
        <v>67283.86</v>
      </c>
      <c r="R818">
        <v>0</v>
      </c>
      <c r="S818" t="s">
        <v>109</v>
      </c>
      <c r="T818" t="s">
        <v>109</v>
      </c>
      <c r="U818" t="s">
        <v>114</v>
      </c>
      <c r="V818" t="s">
        <v>466</v>
      </c>
      <c r="W818" t="s">
        <v>3177</v>
      </c>
      <c r="Y818" t="s">
        <v>429</v>
      </c>
      <c r="Z818">
        <v>-7.09</v>
      </c>
      <c r="AA818">
        <v>-41.47</v>
      </c>
      <c r="AB818" t="s">
        <v>649</v>
      </c>
      <c r="AC818" t="s">
        <v>109</v>
      </c>
    </row>
    <row r="819" spans="1:29" x14ac:dyDescent="0.25">
      <c r="A819" t="s">
        <v>3165</v>
      </c>
      <c r="B819" t="s">
        <v>545</v>
      </c>
      <c r="C819" t="s">
        <v>546</v>
      </c>
      <c r="D819" t="s">
        <v>3330</v>
      </c>
      <c r="E819" t="s">
        <v>548</v>
      </c>
      <c r="F819" t="s">
        <v>3387</v>
      </c>
      <c r="G819" t="s">
        <v>3388</v>
      </c>
      <c r="H819" t="s">
        <v>551</v>
      </c>
      <c r="I819" t="s">
        <v>3366</v>
      </c>
      <c r="J819" t="s">
        <v>2360</v>
      </c>
      <c r="L819" s="174">
        <v>46020.125</v>
      </c>
      <c r="M819" s="174">
        <v>46003</v>
      </c>
      <c r="N819">
        <v>67283.86</v>
      </c>
      <c r="O819">
        <v>67283.86</v>
      </c>
      <c r="P819">
        <v>0</v>
      </c>
      <c r="Q819">
        <v>67283.86</v>
      </c>
      <c r="R819">
        <v>0</v>
      </c>
      <c r="S819" t="s">
        <v>109</v>
      </c>
      <c r="T819" t="s">
        <v>109</v>
      </c>
      <c r="U819" t="s">
        <v>114</v>
      </c>
      <c r="V819" t="s">
        <v>466</v>
      </c>
      <c r="W819" t="s">
        <v>3172</v>
      </c>
      <c r="Y819" t="s">
        <v>429</v>
      </c>
      <c r="Z819">
        <v>-6.98</v>
      </c>
      <c r="AA819">
        <v>-41.23</v>
      </c>
      <c r="AB819" t="s">
        <v>649</v>
      </c>
      <c r="AC819" t="s">
        <v>109</v>
      </c>
    </row>
    <row r="820" spans="1:29" x14ac:dyDescent="0.25">
      <c r="A820" t="s">
        <v>3165</v>
      </c>
      <c r="B820" t="s">
        <v>545</v>
      </c>
      <c r="C820" t="s">
        <v>546</v>
      </c>
      <c r="D820" t="s">
        <v>3330</v>
      </c>
      <c r="E820" t="s">
        <v>548</v>
      </c>
      <c r="F820" t="s">
        <v>3389</v>
      </c>
      <c r="G820" t="s">
        <v>3390</v>
      </c>
      <c r="H820" t="s">
        <v>551</v>
      </c>
      <c r="I820" t="s">
        <v>3313</v>
      </c>
      <c r="J820" t="s">
        <v>2360</v>
      </c>
      <c r="L820" s="174">
        <v>46020.125</v>
      </c>
      <c r="M820" s="174">
        <v>45911</v>
      </c>
      <c r="N820">
        <v>67283.86</v>
      </c>
      <c r="O820">
        <v>67283.86</v>
      </c>
      <c r="P820">
        <v>0</v>
      </c>
      <c r="Q820">
        <v>67283.86</v>
      </c>
      <c r="R820">
        <v>0</v>
      </c>
      <c r="S820" t="s">
        <v>109</v>
      </c>
      <c r="T820" t="s">
        <v>109</v>
      </c>
      <c r="U820" t="s">
        <v>114</v>
      </c>
      <c r="V820" t="s">
        <v>466</v>
      </c>
      <c r="W820" t="s">
        <v>3172</v>
      </c>
      <c r="Y820" t="s">
        <v>429</v>
      </c>
      <c r="Z820">
        <v>-6.2</v>
      </c>
      <c r="AA820">
        <v>-42.14</v>
      </c>
      <c r="AB820" t="s">
        <v>649</v>
      </c>
      <c r="AC820" t="s">
        <v>109</v>
      </c>
    </row>
    <row r="821" spans="1:29" x14ac:dyDescent="0.25">
      <c r="A821" t="s">
        <v>3165</v>
      </c>
      <c r="B821" t="s">
        <v>545</v>
      </c>
      <c r="C821" t="s">
        <v>546</v>
      </c>
      <c r="D821" t="s">
        <v>3330</v>
      </c>
      <c r="E821" t="s">
        <v>548</v>
      </c>
      <c r="F821" t="s">
        <v>3391</v>
      </c>
      <c r="G821" t="s">
        <v>3392</v>
      </c>
      <c r="H821" t="s">
        <v>551</v>
      </c>
      <c r="I821" t="s">
        <v>3256</v>
      </c>
      <c r="J821" t="s">
        <v>2360</v>
      </c>
      <c r="L821" s="174">
        <v>46020.125</v>
      </c>
      <c r="M821" s="174">
        <v>46003</v>
      </c>
      <c r="N821">
        <v>67283.86</v>
      </c>
      <c r="O821">
        <v>67283.86</v>
      </c>
      <c r="P821">
        <v>0</v>
      </c>
      <c r="Q821">
        <v>67283.86</v>
      </c>
      <c r="R821">
        <v>0</v>
      </c>
      <c r="S821" t="s">
        <v>109</v>
      </c>
      <c r="T821" t="s">
        <v>109</v>
      </c>
      <c r="U821" t="s">
        <v>114</v>
      </c>
      <c r="V821" t="s">
        <v>466</v>
      </c>
      <c r="W821" t="s">
        <v>3172</v>
      </c>
      <c r="Y821" t="s">
        <v>429</v>
      </c>
      <c r="Z821">
        <v>-7.6</v>
      </c>
      <c r="AA821">
        <v>-40.82</v>
      </c>
      <c r="AB821" t="s">
        <v>649</v>
      </c>
      <c r="AC821" t="s">
        <v>109</v>
      </c>
    </row>
    <row r="822" spans="1:29" x14ac:dyDescent="0.25">
      <c r="A822" t="s">
        <v>3165</v>
      </c>
      <c r="B822" t="s">
        <v>545</v>
      </c>
      <c r="C822" t="s">
        <v>546</v>
      </c>
      <c r="D822" t="s">
        <v>3330</v>
      </c>
      <c r="E822" t="s">
        <v>548</v>
      </c>
      <c r="F822" t="s">
        <v>3393</v>
      </c>
      <c r="G822" t="s">
        <v>3394</v>
      </c>
      <c r="H822" t="s">
        <v>551</v>
      </c>
      <c r="I822" t="s">
        <v>3395</v>
      </c>
      <c r="J822" t="s">
        <v>2350</v>
      </c>
      <c r="L822" s="174">
        <v>46020.125</v>
      </c>
      <c r="M822" s="174">
        <v>45996</v>
      </c>
      <c r="N822">
        <v>142947.23000000001</v>
      </c>
      <c r="O822">
        <v>142947.23000000001</v>
      </c>
      <c r="P822">
        <v>0</v>
      </c>
      <c r="Q822">
        <v>142947.23000000001</v>
      </c>
      <c r="R822">
        <v>0</v>
      </c>
      <c r="S822" t="s">
        <v>109</v>
      </c>
      <c r="T822" t="s">
        <v>109</v>
      </c>
      <c r="U822" t="s">
        <v>114</v>
      </c>
      <c r="V822" t="s">
        <v>466</v>
      </c>
      <c r="W822" t="s">
        <v>3172</v>
      </c>
      <c r="Y822" t="s">
        <v>429</v>
      </c>
      <c r="Z822">
        <v>-9.2799999999999994</v>
      </c>
      <c r="AA822">
        <v>-43.33</v>
      </c>
      <c r="AB822" t="s">
        <v>649</v>
      </c>
      <c r="AC822" t="s">
        <v>109</v>
      </c>
    </row>
    <row r="823" spans="1:29" x14ac:dyDescent="0.25">
      <c r="A823" t="s">
        <v>3165</v>
      </c>
      <c r="B823" t="s">
        <v>545</v>
      </c>
      <c r="C823" t="s">
        <v>546</v>
      </c>
      <c r="D823" t="s">
        <v>3330</v>
      </c>
      <c r="E823" t="s">
        <v>548</v>
      </c>
      <c r="F823" t="s">
        <v>3396</v>
      </c>
      <c r="G823" t="s">
        <v>3397</v>
      </c>
      <c r="H823" t="s">
        <v>551</v>
      </c>
      <c r="I823" t="s">
        <v>3398</v>
      </c>
      <c r="J823" t="s">
        <v>2350</v>
      </c>
      <c r="L823" s="174">
        <v>46020.125</v>
      </c>
      <c r="M823" s="174">
        <v>46018</v>
      </c>
      <c r="N823">
        <v>142947.23000000001</v>
      </c>
      <c r="O823">
        <v>142947.23000000001</v>
      </c>
      <c r="P823">
        <v>0</v>
      </c>
      <c r="Q823">
        <v>142947.23000000001</v>
      </c>
      <c r="R823">
        <v>0</v>
      </c>
      <c r="S823" t="s">
        <v>109</v>
      </c>
      <c r="T823" t="s">
        <v>109</v>
      </c>
      <c r="U823" t="s">
        <v>114</v>
      </c>
      <c r="V823" t="s">
        <v>466</v>
      </c>
      <c r="W823" t="s">
        <v>3172</v>
      </c>
      <c r="Y823" t="s">
        <v>429</v>
      </c>
      <c r="Z823">
        <v>-9.48</v>
      </c>
      <c r="AA823">
        <v>-42.79</v>
      </c>
      <c r="AB823" t="s">
        <v>649</v>
      </c>
      <c r="AC823" t="s">
        <v>109</v>
      </c>
    </row>
    <row r="824" spans="1:29" x14ac:dyDescent="0.25">
      <c r="A824" t="s">
        <v>3165</v>
      </c>
      <c r="B824" t="s">
        <v>516</v>
      </c>
      <c r="C824" t="s">
        <v>458</v>
      </c>
      <c r="D824" t="s">
        <v>3399</v>
      </c>
      <c r="E824" t="s">
        <v>3400</v>
      </c>
      <c r="F824" t="s">
        <v>3401</v>
      </c>
      <c r="G824" t="s">
        <v>3402</v>
      </c>
      <c r="H824" t="s">
        <v>463</v>
      </c>
      <c r="I824" t="s">
        <v>3403</v>
      </c>
      <c r="J824" t="s">
        <v>3404</v>
      </c>
      <c r="L824" s="174">
        <v>46021.125</v>
      </c>
      <c r="M824" s="174">
        <v>46183</v>
      </c>
      <c r="N824">
        <v>123926</v>
      </c>
      <c r="O824">
        <v>1121908.96</v>
      </c>
      <c r="P824">
        <v>0</v>
      </c>
      <c r="Q824">
        <v>123926</v>
      </c>
      <c r="R824">
        <v>997982.96</v>
      </c>
      <c r="S824" t="s">
        <v>109</v>
      </c>
      <c r="T824" t="s">
        <v>109</v>
      </c>
      <c r="U824" t="s">
        <v>114</v>
      </c>
      <c r="V824" t="s">
        <v>466</v>
      </c>
      <c r="W824" t="s">
        <v>3172</v>
      </c>
      <c r="Y824" t="s">
        <v>429</v>
      </c>
      <c r="Z824">
        <v>-7.08</v>
      </c>
      <c r="AA824">
        <v>-41.47</v>
      </c>
      <c r="AB824" t="s">
        <v>625</v>
      </c>
      <c r="AC824" t="s">
        <v>109</v>
      </c>
    </row>
    <row r="825" spans="1:29" x14ac:dyDescent="0.25">
      <c r="A825" t="s">
        <v>3165</v>
      </c>
      <c r="B825" t="s">
        <v>516</v>
      </c>
      <c r="C825" t="s">
        <v>458</v>
      </c>
      <c r="D825" t="s">
        <v>3399</v>
      </c>
      <c r="E825" t="s">
        <v>3400</v>
      </c>
      <c r="F825" t="s">
        <v>3405</v>
      </c>
      <c r="G825" t="s">
        <v>3406</v>
      </c>
      <c r="H825" t="s">
        <v>463</v>
      </c>
      <c r="I825" t="s">
        <v>3333</v>
      </c>
      <c r="J825" t="s">
        <v>597</v>
      </c>
      <c r="L825" s="174">
        <v>46021.125</v>
      </c>
      <c r="M825" s="174">
        <v>46213</v>
      </c>
      <c r="N825">
        <v>123926</v>
      </c>
      <c r="O825">
        <v>1238212</v>
      </c>
      <c r="P825">
        <v>0</v>
      </c>
      <c r="Q825">
        <v>123926</v>
      </c>
      <c r="R825">
        <v>1114286</v>
      </c>
      <c r="S825" t="s">
        <v>109</v>
      </c>
      <c r="T825" t="s">
        <v>109</v>
      </c>
      <c r="U825" t="s">
        <v>114</v>
      </c>
      <c r="V825" t="s">
        <v>466</v>
      </c>
      <c r="W825" t="s">
        <v>3172</v>
      </c>
      <c r="Y825" t="s">
        <v>429</v>
      </c>
      <c r="Z825">
        <v>-8.11</v>
      </c>
      <c r="AA825">
        <v>-42.94</v>
      </c>
      <c r="AB825" t="s">
        <v>625</v>
      </c>
      <c r="AC825" t="s">
        <v>109</v>
      </c>
    </row>
    <row r="826" spans="1:29" x14ac:dyDescent="0.25">
      <c r="A826" t="s">
        <v>3165</v>
      </c>
      <c r="B826" t="s">
        <v>580</v>
      </c>
      <c r="C826" t="s">
        <v>458</v>
      </c>
      <c r="D826" t="s">
        <v>3407</v>
      </c>
      <c r="E826" t="s">
        <v>3408</v>
      </c>
      <c r="F826" t="s">
        <v>3409</v>
      </c>
      <c r="G826" t="s">
        <v>3410</v>
      </c>
      <c r="H826" t="s">
        <v>463</v>
      </c>
      <c r="I826" t="s">
        <v>3411</v>
      </c>
      <c r="J826" t="s">
        <v>3412</v>
      </c>
      <c r="L826" s="174">
        <v>45747</v>
      </c>
      <c r="M826" s="174">
        <v>45929</v>
      </c>
      <c r="N826">
        <v>8793359.7699999996</v>
      </c>
      <c r="O826">
        <v>15689659.189999999</v>
      </c>
      <c r="P826">
        <v>6896299.4199999999</v>
      </c>
      <c r="Q826">
        <v>8793359.7699999996</v>
      </c>
      <c r="R826">
        <v>0</v>
      </c>
      <c r="S826" t="s">
        <v>579</v>
      </c>
      <c r="T826" t="s">
        <v>114</v>
      </c>
      <c r="U826" t="s">
        <v>466</v>
      </c>
      <c r="V826" t="s">
        <v>109</v>
      </c>
      <c r="W826" t="s">
        <v>3177</v>
      </c>
      <c r="Y826" t="s">
        <v>429</v>
      </c>
      <c r="Z826">
        <v>-4.2699999999999996</v>
      </c>
      <c r="AA826">
        <v>-41.78</v>
      </c>
      <c r="AB826" t="s">
        <v>523</v>
      </c>
      <c r="AC826" t="s">
        <v>109</v>
      </c>
    </row>
    <row r="827" spans="1:29" x14ac:dyDescent="0.25">
      <c r="A827" t="s">
        <v>3165</v>
      </c>
      <c r="B827" t="s">
        <v>580</v>
      </c>
      <c r="C827" t="s">
        <v>458</v>
      </c>
      <c r="D827" t="s">
        <v>3413</v>
      </c>
      <c r="E827" t="s">
        <v>3414</v>
      </c>
      <c r="F827" t="s">
        <v>3415</v>
      </c>
      <c r="G827" t="s">
        <v>3416</v>
      </c>
      <c r="H827" t="s">
        <v>463</v>
      </c>
      <c r="I827" t="s">
        <v>3417</v>
      </c>
      <c r="J827" t="s">
        <v>3418</v>
      </c>
      <c r="L827" s="174">
        <v>46022.125</v>
      </c>
      <c r="M827" s="174">
        <v>46179</v>
      </c>
      <c r="N827">
        <v>2180274.61</v>
      </c>
      <c r="O827">
        <v>16313881.42</v>
      </c>
      <c r="P827">
        <v>0</v>
      </c>
      <c r="Q827">
        <v>2180274.61</v>
      </c>
      <c r="R827">
        <v>14133606.810000001</v>
      </c>
      <c r="S827" t="s">
        <v>109</v>
      </c>
      <c r="T827" t="s">
        <v>109</v>
      </c>
      <c r="U827" t="s">
        <v>114</v>
      </c>
      <c r="V827" t="s">
        <v>466</v>
      </c>
      <c r="X827" t="s">
        <v>3244</v>
      </c>
      <c r="Y827" t="s">
        <v>429</v>
      </c>
      <c r="Z827">
        <v>-5.09</v>
      </c>
      <c r="AA827">
        <v>-42.8</v>
      </c>
      <c r="AB827" t="s">
        <v>649</v>
      </c>
      <c r="AC827" t="s">
        <v>109</v>
      </c>
    </row>
    <row r="828" spans="1:29" x14ac:dyDescent="0.25">
      <c r="A828" t="s">
        <v>3165</v>
      </c>
      <c r="B828" t="s">
        <v>457</v>
      </c>
      <c r="C828" t="s">
        <v>604</v>
      </c>
      <c r="D828" t="s">
        <v>3419</v>
      </c>
      <c r="E828" t="s">
        <v>606</v>
      </c>
      <c r="F828" t="s">
        <v>3420</v>
      </c>
      <c r="G828" t="s">
        <v>3421</v>
      </c>
      <c r="H828" t="s">
        <v>463</v>
      </c>
      <c r="I828" t="s">
        <v>3422</v>
      </c>
      <c r="J828" t="s">
        <v>3423</v>
      </c>
      <c r="K828" t="s">
        <v>3424</v>
      </c>
      <c r="L828" s="174">
        <v>45967</v>
      </c>
      <c r="M828" s="174">
        <v>46026</v>
      </c>
      <c r="N828">
        <v>4096071.06</v>
      </c>
      <c r="O828">
        <v>4168923.18</v>
      </c>
      <c r="P828">
        <v>72852.12</v>
      </c>
      <c r="Q828">
        <v>4096071.06</v>
      </c>
      <c r="R828">
        <v>0</v>
      </c>
      <c r="S828" t="s">
        <v>109</v>
      </c>
      <c r="T828" t="s">
        <v>114</v>
      </c>
      <c r="U828" t="s">
        <v>466</v>
      </c>
      <c r="V828" t="s">
        <v>109</v>
      </c>
      <c r="W828" t="s">
        <v>3177</v>
      </c>
      <c r="Y828" t="s">
        <v>429</v>
      </c>
      <c r="Z828">
        <v>-5.97</v>
      </c>
      <c r="AA828">
        <v>-43.05</v>
      </c>
      <c r="AB828" t="s">
        <v>523</v>
      </c>
      <c r="AC828" t="s">
        <v>109</v>
      </c>
    </row>
    <row r="829" spans="1:29" x14ac:dyDescent="0.25">
      <c r="A829" t="s">
        <v>3165</v>
      </c>
      <c r="B829" t="s">
        <v>457</v>
      </c>
      <c r="C829" t="s">
        <v>604</v>
      </c>
      <c r="D829" t="s">
        <v>3419</v>
      </c>
      <c r="E829" t="s">
        <v>606</v>
      </c>
      <c r="F829" t="s">
        <v>3425</v>
      </c>
      <c r="G829" t="s">
        <v>3426</v>
      </c>
      <c r="H829" t="s">
        <v>463</v>
      </c>
      <c r="I829" t="s">
        <v>3224</v>
      </c>
      <c r="J829" t="s">
        <v>3427</v>
      </c>
      <c r="K829" t="s">
        <v>3428</v>
      </c>
      <c r="L829" s="174">
        <v>46142</v>
      </c>
      <c r="M829" s="174">
        <v>46142</v>
      </c>
      <c r="N829">
        <v>380257.25</v>
      </c>
      <c r="O829">
        <v>3802572.48</v>
      </c>
      <c r="P829">
        <v>0</v>
      </c>
      <c r="Q829">
        <v>380257.25</v>
      </c>
      <c r="R829">
        <v>3422315.23</v>
      </c>
      <c r="S829" t="s">
        <v>109</v>
      </c>
      <c r="T829" t="s">
        <v>109</v>
      </c>
      <c r="U829" t="s">
        <v>579</v>
      </c>
      <c r="V829" t="s">
        <v>114</v>
      </c>
      <c r="W829" t="s">
        <v>3182</v>
      </c>
      <c r="Y829" t="s">
        <v>429</v>
      </c>
      <c r="Z829">
        <v>-5.04</v>
      </c>
      <c r="AA829">
        <v>-42.46</v>
      </c>
      <c r="AB829" t="s">
        <v>523</v>
      </c>
      <c r="AC829" t="s">
        <v>109</v>
      </c>
    </row>
    <row r="830" spans="1:29" x14ac:dyDescent="0.25">
      <c r="A830" t="s">
        <v>3165</v>
      </c>
      <c r="B830" t="s">
        <v>457</v>
      </c>
      <c r="C830" t="s">
        <v>604</v>
      </c>
      <c r="D830" t="s">
        <v>3419</v>
      </c>
      <c r="E830" t="s">
        <v>606</v>
      </c>
      <c r="F830" t="s">
        <v>3429</v>
      </c>
      <c r="G830" t="s">
        <v>3430</v>
      </c>
      <c r="H830" t="s">
        <v>463</v>
      </c>
      <c r="I830" t="s">
        <v>3431</v>
      </c>
      <c r="J830" t="s">
        <v>3432</v>
      </c>
      <c r="K830" t="s">
        <v>3433</v>
      </c>
      <c r="L830" s="174">
        <v>46101</v>
      </c>
      <c r="M830" s="174">
        <v>46101</v>
      </c>
      <c r="N830">
        <v>3503798.91</v>
      </c>
      <c r="O830">
        <v>6697797.4500000002</v>
      </c>
      <c r="P830">
        <v>0</v>
      </c>
      <c r="Q830">
        <v>3503798.91</v>
      </c>
      <c r="R830">
        <v>3193998.54</v>
      </c>
      <c r="S830" t="s">
        <v>109</v>
      </c>
      <c r="T830" t="s">
        <v>579</v>
      </c>
      <c r="U830" t="s">
        <v>114</v>
      </c>
      <c r="V830" t="s">
        <v>466</v>
      </c>
      <c r="W830" t="s">
        <v>3172</v>
      </c>
      <c r="Y830" t="s">
        <v>429</v>
      </c>
      <c r="Z830">
        <v>-7.85</v>
      </c>
      <c r="AA830">
        <v>-45.21</v>
      </c>
      <c r="AB830" t="s">
        <v>649</v>
      </c>
      <c r="AC830" t="s">
        <v>109</v>
      </c>
    </row>
    <row r="831" spans="1:29" x14ac:dyDescent="0.25">
      <c r="A831" t="s">
        <v>3165</v>
      </c>
      <c r="B831" t="s">
        <v>457</v>
      </c>
      <c r="C831" t="s">
        <v>604</v>
      </c>
      <c r="D831" t="s">
        <v>3419</v>
      </c>
      <c r="E831" t="s">
        <v>606</v>
      </c>
      <c r="F831" t="s">
        <v>3434</v>
      </c>
      <c r="G831" t="s">
        <v>3435</v>
      </c>
      <c r="H831" t="s">
        <v>463</v>
      </c>
      <c r="I831" t="s">
        <v>3436</v>
      </c>
      <c r="J831" t="s">
        <v>3437</v>
      </c>
      <c r="K831" t="s">
        <v>3438</v>
      </c>
      <c r="L831" s="174">
        <v>46388</v>
      </c>
      <c r="M831" s="174">
        <v>46195</v>
      </c>
      <c r="N831">
        <v>2640093.4500000002</v>
      </c>
      <c r="O831">
        <v>4144410.0200000005</v>
      </c>
      <c r="P831">
        <v>0</v>
      </c>
      <c r="Q831">
        <v>2640093.4500000002</v>
      </c>
      <c r="R831">
        <v>1504316.57</v>
      </c>
      <c r="S831" t="s">
        <v>109</v>
      </c>
      <c r="T831" t="s">
        <v>109</v>
      </c>
      <c r="U831" t="s">
        <v>114</v>
      </c>
      <c r="V831" t="s">
        <v>466</v>
      </c>
      <c r="W831" t="s">
        <v>3172</v>
      </c>
      <c r="Y831" t="s">
        <v>429</v>
      </c>
      <c r="Z831">
        <v>-7.12</v>
      </c>
      <c r="AA831">
        <v>-40.82</v>
      </c>
      <c r="AB831" t="s">
        <v>649</v>
      </c>
      <c r="AC831" t="s">
        <v>109</v>
      </c>
    </row>
    <row r="832" spans="1:29" x14ac:dyDescent="0.25">
      <c r="A832" t="s">
        <v>3165</v>
      </c>
      <c r="B832" t="s">
        <v>457</v>
      </c>
      <c r="C832" t="s">
        <v>604</v>
      </c>
      <c r="D832" t="s">
        <v>3419</v>
      </c>
      <c r="E832" t="s">
        <v>606</v>
      </c>
      <c r="F832" t="s">
        <v>3439</v>
      </c>
      <c r="G832" t="s">
        <v>3440</v>
      </c>
      <c r="H832" t="s">
        <v>463</v>
      </c>
      <c r="I832" t="s">
        <v>3441</v>
      </c>
      <c r="J832" t="s">
        <v>2156</v>
      </c>
      <c r="K832" t="s">
        <v>3442</v>
      </c>
      <c r="L832" s="174">
        <v>45930</v>
      </c>
      <c r="M832" s="174">
        <v>45964</v>
      </c>
      <c r="N832">
        <v>3247207.07</v>
      </c>
      <c r="O832">
        <v>3247207.07</v>
      </c>
      <c r="P832">
        <v>0</v>
      </c>
      <c r="Q832">
        <v>3247207.07</v>
      </c>
      <c r="R832">
        <v>0</v>
      </c>
      <c r="S832" t="s">
        <v>109</v>
      </c>
      <c r="T832" t="s">
        <v>109</v>
      </c>
      <c r="U832" t="s">
        <v>109</v>
      </c>
      <c r="V832" t="s">
        <v>109</v>
      </c>
      <c r="W832" t="s">
        <v>3182</v>
      </c>
      <c r="Y832" t="s">
        <v>429</v>
      </c>
      <c r="Z832">
        <v>-5.36</v>
      </c>
      <c r="AA832">
        <v>-42.68</v>
      </c>
      <c r="AB832" t="s">
        <v>649</v>
      </c>
      <c r="AC832" t="s">
        <v>109</v>
      </c>
    </row>
    <row r="833" spans="1:29" x14ac:dyDescent="0.25">
      <c r="A833" t="s">
        <v>3165</v>
      </c>
      <c r="B833" t="s">
        <v>457</v>
      </c>
      <c r="C833" t="s">
        <v>604</v>
      </c>
      <c r="D833" t="s">
        <v>3419</v>
      </c>
      <c r="E833" t="s">
        <v>606</v>
      </c>
      <c r="F833" t="s">
        <v>3443</v>
      </c>
      <c r="G833" t="s">
        <v>3444</v>
      </c>
      <c r="H833" t="s">
        <v>463</v>
      </c>
      <c r="I833" t="s">
        <v>3445</v>
      </c>
      <c r="J833" t="s">
        <v>3446</v>
      </c>
      <c r="K833" t="s">
        <v>3447</v>
      </c>
      <c r="L833" s="174">
        <v>47712</v>
      </c>
      <c r="M833" s="174">
        <v>47712</v>
      </c>
      <c r="N833">
        <v>0</v>
      </c>
      <c r="O833">
        <v>6769382.8600000003</v>
      </c>
      <c r="P833">
        <v>0</v>
      </c>
      <c r="Q833">
        <v>0</v>
      </c>
      <c r="R833">
        <v>6769382.8600000003</v>
      </c>
      <c r="S833" t="s">
        <v>109</v>
      </c>
      <c r="T833" t="s">
        <v>109</v>
      </c>
      <c r="U833" t="s">
        <v>109</v>
      </c>
      <c r="V833" t="s">
        <v>109</v>
      </c>
      <c r="W833" t="s">
        <v>3172</v>
      </c>
      <c r="Y833" t="s">
        <v>429</v>
      </c>
      <c r="Z833">
        <v>-7.56</v>
      </c>
      <c r="AA833">
        <v>-45.24</v>
      </c>
      <c r="AB833" t="s">
        <v>523</v>
      </c>
    </row>
    <row r="834" spans="1:29" x14ac:dyDescent="0.25">
      <c r="A834" t="s">
        <v>3165</v>
      </c>
      <c r="B834" t="s">
        <v>573</v>
      </c>
      <c r="C834" t="s">
        <v>604</v>
      </c>
      <c r="D834" t="s">
        <v>3419</v>
      </c>
      <c r="E834" t="s">
        <v>606</v>
      </c>
      <c r="F834" t="s">
        <v>3448</v>
      </c>
      <c r="G834" t="s">
        <v>3449</v>
      </c>
      <c r="H834" t="s">
        <v>463</v>
      </c>
      <c r="I834" t="s">
        <v>3339</v>
      </c>
      <c r="J834" t="s">
        <v>3450</v>
      </c>
      <c r="K834" t="s">
        <v>3451</v>
      </c>
      <c r="L834" s="174">
        <v>45716</v>
      </c>
      <c r="M834" s="174">
        <v>45715</v>
      </c>
      <c r="N834">
        <v>1628502.64</v>
      </c>
      <c r="O834">
        <v>2048099.21</v>
      </c>
      <c r="P834">
        <v>419596.57</v>
      </c>
      <c r="Q834">
        <v>1628502.64</v>
      </c>
      <c r="R834">
        <v>0</v>
      </c>
      <c r="S834" t="s">
        <v>109</v>
      </c>
      <c r="T834" t="s">
        <v>114</v>
      </c>
      <c r="U834" t="s">
        <v>466</v>
      </c>
      <c r="V834" t="s">
        <v>109</v>
      </c>
      <c r="W834" t="s">
        <v>3177</v>
      </c>
      <c r="Y834" t="s">
        <v>429</v>
      </c>
      <c r="Z834">
        <v>-3.48</v>
      </c>
      <c r="AA834">
        <v>-41.84</v>
      </c>
      <c r="AB834" t="s">
        <v>523</v>
      </c>
      <c r="AC834" t="s">
        <v>109</v>
      </c>
    </row>
    <row r="835" spans="1:29" x14ac:dyDescent="0.25">
      <c r="A835" t="s">
        <v>3165</v>
      </c>
      <c r="B835" t="s">
        <v>573</v>
      </c>
      <c r="C835" t="s">
        <v>604</v>
      </c>
      <c r="D835" t="s">
        <v>3419</v>
      </c>
      <c r="E835" t="s">
        <v>606</v>
      </c>
      <c r="F835" t="s">
        <v>3452</v>
      </c>
      <c r="G835" t="s">
        <v>3453</v>
      </c>
      <c r="H835" t="s">
        <v>463</v>
      </c>
      <c r="I835" t="s">
        <v>3454</v>
      </c>
      <c r="J835" t="s">
        <v>3455</v>
      </c>
      <c r="K835" t="s">
        <v>3456</v>
      </c>
      <c r="L835" s="174">
        <v>46013</v>
      </c>
      <c r="M835" s="174">
        <v>46047</v>
      </c>
      <c r="N835">
        <v>6737488.0599999996</v>
      </c>
      <c r="O835">
        <v>6857267.29</v>
      </c>
      <c r="P835">
        <v>119779.23</v>
      </c>
      <c r="Q835">
        <v>6737488.0599999996</v>
      </c>
      <c r="R835">
        <v>0</v>
      </c>
      <c r="S835" t="s">
        <v>109</v>
      </c>
      <c r="T835" t="s">
        <v>114</v>
      </c>
      <c r="U835" t="s">
        <v>466</v>
      </c>
      <c r="V835" t="s">
        <v>109</v>
      </c>
      <c r="W835" t="s">
        <v>3177</v>
      </c>
      <c r="Y835" t="s">
        <v>429</v>
      </c>
      <c r="Z835">
        <v>-4.83</v>
      </c>
      <c r="AA835">
        <v>-42.17</v>
      </c>
      <c r="AB835" t="s">
        <v>523</v>
      </c>
      <c r="AC835" t="s">
        <v>109</v>
      </c>
    </row>
    <row r="836" spans="1:29" x14ac:dyDescent="0.25">
      <c r="A836" t="s">
        <v>3165</v>
      </c>
      <c r="B836" t="s">
        <v>573</v>
      </c>
      <c r="C836" t="s">
        <v>604</v>
      </c>
      <c r="D836" t="s">
        <v>3419</v>
      </c>
      <c r="E836" t="s">
        <v>606</v>
      </c>
      <c r="F836" t="s">
        <v>3457</v>
      </c>
      <c r="G836" t="s">
        <v>3458</v>
      </c>
      <c r="H836" t="s">
        <v>463</v>
      </c>
      <c r="I836" t="s">
        <v>3459</v>
      </c>
      <c r="J836" t="s">
        <v>3460</v>
      </c>
      <c r="K836" t="s">
        <v>3461</v>
      </c>
      <c r="L836" s="174">
        <v>45683</v>
      </c>
      <c r="M836" s="174">
        <v>45403</v>
      </c>
      <c r="N836">
        <v>845259.07</v>
      </c>
      <c r="O836">
        <v>1231615.42</v>
      </c>
      <c r="P836">
        <v>386356.35</v>
      </c>
      <c r="Q836">
        <v>845259.07</v>
      </c>
      <c r="R836">
        <v>0</v>
      </c>
      <c r="S836" t="s">
        <v>109</v>
      </c>
      <c r="T836" t="s">
        <v>114</v>
      </c>
      <c r="U836" t="s">
        <v>466</v>
      </c>
      <c r="V836" t="s">
        <v>109</v>
      </c>
      <c r="W836" t="s">
        <v>3182</v>
      </c>
      <c r="Y836" t="s">
        <v>429</v>
      </c>
      <c r="Z836">
        <v>-4.17</v>
      </c>
      <c r="AA836">
        <v>-42.9</v>
      </c>
      <c r="AB836" t="s">
        <v>523</v>
      </c>
      <c r="AC836" t="s">
        <v>109</v>
      </c>
    </row>
    <row r="837" spans="1:29" x14ac:dyDescent="0.25">
      <c r="A837" t="s">
        <v>3165</v>
      </c>
      <c r="B837" t="s">
        <v>573</v>
      </c>
      <c r="C837" t="s">
        <v>604</v>
      </c>
      <c r="D837" t="s">
        <v>3419</v>
      </c>
      <c r="E837" t="s">
        <v>606</v>
      </c>
      <c r="F837" t="s">
        <v>3462</v>
      </c>
      <c r="G837" t="s">
        <v>3463</v>
      </c>
      <c r="H837" t="s">
        <v>463</v>
      </c>
      <c r="I837" t="s">
        <v>3464</v>
      </c>
      <c r="J837" t="s">
        <v>501</v>
      </c>
      <c r="K837" t="s">
        <v>3465</v>
      </c>
      <c r="L837" s="174">
        <v>45819</v>
      </c>
      <c r="M837" s="174">
        <v>45837</v>
      </c>
      <c r="N837">
        <v>709362.77</v>
      </c>
      <c r="O837">
        <v>817280.6</v>
      </c>
      <c r="P837">
        <v>107917.83</v>
      </c>
      <c r="Q837">
        <v>709362.77</v>
      </c>
      <c r="R837">
        <v>0</v>
      </c>
      <c r="S837" t="s">
        <v>109</v>
      </c>
      <c r="T837" t="s">
        <v>114</v>
      </c>
      <c r="U837" t="s">
        <v>466</v>
      </c>
      <c r="V837" t="s">
        <v>109</v>
      </c>
      <c r="W837" t="s">
        <v>3182</v>
      </c>
      <c r="Y837" t="s">
        <v>429</v>
      </c>
      <c r="Z837">
        <v>-5.36</v>
      </c>
      <c r="AA837">
        <v>-42.81</v>
      </c>
      <c r="AB837" t="s">
        <v>523</v>
      </c>
      <c r="AC837" t="s">
        <v>109</v>
      </c>
    </row>
    <row r="838" spans="1:29" x14ac:dyDescent="0.25">
      <c r="A838" t="s">
        <v>3165</v>
      </c>
      <c r="B838" t="s">
        <v>573</v>
      </c>
      <c r="C838" t="s">
        <v>604</v>
      </c>
      <c r="D838" t="s">
        <v>3419</v>
      </c>
      <c r="E838" t="s">
        <v>606</v>
      </c>
      <c r="F838" t="s">
        <v>3466</v>
      </c>
      <c r="G838" t="s">
        <v>3467</v>
      </c>
      <c r="H838" t="s">
        <v>463</v>
      </c>
      <c r="I838" t="s">
        <v>3195</v>
      </c>
      <c r="J838" t="s">
        <v>501</v>
      </c>
      <c r="K838" t="s">
        <v>3468</v>
      </c>
      <c r="L838" s="174">
        <v>45703</v>
      </c>
      <c r="M838" s="174">
        <v>45742</v>
      </c>
      <c r="N838">
        <v>542282</v>
      </c>
      <c r="O838">
        <v>673494.69</v>
      </c>
      <c r="P838">
        <v>131212.69</v>
      </c>
      <c r="Q838">
        <v>542282</v>
      </c>
      <c r="R838">
        <v>0</v>
      </c>
      <c r="S838" t="s">
        <v>109</v>
      </c>
      <c r="T838" t="s">
        <v>114</v>
      </c>
      <c r="U838" t="s">
        <v>466</v>
      </c>
      <c r="V838" t="s">
        <v>109</v>
      </c>
      <c r="W838" t="s">
        <v>3177</v>
      </c>
      <c r="Y838" t="s">
        <v>429</v>
      </c>
      <c r="Z838">
        <v>-2.91</v>
      </c>
      <c r="AA838">
        <v>-41.78</v>
      </c>
      <c r="AB838" t="s">
        <v>523</v>
      </c>
      <c r="AC838" t="s">
        <v>109</v>
      </c>
    </row>
    <row r="839" spans="1:29" x14ac:dyDescent="0.25">
      <c r="A839" t="s">
        <v>3165</v>
      </c>
      <c r="B839" t="s">
        <v>573</v>
      </c>
      <c r="C839" t="s">
        <v>604</v>
      </c>
      <c r="D839" t="s">
        <v>3419</v>
      </c>
      <c r="E839" t="s">
        <v>606</v>
      </c>
      <c r="F839" t="s">
        <v>3469</v>
      </c>
      <c r="G839" t="s">
        <v>3470</v>
      </c>
      <c r="H839" t="s">
        <v>463</v>
      </c>
      <c r="I839" t="s">
        <v>3308</v>
      </c>
      <c r="J839" t="s">
        <v>3471</v>
      </c>
      <c r="K839" t="s">
        <v>3472</v>
      </c>
      <c r="L839" s="174">
        <v>45986</v>
      </c>
      <c r="M839" s="174">
        <v>45980</v>
      </c>
      <c r="N839">
        <v>5411829.8499999996</v>
      </c>
      <c r="O839">
        <v>5601214.0499999998</v>
      </c>
      <c r="P839">
        <v>0</v>
      </c>
      <c r="Q839">
        <v>5601214.0499999998</v>
      </c>
      <c r="R839">
        <v>0</v>
      </c>
      <c r="S839" t="s">
        <v>109</v>
      </c>
      <c r="T839" t="s">
        <v>579</v>
      </c>
      <c r="U839" t="s">
        <v>114</v>
      </c>
      <c r="V839" t="s">
        <v>109</v>
      </c>
      <c r="W839" t="s">
        <v>3172</v>
      </c>
      <c r="Y839" t="s">
        <v>429</v>
      </c>
      <c r="Z839">
        <v>-7.64</v>
      </c>
      <c r="AA839">
        <v>-43.95</v>
      </c>
      <c r="AB839" t="s">
        <v>523</v>
      </c>
      <c r="AC839" t="s">
        <v>109</v>
      </c>
    </row>
    <row r="840" spans="1:29" x14ac:dyDescent="0.25">
      <c r="A840" t="s">
        <v>3165</v>
      </c>
      <c r="B840" t="s">
        <v>573</v>
      </c>
      <c r="C840" t="s">
        <v>604</v>
      </c>
      <c r="D840" t="s">
        <v>3419</v>
      </c>
      <c r="E840" t="s">
        <v>606</v>
      </c>
      <c r="F840" t="s">
        <v>3473</v>
      </c>
      <c r="G840" t="s">
        <v>3474</v>
      </c>
      <c r="H840" t="s">
        <v>463</v>
      </c>
      <c r="I840" t="s">
        <v>3240</v>
      </c>
      <c r="J840" t="s">
        <v>610</v>
      </c>
      <c r="K840" t="s">
        <v>3475</v>
      </c>
      <c r="L840" s="174">
        <v>45968.125</v>
      </c>
      <c r="M840" s="174">
        <v>45977</v>
      </c>
      <c r="N840">
        <v>677831.25</v>
      </c>
      <c r="O840">
        <v>677831.25</v>
      </c>
      <c r="P840">
        <v>0</v>
      </c>
      <c r="Q840">
        <v>677831.25</v>
      </c>
      <c r="R840">
        <v>0</v>
      </c>
      <c r="S840" t="s">
        <v>109</v>
      </c>
      <c r="T840" t="s">
        <v>579</v>
      </c>
      <c r="U840" t="s">
        <v>114</v>
      </c>
      <c r="V840" t="s">
        <v>109</v>
      </c>
      <c r="W840" t="s">
        <v>3172</v>
      </c>
      <c r="Y840" t="s">
        <v>429</v>
      </c>
      <c r="Z840">
        <v>-6.41</v>
      </c>
      <c r="AA840">
        <v>-41.75</v>
      </c>
      <c r="AB840" t="s">
        <v>649</v>
      </c>
      <c r="AC840" t="s">
        <v>109</v>
      </c>
    </row>
    <row r="841" spans="1:29" x14ac:dyDescent="0.25">
      <c r="A841" t="s">
        <v>3165</v>
      </c>
      <c r="B841" t="s">
        <v>573</v>
      </c>
      <c r="C841" t="s">
        <v>604</v>
      </c>
      <c r="D841" t="s">
        <v>3419</v>
      </c>
      <c r="E841" t="s">
        <v>606</v>
      </c>
      <c r="F841" t="s">
        <v>3476</v>
      </c>
      <c r="G841" t="s">
        <v>3477</v>
      </c>
      <c r="H841" t="s">
        <v>463</v>
      </c>
      <c r="I841" t="s">
        <v>3317</v>
      </c>
      <c r="J841" t="s">
        <v>610</v>
      </c>
      <c r="K841" t="s">
        <v>3478</v>
      </c>
      <c r="L841" s="174">
        <v>46003.125</v>
      </c>
      <c r="M841" s="174">
        <v>46002</v>
      </c>
      <c r="N841">
        <v>677831.25</v>
      </c>
      <c r="O841">
        <v>677831.25</v>
      </c>
      <c r="P841">
        <v>0</v>
      </c>
      <c r="Q841">
        <v>677831.25</v>
      </c>
      <c r="R841">
        <v>0</v>
      </c>
      <c r="S841" t="s">
        <v>109</v>
      </c>
      <c r="T841" t="s">
        <v>579</v>
      </c>
      <c r="U841" t="s">
        <v>114</v>
      </c>
      <c r="V841" t="s">
        <v>109</v>
      </c>
      <c r="W841" t="s">
        <v>3172</v>
      </c>
      <c r="Y841" t="s">
        <v>429</v>
      </c>
      <c r="Z841">
        <v>-7.08</v>
      </c>
      <c r="AA841">
        <v>-41.47</v>
      </c>
      <c r="AB841" t="s">
        <v>649</v>
      </c>
      <c r="AC841" t="s">
        <v>109</v>
      </c>
    </row>
    <row r="842" spans="1:29" x14ac:dyDescent="0.25">
      <c r="A842" t="s">
        <v>3165</v>
      </c>
      <c r="B842" t="s">
        <v>573</v>
      </c>
      <c r="C842" t="s">
        <v>604</v>
      </c>
      <c r="D842" t="s">
        <v>3419</v>
      </c>
      <c r="E842" t="s">
        <v>606</v>
      </c>
      <c r="F842" t="s">
        <v>3479</v>
      </c>
      <c r="G842" t="s">
        <v>3480</v>
      </c>
      <c r="H842" t="s">
        <v>463</v>
      </c>
      <c r="I842" t="s">
        <v>3481</v>
      </c>
      <c r="J842" t="s">
        <v>3482</v>
      </c>
      <c r="K842" t="s">
        <v>3483</v>
      </c>
      <c r="L842" s="174">
        <v>45777</v>
      </c>
      <c r="M842" s="174">
        <v>45919</v>
      </c>
      <c r="N842">
        <v>807982.35</v>
      </c>
      <c r="O842">
        <v>807982.35</v>
      </c>
      <c r="P842">
        <v>0</v>
      </c>
      <c r="Q842">
        <v>807982.35</v>
      </c>
      <c r="R842">
        <v>0</v>
      </c>
      <c r="S842" t="s">
        <v>109</v>
      </c>
      <c r="T842" t="s">
        <v>109</v>
      </c>
      <c r="U842" t="s">
        <v>109</v>
      </c>
      <c r="V842" t="s">
        <v>109</v>
      </c>
      <c r="W842" t="s">
        <v>3182</v>
      </c>
      <c r="Y842" t="s">
        <v>429</v>
      </c>
      <c r="Z842">
        <v>-8.35</v>
      </c>
      <c r="AA842">
        <v>-42.26</v>
      </c>
      <c r="AB842" t="s">
        <v>625</v>
      </c>
      <c r="AC842" t="s">
        <v>109</v>
      </c>
    </row>
    <row r="843" spans="1:29" x14ac:dyDescent="0.25">
      <c r="A843" t="s">
        <v>3165</v>
      </c>
      <c r="B843" t="s">
        <v>573</v>
      </c>
      <c r="C843" t="s">
        <v>604</v>
      </c>
      <c r="D843" t="s">
        <v>3419</v>
      </c>
      <c r="E843" t="s">
        <v>606</v>
      </c>
      <c r="F843" t="s">
        <v>3484</v>
      </c>
      <c r="G843" t="s">
        <v>3485</v>
      </c>
      <c r="H843" t="s">
        <v>463</v>
      </c>
      <c r="I843" t="s">
        <v>3486</v>
      </c>
      <c r="J843" t="s">
        <v>3487</v>
      </c>
      <c r="K843" t="s">
        <v>3488</v>
      </c>
      <c r="L843" s="174">
        <v>45777</v>
      </c>
      <c r="M843" s="174">
        <v>45964</v>
      </c>
      <c r="N843">
        <v>778717.61</v>
      </c>
      <c r="O843">
        <v>778717.61</v>
      </c>
      <c r="P843">
        <v>0</v>
      </c>
      <c r="Q843">
        <v>778717.61</v>
      </c>
      <c r="R843">
        <v>0</v>
      </c>
      <c r="S843" t="s">
        <v>109</v>
      </c>
      <c r="T843" t="s">
        <v>109</v>
      </c>
      <c r="U843" t="s">
        <v>109</v>
      </c>
      <c r="V843" t="s">
        <v>109</v>
      </c>
      <c r="W843" t="s">
        <v>3172</v>
      </c>
      <c r="Y843" t="s">
        <v>429</v>
      </c>
      <c r="Z843">
        <v>-7.85</v>
      </c>
      <c r="AA843">
        <v>-41.91</v>
      </c>
      <c r="AB843" t="s">
        <v>625</v>
      </c>
      <c r="AC843" t="s">
        <v>109</v>
      </c>
    </row>
    <row r="844" spans="1:29" x14ac:dyDescent="0.25">
      <c r="A844" t="s">
        <v>3165</v>
      </c>
      <c r="B844" t="s">
        <v>573</v>
      </c>
      <c r="C844" t="s">
        <v>604</v>
      </c>
      <c r="D844" t="s">
        <v>3419</v>
      </c>
      <c r="E844" t="s">
        <v>606</v>
      </c>
      <c r="F844" t="s">
        <v>3489</v>
      </c>
      <c r="G844" t="s">
        <v>3490</v>
      </c>
      <c r="H844" t="s">
        <v>463</v>
      </c>
      <c r="I844" t="s">
        <v>3431</v>
      </c>
      <c r="J844" t="s">
        <v>3491</v>
      </c>
      <c r="K844" t="s">
        <v>3492</v>
      </c>
      <c r="L844" s="174">
        <v>46265</v>
      </c>
      <c r="M844" s="174">
        <v>46222</v>
      </c>
      <c r="N844">
        <v>456146.37</v>
      </c>
      <c r="O844">
        <v>951438.57000000007</v>
      </c>
      <c r="P844">
        <v>0</v>
      </c>
      <c r="Q844">
        <v>456146.37</v>
      </c>
      <c r="R844">
        <v>495292.2</v>
      </c>
      <c r="S844" t="s">
        <v>109</v>
      </c>
      <c r="T844" t="s">
        <v>109</v>
      </c>
      <c r="U844" t="s">
        <v>109</v>
      </c>
      <c r="V844" t="s">
        <v>109</v>
      </c>
      <c r="W844" t="s">
        <v>3172</v>
      </c>
      <c r="Y844" t="s">
        <v>429</v>
      </c>
      <c r="Z844">
        <v>-7.85</v>
      </c>
      <c r="AA844">
        <v>-45.21</v>
      </c>
      <c r="AB844" t="s">
        <v>523</v>
      </c>
    </row>
    <row r="845" spans="1:29" x14ac:dyDescent="0.25">
      <c r="A845" t="s">
        <v>3165</v>
      </c>
      <c r="B845" t="s">
        <v>573</v>
      </c>
      <c r="C845" t="s">
        <v>604</v>
      </c>
      <c r="D845" t="s">
        <v>3419</v>
      </c>
      <c r="E845" t="s">
        <v>606</v>
      </c>
      <c r="F845" t="s">
        <v>3493</v>
      </c>
      <c r="G845" t="s">
        <v>3494</v>
      </c>
      <c r="H845" t="s">
        <v>463</v>
      </c>
      <c r="I845" t="s">
        <v>3495</v>
      </c>
      <c r="J845" t="s">
        <v>3496</v>
      </c>
      <c r="K845" t="s">
        <v>3447</v>
      </c>
      <c r="L845" s="174">
        <v>46116</v>
      </c>
      <c r="M845" s="174">
        <v>46116</v>
      </c>
      <c r="N845">
        <v>0</v>
      </c>
      <c r="O845">
        <v>2272135.15</v>
      </c>
      <c r="P845">
        <v>0</v>
      </c>
      <c r="Q845">
        <v>0</v>
      </c>
      <c r="R845">
        <v>2272135.15</v>
      </c>
      <c r="S845" t="s">
        <v>109</v>
      </c>
      <c r="T845" t="s">
        <v>109</v>
      </c>
      <c r="U845" t="s">
        <v>109</v>
      </c>
      <c r="V845" t="s">
        <v>109</v>
      </c>
      <c r="W845" t="s">
        <v>3172</v>
      </c>
      <c r="Y845" t="s">
        <v>429</v>
      </c>
      <c r="Z845">
        <v>-6.97</v>
      </c>
      <c r="AA845">
        <v>-44.18</v>
      </c>
      <c r="AB845" t="s">
        <v>523</v>
      </c>
    </row>
    <row r="846" spans="1:29" x14ac:dyDescent="0.25">
      <c r="A846" t="s">
        <v>3165</v>
      </c>
      <c r="B846" t="s">
        <v>573</v>
      </c>
      <c r="C846" t="s">
        <v>604</v>
      </c>
      <c r="D846" t="s">
        <v>3419</v>
      </c>
      <c r="E846" t="s">
        <v>606</v>
      </c>
      <c r="F846" t="s">
        <v>3497</v>
      </c>
      <c r="G846" t="s">
        <v>3498</v>
      </c>
      <c r="H846" t="s">
        <v>463</v>
      </c>
      <c r="I846" t="s">
        <v>3499</v>
      </c>
      <c r="J846" t="s">
        <v>3500</v>
      </c>
      <c r="K846" t="s">
        <v>3447</v>
      </c>
      <c r="L846" s="174">
        <v>47462</v>
      </c>
      <c r="M846" s="174">
        <v>47463</v>
      </c>
      <c r="N846">
        <v>0</v>
      </c>
      <c r="O846">
        <v>1304342.57</v>
      </c>
      <c r="P846">
        <v>0</v>
      </c>
      <c r="Q846">
        <v>0</v>
      </c>
      <c r="R846">
        <v>1304342.57</v>
      </c>
      <c r="S846" t="s">
        <v>109</v>
      </c>
      <c r="T846" t="s">
        <v>109</v>
      </c>
      <c r="U846" t="s">
        <v>109</v>
      </c>
      <c r="V846" t="s">
        <v>109</v>
      </c>
      <c r="W846" t="s">
        <v>3172</v>
      </c>
      <c r="Y846" t="s">
        <v>429</v>
      </c>
      <c r="Z846">
        <v>0</v>
      </c>
      <c r="AA846">
        <v>0</v>
      </c>
      <c r="AB846" t="s">
        <v>523</v>
      </c>
    </row>
    <row r="847" spans="1:29" x14ac:dyDescent="0.25">
      <c r="A847" t="s">
        <v>3165</v>
      </c>
      <c r="B847" t="s">
        <v>573</v>
      </c>
      <c r="C847" t="s">
        <v>604</v>
      </c>
      <c r="D847" t="s">
        <v>3419</v>
      </c>
      <c r="E847" t="s">
        <v>606</v>
      </c>
      <c r="F847" t="s">
        <v>3501</v>
      </c>
      <c r="G847" t="s">
        <v>3502</v>
      </c>
      <c r="H847" t="s">
        <v>463</v>
      </c>
      <c r="I847" t="s">
        <v>3445</v>
      </c>
      <c r="J847" t="s">
        <v>3503</v>
      </c>
      <c r="K847" t="s">
        <v>3447</v>
      </c>
      <c r="L847" s="174">
        <v>46567</v>
      </c>
      <c r="M847" s="174">
        <v>46567</v>
      </c>
      <c r="N847">
        <v>0</v>
      </c>
      <c r="O847">
        <v>12387470.73</v>
      </c>
      <c r="P847">
        <v>0</v>
      </c>
      <c r="Q847">
        <v>0</v>
      </c>
      <c r="R847">
        <v>12387470.73</v>
      </c>
      <c r="S847" t="s">
        <v>109</v>
      </c>
      <c r="T847" t="s">
        <v>109</v>
      </c>
      <c r="U847" t="s">
        <v>109</v>
      </c>
      <c r="V847" t="s">
        <v>109</v>
      </c>
      <c r="W847" t="s">
        <v>3172</v>
      </c>
      <c r="Y847" t="s">
        <v>429</v>
      </c>
      <c r="Z847">
        <v>-7.56</v>
      </c>
      <c r="AA847">
        <v>-45.24</v>
      </c>
      <c r="AB847" t="s">
        <v>523</v>
      </c>
    </row>
    <row r="848" spans="1:29" x14ac:dyDescent="0.25">
      <c r="A848" t="s">
        <v>3165</v>
      </c>
      <c r="B848" t="s">
        <v>485</v>
      </c>
      <c r="C848" t="s">
        <v>604</v>
      </c>
      <c r="D848" t="s">
        <v>3419</v>
      </c>
      <c r="E848" t="s">
        <v>606</v>
      </c>
      <c r="F848" t="s">
        <v>3504</v>
      </c>
      <c r="G848" t="s">
        <v>3505</v>
      </c>
      <c r="H848" t="s">
        <v>463</v>
      </c>
      <c r="I848" t="s">
        <v>3506</v>
      </c>
      <c r="J848" t="s">
        <v>2202</v>
      </c>
      <c r="L848" s="174">
        <v>45736</v>
      </c>
      <c r="M848" s="174">
        <v>45736</v>
      </c>
      <c r="N848">
        <v>236532.74</v>
      </c>
      <c r="O848">
        <v>797946.55999999994</v>
      </c>
      <c r="P848">
        <v>561413.81999999995</v>
      </c>
      <c r="Q848">
        <v>236532.74</v>
      </c>
      <c r="R848">
        <v>0</v>
      </c>
      <c r="S848" t="s">
        <v>109</v>
      </c>
      <c r="T848" t="s">
        <v>579</v>
      </c>
      <c r="U848" t="s">
        <v>114</v>
      </c>
      <c r="V848" t="s">
        <v>109</v>
      </c>
      <c r="W848" t="s">
        <v>3172</v>
      </c>
      <c r="Y848" t="s">
        <v>429</v>
      </c>
      <c r="Z848">
        <v>-6.97</v>
      </c>
      <c r="AA848">
        <v>-42.68</v>
      </c>
      <c r="AB848" t="s">
        <v>523</v>
      </c>
      <c r="AC848" t="s">
        <v>109</v>
      </c>
    </row>
    <row r="849" spans="1:29" x14ac:dyDescent="0.25">
      <c r="A849" t="s">
        <v>3165</v>
      </c>
      <c r="B849" t="s">
        <v>485</v>
      </c>
      <c r="C849" t="s">
        <v>604</v>
      </c>
      <c r="D849" t="s">
        <v>3419</v>
      </c>
      <c r="E849" t="s">
        <v>606</v>
      </c>
      <c r="F849" t="s">
        <v>3507</v>
      </c>
      <c r="G849" t="s">
        <v>3508</v>
      </c>
      <c r="H849" t="s">
        <v>463</v>
      </c>
      <c r="I849" t="s">
        <v>3464</v>
      </c>
      <c r="J849" t="s">
        <v>3214</v>
      </c>
      <c r="K849" t="s">
        <v>3509</v>
      </c>
      <c r="L849" s="174">
        <v>45723</v>
      </c>
      <c r="M849" s="174">
        <v>45803</v>
      </c>
      <c r="N849">
        <v>499084</v>
      </c>
      <c r="O849">
        <v>545101.97</v>
      </c>
      <c r="P849">
        <v>46017.97</v>
      </c>
      <c r="Q849">
        <v>499084</v>
      </c>
      <c r="R849">
        <v>0</v>
      </c>
      <c r="S849" t="s">
        <v>109</v>
      </c>
      <c r="T849" t="s">
        <v>114</v>
      </c>
      <c r="U849" t="s">
        <v>466</v>
      </c>
      <c r="V849" t="s">
        <v>109</v>
      </c>
      <c r="W849" t="s">
        <v>3182</v>
      </c>
      <c r="Y849" t="s">
        <v>429</v>
      </c>
      <c r="Z849">
        <v>-5.36</v>
      </c>
      <c r="AA849">
        <v>-42.81</v>
      </c>
      <c r="AB849" t="s">
        <v>523</v>
      </c>
      <c r="AC849" t="s">
        <v>109</v>
      </c>
    </row>
    <row r="850" spans="1:29" x14ac:dyDescent="0.25">
      <c r="A850" t="s">
        <v>3165</v>
      </c>
      <c r="B850" t="s">
        <v>485</v>
      </c>
      <c r="C850" t="s">
        <v>604</v>
      </c>
      <c r="D850" t="s">
        <v>3419</v>
      </c>
      <c r="E850" t="s">
        <v>606</v>
      </c>
      <c r="F850" t="s">
        <v>3510</v>
      </c>
      <c r="G850" t="s">
        <v>3511</v>
      </c>
      <c r="H850" t="s">
        <v>463</v>
      </c>
      <c r="I850" t="s">
        <v>3327</v>
      </c>
      <c r="J850" t="s">
        <v>2202</v>
      </c>
      <c r="K850" t="s">
        <v>3512</v>
      </c>
      <c r="L850" s="174">
        <v>45777</v>
      </c>
      <c r="M850" s="174">
        <v>45803</v>
      </c>
      <c r="N850">
        <v>642784.49</v>
      </c>
      <c r="O850">
        <v>666699.82999999996</v>
      </c>
      <c r="P850">
        <v>23915.34</v>
      </c>
      <c r="Q850">
        <v>642784.49</v>
      </c>
      <c r="R850">
        <v>0</v>
      </c>
      <c r="S850" t="s">
        <v>109</v>
      </c>
      <c r="T850" t="s">
        <v>114</v>
      </c>
      <c r="U850" t="s">
        <v>466</v>
      </c>
      <c r="V850" t="s">
        <v>109</v>
      </c>
      <c r="W850" t="s">
        <v>3177</v>
      </c>
      <c r="Y850" t="s">
        <v>429</v>
      </c>
      <c r="Z850">
        <v>-3.93</v>
      </c>
      <c r="AA850">
        <v>-41.71</v>
      </c>
      <c r="AB850" t="s">
        <v>523</v>
      </c>
      <c r="AC850" t="s">
        <v>109</v>
      </c>
    </row>
    <row r="851" spans="1:29" x14ac:dyDescent="0.25">
      <c r="A851" t="s">
        <v>3165</v>
      </c>
      <c r="B851" t="s">
        <v>485</v>
      </c>
      <c r="C851" t="s">
        <v>604</v>
      </c>
      <c r="D851" t="s">
        <v>3419</v>
      </c>
      <c r="E851" t="s">
        <v>606</v>
      </c>
      <c r="F851" t="s">
        <v>3513</v>
      </c>
      <c r="G851" t="s">
        <v>3514</v>
      </c>
      <c r="H851" t="s">
        <v>463</v>
      </c>
      <c r="I851" t="s">
        <v>3515</v>
      </c>
      <c r="J851" t="s">
        <v>3516</v>
      </c>
      <c r="K851" t="s">
        <v>3517</v>
      </c>
      <c r="L851" s="174">
        <v>45674</v>
      </c>
      <c r="M851" s="174">
        <v>45833</v>
      </c>
      <c r="N851">
        <v>502313.01</v>
      </c>
      <c r="O851">
        <v>814948.55</v>
      </c>
      <c r="P851">
        <v>312635.53999999998</v>
      </c>
      <c r="Q851">
        <v>502313.01</v>
      </c>
      <c r="R851">
        <v>0</v>
      </c>
      <c r="S851" t="s">
        <v>109</v>
      </c>
      <c r="T851" t="s">
        <v>114</v>
      </c>
      <c r="U851" t="s">
        <v>466</v>
      </c>
      <c r="V851" t="s">
        <v>109</v>
      </c>
      <c r="W851" t="s">
        <v>3182</v>
      </c>
      <c r="Y851" t="s">
        <v>429</v>
      </c>
      <c r="Z851">
        <v>-5.09</v>
      </c>
      <c r="AA851">
        <v>-42.8</v>
      </c>
      <c r="AB851" t="s">
        <v>523</v>
      </c>
      <c r="AC851" t="s">
        <v>109</v>
      </c>
    </row>
    <row r="852" spans="1:29" x14ac:dyDescent="0.25">
      <c r="A852" t="s">
        <v>3165</v>
      </c>
      <c r="B852" t="s">
        <v>485</v>
      </c>
      <c r="C852" t="s">
        <v>604</v>
      </c>
      <c r="D852" t="s">
        <v>3419</v>
      </c>
      <c r="E852" t="s">
        <v>606</v>
      </c>
      <c r="F852" t="s">
        <v>3518</v>
      </c>
      <c r="G852" t="s">
        <v>3519</v>
      </c>
      <c r="H852" t="s">
        <v>463</v>
      </c>
      <c r="I852" t="s">
        <v>3372</v>
      </c>
      <c r="J852" t="s">
        <v>3520</v>
      </c>
      <c r="K852" t="s">
        <v>3521</v>
      </c>
      <c r="L852" s="174">
        <v>45701</v>
      </c>
      <c r="M852" s="174">
        <v>45778</v>
      </c>
      <c r="N852">
        <v>1335306.17</v>
      </c>
      <c r="O852">
        <v>1353430.24</v>
      </c>
      <c r="P852">
        <v>18124.07</v>
      </c>
      <c r="Q852">
        <v>1335306.17</v>
      </c>
      <c r="R852">
        <v>0</v>
      </c>
      <c r="S852" t="s">
        <v>109</v>
      </c>
      <c r="T852" t="s">
        <v>109</v>
      </c>
      <c r="U852" t="s">
        <v>109</v>
      </c>
      <c r="V852" t="s">
        <v>109</v>
      </c>
      <c r="W852" t="s">
        <v>3177</v>
      </c>
      <c r="Y852" t="s">
        <v>429</v>
      </c>
      <c r="Z852">
        <v>-7.09</v>
      </c>
      <c r="AA852">
        <v>-41.47</v>
      </c>
      <c r="AB852" t="s">
        <v>523</v>
      </c>
      <c r="AC852" t="s">
        <v>109</v>
      </c>
    </row>
    <row r="853" spans="1:29" x14ac:dyDescent="0.25">
      <c r="A853" t="s">
        <v>3165</v>
      </c>
      <c r="B853" t="s">
        <v>485</v>
      </c>
      <c r="C853" t="s">
        <v>604</v>
      </c>
      <c r="D853" t="s">
        <v>3419</v>
      </c>
      <c r="E853" t="s">
        <v>606</v>
      </c>
      <c r="F853" t="s">
        <v>3522</v>
      </c>
      <c r="G853" t="s">
        <v>3523</v>
      </c>
      <c r="H853" t="s">
        <v>463</v>
      </c>
      <c r="I853" t="s">
        <v>3317</v>
      </c>
      <c r="J853" t="s">
        <v>3524</v>
      </c>
      <c r="K853" t="s">
        <v>3525</v>
      </c>
      <c r="L853" s="174">
        <v>45709</v>
      </c>
      <c r="M853" s="174">
        <v>45900</v>
      </c>
      <c r="N853">
        <v>1639052.55</v>
      </c>
      <c r="O853">
        <v>1655765.6</v>
      </c>
      <c r="P853">
        <v>16713.05</v>
      </c>
      <c r="Q853">
        <v>1639052.55</v>
      </c>
      <c r="R853">
        <v>0</v>
      </c>
      <c r="S853" t="s">
        <v>109</v>
      </c>
      <c r="T853" t="s">
        <v>109</v>
      </c>
      <c r="U853" t="s">
        <v>109</v>
      </c>
      <c r="V853" t="s">
        <v>109</v>
      </c>
      <c r="W853" t="s">
        <v>3172</v>
      </c>
      <c r="Y853" t="s">
        <v>429</v>
      </c>
      <c r="Z853">
        <v>-7.08</v>
      </c>
      <c r="AA853">
        <v>-41.47</v>
      </c>
      <c r="AB853" t="s">
        <v>523</v>
      </c>
      <c r="AC853" t="s">
        <v>109</v>
      </c>
    </row>
    <row r="854" spans="1:29" x14ac:dyDescent="0.25">
      <c r="A854" t="s">
        <v>3165</v>
      </c>
      <c r="B854" t="s">
        <v>485</v>
      </c>
      <c r="C854" t="s">
        <v>604</v>
      </c>
      <c r="D854" t="s">
        <v>3419</v>
      </c>
      <c r="E854" t="s">
        <v>606</v>
      </c>
      <c r="F854" t="s">
        <v>3526</v>
      </c>
      <c r="G854" t="s">
        <v>3527</v>
      </c>
      <c r="H854" t="s">
        <v>463</v>
      </c>
      <c r="I854" t="s">
        <v>3528</v>
      </c>
      <c r="J854" t="s">
        <v>3529</v>
      </c>
      <c r="K854" t="s">
        <v>3530</v>
      </c>
      <c r="L854" s="174">
        <v>46082</v>
      </c>
      <c r="M854" s="174">
        <v>45869</v>
      </c>
      <c r="N854">
        <v>648270.63</v>
      </c>
      <c r="O854">
        <v>762671.33</v>
      </c>
      <c r="P854">
        <v>0</v>
      </c>
      <c r="Q854">
        <v>648270.63</v>
      </c>
      <c r="R854">
        <v>114400.7</v>
      </c>
      <c r="S854" t="s">
        <v>109</v>
      </c>
      <c r="T854" t="s">
        <v>109</v>
      </c>
      <c r="U854" t="s">
        <v>114</v>
      </c>
      <c r="V854" t="s">
        <v>466</v>
      </c>
      <c r="W854" t="s">
        <v>3172</v>
      </c>
      <c r="Y854" t="s">
        <v>429</v>
      </c>
      <c r="Z854">
        <v>-10.44</v>
      </c>
      <c r="AA854">
        <v>-45.16</v>
      </c>
      <c r="AB854" t="s">
        <v>649</v>
      </c>
      <c r="AC854" t="s">
        <v>109</v>
      </c>
    </row>
    <row r="855" spans="1:29" x14ac:dyDescent="0.25">
      <c r="A855" t="s">
        <v>3165</v>
      </c>
      <c r="B855" t="s">
        <v>485</v>
      </c>
      <c r="C855" t="s">
        <v>604</v>
      </c>
      <c r="D855" t="s">
        <v>3419</v>
      </c>
      <c r="E855" t="s">
        <v>606</v>
      </c>
      <c r="F855" t="s">
        <v>3531</v>
      </c>
      <c r="G855" t="s">
        <v>3532</v>
      </c>
      <c r="H855" t="s">
        <v>463</v>
      </c>
      <c r="I855" t="s">
        <v>3533</v>
      </c>
      <c r="J855" t="s">
        <v>3534</v>
      </c>
      <c r="L855" s="174">
        <v>46054</v>
      </c>
      <c r="M855" s="174">
        <v>46061</v>
      </c>
      <c r="N855">
        <v>840529.45</v>
      </c>
      <c r="O855">
        <v>933921.61</v>
      </c>
      <c r="P855">
        <v>0</v>
      </c>
      <c r="Q855">
        <v>840529.45</v>
      </c>
      <c r="R855">
        <v>93392.16</v>
      </c>
      <c r="S855" t="s">
        <v>109</v>
      </c>
      <c r="T855" t="s">
        <v>109</v>
      </c>
      <c r="U855" t="s">
        <v>109</v>
      </c>
      <c r="V855" t="s">
        <v>109</v>
      </c>
      <c r="W855" t="s">
        <v>3172</v>
      </c>
      <c r="Y855" t="s">
        <v>429</v>
      </c>
      <c r="Z855">
        <v>-7.23</v>
      </c>
      <c r="AA855">
        <v>-44.55</v>
      </c>
      <c r="AB855" t="s">
        <v>649</v>
      </c>
      <c r="AC855" t="s">
        <v>109</v>
      </c>
    </row>
    <row r="856" spans="1:29" x14ac:dyDescent="0.25">
      <c r="A856" t="s">
        <v>3165</v>
      </c>
      <c r="B856" t="s">
        <v>485</v>
      </c>
      <c r="C856" t="s">
        <v>604</v>
      </c>
      <c r="D856" t="s">
        <v>3419</v>
      </c>
      <c r="E856" t="s">
        <v>606</v>
      </c>
      <c r="F856" t="s">
        <v>3535</v>
      </c>
      <c r="G856" t="s">
        <v>3536</v>
      </c>
      <c r="H856" t="s">
        <v>463</v>
      </c>
      <c r="I856" t="s">
        <v>3204</v>
      </c>
      <c r="J856" t="s">
        <v>3537</v>
      </c>
      <c r="K856" t="s">
        <v>3538</v>
      </c>
      <c r="L856" s="174">
        <v>46054</v>
      </c>
      <c r="M856" s="174">
        <v>45919</v>
      </c>
      <c r="N856">
        <v>157162.93</v>
      </c>
      <c r="O856">
        <v>157162.93</v>
      </c>
      <c r="P856">
        <v>0</v>
      </c>
      <c r="Q856">
        <v>157162.93</v>
      </c>
      <c r="R856">
        <v>0</v>
      </c>
      <c r="S856" t="s">
        <v>109</v>
      </c>
      <c r="T856" t="s">
        <v>109</v>
      </c>
      <c r="U856" t="s">
        <v>109</v>
      </c>
      <c r="V856" t="s">
        <v>109</v>
      </c>
      <c r="W856" t="s">
        <v>3172</v>
      </c>
      <c r="Y856" t="s">
        <v>429</v>
      </c>
      <c r="Z856">
        <v>-6.79</v>
      </c>
      <c r="AA856">
        <v>-43.57</v>
      </c>
      <c r="AB856" t="s">
        <v>523</v>
      </c>
      <c r="AC856" t="s">
        <v>109</v>
      </c>
    </row>
    <row r="857" spans="1:29" x14ac:dyDescent="0.25">
      <c r="A857" t="s">
        <v>3165</v>
      </c>
      <c r="B857" t="s">
        <v>485</v>
      </c>
      <c r="C857" t="s">
        <v>604</v>
      </c>
      <c r="D857" t="s">
        <v>3419</v>
      </c>
      <c r="E857" t="s">
        <v>606</v>
      </c>
      <c r="F857" t="s">
        <v>3539</v>
      </c>
      <c r="G857" t="s">
        <v>3540</v>
      </c>
      <c r="H857" t="s">
        <v>463</v>
      </c>
      <c r="I857" t="s">
        <v>3541</v>
      </c>
      <c r="J857" t="s">
        <v>3542</v>
      </c>
      <c r="K857" t="s">
        <v>3543</v>
      </c>
      <c r="L857" s="174">
        <v>46053</v>
      </c>
      <c r="M857" s="174">
        <v>46053</v>
      </c>
      <c r="N857">
        <v>693487.48</v>
      </c>
      <c r="O857">
        <v>693487.48</v>
      </c>
      <c r="P857">
        <v>0</v>
      </c>
      <c r="Q857">
        <v>693487.48</v>
      </c>
      <c r="R857">
        <v>0</v>
      </c>
      <c r="S857" t="s">
        <v>109</v>
      </c>
      <c r="T857" t="s">
        <v>109</v>
      </c>
      <c r="U857" t="s">
        <v>109</v>
      </c>
      <c r="V857" t="s">
        <v>109</v>
      </c>
      <c r="W857" t="s">
        <v>3182</v>
      </c>
      <c r="Y857" t="s">
        <v>429</v>
      </c>
      <c r="Z857">
        <v>-5.0599999999999996</v>
      </c>
      <c r="AA857">
        <v>-42.75</v>
      </c>
      <c r="AB857" t="s">
        <v>625</v>
      </c>
      <c r="AC857" t="s">
        <v>109</v>
      </c>
    </row>
    <row r="858" spans="1:29" x14ac:dyDescent="0.25">
      <c r="A858" t="s">
        <v>3165</v>
      </c>
      <c r="B858" t="s">
        <v>495</v>
      </c>
      <c r="C858" t="s">
        <v>604</v>
      </c>
      <c r="D858" t="s">
        <v>3419</v>
      </c>
      <c r="E858" t="s">
        <v>606</v>
      </c>
      <c r="F858" t="s">
        <v>3544</v>
      </c>
      <c r="G858" t="s">
        <v>3545</v>
      </c>
      <c r="H858" t="s">
        <v>463</v>
      </c>
      <c r="I858" t="s">
        <v>3349</v>
      </c>
      <c r="J858" t="s">
        <v>1795</v>
      </c>
      <c r="K858" t="s">
        <v>3546</v>
      </c>
      <c r="L858" s="174">
        <v>45777</v>
      </c>
      <c r="M858" s="174">
        <v>45772</v>
      </c>
      <c r="N858">
        <v>646631.43000000005</v>
      </c>
      <c r="O858">
        <v>668562.65</v>
      </c>
      <c r="P858">
        <v>21931.22</v>
      </c>
      <c r="Q858">
        <v>646631.43000000005</v>
      </c>
      <c r="R858">
        <v>0</v>
      </c>
      <c r="S858" t="s">
        <v>109</v>
      </c>
      <c r="T858" t="s">
        <v>579</v>
      </c>
      <c r="U858" t="s">
        <v>114</v>
      </c>
      <c r="V858" t="s">
        <v>109</v>
      </c>
      <c r="W858" t="s">
        <v>3182</v>
      </c>
      <c r="Y858" t="s">
        <v>429</v>
      </c>
      <c r="Z858">
        <v>-4.76</v>
      </c>
      <c r="AA858">
        <v>-42.58</v>
      </c>
      <c r="AB858" t="s">
        <v>523</v>
      </c>
      <c r="AC858" t="s">
        <v>109</v>
      </c>
    </row>
    <row r="859" spans="1:29" x14ac:dyDescent="0.25">
      <c r="A859" t="s">
        <v>3165</v>
      </c>
      <c r="B859" t="s">
        <v>495</v>
      </c>
      <c r="C859" t="s">
        <v>604</v>
      </c>
      <c r="D859" t="s">
        <v>3419</v>
      </c>
      <c r="E859" t="s">
        <v>606</v>
      </c>
      <c r="F859" t="s">
        <v>3547</v>
      </c>
      <c r="G859" t="s">
        <v>3548</v>
      </c>
      <c r="H859" t="s">
        <v>463</v>
      </c>
      <c r="I859" t="s">
        <v>3454</v>
      </c>
      <c r="J859" t="s">
        <v>501</v>
      </c>
      <c r="K859" t="s">
        <v>3512</v>
      </c>
      <c r="L859" s="174">
        <v>45777</v>
      </c>
      <c r="M859" s="174">
        <v>45765</v>
      </c>
      <c r="N859">
        <v>329772.61</v>
      </c>
      <c r="O859">
        <v>569434.97</v>
      </c>
      <c r="P859">
        <v>239662.36</v>
      </c>
      <c r="Q859">
        <v>329772.61</v>
      </c>
      <c r="R859">
        <v>0</v>
      </c>
      <c r="S859" t="s">
        <v>109</v>
      </c>
      <c r="T859" t="s">
        <v>114</v>
      </c>
      <c r="U859" t="s">
        <v>466</v>
      </c>
      <c r="V859" t="s">
        <v>109</v>
      </c>
      <c r="W859" t="s">
        <v>3177</v>
      </c>
      <c r="Y859" t="s">
        <v>429</v>
      </c>
      <c r="Z859">
        <v>-4.83</v>
      </c>
      <c r="AA859">
        <v>-42.17</v>
      </c>
      <c r="AB859" t="s">
        <v>523</v>
      </c>
      <c r="AC859" t="s">
        <v>109</v>
      </c>
    </row>
    <row r="860" spans="1:29" x14ac:dyDescent="0.25">
      <c r="A860" t="s">
        <v>3165</v>
      </c>
      <c r="B860" t="s">
        <v>495</v>
      </c>
      <c r="C860" t="s">
        <v>604</v>
      </c>
      <c r="D860" t="s">
        <v>3419</v>
      </c>
      <c r="E860" t="s">
        <v>606</v>
      </c>
      <c r="F860" t="s">
        <v>3549</v>
      </c>
      <c r="G860" t="s">
        <v>3550</v>
      </c>
      <c r="H860" t="s">
        <v>463</v>
      </c>
      <c r="I860" t="s">
        <v>3344</v>
      </c>
      <c r="J860" t="s">
        <v>1795</v>
      </c>
      <c r="K860" t="s">
        <v>3551</v>
      </c>
      <c r="L860" s="174">
        <v>45716</v>
      </c>
      <c r="M860" s="174">
        <v>45772</v>
      </c>
      <c r="N860">
        <v>646636.75</v>
      </c>
      <c r="O860">
        <v>668567.97</v>
      </c>
      <c r="P860">
        <v>21931.22</v>
      </c>
      <c r="Q860">
        <v>646636.75</v>
      </c>
      <c r="R860">
        <v>0</v>
      </c>
      <c r="S860" t="s">
        <v>109</v>
      </c>
      <c r="T860" t="s">
        <v>114</v>
      </c>
      <c r="U860" t="s">
        <v>466</v>
      </c>
      <c r="V860" t="s">
        <v>109</v>
      </c>
      <c r="W860" t="s">
        <v>3177</v>
      </c>
      <c r="X860" t="s">
        <v>3552</v>
      </c>
      <c r="Y860" t="s">
        <v>429</v>
      </c>
      <c r="Z860">
        <v>-5.32</v>
      </c>
      <c r="AA860">
        <v>-41.55</v>
      </c>
      <c r="AB860" t="s">
        <v>523</v>
      </c>
      <c r="AC860" t="s">
        <v>109</v>
      </c>
    </row>
    <row r="861" spans="1:29" x14ac:dyDescent="0.25">
      <c r="A861" t="s">
        <v>3165</v>
      </c>
      <c r="B861" t="s">
        <v>495</v>
      </c>
      <c r="C861" t="s">
        <v>604</v>
      </c>
      <c r="D861" t="s">
        <v>3419</v>
      </c>
      <c r="E861" t="s">
        <v>606</v>
      </c>
      <c r="F861" t="s">
        <v>3553</v>
      </c>
      <c r="G861" t="s">
        <v>3554</v>
      </c>
      <c r="H861" t="s">
        <v>463</v>
      </c>
      <c r="I861" t="s">
        <v>3555</v>
      </c>
      <c r="J861" t="s">
        <v>610</v>
      </c>
      <c r="K861" t="s">
        <v>3556</v>
      </c>
      <c r="L861" s="174">
        <v>45930</v>
      </c>
      <c r="M861" s="174">
        <v>45925</v>
      </c>
      <c r="N861">
        <v>643305.14</v>
      </c>
      <c r="O861">
        <v>643305.14</v>
      </c>
      <c r="P861">
        <v>0</v>
      </c>
      <c r="Q861">
        <v>643305.14</v>
      </c>
      <c r="R861">
        <v>0</v>
      </c>
      <c r="S861" t="s">
        <v>109</v>
      </c>
      <c r="T861" t="s">
        <v>579</v>
      </c>
      <c r="U861" t="s">
        <v>114</v>
      </c>
      <c r="V861" t="s">
        <v>109</v>
      </c>
      <c r="W861" t="s">
        <v>3177</v>
      </c>
      <c r="Y861" t="s">
        <v>429</v>
      </c>
      <c r="Z861">
        <v>-3.89</v>
      </c>
      <c r="AA861">
        <v>-42.23</v>
      </c>
      <c r="AB861" t="s">
        <v>649</v>
      </c>
      <c r="AC861" t="s">
        <v>109</v>
      </c>
    </row>
    <row r="862" spans="1:29" x14ac:dyDescent="0.25">
      <c r="A862" t="s">
        <v>3165</v>
      </c>
      <c r="B862" t="s">
        <v>495</v>
      </c>
      <c r="C862" t="s">
        <v>604</v>
      </c>
      <c r="D862" t="s">
        <v>3419</v>
      </c>
      <c r="E862" t="s">
        <v>606</v>
      </c>
      <c r="F862" t="s">
        <v>3557</v>
      </c>
      <c r="G862" t="s">
        <v>3558</v>
      </c>
      <c r="H862" t="s">
        <v>463</v>
      </c>
      <c r="I862" t="s">
        <v>3175</v>
      </c>
      <c r="J862" t="s">
        <v>610</v>
      </c>
      <c r="K862" t="s">
        <v>3559</v>
      </c>
      <c r="L862" s="174">
        <v>45807</v>
      </c>
      <c r="M862" s="174">
        <v>45900</v>
      </c>
      <c r="N862">
        <v>677831.25</v>
      </c>
      <c r="O862">
        <v>677831.25</v>
      </c>
      <c r="P862">
        <v>0</v>
      </c>
      <c r="Q862">
        <v>677831.25</v>
      </c>
      <c r="R862">
        <v>0</v>
      </c>
      <c r="S862" t="s">
        <v>109</v>
      </c>
      <c r="T862" t="s">
        <v>579</v>
      </c>
      <c r="U862" t="s">
        <v>114</v>
      </c>
      <c r="V862" t="s">
        <v>109</v>
      </c>
      <c r="W862" t="s">
        <v>3177</v>
      </c>
      <c r="Y862" t="s">
        <v>429</v>
      </c>
      <c r="Z862">
        <v>-2.91</v>
      </c>
      <c r="AA862">
        <v>-41.78</v>
      </c>
      <c r="AB862" t="s">
        <v>649</v>
      </c>
      <c r="AC862" t="s">
        <v>109</v>
      </c>
    </row>
    <row r="863" spans="1:29" x14ac:dyDescent="0.25">
      <c r="A863" t="s">
        <v>3165</v>
      </c>
      <c r="B863" t="s">
        <v>495</v>
      </c>
      <c r="C863" t="s">
        <v>604</v>
      </c>
      <c r="D863" t="s">
        <v>3419</v>
      </c>
      <c r="E863" t="s">
        <v>606</v>
      </c>
      <c r="F863" t="s">
        <v>3560</v>
      </c>
      <c r="G863" t="s">
        <v>3561</v>
      </c>
      <c r="H863" t="s">
        <v>463</v>
      </c>
      <c r="I863" t="s">
        <v>3366</v>
      </c>
      <c r="J863" t="s">
        <v>3562</v>
      </c>
      <c r="L863" s="174">
        <v>46140</v>
      </c>
      <c r="M863" s="174">
        <v>46105</v>
      </c>
      <c r="N863">
        <v>702460.11</v>
      </c>
      <c r="O863">
        <v>878075.13</v>
      </c>
      <c r="P863">
        <v>0</v>
      </c>
      <c r="Q863">
        <v>702460.11</v>
      </c>
      <c r="R863">
        <v>175615.02</v>
      </c>
      <c r="S863" t="s">
        <v>109</v>
      </c>
      <c r="T863" t="s">
        <v>109</v>
      </c>
      <c r="U863" t="s">
        <v>579</v>
      </c>
      <c r="V863" t="s">
        <v>114</v>
      </c>
      <c r="W863" t="s">
        <v>3172</v>
      </c>
      <c r="Y863" t="s">
        <v>429</v>
      </c>
      <c r="Z863">
        <v>-6.98</v>
      </c>
      <c r="AA863">
        <v>-41.23</v>
      </c>
      <c r="AB863" t="s">
        <v>625</v>
      </c>
      <c r="AC863" t="s">
        <v>109</v>
      </c>
    </row>
    <row r="864" spans="1:29" x14ac:dyDescent="0.25">
      <c r="A864" t="s">
        <v>3165</v>
      </c>
      <c r="B864" t="s">
        <v>516</v>
      </c>
      <c r="C864" t="s">
        <v>604</v>
      </c>
      <c r="D864" t="s">
        <v>3419</v>
      </c>
      <c r="E864" t="s">
        <v>606</v>
      </c>
      <c r="F864" t="s">
        <v>3563</v>
      </c>
      <c r="G864" t="s">
        <v>3564</v>
      </c>
      <c r="H864" t="s">
        <v>463</v>
      </c>
      <c r="I864" t="s">
        <v>3481</v>
      </c>
      <c r="J864" t="s">
        <v>610</v>
      </c>
      <c r="K864" t="s">
        <v>3565</v>
      </c>
      <c r="L864" s="174">
        <v>45764</v>
      </c>
      <c r="M864" s="174">
        <v>45751</v>
      </c>
      <c r="N864">
        <v>455808.37</v>
      </c>
      <c r="O864">
        <v>643305.15</v>
      </c>
      <c r="P864">
        <v>187496.78</v>
      </c>
      <c r="Q864">
        <v>455808.37</v>
      </c>
      <c r="R864">
        <v>0</v>
      </c>
      <c r="S864" t="s">
        <v>109</v>
      </c>
      <c r="T864" t="s">
        <v>114</v>
      </c>
      <c r="U864" t="s">
        <v>466</v>
      </c>
      <c r="V864" t="s">
        <v>109</v>
      </c>
      <c r="W864" t="s">
        <v>3182</v>
      </c>
      <c r="Y864" t="s">
        <v>429</v>
      </c>
      <c r="Z864">
        <v>-8.35</v>
      </c>
      <c r="AA864">
        <v>-42.26</v>
      </c>
      <c r="AB864" t="s">
        <v>523</v>
      </c>
      <c r="AC864" t="s">
        <v>109</v>
      </c>
    </row>
    <row r="865" spans="1:29" x14ac:dyDescent="0.25">
      <c r="A865" t="s">
        <v>3165</v>
      </c>
      <c r="B865" t="s">
        <v>516</v>
      </c>
      <c r="C865" t="s">
        <v>604</v>
      </c>
      <c r="D865" t="s">
        <v>3419</v>
      </c>
      <c r="E865" t="s">
        <v>606</v>
      </c>
      <c r="F865" t="s">
        <v>3566</v>
      </c>
      <c r="G865" t="s">
        <v>3567</v>
      </c>
      <c r="H865" t="s">
        <v>463</v>
      </c>
      <c r="I865" t="s">
        <v>3568</v>
      </c>
      <c r="J865" t="s">
        <v>610</v>
      </c>
      <c r="L865" s="174">
        <v>45764</v>
      </c>
      <c r="M865" s="174">
        <v>45764</v>
      </c>
      <c r="N865">
        <v>385985.26</v>
      </c>
      <c r="O865">
        <v>643305.15</v>
      </c>
      <c r="P865">
        <v>257319.89</v>
      </c>
      <c r="Q865">
        <v>385985.26</v>
      </c>
      <c r="R865">
        <v>0</v>
      </c>
      <c r="S865" t="s">
        <v>109</v>
      </c>
      <c r="T865" t="s">
        <v>114</v>
      </c>
      <c r="U865" t="s">
        <v>466</v>
      </c>
      <c r="V865" t="s">
        <v>109</v>
      </c>
      <c r="W865" t="s">
        <v>3172</v>
      </c>
      <c r="Y865" t="s">
        <v>429</v>
      </c>
      <c r="Z865">
        <v>-6.77</v>
      </c>
      <c r="AA865">
        <v>-43.24</v>
      </c>
      <c r="AB865" t="s">
        <v>523</v>
      </c>
      <c r="AC865" t="s">
        <v>109</v>
      </c>
    </row>
    <row r="866" spans="1:29" x14ac:dyDescent="0.25">
      <c r="A866" t="s">
        <v>3165</v>
      </c>
      <c r="B866" t="s">
        <v>516</v>
      </c>
      <c r="C866" t="s">
        <v>604</v>
      </c>
      <c r="D866" t="s">
        <v>3419</v>
      </c>
      <c r="E866" t="s">
        <v>606</v>
      </c>
      <c r="F866" t="s">
        <v>3569</v>
      </c>
      <c r="G866" t="s">
        <v>3570</v>
      </c>
      <c r="H866" t="s">
        <v>463</v>
      </c>
      <c r="I866" t="s">
        <v>3571</v>
      </c>
      <c r="J866" t="s">
        <v>610</v>
      </c>
      <c r="L866" s="174">
        <v>45774</v>
      </c>
      <c r="M866" s="174">
        <v>45727</v>
      </c>
      <c r="N866">
        <v>468328.92</v>
      </c>
      <c r="O866">
        <v>643304.73</v>
      </c>
      <c r="P866">
        <v>174975.81</v>
      </c>
      <c r="Q866">
        <v>468328.92</v>
      </c>
      <c r="R866">
        <v>0</v>
      </c>
      <c r="S866" t="s">
        <v>109</v>
      </c>
      <c r="T866" t="s">
        <v>114</v>
      </c>
      <c r="U866" t="s">
        <v>466</v>
      </c>
      <c r="V866" t="s">
        <v>109</v>
      </c>
      <c r="W866" t="s">
        <v>3172</v>
      </c>
      <c r="Y866" t="s">
        <v>429</v>
      </c>
      <c r="Z866">
        <v>-6.45</v>
      </c>
      <c r="AA866">
        <v>-41.94</v>
      </c>
      <c r="AB866" t="s">
        <v>523</v>
      </c>
      <c r="AC866" t="s">
        <v>109</v>
      </c>
    </row>
    <row r="867" spans="1:29" x14ac:dyDescent="0.25">
      <c r="A867" t="s">
        <v>3165</v>
      </c>
      <c r="B867" t="s">
        <v>516</v>
      </c>
      <c r="C867" t="s">
        <v>604</v>
      </c>
      <c r="D867" t="s">
        <v>3419</v>
      </c>
      <c r="E867" t="s">
        <v>606</v>
      </c>
      <c r="F867" t="s">
        <v>3572</v>
      </c>
      <c r="G867" t="s">
        <v>3573</v>
      </c>
      <c r="H867" t="s">
        <v>463</v>
      </c>
      <c r="I867" t="s">
        <v>3372</v>
      </c>
      <c r="J867" t="s">
        <v>1799</v>
      </c>
      <c r="K867" t="s">
        <v>3574</v>
      </c>
      <c r="L867" s="174">
        <v>45773</v>
      </c>
      <c r="M867" s="174">
        <v>45803</v>
      </c>
      <c r="N867">
        <v>638787.68000000005</v>
      </c>
      <c r="O867">
        <v>638787.68000000005</v>
      </c>
      <c r="P867">
        <v>0</v>
      </c>
      <c r="Q867">
        <v>638787.68000000005</v>
      </c>
      <c r="R867">
        <v>0</v>
      </c>
      <c r="S867" t="s">
        <v>109</v>
      </c>
      <c r="T867" t="s">
        <v>109</v>
      </c>
      <c r="U867" t="s">
        <v>109</v>
      </c>
      <c r="V867" t="s">
        <v>109</v>
      </c>
      <c r="W867" t="s">
        <v>3177</v>
      </c>
      <c r="Y867" t="s">
        <v>429</v>
      </c>
      <c r="Z867">
        <v>-7.09</v>
      </c>
      <c r="AA867">
        <v>-41.47</v>
      </c>
      <c r="AB867" t="s">
        <v>523</v>
      </c>
      <c r="AC867" t="s">
        <v>109</v>
      </c>
    </row>
    <row r="868" spans="1:29" x14ac:dyDescent="0.25">
      <c r="A868" t="s">
        <v>3165</v>
      </c>
      <c r="B868" t="s">
        <v>516</v>
      </c>
      <c r="C868" t="s">
        <v>604</v>
      </c>
      <c r="D868" t="s">
        <v>3419</v>
      </c>
      <c r="E868" t="s">
        <v>606</v>
      </c>
      <c r="F868" t="s">
        <v>3575</v>
      </c>
      <c r="G868" t="s">
        <v>3576</v>
      </c>
      <c r="H868" t="s">
        <v>463</v>
      </c>
      <c r="I868" t="s">
        <v>3577</v>
      </c>
      <c r="J868" t="s">
        <v>1795</v>
      </c>
      <c r="K868" t="s">
        <v>3578</v>
      </c>
      <c r="L868" s="174">
        <v>45777</v>
      </c>
      <c r="M868" s="174">
        <v>45772</v>
      </c>
      <c r="N868">
        <v>628957.97</v>
      </c>
      <c r="O868">
        <v>668567.79999999993</v>
      </c>
      <c r="P868">
        <v>39609.83</v>
      </c>
      <c r="Q868">
        <v>628957.97</v>
      </c>
      <c r="R868">
        <v>0</v>
      </c>
      <c r="S868" t="s">
        <v>109</v>
      </c>
      <c r="T868" t="s">
        <v>114</v>
      </c>
      <c r="U868" t="s">
        <v>466</v>
      </c>
      <c r="V868" t="s">
        <v>109</v>
      </c>
      <c r="W868" t="s">
        <v>3182</v>
      </c>
      <c r="Y868" t="s">
        <v>429</v>
      </c>
      <c r="Z868">
        <v>-4.24</v>
      </c>
      <c r="AA868">
        <v>-42.29</v>
      </c>
      <c r="AB868" t="s">
        <v>523</v>
      </c>
      <c r="AC868" t="s">
        <v>109</v>
      </c>
    </row>
    <row r="869" spans="1:29" x14ac:dyDescent="0.25">
      <c r="A869" t="s">
        <v>3165</v>
      </c>
      <c r="B869" t="s">
        <v>516</v>
      </c>
      <c r="C869" t="s">
        <v>604</v>
      </c>
      <c r="D869" t="s">
        <v>3419</v>
      </c>
      <c r="E869" t="s">
        <v>606</v>
      </c>
      <c r="F869" t="s">
        <v>3579</v>
      </c>
      <c r="G869" t="s">
        <v>3580</v>
      </c>
      <c r="H869" t="s">
        <v>463</v>
      </c>
      <c r="I869" t="s">
        <v>3581</v>
      </c>
      <c r="J869" t="s">
        <v>610</v>
      </c>
      <c r="K869" t="s">
        <v>3582</v>
      </c>
      <c r="L869" s="174">
        <v>45731</v>
      </c>
      <c r="M869" s="174">
        <v>45731</v>
      </c>
      <c r="N869">
        <v>455420.64</v>
      </c>
      <c r="O869">
        <v>609814.46</v>
      </c>
      <c r="P869">
        <v>154393.82</v>
      </c>
      <c r="Q869">
        <v>455420.64</v>
      </c>
      <c r="R869">
        <v>0</v>
      </c>
      <c r="S869" t="s">
        <v>109</v>
      </c>
      <c r="T869" t="s">
        <v>114</v>
      </c>
      <c r="U869" t="s">
        <v>466</v>
      </c>
      <c r="V869" t="s">
        <v>109</v>
      </c>
      <c r="W869" t="s">
        <v>3177</v>
      </c>
      <c r="Y869" t="s">
        <v>429</v>
      </c>
      <c r="Z869">
        <v>-4.43</v>
      </c>
      <c r="AA869">
        <v>-41.45</v>
      </c>
      <c r="AB869" t="s">
        <v>523</v>
      </c>
      <c r="AC869" t="s">
        <v>109</v>
      </c>
    </row>
    <row r="870" spans="1:29" x14ac:dyDescent="0.25">
      <c r="A870" t="s">
        <v>3165</v>
      </c>
      <c r="B870" t="s">
        <v>516</v>
      </c>
      <c r="C870" t="s">
        <v>604</v>
      </c>
      <c r="D870" t="s">
        <v>3419</v>
      </c>
      <c r="E870" t="s">
        <v>606</v>
      </c>
      <c r="F870" t="s">
        <v>3583</v>
      </c>
      <c r="G870" t="s">
        <v>3584</v>
      </c>
      <c r="H870" t="s">
        <v>463</v>
      </c>
      <c r="I870" t="s">
        <v>3441</v>
      </c>
      <c r="J870" t="s">
        <v>3585</v>
      </c>
      <c r="K870" t="s">
        <v>3586</v>
      </c>
      <c r="L870" s="174">
        <v>45705</v>
      </c>
      <c r="M870" s="174">
        <v>45719</v>
      </c>
      <c r="N870">
        <v>1964235.26</v>
      </c>
      <c r="O870">
        <v>2791165.81</v>
      </c>
      <c r="P870">
        <v>826930.55</v>
      </c>
      <c r="Q870">
        <v>1964235.26</v>
      </c>
      <c r="R870">
        <v>0</v>
      </c>
      <c r="S870" t="s">
        <v>109</v>
      </c>
      <c r="T870" t="s">
        <v>114</v>
      </c>
      <c r="U870" t="s">
        <v>109</v>
      </c>
      <c r="V870" t="s">
        <v>109</v>
      </c>
      <c r="W870" t="s">
        <v>3182</v>
      </c>
      <c r="Y870" t="s">
        <v>429</v>
      </c>
      <c r="Z870">
        <v>-5.36</v>
      </c>
      <c r="AA870">
        <v>-42.68</v>
      </c>
      <c r="AB870" t="s">
        <v>523</v>
      </c>
      <c r="AC870" t="s">
        <v>109</v>
      </c>
    </row>
    <row r="871" spans="1:29" x14ac:dyDescent="0.25">
      <c r="A871" t="s">
        <v>3165</v>
      </c>
      <c r="B871" t="s">
        <v>516</v>
      </c>
      <c r="C871" t="s">
        <v>604</v>
      </c>
      <c r="D871" t="s">
        <v>3419</v>
      </c>
      <c r="E871" t="s">
        <v>606</v>
      </c>
      <c r="F871" t="s">
        <v>3587</v>
      </c>
      <c r="G871" t="s">
        <v>3588</v>
      </c>
      <c r="H871" t="s">
        <v>463</v>
      </c>
      <c r="I871" t="s">
        <v>3175</v>
      </c>
      <c r="J871" t="s">
        <v>501</v>
      </c>
      <c r="K871" t="s">
        <v>3589</v>
      </c>
      <c r="L871" s="174">
        <v>45751</v>
      </c>
      <c r="M871" s="174">
        <v>45748</v>
      </c>
      <c r="N871">
        <v>535136.82999999996</v>
      </c>
      <c r="O871">
        <v>643305.51</v>
      </c>
      <c r="P871">
        <v>108168.68</v>
      </c>
      <c r="Q871">
        <v>535136.82999999996</v>
      </c>
      <c r="R871">
        <v>0</v>
      </c>
      <c r="S871" t="s">
        <v>109</v>
      </c>
      <c r="T871" t="s">
        <v>579</v>
      </c>
      <c r="U871" t="s">
        <v>114</v>
      </c>
      <c r="V871" t="s">
        <v>109</v>
      </c>
      <c r="W871" t="s">
        <v>3177</v>
      </c>
      <c r="Y871" t="s">
        <v>429</v>
      </c>
      <c r="Z871">
        <v>-2.91</v>
      </c>
      <c r="AA871">
        <v>-41.78</v>
      </c>
      <c r="AB871" t="s">
        <v>523</v>
      </c>
      <c r="AC871" t="s">
        <v>109</v>
      </c>
    </row>
    <row r="872" spans="1:29" x14ac:dyDescent="0.25">
      <c r="A872" t="s">
        <v>3165</v>
      </c>
      <c r="B872" t="s">
        <v>516</v>
      </c>
      <c r="C872" t="s">
        <v>604</v>
      </c>
      <c r="D872" t="s">
        <v>3419</v>
      </c>
      <c r="E872" t="s">
        <v>606</v>
      </c>
      <c r="F872" t="s">
        <v>3590</v>
      </c>
      <c r="G872" t="s">
        <v>3591</v>
      </c>
      <c r="H872" t="s">
        <v>463</v>
      </c>
      <c r="I872" t="s">
        <v>3592</v>
      </c>
      <c r="J872" t="s">
        <v>3593</v>
      </c>
      <c r="K872" t="s">
        <v>3594</v>
      </c>
      <c r="L872" s="174">
        <v>45705</v>
      </c>
      <c r="M872" s="174">
        <v>45748</v>
      </c>
      <c r="N872">
        <v>1016182</v>
      </c>
      <c r="O872">
        <v>1611163.63</v>
      </c>
      <c r="P872">
        <v>594981.63</v>
      </c>
      <c r="Q872">
        <v>1016182</v>
      </c>
      <c r="R872">
        <v>0</v>
      </c>
      <c r="S872" t="s">
        <v>109</v>
      </c>
      <c r="T872" t="s">
        <v>114</v>
      </c>
      <c r="U872" t="s">
        <v>466</v>
      </c>
      <c r="V872" t="s">
        <v>109</v>
      </c>
      <c r="W872" t="s">
        <v>3182</v>
      </c>
      <c r="Y872" t="s">
        <v>429</v>
      </c>
      <c r="Z872">
        <v>-5.09</v>
      </c>
      <c r="AA872">
        <v>-42.8</v>
      </c>
      <c r="AB872" t="s">
        <v>523</v>
      </c>
      <c r="AC872" t="s">
        <v>109</v>
      </c>
    </row>
    <row r="873" spans="1:29" x14ac:dyDescent="0.25">
      <c r="A873" t="s">
        <v>3165</v>
      </c>
      <c r="B873" t="s">
        <v>516</v>
      </c>
      <c r="C873" t="s">
        <v>604</v>
      </c>
      <c r="D873" t="s">
        <v>3419</v>
      </c>
      <c r="E873" t="s">
        <v>606</v>
      </c>
      <c r="F873" t="s">
        <v>3595</v>
      </c>
      <c r="G873" t="s">
        <v>3596</v>
      </c>
      <c r="H873" t="s">
        <v>463</v>
      </c>
      <c r="I873" t="s">
        <v>3403</v>
      </c>
      <c r="J873" t="s">
        <v>3597</v>
      </c>
      <c r="K873" t="s">
        <v>3598</v>
      </c>
      <c r="L873" s="174">
        <v>45701</v>
      </c>
      <c r="M873" s="174">
        <v>45735</v>
      </c>
      <c r="N873">
        <v>389315.67</v>
      </c>
      <c r="O873">
        <v>651680.43999999994</v>
      </c>
      <c r="P873">
        <v>262364.77</v>
      </c>
      <c r="Q873">
        <v>389315.67</v>
      </c>
      <c r="R873">
        <v>0</v>
      </c>
      <c r="S873" t="s">
        <v>109</v>
      </c>
      <c r="T873" t="s">
        <v>109</v>
      </c>
      <c r="U873" t="s">
        <v>109</v>
      </c>
      <c r="V873" t="s">
        <v>109</v>
      </c>
      <c r="W873" t="s">
        <v>3172</v>
      </c>
      <c r="Y873" t="s">
        <v>429</v>
      </c>
      <c r="Z873">
        <v>-7.08</v>
      </c>
      <c r="AA873">
        <v>-41.47</v>
      </c>
      <c r="AB873" t="s">
        <v>523</v>
      </c>
      <c r="AC873" t="s">
        <v>109</v>
      </c>
    </row>
    <row r="874" spans="1:29" x14ac:dyDescent="0.25">
      <c r="A874" t="s">
        <v>3165</v>
      </c>
      <c r="B874" t="s">
        <v>516</v>
      </c>
      <c r="C874" t="s">
        <v>604</v>
      </c>
      <c r="D874" t="s">
        <v>3419</v>
      </c>
      <c r="E874" t="s">
        <v>606</v>
      </c>
      <c r="F874" t="s">
        <v>3599</v>
      </c>
      <c r="G874" t="s">
        <v>3600</v>
      </c>
      <c r="H874" t="s">
        <v>463</v>
      </c>
      <c r="I874" t="s">
        <v>3459</v>
      </c>
      <c r="J874" t="s">
        <v>610</v>
      </c>
      <c r="K874" t="s">
        <v>3543</v>
      </c>
      <c r="L874" s="174">
        <v>46053</v>
      </c>
      <c r="M874" s="174">
        <v>46052</v>
      </c>
      <c r="N874">
        <v>574275.28</v>
      </c>
      <c r="O874">
        <v>574275.28</v>
      </c>
      <c r="P874">
        <v>0</v>
      </c>
      <c r="Q874">
        <v>574275.28</v>
      </c>
      <c r="R874">
        <v>0</v>
      </c>
      <c r="S874" t="s">
        <v>109</v>
      </c>
      <c r="T874" t="s">
        <v>109</v>
      </c>
      <c r="U874" t="s">
        <v>109</v>
      </c>
      <c r="V874" t="s">
        <v>109</v>
      </c>
      <c r="W874" t="s">
        <v>3182</v>
      </c>
      <c r="Y874" t="s">
        <v>429</v>
      </c>
      <c r="Z874">
        <v>-4.17</v>
      </c>
      <c r="AA874">
        <v>-42.9</v>
      </c>
      <c r="AB874" t="s">
        <v>523</v>
      </c>
      <c r="AC874" t="s">
        <v>109</v>
      </c>
    </row>
    <row r="875" spans="1:29" x14ac:dyDescent="0.25">
      <c r="A875" t="s">
        <v>3165</v>
      </c>
      <c r="B875" t="s">
        <v>580</v>
      </c>
      <c r="C875" t="s">
        <v>604</v>
      </c>
      <c r="D875" t="s">
        <v>3419</v>
      </c>
      <c r="E875" t="s">
        <v>606</v>
      </c>
      <c r="F875" t="s">
        <v>3601</v>
      </c>
      <c r="G875" t="s">
        <v>3602</v>
      </c>
      <c r="H875" t="s">
        <v>463</v>
      </c>
      <c r="I875" t="s">
        <v>3499</v>
      </c>
      <c r="J875" t="s">
        <v>3603</v>
      </c>
      <c r="K875" t="s">
        <v>3447</v>
      </c>
      <c r="L875" s="174">
        <v>46564</v>
      </c>
      <c r="M875" s="174">
        <v>46564</v>
      </c>
      <c r="N875">
        <v>0</v>
      </c>
      <c r="O875">
        <v>13949077.17</v>
      </c>
      <c r="P875">
        <v>0</v>
      </c>
      <c r="Q875">
        <v>0</v>
      </c>
      <c r="R875">
        <v>13949077.17</v>
      </c>
      <c r="S875" t="s">
        <v>109</v>
      </c>
      <c r="T875" t="s">
        <v>109</v>
      </c>
      <c r="U875" t="s">
        <v>109</v>
      </c>
      <c r="V875" t="s">
        <v>109</v>
      </c>
      <c r="W875" t="s">
        <v>3172</v>
      </c>
      <c r="Y875" t="s">
        <v>429</v>
      </c>
      <c r="Z875">
        <v>0</v>
      </c>
      <c r="AA875">
        <v>0</v>
      </c>
      <c r="AB875" t="s">
        <v>649</v>
      </c>
    </row>
    <row r="876" spans="1:29" x14ac:dyDescent="0.25">
      <c r="A876" t="s">
        <v>3165</v>
      </c>
      <c r="B876" t="s">
        <v>2555</v>
      </c>
      <c r="C876" t="s">
        <v>604</v>
      </c>
      <c r="D876" t="s">
        <v>3419</v>
      </c>
      <c r="E876" t="s">
        <v>606</v>
      </c>
      <c r="F876" t="s">
        <v>3604</v>
      </c>
      <c r="G876" t="s">
        <v>3605</v>
      </c>
      <c r="H876" t="s">
        <v>463</v>
      </c>
      <c r="I876" t="s">
        <v>3606</v>
      </c>
      <c r="J876" t="s">
        <v>2558</v>
      </c>
      <c r="K876" t="s">
        <v>3530</v>
      </c>
      <c r="L876" s="174">
        <v>46082</v>
      </c>
      <c r="M876" s="174">
        <v>45991</v>
      </c>
      <c r="N876">
        <v>1599189.05</v>
      </c>
      <c r="O876">
        <v>1748527.85</v>
      </c>
      <c r="P876">
        <v>0</v>
      </c>
      <c r="Q876">
        <v>1599189.05</v>
      </c>
      <c r="R876">
        <v>149338.79999999999</v>
      </c>
      <c r="S876" t="s">
        <v>109</v>
      </c>
      <c r="T876" t="s">
        <v>109</v>
      </c>
      <c r="U876" t="s">
        <v>114</v>
      </c>
      <c r="V876" t="s">
        <v>466</v>
      </c>
      <c r="W876" t="s">
        <v>3172</v>
      </c>
      <c r="Y876" t="s">
        <v>429</v>
      </c>
      <c r="Z876">
        <v>-9.11</v>
      </c>
      <c r="AA876">
        <v>-45.92</v>
      </c>
      <c r="AB876" t="s">
        <v>649</v>
      </c>
      <c r="AC876" t="s">
        <v>109</v>
      </c>
    </row>
    <row r="877" spans="1:29" x14ac:dyDescent="0.25">
      <c r="A877" t="s">
        <v>3165</v>
      </c>
      <c r="B877" t="s">
        <v>2555</v>
      </c>
      <c r="C877" t="s">
        <v>604</v>
      </c>
      <c r="D877" t="s">
        <v>3419</v>
      </c>
      <c r="E877" t="s">
        <v>606</v>
      </c>
      <c r="F877" t="s">
        <v>3607</v>
      </c>
      <c r="G877" t="s">
        <v>3608</v>
      </c>
      <c r="H877" t="s">
        <v>463</v>
      </c>
      <c r="I877" t="s">
        <v>3308</v>
      </c>
      <c r="J877" t="s">
        <v>2558</v>
      </c>
      <c r="K877" t="s">
        <v>3538</v>
      </c>
      <c r="L877" s="174">
        <v>46054</v>
      </c>
      <c r="M877" s="174">
        <v>46073</v>
      </c>
      <c r="N877">
        <v>1493388.07</v>
      </c>
      <c r="O877">
        <v>1493388.07</v>
      </c>
      <c r="P877">
        <v>0</v>
      </c>
      <c r="Q877">
        <v>1493388.07</v>
      </c>
      <c r="R877">
        <v>0</v>
      </c>
      <c r="S877" t="s">
        <v>109</v>
      </c>
      <c r="T877" t="s">
        <v>109</v>
      </c>
      <c r="U877" t="s">
        <v>109</v>
      </c>
      <c r="V877" t="s">
        <v>109</v>
      </c>
      <c r="W877" t="s">
        <v>3172</v>
      </c>
      <c r="Y877" t="s">
        <v>429</v>
      </c>
      <c r="Z877">
        <v>-7.64</v>
      </c>
      <c r="AA877">
        <v>-43.95</v>
      </c>
      <c r="AB877" t="s">
        <v>649</v>
      </c>
      <c r="AC877" t="s">
        <v>109</v>
      </c>
    </row>
    <row r="878" spans="1:29" x14ac:dyDescent="0.25">
      <c r="A878" t="s">
        <v>3165</v>
      </c>
      <c r="B878" t="s">
        <v>573</v>
      </c>
      <c r="C878" t="s">
        <v>477</v>
      </c>
      <c r="D878" t="s">
        <v>3609</v>
      </c>
      <c r="E878" t="s">
        <v>643</v>
      </c>
      <c r="F878" t="s">
        <v>3610</v>
      </c>
      <c r="G878" t="s">
        <v>3611</v>
      </c>
      <c r="H878" t="s">
        <v>463</v>
      </c>
      <c r="I878" t="s">
        <v>3612</v>
      </c>
      <c r="J878" t="s">
        <v>3613</v>
      </c>
      <c r="K878" t="s">
        <v>3614</v>
      </c>
      <c r="L878" s="174">
        <v>46386.125</v>
      </c>
      <c r="M878" s="174">
        <v>46256</v>
      </c>
      <c r="N878">
        <v>28842.080000000002</v>
      </c>
      <c r="O878">
        <v>1628591.3</v>
      </c>
      <c r="P878">
        <v>0</v>
      </c>
      <c r="Q878">
        <v>28842.080000000002</v>
      </c>
      <c r="R878">
        <v>1599749.22</v>
      </c>
      <c r="S878" t="s">
        <v>109</v>
      </c>
      <c r="T878" t="s">
        <v>109</v>
      </c>
      <c r="U878" t="s">
        <v>114</v>
      </c>
      <c r="V878" t="s">
        <v>466</v>
      </c>
      <c r="W878" t="s">
        <v>3182</v>
      </c>
      <c r="Y878" t="s">
        <v>429</v>
      </c>
      <c r="Z878">
        <v>-5.09</v>
      </c>
      <c r="AA878">
        <v>-42.8</v>
      </c>
      <c r="AB878" t="s">
        <v>649</v>
      </c>
      <c r="AC878" t="s">
        <v>109</v>
      </c>
    </row>
    <row r="879" spans="1:29" x14ac:dyDescent="0.25">
      <c r="A879" t="s">
        <v>3165</v>
      </c>
      <c r="B879" t="s">
        <v>641</v>
      </c>
      <c r="C879" t="s">
        <v>477</v>
      </c>
      <c r="D879" t="s">
        <v>3609</v>
      </c>
      <c r="E879" t="s">
        <v>643</v>
      </c>
      <c r="F879" t="s">
        <v>3615</v>
      </c>
      <c r="G879" t="s">
        <v>3616</v>
      </c>
      <c r="H879" t="s">
        <v>463</v>
      </c>
      <c r="I879" t="s">
        <v>3247</v>
      </c>
      <c r="J879" t="s">
        <v>3617</v>
      </c>
      <c r="K879" t="s">
        <v>3618</v>
      </c>
      <c r="L879" s="174">
        <v>46386.125</v>
      </c>
      <c r="M879" s="174">
        <v>46170</v>
      </c>
      <c r="N879">
        <v>41527.79</v>
      </c>
      <c r="O879">
        <v>922214.72000000009</v>
      </c>
      <c r="P879">
        <v>0</v>
      </c>
      <c r="Q879">
        <v>41527.79</v>
      </c>
      <c r="R879">
        <v>880686.93</v>
      </c>
      <c r="S879" t="s">
        <v>109</v>
      </c>
      <c r="T879" t="s">
        <v>109</v>
      </c>
      <c r="U879" t="s">
        <v>114</v>
      </c>
      <c r="V879" t="s">
        <v>466</v>
      </c>
      <c r="W879" t="s">
        <v>3177</v>
      </c>
      <c r="Y879" t="s">
        <v>429</v>
      </c>
      <c r="Z879">
        <v>-3.08</v>
      </c>
      <c r="AA879">
        <v>-41.45</v>
      </c>
      <c r="AB879" t="s">
        <v>475</v>
      </c>
      <c r="AC879" t="s">
        <v>109</v>
      </c>
    </row>
    <row r="880" spans="1:29" x14ac:dyDescent="0.25">
      <c r="A880" t="s">
        <v>3165</v>
      </c>
      <c r="B880" t="s">
        <v>641</v>
      </c>
      <c r="C880" t="s">
        <v>477</v>
      </c>
      <c r="D880" t="s">
        <v>3609</v>
      </c>
      <c r="E880" t="s">
        <v>643</v>
      </c>
      <c r="F880" t="s">
        <v>3619</v>
      </c>
      <c r="G880" t="s">
        <v>3620</v>
      </c>
      <c r="H880" t="s">
        <v>463</v>
      </c>
      <c r="I880" t="s">
        <v>3581</v>
      </c>
      <c r="J880" t="s">
        <v>3621</v>
      </c>
      <c r="K880" t="s">
        <v>3622</v>
      </c>
      <c r="L880" s="174">
        <v>46386.125</v>
      </c>
      <c r="M880" s="174">
        <v>46177</v>
      </c>
      <c r="N880">
        <v>10512.5</v>
      </c>
      <c r="O880">
        <v>1837507.25</v>
      </c>
      <c r="P880">
        <v>0</v>
      </c>
      <c r="Q880">
        <v>10512.5</v>
      </c>
      <c r="R880">
        <v>1826994.75</v>
      </c>
      <c r="S880" t="s">
        <v>109</v>
      </c>
      <c r="T880" t="s">
        <v>109</v>
      </c>
      <c r="U880" t="s">
        <v>114</v>
      </c>
      <c r="V880" t="s">
        <v>466</v>
      </c>
      <c r="W880" t="s">
        <v>3177</v>
      </c>
      <c r="Y880" t="s">
        <v>429</v>
      </c>
      <c r="Z880">
        <v>-4.43</v>
      </c>
      <c r="AA880">
        <v>-41.45</v>
      </c>
      <c r="AB880" t="s">
        <v>649</v>
      </c>
      <c r="AC880" t="s">
        <v>109</v>
      </c>
    </row>
    <row r="881" spans="1:29" x14ac:dyDescent="0.25">
      <c r="A881" t="s">
        <v>3165</v>
      </c>
      <c r="B881" t="s">
        <v>641</v>
      </c>
      <c r="C881" t="s">
        <v>477</v>
      </c>
      <c r="D881" t="s">
        <v>3609</v>
      </c>
      <c r="E881" t="s">
        <v>643</v>
      </c>
      <c r="F881" t="s">
        <v>3623</v>
      </c>
      <c r="G881" t="s">
        <v>3624</v>
      </c>
      <c r="H881" t="s">
        <v>463</v>
      </c>
      <c r="I881" t="s">
        <v>3327</v>
      </c>
      <c r="J881" t="s">
        <v>3625</v>
      </c>
      <c r="K881" t="s">
        <v>3626</v>
      </c>
      <c r="L881" s="174">
        <v>46387.125</v>
      </c>
      <c r="M881" s="174">
        <v>46303</v>
      </c>
      <c r="N881">
        <v>0</v>
      </c>
      <c r="O881">
        <v>854978.07</v>
      </c>
      <c r="P881">
        <v>0</v>
      </c>
      <c r="Q881">
        <v>0</v>
      </c>
      <c r="R881">
        <v>854978.07</v>
      </c>
      <c r="S881" t="s">
        <v>109</v>
      </c>
      <c r="T881" t="s">
        <v>109</v>
      </c>
      <c r="U881" t="s">
        <v>114</v>
      </c>
      <c r="V881" t="s">
        <v>466</v>
      </c>
      <c r="W881" t="s">
        <v>3177</v>
      </c>
      <c r="X881" t="s">
        <v>3329</v>
      </c>
      <c r="Y881" t="s">
        <v>429</v>
      </c>
      <c r="Z881">
        <v>-3.93</v>
      </c>
      <c r="AA881">
        <v>-41.71</v>
      </c>
      <c r="AB881" t="s">
        <v>649</v>
      </c>
      <c r="AC881" t="s">
        <v>109</v>
      </c>
    </row>
    <row r="882" spans="1:29" x14ac:dyDescent="0.25">
      <c r="A882" t="s">
        <v>3165</v>
      </c>
      <c r="B882" t="s">
        <v>641</v>
      </c>
      <c r="C882" t="s">
        <v>477</v>
      </c>
      <c r="D882" t="s">
        <v>3609</v>
      </c>
      <c r="E882" t="s">
        <v>643</v>
      </c>
      <c r="F882" t="s">
        <v>3627</v>
      </c>
      <c r="G882" t="s">
        <v>3628</v>
      </c>
      <c r="H882" t="s">
        <v>463</v>
      </c>
      <c r="I882" t="s">
        <v>3313</v>
      </c>
      <c r="J882" t="s">
        <v>3629</v>
      </c>
      <c r="K882" t="s">
        <v>3630</v>
      </c>
      <c r="L882" s="174">
        <v>46387.125</v>
      </c>
      <c r="M882" s="174">
        <v>46335</v>
      </c>
      <c r="N882">
        <v>0</v>
      </c>
      <c r="O882">
        <v>971518.43</v>
      </c>
      <c r="P882">
        <v>0</v>
      </c>
      <c r="Q882">
        <v>0</v>
      </c>
      <c r="R882">
        <v>971518.43</v>
      </c>
      <c r="S882" t="s">
        <v>109</v>
      </c>
      <c r="T882" t="s">
        <v>109</v>
      </c>
      <c r="U882" t="s">
        <v>114</v>
      </c>
      <c r="V882" t="s">
        <v>466</v>
      </c>
      <c r="W882" t="s">
        <v>3172</v>
      </c>
      <c r="Y882" t="s">
        <v>429</v>
      </c>
      <c r="Z882">
        <v>-6.2</v>
      </c>
      <c r="AA882">
        <v>-42.14</v>
      </c>
      <c r="AB882" t="s">
        <v>649</v>
      </c>
      <c r="AC882" t="s">
        <v>109</v>
      </c>
    </row>
    <row r="883" spans="1:29" x14ac:dyDescent="0.25">
      <c r="A883" t="s">
        <v>3165</v>
      </c>
      <c r="B883" t="s">
        <v>641</v>
      </c>
      <c r="C883" t="s">
        <v>477</v>
      </c>
      <c r="D883" t="s">
        <v>3609</v>
      </c>
      <c r="E883" t="s">
        <v>643</v>
      </c>
      <c r="F883" t="s">
        <v>3631</v>
      </c>
      <c r="G883" t="s">
        <v>3632</v>
      </c>
      <c r="H883" t="s">
        <v>463</v>
      </c>
      <c r="I883" t="s">
        <v>3633</v>
      </c>
      <c r="J883" t="s">
        <v>7154</v>
      </c>
      <c r="K883" t="s">
        <v>3634</v>
      </c>
      <c r="L883" s="174">
        <v>46386.125</v>
      </c>
      <c r="M883" s="174">
        <v>46302</v>
      </c>
      <c r="N883">
        <v>0</v>
      </c>
      <c r="O883">
        <v>423927.92</v>
      </c>
      <c r="P883">
        <v>0</v>
      </c>
      <c r="Q883">
        <v>0</v>
      </c>
      <c r="R883">
        <v>423927.92</v>
      </c>
      <c r="S883" t="s">
        <v>109</v>
      </c>
      <c r="T883" t="s">
        <v>109</v>
      </c>
      <c r="U883" t="s">
        <v>114</v>
      </c>
      <c r="V883" t="s">
        <v>466</v>
      </c>
      <c r="W883" t="s">
        <v>3177</v>
      </c>
      <c r="Y883" t="s">
        <v>429</v>
      </c>
      <c r="Z883">
        <v>-3.72</v>
      </c>
      <c r="AA883">
        <v>-42.56</v>
      </c>
      <c r="AB883" t="s">
        <v>649</v>
      </c>
      <c r="AC883" t="s">
        <v>109</v>
      </c>
    </row>
    <row r="884" spans="1:29" x14ac:dyDescent="0.25">
      <c r="A884" t="s">
        <v>3165</v>
      </c>
      <c r="B884" t="s">
        <v>641</v>
      </c>
      <c r="C884" t="s">
        <v>477</v>
      </c>
      <c r="D884" t="s">
        <v>3609</v>
      </c>
      <c r="E884" t="s">
        <v>643</v>
      </c>
      <c r="F884" t="s">
        <v>3635</v>
      </c>
      <c r="G884" t="s">
        <v>3636</v>
      </c>
      <c r="H884" t="s">
        <v>463</v>
      </c>
      <c r="I884" t="s">
        <v>3200</v>
      </c>
      <c r="J884" t="s">
        <v>3637</v>
      </c>
      <c r="K884" t="s">
        <v>3614</v>
      </c>
      <c r="L884" s="174">
        <v>46172.125</v>
      </c>
      <c r="M884" s="174">
        <v>46089</v>
      </c>
      <c r="N884">
        <v>353177.23</v>
      </c>
      <c r="O884">
        <v>631208</v>
      </c>
      <c r="P884">
        <v>0</v>
      </c>
      <c r="Q884">
        <v>353177.23</v>
      </c>
      <c r="R884">
        <v>278030.77</v>
      </c>
      <c r="S884" t="s">
        <v>109</v>
      </c>
      <c r="T884" t="s">
        <v>109</v>
      </c>
      <c r="U884" t="s">
        <v>114</v>
      </c>
      <c r="V884" t="s">
        <v>466</v>
      </c>
      <c r="W884" t="s">
        <v>3182</v>
      </c>
      <c r="X884" t="s">
        <v>3638</v>
      </c>
      <c r="Y884" t="s">
        <v>429</v>
      </c>
      <c r="Z884">
        <v>-5.91</v>
      </c>
      <c r="AA884">
        <v>-42.72</v>
      </c>
      <c r="AB884" t="s">
        <v>649</v>
      </c>
      <c r="AC884" t="s">
        <v>109</v>
      </c>
    </row>
    <row r="885" spans="1:29" x14ac:dyDescent="0.25">
      <c r="A885" t="s">
        <v>3165</v>
      </c>
      <c r="B885" t="s">
        <v>641</v>
      </c>
      <c r="C885" t="s">
        <v>477</v>
      </c>
      <c r="D885" t="s">
        <v>3609</v>
      </c>
      <c r="E885" t="s">
        <v>643</v>
      </c>
      <c r="F885" t="s">
        <v>3639</v>
      </c>
      <c r="G885" t="s">
        <v>3640</v>
      </c>
      <c r="H885" t="s">
        <v>463</v>
      </c>
      <c r="I885" t="s">
        <v>3261</v>
      </c>
      <c r="J885" t="s">
        <v>704</v>
      </c>
      <c r="K885" t="s">
        <v>3641</v>
      </c>
      <c r="L885" s="174">
        <v>46020.125</v>
      </c>
      <c r="M885" s="174">
        <v>46238</v>
      </c>
      <c r="N885">
        <v>0</v>
      </c>
      <c r="O885">
        <v>719746.57</v>
      </c>
      <c r="P885">
        <v>0</v>
      </c>
      <c r="Q885">
        <v>0</v>
      </c>
      <c r="R885">
        <v>719746.57</v>
      </c>
      <c r="S885" t="s">
        <v>109</v>
      </c>
      <c r="T885" t="s">
        <v>109</v>
      </c>
      <c r="U885" t="s">
        <v>114</v>
      </c>
      <c r="V885" t="s">
        <v>466</v>
      </c>
      <c r="W885" t="s">
        <v>3172</v>
      </c>
      <c r="Y885" t="s">
        <v>429</v>
      </c>
      <c r="Z885">
        <v>-10.039999999999999</v>
      </c>
      <c r="AA885">
        <v>-44.31</v>
      </c>
      <c r="AB885" t="s">
        <v>649</v>
      </c>
      <c r="AC885" t="s">
        <v>109</v>
      </c>
    </row>
    <row r="886" spans="1:29" x14ac:dyDescent="0.25">
      <c r="A886" t="s">
        <v>3165</v>
      </c>
      <c r="B886" t="s">
        <v>641</v>
      </c>
      <c r="C886" t="s">
        <v>477</v>
      </c>
      <c r="D886" t="s">
        <v>3609</v>
      </c>
      <c r="E886" t="s">
        <v>643</v>
      </c>
      <c r="F886" t="s">
        <v>3642</v>
      </c>
      <c r="G886" t="s">
        <v>3643</v>
      </c>
      <c r="H886" t="s">
        <v>463</v>
      </c>
      <c r="I886" t="s">
        <v>3445</v>
      </c>
      <c r="J886" t="s">
        <v>3161</v>
      </c>
      <c r="K886" t="s">
        <v>3644</v>
      </c>
      <c r="L886" s="174">
        <v>46020.125</v>
      </c>
      <c r="M886" s="174">
        <v>46243</v>
      </c>
      <c r="N886">
        <v>15989.28</v>
      </c>
      <c r="O886">
        <v>1157269.2</v>
      </c>
      <c r="P886">
        <v>0</v>
      </c>
      <c r="Q886">
        <v>15989.28</v>
      </c>
      <c r="R886">
        <v>1141279.92</v>
      </c>
      <c r="S886" t="s">
        <v>109</v>
      </c>
      <c r="T886" t="s">
        <v>109</v>
      </c>
      <c r="U886" t="s">
        <v>114</v>
      </c>
      <c r="V886" t="s">
        <v>466</v>
      </c>
      <c r="W886" t="s">
        <v>3172</v>
      </c>
      <c r="Y886" t="s">
        <v>429</v>
      </c>
      <c r="Z886">
        <v>-7.56</v>
      </c>
      <c r="AA886">
        <v>-45.24</v>
      </c>
      <c r="AB886" t="s">
        <v>649</v>
      </c>
      <c r="AC886" t="s">
        <v>109</v>
      </c>
    </row>
    <row r="887" spans="1:29" x14ac:dyDescent="0.25">
      <c r="A887" t="s">
        <v>3165</v>
      </c>
      <c r="B887" t="s">
        <v>641</v>
      </c>
      <c r="C887" t="s">
        <v>477</v>
      </c>
      <c r="D887" t="s">
        <v>3609</v>
      </c>
      <c r="E887" t="s">
        <v>643</v>
      </c>
      <c r="F887" t="s">
        <v>3645</v>
      </c>
      <c r="G887" t="s">
        <v>3646</v>
      </c>
      <c r="H887" t="s">
        <v>463</v>
      </c>
      <c r="I887" t="s">
        <v>3533</v>
      </c>
      <c r="J887" t="s">
        <v>3647</v>
      </c>
      <c r="K887" t="s">
        <v>3648</v>
      </c>
      <c r="L887" s="174">
        <v>46020.125</v>
      </c>
      <c r="M887" s="174">
        <v>46238</v>
      </c>
      <c r="N887">
        <v>27982.01</v>
      </c>
      <c r="O887">
        <v>1543025.6</v>
      </c>
      <c r="P887">
        <v>0</v>
      </c>
      <c r="Q887">
        <v>27982.01</v>
      </c>
      <c r="R887">
        <v>1515043.59</v>
      </c>
      <c r="S887" t="s">
        <v>109</v>
      </c>
      <c r="T887" t="s">
        <v>109</v>
      </c>
      <c r="U887" t="s">
        <v>114</v>
      </c>
      <c r="V887" t="s">
        <v>466</v>
      </c>
      <c r="W887" t="s">
        <v>3172</v>
      </c>
      <c r="X887" t="s">
        <v>3649</v>
      </c>
      <c r="Y887" t="s">
        <v>429</v>
      </c>
      <c r="Z887">
        <v>-7.23</v>
      </c>
      <c r="AA887">
        <v>-44.55</v>
      </c>
      <c r="AB887" t="s">
        <v>649</v>
      </c>
      <c r="AC887" t="s">
        <v>109</v>
      </c>
    </row>
    <row r="888" spans="1:29" x14ac:dyDescent="0.25">
      <c r="A888" t="s">
        <v>3165</v>
      </c>
      <c r="B888" t="s">
        <v>641</v>
      </c>
      <c r="C888" t="s">
        <v>477</v>
      </c>
      <c r="D888" t="s">
        <v>3609</v>
      </c>
      <c r="E888" t="s">
        <v>643</v>
      </c>
      <c r="F888" t="s">
        <v>3650</v>
      </c>
      <c r="G888" t="s">
        <v>3651</v>
      </c>
      <c r="H888" t="s">
        <v>463</v>
      </c>
      <c r="I888" t="s">
        <v>3235</v>
      </c>
      <c r="J888" t="s">
        <v>2619</v>
      </c>
      <c r="K888" t="s">
        <v>3652</v>
      </c>
      <c r="L888" s="174">
        <v>46020.125</v>
      </c>
      <c r="M888" s="174">
        <v>46253</v>
      </c>
      <c r="N888">
        <v>5994.82</v>
      </c>
      <c r="O888">
        <v>528817.77</v>
      </c>
      <c r="P888">
        <v>0</v>
      </c>
      <c r="Q888">
        <v>5994.82</v>
      </c>
      <c r="R888">
        <v>522822.95</v>
      </c>
      <c r="S888" t="s">
        <v>109</v>
      </c>
      <c r="T888" t="s">
        <v>109</v>
      </c>
      <c r="U888" t="s">
        <v>114</v>
      </c>
      <c r="V888" t="s">
        <v>466</v>
      </c>
      <c r="W888" t="s">
        <v>3172</v>
      </c>
      <c r="Y888" t="s">
        <v>429</v>
      </c>
      <c r="Z888">
        <v>-8.36</v>
      </c>
      <c r="AA888">
        <v>-42.25</v>
      </c>
      <c r="AB888" t="s">
        <v>649</v>
      </c>
      <c r="AC888" t="s">
        <v>109</v>
      </c>
    </row>
    <row r="889" spans="1:29" x14ac:dyDescent="0.25">
      <c r="A889" t="s">
        <v>3165</v>
      </c>
      <c r="B889" t="s">
        <v>641</v>
      </c>
      <c r="C889" t="s">
        <v>477</v>
      </c>
      <c r="D889" t="s">
        <v>3609</v>
      </c>
      <c r="E889" t="s">
        <v>643</v>
      </c>
      <c r="F889" t="s">
        <v>3653</v>
      </c>
      <c r="G889" t="s">
        <v>3654</v>
      </c>
      <c r="H889" t="s">
        <v>463</v>
      </c>
      <c r="I889" t="s">
        <v>3218</v>
      </c>
      <c r="J889" t="s">
        <v>3655</v>
      </c>
      <c r="K889" t="s">
        <v>3656</v>
      </c>
      <c r="L889" s="174">
        <v>46020.125</v>
      </c>
      <c r="M889" s="174">
        <v>46238</v>
      </c>
      <c r="N889">
        <v>34977.51</v>
      </c>
      <c r="O889">
        <v>2879775.4299999997</v>
      </c>
      <c r="P889">
        <v>0</v>
      </c>
      <c r="Q889">
        <v>34977.51</v>
      </c>
      <c r="R889">
        <v>2844797.92</v>
      </c>
      <c r="S889" t="s">
        <v>109</v>
      </c>
      <c r="T889" t="s">
        <v>109</v>
      </c>
      <c r="U889" t="s">
        <v>114</v>
      </c>
      <c r="V889" t="s">
        <v>466</v>
      </c>
      <c r="W889" t="s">
        <v>3172</v>
      </c>
      <c r="Y889" t="s">
        <v>429</v>
      </c>
      <c r="Z889">
        <v>-9.83</v>
      </c>
      <c r="AA889">
        <v>-45.34</v>
      </c>
      <c r="AB889" t="s">
        <v>649</v>
      </c>
      <c r="AC889" t="s">
        <v>109</v>
      </c>
    </row>
    <row r="890" spans="1:29" x14ac:dyDescent="0.25">
      <c r="A890" t="s">
        <v>3657</v>
      </c>
      <c r="B890" t="s">
        <v>457</v>
      </c>
      <c r="C890" t="s">
        <v>458</v>
      </c>
      <c r="D890" t="s">
        <v>3658</v>
      </c>
      <c r="E890" t="s">
        <v>460</v>
      </c>
      <c r="F890" t="s">
        <v>3659</v>
      </c>
      <c r="G890" t="s">
        <v>3660</v>
      </c>
      <c r="H890" t="s">
        <v>463</v>
      </c>
      <c r="I890" t="s">
        <v>3661</v>
      </c>
      <c r="J890" t="s">
        <v>3662</v>
      </c>
      <c r="L890" s="174">
        <v>45992.125</v>
      </c>
      <c r="M890" s="174">
        <v>46151</v>
      </c>
      <c r="N890">
        <v>9492.27</v>
      </c>
      <c r="O890">
        <v>7120000</v>
      </c>
      <c r="P890">
        <v>0</v>
      </c>
      <c r="Q890">
        <v>9492.27</v>
      </c>
      <c r="R890">
        <v>7110507.7300000004</v>
      </c>
      <c r="S890" t="s">
        <v>109</v>
      </c>
      <c r="T890" t="s">
        <v>109</v>
      </c>
      <c r="U890" t="s">
        <v>114</v>
      </c>
      <c r="V890" t="s">
        <v>109</v>
      </c>
      <c r="X890" t="s">
        <v>3663</v>
      </c>
      <c r="Y890" t="s">
        <v>3664</v>
      </c>
      <c r="Z890">
        <v>-31.4</v>
      </c>
      <c r="AA890">
        <v>-52.68</v>
      </c>
      <c r="AB890" t="s">
        <v>625</v>
      </c>
      <c r="AC890" t="s">
        <v>109</v>
      </c>
    </row>
    <row r="891" spans="1:29" x14ac:dyDescent="0.25">
      <c r="A891" t="s">
        <v>3657</v>
      </c>
      <c r="B891" t="s">
        <v>457</v>
      </c>
      <c r="C891" t="s">
        <v>458</v>
      </c>
      <c r="D891" t="s">
        <v>3658</v>
      </c>
      <c r="E891" t="s">
        <v>460</v>
      </c>
      <c r="F891" t="s">
        <v>3665</v>
      </c>
      <c r="G891" t="s">
        <v>3666</v>
      </c>
      <c r="H891" t="s">
        <v>463</v>
      </c>
      <c r="I891" t="s">
        <v>3667</v>
      </c>
      <c r="J891" t="s">
        <v>3668</v>
      </c>
      <c r="L891" s="174">
        <v>46104</v>
      </c>
      <c r="M891" s="174">
        <v>46101</v>
      </c>
      <c r="N891">
        <v>3333089.88</v>
      </c>
      <c r="O891">
        <v>6053974</v>
      </c>
      <c r="P891">
        <v>0</v>
      </c>
      <c r="Q891">
        <v>3333089.88</v>
      </c>
      <c r="R891">
        <v>2720884.12</v>
      </c>
      <c r="S891" t="s">
        <v>109</v>
      </c>
      <c r="T891" t="s">
        <v>109</v>
      </c>
      <c r="U891" t="s">
        <v>109</v>
      </c>
      <c r="V891" t="s">
        <v>109</v>
      </c>
      <c r="W891" t="s">
        <v>3669</v>
      </c>
      <c r="Y891" t="s">
        <v>3664</v>
      </c>
      <c r="Z891">
        <v>-33.53</v>
      </c>
      <c r="AA891">
        <v>-53.37</v>
      </c>
      <c r="AB891" t="s">
        <v>523</v>
      </c>
    </row>
    <row r="892" spans="1:29" x14ac:dyDescent="0.25">
      <c r="A892" t="s">
        <v>3657</v>
      </c>
      <c r="B892" t="s">
        <v>573</v>
      </c>
      <c r="C892" t="s">
        <v>458</v>
      </c>
      <c r="D892" t="s">
        <v>3658</v>
      </c>
      <c r="E892" t="s">
        <v>460</v>
      </c>
      <c r="F892" t="s">
        <v>3670</v>
      </c>
      <c r="G892" t="s">
        <v>3671</v>
      </c>
      <c r="H892" t="s">
        <v>463</v>
      </c>
      <c r="I892" t="s">
        <v>3672</v>
      </c>
      <c r="J892" t="s">
        <v>3673</v>
      </c>
      <c r="L892" s="174">
        <v>45992.125</v>
      </c>
      <c r="M892" s="174">
        <v>46168</v>
      </c>
      <c r="N892">
        <v>93049.83</v>
      </c>
      <c r="O892">
        <v>2775995.22</v>
      </c>
      <c r="P892">
        <v>0</v>
      </c>
      <c r="Q892">
        <v>93049.83</v>
      </c>
      <c r="R892">
        <v>2682945.39</v>
      </c>
      <c r="S892" t="s">
        <v>109</v>
      </c>
      <c r="T892" t="s">
        <v>109</v>
      </c>
      <c r="U892" t="s">
        <v>114</v>
      </c>
      <c r="V892" t="s">
        <v>109</v>
      </c>
      <c r="X892" t="s">
        <v>3674</v>
      </c>
      <c r="Y892" t="s">
        <v>3664</v>
      </c>
      <c r="Z892">
        <v>-30.54</v>
      </c>
      <c r="AA892">
        <v>-52.52</v>
      </c>
      <c r="AB892" t="s">
        <v>649</v>
      </c>
      <c r="AC892" t="s">
        <v>109</v>
      </c>
    </row>
    <row r="893" spans="1:29" x14ac:dyDescent="0.25">
      <c r="A893" t="s">
        <v>3657</v>
      </c>
      <c r="B893" t="s">
        <v>476</v>
      </c>
      <c r="C893" t="s">
        <v>477</v>
      </c>
      <c r="D893" t="s">
        <v>3675</v>
      </c>
      <c r="E893" t="s">
        <v>479</v>
      </c>
      <c r="F893" t="s">
        <v>3676</v>
      </c>
      <c r="G893" t="s">
        <v>3677</v>
      </c>
      <c r="H893" t="s">
        <v>463</v>
      </c>
      <c r="I893" t="s">
        <v>3678</v>
      </c>
      <c r="J893" t="s">
        <v>3679</v>
      </c>
      <c r="K893" t="s">
        <v>3680</v>
      </c>
      <c r="L893" s="174">
        <v>45657</v>
      </c>
      <c r="M893" s="174">
        <v>45990</v>
      </c>
      <c r="N893">
        <v>6664884.1200000001</v>
      </c>
      <c r="O893">
        <v>6906263.4699999997</v>
      </c>
      <c r="P893">
        <v>241379.35</v>
      </c>
      <c r="Q893">
        <v>6664884.1200000001</v>
      </c>
      <c r="R893">
        <v>0</v>
      </c>
      <c r="S893" t="s">
        <v>109</v>
      </c>
      <c r="T893" t="s">
        <v>114</v>
      </c>
      <c r="U893" t="s">
        <v>109</v>
      </c>
      <c r="V893" t="s">
        <v>109</v>
      </c>
      <c r="W893" t="s">
        <v>3681</v>
      </c>
      <c r="Y893" t="s">
        <v>3664</v>
      </c>
      <c r="Z893">
        <v>-30.08</v>
      </c>
      <c r="AA893">
        <v>-51.05</v>
      </c>
      <c r="AB893" t="s">
        <v>475</v>
      </c>
      <c r="AC893" t="s">
        <v>3682</v>
      </c>
    </row>
    <row r="894" spans="1:29" x14ac:dyDescent="0.25">
      <c r="A894" t="s">
        <v>3657</v>
      </c>
      <c r="B894" t="s">
        <v>476</v>
      </c>
      <c r="C894" t="s">
        <v>477</v>
      </c>
      <c r="D894" t="s">
        <v>3675</v>
      </c>
      <c r="E894" t="s">
        <v>479</v>
      </c>
      <c r="F894" t="s">
        <v>3683</v>
      </c>
      <c r="G894" t="s">
        <v>3684</v>
      </c>
      <c r="H894" t="s">
        <v>463</v>
      </c>
      <c r="I894" t="s">
        <v>3685</v>
      </c>
      <c r="J894" t="s">
        <v>3686</v>
      </c>
      <c r="L894" s="174">
        <v>46022.125</v>
      </c>
      <c r="M894" s="174">
        <v>46051</v>
      </c>
      <c r="N894">
        <v>5692739.6399999997</v>
      </c>
      <c r="O894">
        <v>5921780.3999999994</v>
      </c>
      <c r="P894">
        <v>0</v>
      </c>
      <c r="Q894">
        <v>5692739.6399999997</v>
      </c>
      <c r="R894">
        <v>229040.76</v>
      </c>
      <c r="S894" t="s">
        <v>109</v>
      </c>
      <c r="T894" t="s">
        <v>109</v>
      </c>
      <c r="U894" t="s">
        <v>114</v>
      </c>
      <c r="V894" t="s">
        <v>109</v>
      </c>
      <c r="W894" t="s">
        <v>3687</v>
      </c>
      <c r="Y894" t="s">
        <v>3664</v>
      </c>
      <c r="Z894">
        <v>-29.76</v>
      </c>
      <c r="AA894">
        <v>-50.03</v>
      </c>
      <c r="AB894" t="s">
        <v>523</v>
      </c>
      <c r="AC894" t="s">
        <v>109</v>
      </c>
    </row>
    <row r="895" spans="1:29" x14ac:dyDescent="0.25">
      <c r="A895" t="s">
        <v>3657</v>
      </c>
      <c r="B895" t="s">
        <v>485</v>
      </c>
      <c r="C895" t="s">
        <v>458</v>
      </c>
      <c r="D895" t="s">
        <v>3688</v>
      </c>
      <c r="E895" t="s">
        <v>487</v>
      </c>
      <c r="F895" t="s">
        <v>3689</v>
      </c>
      <c r="G895" t="s">
        <v>3690</v>
      </c>
      <c r="H895" t="s">
        <v>463</v>
      </c>
      <c r="I895" t="s">
        <v>3691</v>
      </c>
      <c r="J895" t="s">
        <v>3692</v>
      </c>
      <c r="L895" s="174">
        <v>45992.125</v>
      </c>
      <c r="M895" s="174">
        <v>46116</v>
      </c>
      <c r="N895">
        <v>96693.3</v>
      </c>
      <c r="O895">
        <v>1113909</v>
      </c>
      <c r="P895">
        <v>0</v>
      </c>
      <c r="Q895">
        <v>96693.3</v>
      </c>
      <c r="R895">
        <v>1017215.7</v>
      </c>
      <c r="S895" t="s">
        <v>109</v>
      </c>
      <c r="T895" t="s">
        <v>109</v>
      </c>
      <c r="U895" t="s">
        <v>114</v>
      </c>
      <c r="V895" t="s">
        <v>109</v>
      </c>
      <c r="X895" t="s">
        <v>3693</v>
      </c>
      <c r="Y895" t="s">
        <v>3664</v>
      </c>
      <c r="Z895">
        <v>-30.19</v>
      </c>
      <c r="AA895">
        <v>-52.37</v>
      </c>
      <c r="AB895" t="s">
        <v>523</v>
      </c>
      <c r="AC895" t="s">
        <v>3682</v>
      </c>
    </row>
    <row r="896" spans="1:29" x14ac:dyDescent="0.25">
      <c r="A896" t="s">
        <v>3657</v>
      </c>
      <c r="B896" t="s">
        <v>495</v>
      </c>
      <c r="C896" t="s">
        <v>458</v>
      </c>
      <c r="D896" t="s">
        <v>3694</v>
      </c>
      <c r="E896" t="s">
        <v>497</v>
      </c>
      <c r="F896" t="s">
        <v>3695</v>
      </c>
      <c r="G896" t="s">
        <v>3696</v>
      </c>
      <c r="H896" t="s">
        <v>463</v>
      </c>
      <c r="I896" t="s">
        <v>3697</v>
      </c>
      <c r="J896" t="s">
        <v>3698</v>
      </c>
      <c r="L896" s="174">
        <v>45658.125</v>
      </c>
      <c r="M896" s="174">
        <v>45992</v>
      </c>
      <c r="N896">
        <v>575000</v>
      </c>
      <c r="O896">
        <v>575000</v>
      </c>
      <c r="P896">
        <v>0</v>
      </c>
      <c r="Q896">
        <v>575000</v>
      </c>
      <c r="R896">
        <v>0</v>
      </c>
      <c r="S896" t="s">
        <v>109</v>
      </c>
      <c r="T896" t="s">
        <v>109</v>
      </c>
      <c r="U896" t="s">
        <v>114</v>
      </c>
      <c r="V896" t="s">
        <v>109</v>
      </c>
      <c r="X896" t="s">
        <v>3699</v>
      </c>
      <c r="Y896" t="s">
        <v>3664</v>
      </c>
      <c r="Z896">
        <v>-31.76</v>
      </c>
      <c r="AA896">
        <v>-52.34</v>
      </c>
      <c r="AB896" t="s">
        <v>649</v>
      </c>
      <c r="AC896" t="s">
        <v>3700</v>
      </c>
    </row>
    <row r="897" spans="1:29" x14ac:dyDescent="0.25">
      <c r="A897" t="s">
        <v>3657</v>
      </c>
      <c r="B897" t="s">
        <v>1245</v>
      </c>
      <c r="C897" t="s">
        <v>546</v>
      </c>
      <c r="D897" t="s">
        <v>3701</v>
      </c>
      <c r="E897" t="s">
        <v>731</v>
      </c>
      <c r="F897" t="s">
        <v>3702</v>
      </c>
      <c r="G897" t="s">
        <v>3703</v>
      </c>
      <c r="H897" t="s">
        <v>551</v>
      </c>
      <c r="I897" t="s">
        <v>3704</v>
      </c>
      <c r="J897" t="s">
        <v>3705</v>
      </c>
      <c r="L897" s="174">
        <v>45811</v>
      </c>
      <c r="M897" s="174">
        <v>45778</v>
      </c>
      <c r="N897">
        <v>763157.89</v>
      </c>
      <c r="O897">
        <v>1383973.27</v>
      </c>
      <c r="P897">
        <v>620815.38</v>
      </c>
      <c r="Q897">
        <v>763157.89</v>
      </c>
      <c r="R897">
        <v>0</v>
      </c>
      <c r="S897" t="s">
        <v>109</v>
      </c>
      <c r="T897" t="s">
        <v>114</v>
      </c>
      <c r="U897" t="s">
        <v>466</v>
      </c>
      <c r="V897" t="s">
        <v>109</v>
      </c>
      <c r="W897" t="s">
        <v>3706</v>
      </c>
      <c r="Y897" t="s">
        <v>3664</v>
      </c>
      <c r="Z897">
        <v>-30.03</v>
      </c>
      <c r="AA897">
        <v>-51.22</v>
      </c>
      <c r="AB897" t="s">
        <v>475</v>
      </c>
      <c r="AC897" t="s">
        <v>109</v>
      </c>
    </row>
    <row r="898" spans="1:29" x14ac:dyDescent="0.25">
      <c r="A898" t="s">
        <v>3657</v>
      </c>
      <c r="B898" t="s">
        <v>1245</v>
      </c>
      <c r="C898" t="s">
        <v>546</v>
      </c>
      <c r="D898" t="s">
        <v>3701</v>
      </c>
      <c r="E898" t="s">
        <v>731</v>
      </c>
      <c r="F898" t="s">
        <v>3707</v>
      </c>
      <c r="G898" t="s">
        <v>3708</v>
      </c>
      <c r="H898" t="s">
        <v>551</v>
      </c>
      <c r="I898" t="s">
        <v>3709</v>
      </c>
      <c r="J898" t="s">
        <v>3710</v>
      </c>
      <c r="L898" s="174">
        <v>45785</v>
      </c>
      <c r="M898" s="174">
        <v>46090</v>
      </c>
      <c r="N898">
        <v>571408.31999999995</v>
      </c>
      <c r="O898">
        <v>848352.01</v>
      </c>
      <c r="P898">
        <v>276943.69</v>
      </c>
      <c r="Q898">
        <v>571408.31999999995</v>
      </c>
      <c r="R898">
        <v>0</v>
      </c>
      <c r="S898" t="s">
        <v>109</v>
      </c>
      <c r="T898" t="s">
        <v>114</v>
      </c>
      <c r="U898" t="s">
        <v>466</v>
      </c>
      <c r="V898" t="s">
        <v>109</v>
      </c>
      <c r="W898" t="s">
        <v>3706</v>
      </c>
      <c r="Y898" t="s">
        <v>3664</v>
      </c>
      <c r="Z898">
        <v>-30.03</v>
      </c>
      <c r="AA898">
        <v>-51.22</v>
      </c>
      <c r="AB898" t="s">
        <v>475</v>
      </c>
      <c r="AC898" t="s">
        <v>109</v>
      </c>
    </row>
    <row r="899" spans="1:29" x14ac:dyDescent="0.25">
      <c r="A899" t="s">
        <v>3657</v>
      </c>
      <c r="B899" t="s">
        <v>1245</v>
      </c>
      <c r="C899" t="s">
        <v>546</v>
      </c>
      <c r="D899" t="s">
        <v>3701</v>
      </c>
      <c r="E899" t="s">
        <v>731</v>
      </c>
      <c r="F899" t="s">
        <v>3711</v>
      </c>
      <c r="G899" t="s">
        <v>3712</v>
      </c>
      <c r="H899" t="s">
        <v>551</v>
      </c>
      <c r="I899" t="s">
        <v>3713</v>
      </c>
      <c r="J899" t="s">
        <v>3710</v>
      </c>
      <c r="L899" s="174">
        <v>45598</v>
      </c>
      <c r="M899" s="174">
        <v>45598</v>
      </c>
      <c r="N899">
        <v>254451.01</v>
      </c>
      <c r="O899">
        <v>698738.11</v>
      </c>
      <c r="P899">
        <v>444287.1</v>
      </c>
      <c r="Q899">
        <v>254451.01</v>
      </c>
      <c r="R899">
        <v>0</v>
      </c>
      <c r="S899" t="s">
        <v>109</v>
      </c>
      <c r="T899" t="s">
        <v>114</v>
      </c>
      <c r="U899" t="s">
        <v>466</v>
      </c>
      <c r="V899" t="s">
        <v>109</v>
      </c>
      <c r="W899" t="s">
        <v>3706</v>
      </c>
      <c r="Y899" t="s">
        <v>3664</v>
      </c>
      <c r="Z899">
        <v>-30.03</v>
      </c>
      <c r="AA899">
        <v>-51.22</v>
      </c>
      <c r="AB899" t="s">
        <v>523</v>
      </c>
      <c r="AC899" t="s">
        <v>109</v>
      </c>
    </row>
    <row r="900" spans="1:29" x14ac:dyDescent="0.25">
      <c r="A900" t="s">
        <v>3657</v>
      </c>
      <c r="B900" t="s">
        <v>1245</v>
      </c>
      <c r="C900" t="s">
        <v>546</v>
      </c>
      <c r="D900" t="s">
        <v>3701</v>
      </c>
      <c r="E900" t="s">
        <v>731</v>
      </c>
      <c r="F900" t="s">
        <v>3714</v>
      </c>
      <c r="G900" t="s">
        <v>3715</v>
      </c>
      <c r="H900" t="s">
        <v>551</v>
      </c>
      <c r="I900" t="s">
        <v>3716</v>
      </c>
      <c r="J900" t="s">
        <v>3717</v>
      </c>
      <c r="L900" s="174">
        <v>46329</v>
      </c>
      <c r="M900" s="174">
        <v>45844</v>
      </c>
      <c r="N900">
        <v>395597.57</v>
      </c>
      <c r="O900">
        <v>395597.57</v>
      </c>
      <c r="P900">
        <v>0</v>
      </c>
      <c r="Q900">
        <v>395597.57</v>
      </c>
      <c r="R900">
        <v>0</v>
      </c>
      <c r="S900" t="s">
        <v>109</v>
      </c>
      <c r="T900" t="s">
        <v>579</v>
      </c>
      <c r="U900" t="s">
        <v>114</v>
      </c>
      <c r="V900" t="s">
        <v>466</v>
      </c>
      <c r="X900" t="s">
        <v>3718</v>
      </c>
      <c r="Y900" t="s">
        <v>3664</v>
      </c>
      <c r="Z900">
        <v>-30.08</v>
      </c>
      <c r="AA900">
        <v>-51.68</v>
      </c>
      <c r="AB900" t="s">
        <v>475</v>
      </c>
      <c r="AC900" t="s">
        <v>109</v>
      </c>
    </row>
    <row r="901" spans="1:29" x14ac:dyDescent="0.25">
      <c r="A901" t="s">
        <v>3657</v>
      </c>
      <c r="B901" t="s">
        <v>729</v>
      </c>
      <c r="C901" t="s">
        <v>546</v>
      </c>
      <c r="D901" t="s">
        <v>3701</v>
      </c>
      <c r="E901" t="s">
        <v>731</v>
      </c>
      <c r="F901" t="s">
        <v>3719</v>
      </c>
      <c r="G901" t="s">
        <v>3720</v>
      </c>
      <c r="H901" t="s">
        <v>551</v>
      </c>
      <c r="I901" t="s">
        <v>3721</v>
      </c>
      <c r="J901" t="s">
        <v>3722</v>
      </c>
      <c r="K901" t="s">
        <v>3723</v>
      </c>
      <c r="L901" s="174">
        <v>45657</v>
      </c>
      <c r="M901" s="174">
        <v>45887</v>
      </c>
      <c r="N901">
        <v>122457.51</v>
      </c>
      <c r="O901">
        <v>291367.77</v>
      </c>
      <c r="P901">
        <v>168910.26</v>
      </c>
      <c r="Q901">
        <v>122457.51</v>
      </c>
      <c r="R901">
        <v>0</v>
      </c>
      <c r="S901" t="s">
        <v>109</v>
      </c>
      <c r="T901" t="s">
        <v>114</v>
      </c>
      <c r="U901" t="s">
        <v>109</v>
      </c>
      <c r="V901" t="s">
        <v>109</v>
      </c>
      <c r="W901" t="s">
        <v>3706</v>
      </c>
      <c r="Y901" t="s">
        <v>3664</v>
      </c>
      <c r="Z901">
        <v>-30.03</v>
      </c>
      <c r="AA901">
        <v>-51.23</v>
      </c>
      <c r="AB901" t="s">
        <v>537</v>
      </c>
      <c r="AC901" t="s">
        <v>109</v>
      </c>
    </row>
    <row r="902" spans="1:29" x14ac:dyDescent="0.25">
      <c r="A902" t="s">
        <v>3657</v>
      </c>
      <c r="B902" t="s">
        <v>729</v>
      </c>
      <c r="C902" t="s">
        <v>546</v>
      </c>
      <c r="D902" t="s">
        <v>3701</v>
      </c>
      <c r="E902" t="s">
        <v>731</v>
      </c>
      <c r="F902" t="s">
        <v>3724</v>
      </c>
      <c r="G902" t="s">
        <v>3725</v>
      </c>
      <c r="H902" t="s">
        <v>551</v>
      </c>
      <c r="I902" t="s">
        <v>3726</v>
      </c>
      <c r="J902" t="s">
        <v>3727</v>
      </c>
      <c r="K902" t="s">
        <v>3728</v>
      </c>
      <c r="L902" s="174">
        <v>45657</v>
      </c>
      <c r="M902" s="174">
        <v>45541</v>
      </c>
      <c r="N902">
        <v>0</v>
      </c>
      <c r="O902">
        <v>181089.42</v>
      </c>
      <c r="P902">
        <v>181089.42</v>
      </c>
      <c r="Q902">
        <v>0</v>
      </c>
      <c r="R902">
        <v>0</v>
      </c>
      <c r="S902" t="s">
        <v>109</v>
      </c>
      <c r="T902" t="s">
        <v>114</v>
      </c>
      <c r="U902" t="s">
        <v>109</v>
      </c>
      <c r="V902" t="s">
        <v>109</v>
      </c>
      <c r="W902" t="s">
        <v>3706</v>
      </c>
      <c r="Y902" t="s">
        <v>3664</v>
      </c>
      <c r="Z902">
        <v>-30.11</v>
      </c>
      <c r="AA902">
        <v>-51.33</v>
      </c>
      <c r="AB902" t="s">
        <v>523</v>
      </c>
      <c r="AC902" t="s">
        <v>109</v>
      </c>
    </row>
    <row r="903" spans="1:29" x14ac:dyDescent="0.25">
      <c r="A903" t="s">
        <v>3657</v>
      </c>
      <c r="B903" t="s">
        <v>729</v>
      </c>
      <c r="C903" t="s">
        <v>546</v>
      </c>
      <c r="D903" t="s">
        <v>3701</v>
      </c>
      <c r="E903" t="s">
        <v>731</v>
      </c>
      <c r="F903" t="s">
        <v>3729</v>
      </c>
      <c r="G903" t="s">
        <v>3730</v>
      </c>
      <c r="H903" t="s">
        <v>551</v>
      </c>
      <c r="I903" t="s">
        <v>3731</v>
      </c>
      <c r="J903" t="s">
        <v>3267</v>
      </c>
      <c r="K903" t="s">
        <v>3732</v>
      </c>
      <c r="L903" s="174">
        <v>46022.125</v>
      </c>
      <c r="M903" s="174">
        <v>45977</v>
      </c>
      <c r="N903">
        <v>539770.30000000005</v>
      </c>
      <c r="O903">
        <v>539770.30000000005</v>
      </c>
      <c r="P903">
        <v>0</v>
      </c>
      <c r="Q903">
        <v>539770.30000000005</v>
      </c>
      <c r="R903">
        <v>0</v>
      </c>
      <c r="S903" t="s">
        <v>109</v>
      </c>
      <c r="T903" t="s">
        <v>109</v>
      </c>
      <c r="U903" t="s">
        <v>114</v>
      </c>
      <c r="V903" t="s">
        <v>109</v>
      </c>
      <c r="W903" t="s">
        <v>3733</v>
      </c>
      <c r="Y903" t="s">
        <v>3664</v>
      </c>
      <c r="Z903">
        <v>-31.77</v>
      </c>
      <c r="AA903">
        <v>-52.34</v>
      </c>
      <c r="AB903" t="s">
        <v>523</v>
      </c>
      <c r="AC903" t="s">
        <v>109</v>
      </c>
    </row>
    <row r="904" spans="1:29" x14ac:dyDescent="0.25">
      <c r="A904" t="s">
        <v>3657</v>
      </c>
      <c r="B904" t="s">
        <v>729</v>
      </c>
      <c r="C904" t="s">
        <v>546</v>
      </c>
      <c r="D904" t="s">
        <v>3701</v>
      </c>
      <c r="E904" t="s">
        <v>731</v>
      </c>
      <c r="F904" t="s">
        <v>3734</v>
      </c>
      <c r="G904" t="s">
        <v>3735</v>
      </c>
      <c r="H904" t="s">
        <v>551</v>
      </c>
      <c r="I904" t="s">
        <v>3736</v>
      </c>
      <c r="J904" t="s">
        <v>2308</v>
      </c>
      <c r="K904" t="s">
        <v>3737</v>
      </c>
      <c r="L904" s="174">
        <v>46010</v>
      </c>
      <c r="M904" s="174">
        <v>46007</v>
      </c>
      <c r="N904">
        <v>404828</v>
      </c>
      <c r="O904">
        <v>404828</v>
      </c>
      <c r="P904">
        <v>0</v>
      </c>
      <c r="Q904">
        <v>404828</v>
      </c>
      <c r="R904">
        <v>0</v>
      </c>
      <c r="S904" t="s">
        <v>109</v>
      </c>
      <c r="T904" t="s">
        <v>109</v>
      </c>
      <c r="U904" t="s">
        <v>114</v>
      </c>
      <c r="V904" t="s">
        <v>109</v>
      </c>
      <c r="X904" t="s">
        <v>3738</v>
      </c>
      <c r="Y904" t="s">
        <v>3664</v>
      </c>
      <c r="Z904">
        <v>-32.24</v>
      </c>
      <c r="AA904">
        <v>-53.09</v>
      </c>
      <c r="AB904" t="s">
        <v>523</v>
      </c>
    </row>
    <row r="905" spans="1:29" x14ac:dyDescent="0.25">
      <c r="A905" t="s">
        <v>3657</v>
      </c>
      <c r="B905" t="s">
        <v>729</v>
      </c>
      <c r="C905" t="s">
        <v>546</v>
      </c>
      <c r="D905" t="s">
        <v>3701</v>
      </c>
      <c r="E905" t="s">
        <v>731</v>
      </c>
      <c r="F905" t="s">
        <v>3739</v>
      </c>
      <c r="G905" t="s">
        <v>3740</v>
      </c>
      <c r="H905" t="s">
        <v>551</v>
      </c>
      <c r="I905" t="s">
        <v>3741</v>
      </c>
      <c r="J905" t="s">
        <v>2308</v>
      </c>
      <c r="K905" t="s">
        <v>3742</v>
      </c>
      <c r="L905" s="174">
        <v>46022.125</v>
      </c>
      <c r="M905" s="174">
        <v>45982</v>
      </c>
      <c r="N905">
        <v>539770.30000000005</v>
      </c>
      <c r="O905">
        <v>539770.30000000005</v>
      </c>
      <c r="P905">
        <v>0</v>
      </c>
      <c r="Q905">
        <v>539770.30000000005</v>
      </c>
      <c r="R905">
        <v>0</v>
      </c>
      <c r="S905" t="s">
        <v>109</v>
      </c>
      <c r="T905" t="s">
        <v>109</v>
      </c>
      <c r="U905" t="s">
        <v>114</v>
      </c>
      <c r="V905" t="s">
        <v>109</v>
      </c>
      <c r="X905" t="s">
        <v>3743</v>
      </c>
      <c r="Y905" t="s">
        <v>3664</v>
      </c>
      <c r="Z905">
        <v>-30.03</v>
      </c>
      <c r="AA905">
        <v>-51.23</v>
      </c>
      <c r="AB905" t="s">
        <v>523</v>
      </c>
      <c r="AC905" t="s">
        <v>109</v>
      </c>
    </row>
    <row r="906" spans="1:29" x14ac:dyDescent="0.25">
      <c r="A906" t="s">
        <v>3657</v>
      </c>
      <c r="B906" t="s">
        <v>729</v>
      </c>
      <c r="C906" t="s">
        <v>546</v>
      </c>
      <c r="D906" t="s">
        <v>3701</v>
      </c>
      <c r="E906" t="s">
        <v>731</v>
      </c>
      <c r="F906" t="s">
        <v>3744</v>
      </c>
      <c r="G906" t="s">
        <v>3745</v>
      </c>
      <c r="H906" t="s">
        <v>551</v>
      </c>
      <c r="I906" t="s">
        <v>3746</v>
      </c>
      <c r="J906" t="s">
        <v>3267</v>
      </c>
      <c r="K906" t="s">
        <v>3747</v>
      </c>
      <c r="L906" s="174">
        <v>46022.125</v>
      </c>
      <c r="M906" s="174">
        <v>45962</v>
      </c>
      <c r="N906">
        <v>404828</v>
      </c>
      <c r="O906">
        <v>404828</v>
      </c>
      <c r="P906">
        <v>0</v>
      </c>
      <c r="Q906">
        <v>404828</v>
      </c>
      <c r="R906">
        <v>0</v>
      </c>
      <c r="S906" t="s">
        <v>109</v>
      </c>
      <c r="T906" t="s">
        <v>109</v>
      </c>
      <c r="U906" t="s">
        <v>114</v>
      </c>
      <c r="V906" t="s">
        <v>109</v>
      </c>
      <c r="X906" t="s">
        <v>3743</v>
      </c>
      <c r="Y906" t="s">
        <v>3664</v>
      </c>
      <c r="Z906">
        <v>-30.03</v>
      </c>
      <c r="AA906">
        <v>-51.23</v>
      </c>
      <c r="AB906" t="s">
        <v>523</v>
      </c>
      <c r="AC906" t="s">
        <v>109</v>
      </c>
    </row>
    <row r="907" spans="1:29" x14ac:dyDescent="0.25">
      <c r="A907" t="s">
        <v>3657</v>
      </c>
      <c r="B907" t="s">
        <v>495</v>
      </c>
      <c r="C907" t="s">
        <v>477</v>
      </c>
      <c r="D907" t="s">
        <v>3748</v>
      </c>
      <c r="E907" t="s">
        <v>532</v>
      </c>
      <c r="F907" t="s">
        <v>3749</v>
      </c>
      <c r="G907" t="s">
        <v>3750</v>
      </c>
      <c r="H907" t="s">
        <v>463</v>
      </c>
      <c r="I907" t="s">
        <v>3751</v>
      </c>
      <c r="J907" t="s">
        <v>3752</v>
      </c>
      <c r="K907" t="s">
        <v>3753</v>
      </c>
      <c r="L907" s="174">
        <v>45381</v>
      </c>
      <c r="M907" s="174">
        <v>45599</v>
      </c>
      <c r="N907">
        <v>2006480.45</v>
      </c>
      <c r="O907">
        <v>10902705.449999999</v>
      </c>
      <c r="P907">
        <v>8896225</v>
      </c>
      <c r="Q907">
        <v>2006480.45</v>
      </c>
      <c r="R907">
        <v>0</v>
      </c>
      <c r="S907" t="s">
        <v>109</v>
      </c>
      <c r="T907" t="s">
        <v>466</v>
      </c>
      <c r="U907" t="s">
        <v>109</v>
      </c>
      <c r="V907" t="s">
        <v>109</v>
      </c>
      <c r="W907" t="s">
        <v>3733</v>
      </c>
      <c r="Y907" t="s">
        <v>3664</v>
      </c>
      <c r="Z907">
        <v>-31.77</v>
      </c>
      <c r="AA907">
        <v>-52.34</v>
      </c>
      <c r="AB907" t="s">
        <v>523</v>
      </c>
      <c r="AC907" t="s">
        <v>109</v>
      </c>
    </row>
    <row r="908" spans="1:29" x14ac:dyDescent="0.25">
      <c r="A908" t="s">
        <v>3657</v>
      </c>
      <c r="B908" t="s">
        <v>538</v>
      </c>
      <c r="C908" t="s">
        <v>477</v>
      </c>
      <c r="D908" t="s">
        <v>3748</v>
      </c>
      <c r="E908" t="s">
        <v>532</v>
      </c>
      <c r="F908" t="s">
        <v>3754</v>
      </c>
      <c r="G908" t="s">
        <v>3755</v>
      </c>
      <c r="H908" t="s">
        <v>463</v>
      </c>
      <c r="I908" t="s">
        <v>3756</v>
      </c>
      <c r="J908" t="s">
        <v>3757</v>
      </c>
      <c r="K908" t="s">
        <v>3758</v>
      </c>
      <c r="L908" s="174">
        <v>46022.125</v>
      </c>
      <c r="M908" s="174">
        <v>46131</v>
      </c>
      <c r="N908">
        <v>1037578.39</v>
      </c>
      <c r="O908">
        <v>1838059.7000000002</v>
      </c>
      <c r="P908">
        <v>0</v>
      </c>
      <c r="Q908">
        <v>1037578.39</v>
      </c>
      <c r="R908">
        <v>800481.31</v>
      </c>
      <c r="S908" t="s">
        <v>109</v>
      </c>
      <c r="T908" t="s">
        <v>109</v>
      </c>
      <c r="U908" t="s">
        <v>114</v>
      </c>
      <c r="V908" t="s">
        <v>109</v>
      </c>
      <c r="X908" t="s">
        <v>3759</v>
      </c>
      <c r="Y908" t="s">
        <v>3664</v>
      </c>
      <c r="Z908">
        <v>-29.87</v>
      </c>
      <c r="AA908">
        <v>-50.08</v>
      </c>
      <c r="AB908" t="s">
        <v>523</v>
      </c>
      <c r="AC908" t="s">
        <v>3760</v>
      </c>
    </row>
    <row r="909" spans="1:29" x14ac:dyDescent="0.25">
      <c r="A909" t="s">
        <v>3657</v>
      </c>
      <c r="B909" t="s">
        <v>538</v>
      </c>
      <c r="C909" t="s">
        <v>477</v>
      </c>
      <c r="D909" t="s">
        <v>3748</v>
      </c>
      <c r="E909" t="s">
        <v>532</v>
      </c>
      <c r="F909" t="s">
        <v>3761</v>
      </c>
      <c r="G909" t="s">
        <v>3762</v>
      </c>
      <c r="H909" t="s">
        <v>463</v>
      </c>
      <c r="I909" t="s">
        <v>3763</v>
      </c>
      <c r="J909" t="s">
        <v>3764</v>
      </c>
      <c r="K909" t="s">
        <v>3765</v>
      </c>
      <c r="L909" s="174">
        <v>46022.125</v>
      </c>
      <c r="M909" s="174">
        <v>46143</v>
      </c>
      <c r="N909">
        <v>3868331.53</v>
      </c>
      <c r="O909">
        <v>6060331.75</v>
      </c>
      <c r="P909">
        <v>0</v>
      </c>
      <c r="Q909">
        <v>3868331.53</v>
      </c>
      <c r="R909">
        <v>2192000.2200000002</v>
      </c>
      <c r="S909" t="s">
        <v>109</v>
      </c>
      <c r="T909" t="s">
        <v>109</v>
      </c>
      <c r="U909" t="s">
        <v>114</v>
      </c>
      <c r="V909" t="s">
        <v>109</v>
      </c>
      <c r="W909" t="s">
        <v>3766</v>
      </c>
      <c r="Y909" t="s">
        <v>3664</v>
      </c>
      <c r="Z909">
        <v>-31.33</v>
      </c>
      <c r="AA909">
        <v>-54.11</v>
      </c>
      <c r="AB909" t="s">
        <v>523</v>
      </c>
      <c r="AC909" t="s">
        <v>3767</v>
      </c>
    </row>
    <row r="910" spans="1:29" x14ac:dyDescent="0.25">
      <c r="A910" t="s">
        <v>3657</v>
      </c>
      <c r="B910" t="s">
        <v>538</v>
      </c>
      <c r="C910" t="s">
        <v>477</v>
      </c>
      <c r="D910" t="s">
        <v>3748</v>
      </c>
      <c r="E910" t="s">
        <v>532</v>
      </c>
      <c r="F910" t="s">
        <v>3768</v>
      </c>
      <c r="G910" t="s">
        <v>3769</v>
      </c>
      <c r="H910" t="s">
        <v>463</v>
      </c>
      <c r="I910" t="s">
        <v>3672</v>
      </c>
      <c r="J910" t="s">
        <v>2430</v>
      </c>
      <c r="L910" s="174">
        <v>46022.125</v>
      </c>
      <c r="M910" s="174">
        <v>46041</v>
      </c>
      <c r="N910">
        <v>1739623.84</v>
      </c>
      <c r="O910">
        <v>1838059.71</v>
      </c>
      <c r="P910">
        <v>0</v>
      </c>
      <c r="Q910">
        <v>1739623.84</v>
      </c>
      <c r="R910">
        <v>98435.87</v>
      </c>
      <c r="S910" t="s">
        <v>109</v>
      </c>
      <c r="T910" t="s">
        <v>109</v>
      </c>
      <c r="U910" t="s">
        <v>114</v>
      </c>
      <c r="V910" t="s">
        <v>109</v>
      </c>
      <c r="X910" t="s">
        <v>3674</v>
      </c>
      <c r="Y910" t="s">
        <v>3664</v>
      </c>
      <c r="Z910">
        <v>-30.54</v>
      </c>
      <c r="AA910">
        <v>-52.52</v>
      </c>
      <c r="AB910" t="s">
        <v>523</v>
      </c>
      <c r="AC910" t="s">
        <v>3767</v>
      </c>
    </row>
    <row r="911" spans="1:29" x14ac:dyDescent="0.25">
      <c r="A911" t="s">
        <v>3657</v>
      </c>
      <c r="B911" t="s">
        <v>538</v>
      </c>
      <c r="C911" t="s">
        <v>477</v>
      </c>
      <c r="D911" t="s">
        <v>3748</v>
      </c>
      <c r="E911" t="s">
        <v>532</v>
      </c>
      <c r="F911" t="s">
        <v>3770</v>
      </c>
      <c r="G911" t="s">
        <v>3771</v>
      </c>
      <c r="H911" t="s">
        <v>463</v>
      </c>
      <c r="I911" t="s">
        <v>3772</v>
      </c>
      <c r="J911" t="s">
        <v>3773</v>
      </c>
      <c r="L911" s="174">
        <v>46022.125</v>
      </c>
      <c r="M911" s="174">
        <v>46144</v>
      </c>
      <c r="N911">
        <v>2565341.27</v>
      </c>
      <c r="O911">
        <v>5195248.18</v>
      </c>
      <c r="P911">
        <v>0</v>
      </c>
      <c r="Q911">
        <v>2565341.27</v>
      </c>
      <c r="R911">
        <v>2629906.91</v>
      </c>
      <c r="S911" t="s">
        <v>109</v>
      </c>
      <c r="T911" t="s">
        <v>109</v>
      </c>
      <c r="U911" t="s">
        <v>114</v>
      </c>
      <c r="V911" t="s">
        <v>109</v>
      </c>
      <c r="X911" t="s">
        <v>3774</v>
      </c>
      <c r="Y911" t="s">
        <v>3664</v>
      </c>
      <c r="Z911">
        <v>-30.11</v>
      </c>
      <c r="AA911">
        <v>-51.32</v>
      </c>
      <c r="AB911" t="s">
        <v>523</v>
      </c>
      <c r="AC911" t="s">
        <v>3682</v>
      </c>
    </row>
    <row r="912" spans="1:29" x14ac:dyDescent="0.25">
      <c r="A912" t="s">
        <v>3657</v>
      </c>
      <c r="B912" t="s">
        <v>538</v>
      </c>
      <c r="C912" t="s">
        <v>477</v>
      </c>
      <c r="D912" t="s">
        <v>3748</v>
      </c>
      <c r="E912" t="s">
        <v>532</v>
      </c>
      <c r="F912" t="s">
        <v>3775</v>
      </c>
      <c r="G912" t="s">
        <v>3776</v>
      </c>
      <c r="H912" t="s">
        <v>463</v>
      </c>
      <c r="I912" t="s">
        <v>3777</v>
      </c>
      <c r="J912" t="s">
        <v>3778</v>
      </c>
      <c r="L912" s="174">
        <v>46022.125</v>
      </c>
      <c r="M912" s="174">
        <v>46151</v>
      </c>
      <c r="N912">
        <v>1325531.2</v>
      </c>
      <c r="O912">
        <v>6627656</v>
      </c>
      <c r="P912">
        <v>0</v>
      </c>
      <c r="Q912">
        <v>1325531.2</v>
      </c>
      <c r="R912">
        <v>5302124.8</v>
      </c>
      <c r="S912" t="s">
        <v>109</v>
      </c>
      <c r="T912" t="s">
        <v>109</v>
      </c>
      <c r="U912" t="s">
        <v>114</v>
      </c>
      <c r="V912" t="s">
        <v>109</v>
      </c>
      <c r="W912" t="s">
        <v>3706</v>
      </c>
      <c r="Y912" t="s">
        <v>3664</v>
      </c>
      <c r="Z912">
        <v>-30.03</v>
      </c>
      <c r="AA912">
        <v>-51.23</v>
      </c>
      <c r="AB912" t="s">
        <v>523</v>
      </c>
      <c r="AC912" t="s">
        <v>3682</v>
      </c>
    </row>
    <row r="913" spans="1:29" x14ac:dyDescent="0.25">
      <c r="A913" t="s">
        <v>3657</v>
      </c>
      <c r="B913" t="s">
        <v>538</v>
      </c>
      <c r="C913" t="s">
        <v>477</v>
      </c>
      <c r="D913" t="s">
        <v>3748</v>
      </c>
      <c r="E913" t="s">
        <v>532</v>
      </c>
      <c r="F913" t="s">
        <v>3779</v>
      </c>
      <c r="G913" t="s">
        <v>3780</v>
      </c>
      <c r="H913" t="s">
        <v>463</v>
      </c>
      <c r="I913" t="s">
        <v>3781</v>
      </c>
      <c r="J913" t="s">
        <v>2953</v>
      </c>
      <c r="L913" s="174">
        <v>46022.125</v>
      </c>
      <c r="M913" s="174">
        <v>46072</v>
      </c>
      <c r="N913">
        <v>1950445.1</v>
      </c>
      <c r="O913">
        <v>2266317.3000000003</v>
      </c>
      <c r="P913">
        <v>0</v>
      </c>
      <c r="Q913">
        <v>1950445.1</v>
      </c>
      <c r="R913">
        <v>315872.2</v>
      </c>
      <c r="S913" t="s">
        <v>109</v>
      </c>
      <c r="T913" t="s">
        <v>109</v>
      </c>
      <c r="U913" t="s">
        <v>114</v>
      </c>
      <c r="V913" t="s">
        <v>109</v>
      </c>
      <c r="X913" t="s">
        <v>3782</v>
      </c>
      <c r="Y913" t="s">
        <v>3664</v>
      </c>
      <c r="Z913">
        <v>-29.82</v>
      </c>
      <c r="AA913">
        <v>-50.52</v>
      </c>
      <c r="AB913" t="s">
        <v>523</v>
      </c>
      <c r="AC913" t="s">
        <v>3760</v>
      </c>
    </row>
    <row r="914" spans="1:29" x14ac:dyDescent="0.25">
      <c r="A914" t="s">
        <v>3657</v>
      </c>
      <c r="B914" t="s">
        <v>538</v>
      </c>
      <c r="C914" t="s">
        <v>477</v>
      </c>
      <c r="D914" t="s">
        <v>3748</v>
      </c>
      <c r="E914" t="s">
        <v>532</v>
      </c>
      <c r="F914" t="s">
        <v>3783</v>
      </c>
      <c r="G914" t="s">
        <v>3784</v>
      </c>
      <c r="H914" t="s">
        <v>463</v>
      </c>
      <c r="I914" t="s">
        <v>3678</v>
      </c>
      <c r="J914" t="s">
        <v>2430</v>
      </c>
      <c r="L914" s="174">
        <v>46022.125</v>
      </c>
      <c r="M914" s="174">
        <v>46041</v>
      </c>
      <c r="N914">
        <v>1838059.7</v>
      </c>
      <c r="O914">
        <v>1838059.7</v>
      </c>
      <c r="P914">
        <v>0</v>
      </c>
      <c r="Q914">
        <v>1838059.7</v>
      </c>
      <c r="R914">
        <v>0</v>
      </c>
      <c r="S914" t="s">
        <v>109</v>
      </c>
      <c r="T914" t="s">
        <v>109</v>
      </c>
      <c r="U914" t="s">
        <v>114</v>
      </c>
      <c r="V914" t="s">
        <v>109</v>
      </c>
      <c r="W914" t="s">
        <v>3681</v>
      </c>
      <c r="Y914" t="s">
        <v>3664</v>
      </c>
      <c r="Z914">
        <v>-30.08</v>
      </c>
      <c r="AA914">
        <v>-51.05</v>
      </c>
      <c r="AB914" t="s">
        <v>523</v>
      </c>
      <c r="AC914" t="s">
        <v>3682</v>
      </c>
    </row>
    <row r="915" spans="1:29" x14ac:dyDescent="0.25">
      <c r="A915" t="s">
        <v>3657</v>
      </c>
      <c r="B915" t="s">
        <v>538</v>
      </c>
      <c r="C915" t="s">
        <v>477</v>
      </c>
      <c r="D915" t="s">
        <v>3748</v>
      </c>
      <c r="E915" t="s">
        <v>532</v>
      </c>
      <c r="F915" t="s">
        <v>3785</v>
      </c>
      <c r="G915" t="s">
        <v>3786</v>
      </c>
      <c r="H915" t="s">
        <v>463</v>
      </c>
      <c r="I915" t="s">
        <v>3787</v>
      </c>
      <c r="J915" t="s">
        <v>615</v>
      </c>
      <c r="K915" t="s">
        <v>3788</v>
      </c>
      <c r="L915" s="174">
        <v>46022</v>
      </c>
      <c r="M915" s="174">
        <v>46135</v>
      </c>
      <c r="N915">
        <v>508850</v>
      </c>
      <c r="O915">
        <v>508850</v>
      </c>
      <c r="P915">
        <v>0</v>
      </c>
      <c r="Q915">
        <v>508850</v>
      </c>
      <c r="R915">
        <v>0</v>
      </c>
      <c r="S915" t="s">
        <v>109</v>
      </c>
      <c r="T915" t="s">
        <v>109</v>
      </c>
      <c r="U915" t="s">
        <v>109</v>
      </c>
      <c r="V915" t="s">
        <v>109</v>
      </c>
      <c r="W915" t="s">
        <v>3669</v>
      </c>
      <c r="Y915" t="s">
        <v>3664</v>
      </c>
      <c r="Z915">
        <v>-32.04</v>
      </c>
      <c r="AA915">
        <v>-52.1</v>
      </c>
      <c r="AB915" t="s">
        <v>523</v>
      </c>
    </row>
    <row r="916" spans="1:29" x14ac:dyDescent="0.25">
      <c r="A916" t="s">
        <v>3657</v>
      </c>
      <c r="B916" t="s">
        <v>545</v>
      </c>
      <c r="C916" t="s">
        <v>546</v>
      </c>
      <c r="D916" t="s">
        <v>3789</v>
      </c>
      <c r="E916" t="s">
        <v>548</v>
      </c>
      <c r="F916" t="s">
        <v>3790</v>
      </c>
      <c r="G916" t="s">
        <v>3791</v>
      </c>
      <c r="H916" t="s">
        <v>551</v>
      </c>
      <c r="I916" t="s">
        <v>3792</v>
      </c>
      <c r="J916" t="s">
        <v>3793</v>
      </c>
      <c r="K916" t="s">
        <v>3794</v>
      </c>
      <c r="L916" s="174">
        <v>45657</v>
      </c>
      <c r="M916" s="174">
        <v>45628</v>
      </c>
      <c r="N916">
        <v>794183.94</v>
      </c>
      <c r="O916">
        <v>3218955.19</v>
      </c>
      <c r="P916">
        <v>2424771.25</v>
      </c>
      <c r="Q916">
        <v>794183.94</v>
      </c>
      <c r="R916">
        <v>0</v>
      </c>
      <c r="S916" t="s">
        <v>109</v>
      </c>
      <c r="T916" t="s">
        <v>114</v>
      </c>
      <c r="U916" t="s">
        <v>109</v>
      </c>
      <c r="V916" t="s">
        <v>109</v>
      </c>
      <c r="W916" t="s">
        <v>3706</v>
      </c>
      <c r="Y916" t="s">
        <v>3664</v>
      </c>
      <c r="Z916">
        <v>-29.99</v>
      </c>
      <c r="AA916">
        <v>-51.08</v>
      </c>
      <c r="AB916" t="s">
        <v>523</v>
      </c>
      <c r="AC916" t="s">
        <v>109</v>
      </c>
    </row>
    <row r="917" spans="1:29" x14ac:dyDescent="0.25">
      <c r="A917" t="s">
        <v>3657</v>
      </c>
      <c r="B917" t="s">
        <v>545</v>
      </c>
      <c r="C917" t="s">
        <v>546</v>
      </c>
      <c r="D917" t="s">
        <v>3789</v>
      </c>
      <c r="E917" t="s">
        <v>548</v>
      </c>
      <c r="F917" t="s">
        <v>3795</v>
      </c>
      <c r="G917" t="s">
        <v>3796</v>
      </c>
      <c r="H917" t="s">
        <v>551</v>
      </c>
      <c r="I917" t="s">
        <v>3797</v>
      </c>
      <c r="J917" t="s">
        <v>3798</v>
      </c>
      <c r="K917" t="s">
        <v>3799</v>
      </c>
      <c r="L917" s="174">
        <v>46022.125</v>
      </c>
      <c r="M917" s="174">
        <v>45946</v>
      </c>
      <c r="N917">
        <v>1649087.11</v>
      </c>
      <c r="O917">
        <v>1649087.11</v>
      </c>
      <c r="P917">
        <v>0</v>
      </c>
      <c r="Q917">
        <v>1649087.11</v>
      </c>
      <c r="R917">
        <v>0</v>
      </c>
      <c r="S917" t="s">
        <v>109</v>
      </c>
      <c r="T917" t="s">
        <v>109</v>
      </c>
      <c r="U917" t="s">
        <v>114</v>
      </c>
      <c r="V917" t="s">
        <v>109</v>
      </c>
      <c r="W917" t="s">
        <v>3687</v>
      </c>
      <c r="Y917" t="s">
        <v>3664</v>
      </c>
      <c r="Z917">
        <v>-29.54</v>
      </c>
      <c r="AA917">
        <v>-49.89</v>
      </c>
      <c r="AB917" t="s">
        <v>523</v>
      </c>
      <c r="AC917" t="s">
        <v>109</v>
      </c>
    </row>
    <row r="918" spans="1:29" x14ac:dyDescent="0.25">
      <c r="A918" t="s">
        <v>3657</v>
      </c>
      <c r="B918" t="s">
        <v>545</v>
      </c>
      <c r="C918" t="s">
        <v>546</v>
      </c>
      <c r="D918" t="s">
        <v>3789</v>
      </c>
      <c r="E918" t="s">
        <v>548</v>
      </c>
      <c r="F918" t="s">
        <v>3800</v>
      </c>
      <c r="G918" t="s">
        <v>3801</v>
      </c>
      <c r="H918" t="s">
        <v>551</v>
      </c>
      <c r="I918" t="s">
        <v>3802</v>
      </c>
      <c r="J918" t="s">
        <v>3803</v>
      </c>
      <c r="K918" t="s">
        <v>3804</v>
      </c>
      <c r="L918" s="174">
        <v>46022.125</v>
      </c>
      <c r="M918" s="174">
        <v>46006</v>
      </c>
      <c r="N918">
        <v>2563069.98</v>
      </c>
      <c r="O918">
        <v>2563069.98</v>
      </c>
      <c r="P918">
        <v>0</v>
      </c>
      <c r="Q918">
        <v>2563069.98</v>
      </c>
      <c r="R918">
        <v>0</v>
      </c>
      <c r="S918" t="s">
        <v>109</v>
      </c>
      <c r="T918" t="s">
        <v>109</v>
      </c>
      <c r="U918" t="s">
        <v>114</v>
      </c>
      <c r="V918" t="s">
        <v>109</v>
      </c>
      <c r="X918" t="s">
        <v>3759</v>
      </c>
      <c r="Y918" t="s">
        <v>3664</v>
      </c>
      <c r="Z918">
        <v>-29.87</v>
      </c>
      <c r="AA918">
        <v>-50.08</v>
      </c>
      <c r="AB918" t="s">
        <v>523</v>
      </c>
      <c r="AC918" t="s">
        <v>109</v>
      </c>
    </row>
    <row r="919" spans="1:29" x14ac:dyDescent="0.25">
      <c r="A919" t="s">
        <v>3657</v>
      </c>
      <c r="B919" t="s">
        <v>545</v>
      </c>
      <c r="C919" t="s">
        <v>546</v>
      </c>
      <c r="D919" t="s">
        <v>3789</v>
      </c>
      <c r="E919" t="s">
        <v>548</v>
      </c>
      <c r="F919" t="s">
        <v>3805</v>
      </c>
      <c r="G919" t="s">
        <v>3806</v>
      </c>
      <c r="H919" t="s">
        <v>551</v>
      </c>
      <c r="I919" t="s">
        <v>3807</v>
      </c>
      <c r="J919" t="s">
        <v>2360</v>
      </c>
      <c r="K919" t="s">
        <v>3808</v>
      </c>
      <c r="L919" s="174">
        <v>46022.125</v>
      </c>
      <c r="M919" s="174">
        <v>45891</v>
      </c>
      <c r="N919">
        <v>103902</v>
      </c>
      <c r="O919">
        <v>103902</v>
      </c>
      <c r="P919">
        <v>0</v>
      </c>
      <c r="Q919">
        <v>103902</v>
      </c>
      <c r="R919">
        <v>0</v>
      </c>
      <c r="S919" t="s">
        <v>109</v>
      </c>
      <c r="T919" t="s">
        <v>109</v>
      </c>
      <c r="U919" t="s">
        <v>114</v>
      </c>
      <c r="V919" t="s">
        <v>109</v>
      </c>
      <c r="W919" t="s">
        <v>3681</v>
      </c>
      <c r="Y919" t="s">
        <v>3664</v>
      </c>
      <c r="Z919">
        <v>-30.02</v>
      </c>
      <c r="AA919">
        <v>-51.17</v>
      </c>
      <c r="AB919" t="s">
        <v>523</v>
      </c>
      <c r="AC919" t="s">
        <v>109</v>
      </c>
    </row>
    <row r="920" spans="1:29" x14ac:dyDescent="0.25">
      <c r="A920" t="s">
        <v>3657</v>
      </c>
      <c r="B920" t="s">
        <v>545</v>
      </c>
      <c r="C920" t="s">
        <v>546</v>
      </c>
      <c r="D920" t="s">
        <v>3789</v>
      </c>
      <c r="E920" t="s">
        <v>548</v>
      </c>
      <c r="F920" t="s">
        <v>3809</v>
      </c>
      <c r="G920" t="s">
        <v>3810</v>
      </c>
      <c r="H920" t="s">
        <v>551</v>
      </c>
      <c r="I920" t="s">
        <v>3811</v>
      </c>
      <c r="J920" t="s">
        <v>2360</v>
      </c>
      <c r="K920" t="s">
        <v>3812</v>
      </c>
      <c r="L920" s="174">
        <v>46022.125</v>
      </c>
      <c r="M920" s="174">
        <v>45871</v>
      </c>
      <c r="N920">
        <v>103902</v>
      </c>
      <c r="O920">
        <v>103902</v>
      </c>
      <c r="P920">
        <v>0</v>
      </c>
      <c r="Q920">
        <v>103902</v>
      </c>
      <c r="R920">
        <v>0</v>
      </c>
      <c r="S920" t="s">
        <v>109</v>
      </c>
      <c r="T920" t="s">
        <v>109</v>
      </c>
      <c r="U920" t="s">
        <v>114</v>
      </c>
      <c r="V920" t="s">
        <v>109</v>
      </c>
      <c r="W920" t="s">
        <v>3681</v>
      </c>
      <c r="Y920" t="s">
        <v>3664</v>
      </c>
      <c r="Z920">
        <v>-30.01</v>
      </c>
      <c r="AA920">
        <v>-51.14</v>
      </c>
      <c r="AB920" t="s">
        <v>523</v>
      </c>
      <c r="AC920" t="s">
        <v>109</v>
      </c>
    </row>
    <row r="921" spans="1:29" x14ac:dyDescent="0.25">
      <c r="A921" t="s">
        <v>3657</v>
      </c>
      <c r="B921" t="s">
        <v>545</v>
      </c>
      <c r="C921" t="s">
        <v>546</v>
      </c>
      <c r="D921" t="s">
        <v>3789</v>
      </c>
      <c r="E921" t="s">
        <v>548</v>
      </c>
      <c r="F921" t="s">
        <v>3813</v>
      </c>
      <c r="G921" t="s">
        <v>3814</v>
      </c>
      <c r="H921" t="s">
        <v>551</v>
      </c>
      <c r="I921" t="s">
        <v>3815</v>
      </c>
      <c r="J921" t="s">
        <v>2360</v>
      </c>
      <c r="K921" t="s">
        <v>3816</v>
      </c>
      <c r="L921">
        <v>46022.125</v>
      </c>
      <c r="M921">
        <v>45886</v>
      </c>
      <c r="N921">
        <v>103902</v>
      </c>
      <c r="O921">
        <v>103902</v>
      </c>
      <c r="P921">
        <v>0</v>
      </c>
      <c r="Q921">
        <v>103902</v>
      </c>
      <c r="R921">
        <v>0</v>
      </c>
      <c r="S921" t="s">
        <v>109</v>
      </c>
      <c r="T921" t="s">
        <v>109</v>
      </c>
      <c r="U921" t="s">
        <v>114</v>
      </c>
      <c r="V921" t="s">
        <v>109</v>
      </c>
      <c r="W921" t="s">
        <v>3681</v>
      </c>
      <c r="Y921" t="s">
        <v>3664</v>
      </c>
      <c r="Z921">
        <v>-30.16</v>
      </c>
      <c r="AA921">
        <v>-51.15</v>
      </c>
      <c r="AB921" t="s">
        <v>523</v>
      </c>
      <c r="AC921" t="s">
        <v>109</v>
      </c>
    </row>
    <row r="922" spans="1:29" x14ac:dyDescent="0.25">
      <c r="A922" t="s">
        <v>3657</v>
      </c>
      <c r="B922" t="s">
        <v>545</v>
      </c>
      <c r="C922" t="s">
        <v>546</v>
      </c>
      <c r="D922" t="s">
        <v>3789</v>
      </c>
      <c r="E922" t="s">
        <v>548</v>
      </c>
      <c r="F922" t="s">
        <v>3817</v>
      </c>
      <c r="G922" t="s">
        <v>3818</v>
      </c>
      <c r="H922" t="s">
        <v>551</v>
      </c>
      <c r="I922" t="s">
        <v>3819</v>
      </c>
      <c r="J922" t="s">
        <v>2360</v>
      </c>
      <c r="K922" t="s">
        <v>3816</v>
      </c>
      <c r="L922">
        <v>46022.125</v>
      </c>
      <c r="M922">
        <v>45901</v>
      </c>
      <c r="N922">
        <v>103902</v>
      </c>
      <c r="O922">
        <v>103902</v>
      </c>
      <c r="P922">
        <v>0</v>
      </c>
      <c r="Q922">
        <v>103902</v>
      </c>
      <c r="R922">
        <v>0</v>
      </c>
      <c r="S922" t="s">
        <v>109</v>
      </c>
      <c r="T922" t="s">
        <v>109</v>
      </c>
      <c r="U922" t="s">
        <v>114</v>
      </c>
      <c r="V922" t="s">
        <v>109</v>
      </c>
      <c r="W922" t="s">
        <v>3706</v>
      </c>
      <c r="X922" t="s">
        <v>3743</v>
      </c>
      <c r="Y922" t="s">
        <v>3664</v>
      </c>
      <c r="Z922">
        <v>-30.03</v>
      </c>
      <c r="AA922">
        <v>-51.23</v>
      </c>
      <c r="AB922" t="s">
        <v>523</v>
      </c>
      <c r="AC922" t="s">
        <v>109</v>
      </c>
    </row>
    <row r="923" spans="1:29" x14ac:dyDescent="0.25">
      <c r="A923" t="s">
        <v>3657</v>
      </c>
      <c r="B923" t="s">
        <v>545</v>
      </c>
      <c r="C923" t="s">
        <v>546</v>
      </c>
      <c r="D923" t="s">
        <v>3789</v>
      </c>
      <c r="E923" t="s">
        <v>548</v>
      </c>
      <c r="F923" t="s">
        <v>3820</v>
      </c>
      <c r="G923" t="s">
        <v>3821</v>
      </c>
      <c r="H923" t="s">
        <v>551</v>
      </c>
      <c r="I923" t="s">
        <v>3763</v>
      </c>
      <c r="J923" t="s">
        <v>3822</v>
      </c>
      <c r="L923">
        <v>46022.125</v>
      </c>
      <c r="M923">
        <v>46081</v>
      </c>
      <c r="N923">
        <v>1335829.46</v>
      </c>
      <c r="O923">
        <v>2019828.1400000001</v>
      </c>
      <c r="P923">
        <v>0</v>
      </c>
      <c r="Q923">
        <v>1335829.46</v>
      </c>
      <c r="R923">
        <v>683998.68</v>
      </c>
      <c r="S923" t="s">
        <v>109</v>
      </c>
      <c r="T923" t="s">
        <v>109</v>
      </c>
      <c r="U923" t="s">
        <v>114</v>
      </c>
      <c r="V923" t="s">
        <v>109</v>
      </c>
      <c r="W923" t="s">
        <v>3766</v>
      </c>
      <c r="Y923" t="s">
        <v>3664</v>
      </c>
      <c r="Z923">
        <v>-31.33</v>
      </c>
      <c r="AA923">
        <v>-54.11</v>
      </c>
      <c r="AB923" t="s">
        <v>523</v>
      </c>
      <c r="AC923" t="s">
        <v>109</v>
      </c>
    </row>
    <row r="924" spans="1:29" x14ac:dyDescent="0.25">
      <c r="A924" t="s">
        <v>3657</v>
      </c>
      <c r="B924" t="s">
        <v>573</v>
      </c>
      <c r="C924" t="s">
        <v>458</v>
      </c>
      <c r="D924" t="s">
        <v>3823</v>
      </c>
      <c r="E924" t="s">
        <v>3824</v>
      </c>
      <c r="F924" t="s">
        <v>3825</v>
      </c>
      <c r="G924" t="s">
        <v>3826</v>
      </c>
      <c r="H924" t="s">
        <v>463</v>
      </c>
      <c r="I924" t="s">
        <v>3827</v>
      </c>
      <c r="J924" t="s">
        <v>3828</v>
      </c>
      <c r="L924">
        <v>46143</v>
      </c>
      <c r="M924">
        <v>46061</v>
      </c>
      <c r="N924">
        <v>8500459.7699999996</v>
      </c>
      <c r="O924">
        <v>8708765.8299999982</v>
      </c>
      <c r="P924">
        <v>122321.44</v>
      </c>
      <c r="Q924">
        <v>8500459.7699999996</v>
      </c>
      <c r="R924">
        <v>85984.62</v>
      </c>
      <c r="S924" t="s">
        <v>109</v>
      </c>
      <c r="T924" t="s">
        <v>579</v>
      </c>
      <c r="U924" t="s">
        <v>114</v>
      </c>
      <c r="V924" t="s">
        <v>466</v>
      </c>
      <c r="W924" t="s">
        <v>3669</v>
      </c>
      <c r="Y924" t="s">
        <v>3664</v>
      </c>
      <c r="Z924">
        <v>-32.04</v>
      </c>
      <c r="AA924">
        <v>-52.1</v>
      </c>
      <c r="AB924" t="s">
        <v>475</v>
      </c>
      <c r="AC924" t="s">
        <v>109</v>
      </c>
    </row>
    <row r="925" spans="1:29" x14ac:dyDescent="0.25">
      <c r="A925" t="s">
        <v>3657</v>
      </c>
      <c r="B925" t="s">
        <v>580</v>
      </c>
      <c r="C925" t="s">
        <v>458</v>
      </c>
      <c r="D925" t="s">
        <v>3829</v>
      </c>
      <c r="E925" t="s">
        <v>3830</v>
      </c>
      <c r="F925" t="s">
        <v>3831</v>
      </c>
      <c r="G925" t="s">
        <v>3832</v>
      </c>
      <c r="H925" t="s">
        <v>463</v>
      </c>
      <c r="I925" t="s">
        <v>3833</v>
      </c>
      <c r="J925" t="s">
        <v>3834</v>
      </c>
      <c r="L925">
        <v>45992</v>
      </c>
      <c r="M925">
        <v>46124</v>
      </c>
      <c r="N925">
        <v>11374892.390000001</v>
      </c>
      <c r="O925">
        <v>15264576.880000001</v>
      </c>
      <c r="P925">
        <v>3856764.96</v>
      </c>
      <c r="Q925">
        <v>11374892.390000001</v>
      </c>
      <c r="R925">
        <v>32919.53</v>
      </c>
      <c r="S925" t="s">
        <v>579</v>
      </c>
      <c r="T925" t="s">
        <v>579</v>
      </c>
      <c r="U925" t="s">
        <v>114</v>
      </c>
      <c r="V925" t="s">
        <v>466</v>
      </c>
      <c r="W925" t="s">
        <v>3766</v>
      </c>
      <c r="Y925" t="s">
        <v>3664</v>
      </c>
      <c r="Z925">
        <v>-31.33</v>
      </c>
      <c r="AA925">
        <v>-54.11</v>
      </c>
      <c r="AB925" t="s">
        <v>475</v>
      </c>
      <c r="AC925" t="s">
        <v>109</v>
      </c>
    </row>
    <row r="926" spans="1:29" x14ac:dyDescent="0.25">
      <c r="A926" t="s">
        <v>3657</v>
      </c>
      <c r="B926" t="s">
        <v>580</v>
      </c>
      <c r="C926" t="s">
        <v>458</v>
      </c>
      <c r="D926" t="s">
        <v>3835</v>
      </c>
      <c r="E926" t="s">
        <v>3836</v>
      </c>
      <c r="F926" t="s">
        <v>3837</v>
      </c>
      <c r="G926" t="s">
        <v>3838</v>
      </c>
      <c r="H926" t="s">
        <v>463</v>
      </c>
      <c r="I926" t="s">
        <v>3839</v>
      </c>
      <c r="J926" t="s">
        <v>3840</v>
      </c>
      <c r="L926">
        <v>45291</v>
      </c>
      <c r="M926">
        <v>45969</v>
      </c>
      <c r="N926">
        <v>0</v>
      </c>
      <c r="O926">
        <v>13694910.93</v>
      </c>
      <c r="P926">
        <v>13694910.93</v>
      </c>
      <c r="Q926">
        <v>0</v>
      </c>
      <c r="R926">
        <v>0</v>
      </c>
      <c r="S926" t="s">
        <v>114</v>
      </c>
      <c r="T926" t="s">
        <v>466</v>
      </c>
      <c r="U926" t="s">
        <v>109</v>
      </c>
      <c r="V926" t="s">
        <v>109</v>
      </c>
      <c r="W926" t="s">
        <v>3841</v>
      </c>
      <c r="Y926" t="s">
        <v>3664</v>
      </c>
      <c r="Z926">
        <v>-30.85</v>
      </c>
      <c r="AA926">
        <v>-51.82</v>
      </c>
      <c r="AB926" t="s">
        <v>537</v>
      </c>
      <c r="AC926" t="s">
        <v>109</v>
      </c>
    </row>
    <row r="927" spans="1:29" x14ac:dyDescent="0.25">
      <c r="A927" t="s">
        <v>3657</v>
      </c>
      <c r="B927" t="s">
        <v>1245</v>
      </c>
      <c r="C927" t="s">
        <v>458</v>
      </c>
      <c r="D927" t="s">
        <v>3842</v>
      </c>
      <c r="E927" t="s">
        <v>3843</v>
      </c>
      <c r="F927" t="s">
        <v>3844</v>
      </c>
      <c r="G927" t="s">
        <v>7155</v>
      </c>
      <c r="H927" t="s">
        <v>551</v>
      </c>
      <c r="I927" t="s">
        <v>3845</v>
      </c>
      <c r="J927" t="s">
        <v>3846</v>
      </c>
      <c r="L927">
        <v>46583</v>
      </c>
      <c r="M927">
        <v>46172</v>
      </c>
      <c r="N927">
        <v>169330.72</v>
      </c>
      <c r="O927">
        <v>341500.95</v>
      </c>
      <c r="P927">
        <v>0</v>
      </c>
      <c r="Q927">
        <v>169330.72</v>
      </c>
      <c r="R927">
        <v>172170.23</v>
      </c>
      <c r="S927" t="s">
        <v>109</v>
      </c>
      <c r="T927" t="s">
        <v>109</v>
      </c>
      <c r="U927" t="s">
        <v>114</v>
      </c>
      <c r="V927" t="s">
        <v>466</v>
      </c>
      <c r="W927" t="s">
        <v>3706</v>
      </c>
      <c r="X927" t="s">
        <v>7156</v>
      </c>
      <c r="Y927" t="s">
        <v>3664</v>
      </c>
      <c r="Z927">
        <v>-29.96</v>
      </c>
      <c r="AA927">
        <v>-51.63</v>
      </c>
      <c r="AB927" t="s">
        <v>523</v>
      </c>
    </row>
    <row r="928" spans="1:29" x14ac:dyDescent="0.25">
      <c r="A928" t="s">
        <v>3657</v>
      </c>
      <c r="B928" t="s">
        <v>580</v>
      </c>
      <c r="C928" t="s">
        <v>458</v>
      </c>
      <c r="D928" t="s">
        <v>3847</v>
      </c>
      <c r="E928" t="s">
        <v>3848</v>
      </c>
      <c r="F928" t="s">
        <v>3849</v>
      </c>
      <c r="G928" t="s">
        <v>3850</v>
      </c>
      <c r="H928" t="s">
        <v>463</v>
      </c>
      <c r="I928" t="s">
        <v>3851</v>
      </c>
      <c r="J928" t="s">
        <v>3852</v>
      </c>
      <c r="L928">
        <v>45992</v>
      </c>
      <c r="M928">
        <v>46102</v>
      </c>
      <c r="N928">
        <v>7666981.5099999998</v>
      </c>
      <c r="O928">
        <v>19317298.899999999</v>
      </c>
      <c r="P928">
        <v>184423.06</v>
      </c>
      <c r="Q928">
        <v>7666981.5099999998</v>
      </c>
      <c r="R928">
        <v>11465894.33</v>
      </c>
      <c r="S928" t="s">
        <v>109</v>
      </c>
      <c r="T928" t="s">
        <v>579</v>
      </c>
      <c r="U928" t="s">
        <v>114</v>
      </c>
      <c r="V928" t="s">
        <v>466</v>
      </c>
      <c r="W928" t="s">
        <v>3687</v>
      </c>
      <c r="Y928" t="s">
        <v>3664</v>
      </c>
      <c r="Z928">
        <v>-29.98</v>
      </c>
      <c r="AA928">
        <v>-50.13</v>
      </c>
      <c r="AB928" t="s">
        <v>475</v>
      </c>
      <c r="AC928" t="s">
        <v>109</v>
      </c>
    </row>
    <row r="929" spans="1:29" x14ac:dyDescent="0.25">
      <c r="A929" t="s">
        <v>3657</v>
      </c>
      <c r="B929" t="s">
        <v>495</v>
      </c>
      <c r="C929" t="s">
        <v>458</v>
      </c>
      <c r="D929" t="s">
        <v>3853</v>
      </c>
      <c r="E929" t="s">
        <v>3854</v>
      </c>
      <c r="F929" t="s">
        <v>3855</v>
      </c>
      <c r="G929" t="s">
        <v>3856</v>
      </c>
      <c r="H929" t="s">
        <v>463</v>
      </c>
      <c r="I929" t="s">
        <v>3857</v>
      </c>
      <c r="J929" t="s">
        <v>623</v>
      </c>
      <c r="L929">
        <v>45658.125</v>
      </c>
      <c r="M929">
        <v>45992</v>
      </c>
      <c r="N929">
        <v>575000</v>
      </c>
      <c r="O929">
        <v>575000</v>
      </c>
      <c r="P929">
        <v>0</v>
      </c>
      <c r="Q929">
        <v>575000</v>
      </c>
      <c r="R929">
        <v>0</v>
      </c>
      <c r="S929" t="s">
        <v>109</v>
      </c>
      <c r="T929" t="s">
        <v>109</v>
      </c>
      <c r="U929" t="s">
        <v>109</v>
      </c>
      <c r="V929" t="s">
        <v>114</v>
      </c>
      <c r="X929" t="s">
        <v>3699</v>
      </c>
      <c r="Y929" t="s">
        <v>3664</v>
      </c>
      <c r="Z929">
        <v>-31.76</v>
      </c>
      <c r="AA929">
        <v>-52.34</v>
      </c>
      <c r="AB929" t="s">
        <v>523</v>
      </c>
      <c r="AC929" t="s">
        <v>3858</v>
      </c>
    </row>
    <row r="930" spans="1:29" x14ac:dyDescent="0.25">
      <c r="A930" t="s">
        <v>3657</v>
      </c>
      <c r="B930" t="s">
        <v>580</v>
      </c>
      <c r="C930" t="s">
        <v>458</v>
      </c>
      <c r="D930" t="s">
        <v>3853</v>
      </c>
      <c r="E930" t="s">
        <v>3854</v>
      </c>
      <c r="F930" t="s">
        <v>3859</v>
      </c>
      <c r="G930" t="s">
        <v>3860</v>
      </c>
      <c r="H930" t="s">
        <v>463</v>
      </c>
      <c r="I930" t="s">
        <v>3861</v>
      </c>
      <c r="J930" t="s">
        <v>3862</v>
      </c>
      <c r="K930" t="s">
        <v>3863</v>
      </c>
      <c r="L930">
        <v>45658.125</v>
      </c>
      <c r="M930">
        <v>46132</v>
      </c>
      <c r="N930">
        <v>1125318.81</v>
      </c>
      <c r="O930">
        <v>19013110.529999997</v>
      </c>
      <c r="P930">
        <v>0</v>
      </c>
      <c r="Q930">
        <v>1125318.81</v>
      </c>
      <c r="R930">
        <v>17887791.719999999</v>
      </c>
      <c r="S930" t="s">
        <v>109</v>
      </c>
      <c r="T930" t="s">
        <v>109</v>
      </c>
      <c r="U930" t="s">
        <v>114</v>
      </c>
      <c r="V930" t="s">
        <v>466</v>
      </c>
      <c r="X930" t="s">
        <v>3699</v>
      </c>
      <c r="Y930" t="s">
        <v>3664</v>
      </c>
      <c r="Z930">
        <v>-31.76</v>
      </c>
      <c r="AA930">
        <v>-52.34</v>
      </c>
      <c r="AB930" t="s">
        <v>523</v>
      </c>
      <c r="AC930" t="s">
        <v>3700</v>
      </c>
    </row>
    <row r="931" spans="1:29" x14ac:dyDescent="0.25">
      <c r="A931" t="s">
        <v>3657</v>
      </c>
      <c r="B931" t="s">
        <v>580</v>
      </c>
      <c r="C931" t="s">
        <v>458</v>
      </c>
      <c r="D931" t="s">
        <v>3864</v>
      </c>
      <c r="E931" t="s">
        <v>3865</v>
      </c>
      <c r="F931" t="s">
        <v>3866</v>
      </c>
      <c r="G931" t="s">
        <v>3867</v>
      </c>
      <c r="H931" t="s">
        <v>463</v>
      </c>
      <c r="I931" t="s">
        <v>3868</v>
      </c>
      <c r="J931" t="s">
        <v>3869</v>
      </c>
      <c r="L931">
        <v>45291</v>
      </c>
      <c r="M931">
        <v>45447</v>
      </c>
      <c r="N931">
        <v>0</v>
      </c>
      <c r="O931">
        <v>19449014</v>
      </c>
      <c r="P931">
        <v>19449014</v>
      </c>
      <c r="Q931">
        <v>0</v>
      </c>
      <c r="R931">
        <v>0</v>
      </c>
      <c r="S931" t="s">
        <v>109</v>
      </c>
      <c r="T931" t="s">
        <v>466</v>
      </c>
      <c r="U931" t="s">
        <v>109</v>
      </c>
      <c r="V931" t="s">
        <v>109</v>
      </c>
      <c r="W931" t="s">
        <v>3706</v>
      </c>
      <c r="Y931" t="s">
        <v>3664</v>
      </c>
      <c r="Z931">
        <v>-30.03</v>
      </c>
      <c r="AA931">
        <v>-51.23</v>
      </c>
      <c r="AB931" t="s">
        <v>537</v>
      </c>
      <c r="AC931" t="s">
        <v>109</v>
      </c>
    </row>
    <row r="932" spans="1:29" x14ac:dyDescent="0.25">
      <c r="A932" t="s">
        <v>3657</v>
      </c>
      <c r="B932" t="s">
        <v>1245</v>
      </c>
      <c r="C932" t="s">
        <v>458</v>
      </c>
      <c r="D932" t="s">
        <v>3870</v>
      </c>
      <c r="E932" t="s">
        <v>3871</v>
      </c>
      <c r="F932" t="s">
        <v>3872</v>
      </c>
      <c r="G932" t="s">
        <v>3873</v>
      </c>
      <c r="H932" t="s">
        <v>551</v>
      </c>
      <c r="I932" t="s">
        <v>3874</v>
      </c>
      <c r="J932" t="s">
        <v>1256</v>
      </c>
      <c r="L932">
        <v>45658.125</v>
      </c>
      <c r="M932">
        <v>46127</v>
      </c>
      <c r="N932">
        <v>166464.64000000001</v>
      </c>
      <c r="O932">
        <v>255776.52000000002</v>
      </c>
      <c r="P932">
        <v>0</v>
      </c>
      <c r="Q932">
        <v>166464.64000000001</v>
      </c>
      <c r="R932">
        <v>89311.88</v>
      </c>
      <c r="S932" t="s">
        <v>109</v>
      </c>
      <c r="T932" t="s">
        <v>109</v>
      </c>
      <c r="U932" t="s">
        <v>114</v>
      </c>
      <c r="V932" t="s">
        <v>466</v>
      </c>
      <c r="W932" t="s">
        <v>3681</v>
      </c>
      <c r="Y932" t="s">
        <v>3664</v>
      </c>
      <c r="Z932">
        <v>-29.33</v>
      </c>
      <c r="AA932">
        <v>-49.73</v>
      </c>
      <c r="AB932" t="s">
        <v>523</v>
      </c>
      <c r="AC932" t="s">
        <v>109</v>
      </c>
    </row>
    <row r="933" spans="1:29" x14ac:dyDescent="0.25">
      <c r="A933" t="s">
        <v>3657</v>
      </c>
      <c r="B933" t="s">
        <v>580</v>
      </c>
      <c r="C933" t="s">
        <v>458</v>
      </c>
      <c r="D933" t="s">
        <v>3870</v>
      </c>
      <c r="E933" t="s">
        <v>3871</v>
      </c>
      <c r="F933" t="s">
        <v>3875</v>
      </c>
      <c r="G933" t="s">
        <v>3876</v>
      </c>
      <c r="H933" t="s">
        <v>463</v>
      </c>
      <c r="I933" t="s">
        <v>3877</v>
      </c>
      <c r="J933" t="s">
        <v>3878</v>
      </c>
      <c r="K933" t="s">
        <v>3879</v>
      </c>
      <c r="L933">
        <v>45658.125</v>
      </c>
      <c r="M933">
        <v>46145</v>
      </c>
      <c r="N933">
        <v>7662048.4699999997</v>
      </c>
      <c r="O933">
        <v>11309197.550000001</v>
      </c>
      <c r="P933">
        <v>11166.33</v>
      </c>
      <c r="Q933">
        <v>7662048.4699999997</v>
      </c>
      <c r="R933">
        <v>3635982.75</v>
      </c>
      <c r="S933" t="s">
        <v>109</v>
      </c>
      <c r="T933" t="s">
        <v>109</v>
      </c>
      <c r="U933" t="s">
        <v>114</v>
      </c>
      <c r="V933" t="s">
        <v>466</v>
      </c>
      <c r="X933" t="s">
        <v>3880</v>
      </c>
      <c r="Y933" t="s">
        <v>3664</v>
      </c>
      <c r="Z933">
        <v>-29.37</v>
      </c>
      <c r="AA933">
        <v>-49.85</v>
      </c>
      <c r="AB933" t="s">
        <v>523</v>
      </c>
      <c r="AC933" t="s">
        <v>3760</v>
      </c>
    </row>
    <row r="934" spans="1:29" x14ac:dyDescent="0.25">
      <c r="A934" t="s">
        <v>3657</v>
      </c>
      <c r="B934" t="s">
        <v>580</v>
      </c>
      <c r="C934" t="s">
        <v>458</v>
      </c>
      <c r="D934" t="s">
        <v>3881</v>
      </c>
      <c r="E934" t="s">
        <v>3882</v>
      </c>
      <c r="F934" t="s">
        <v>3883</v>
      </c>
      <c r="G934" t="s">
        <v>3884</v>
      </c>
      <c r="H934" t="s">
        <v>463</v>
      </c>
      <c r="I934" t="s">
        <v>3885</v>
      </c>
      <c r="J934" t="s">
        <v>3886</v>
      </c>
      <c r="L934">
        <v>45962</v>
      </c>
      <c r="M934">
        <v>45941</v>
      </c>
      <c r="N934">
        <v>20899361.280000001</v>
      </c>
      <c r="O934">
        <v>22337579.5</v>
      </c>
      <c r="P934">
        <v>1438218.2200000002</v>
      </c>
      <c r="Q934">
        <v>20899361.280000001</v>
      </c>
      <c r="R934">
        <v>0</v>
      </c>
      <c r="S934" t="s">
        <v>579</v>
      </c>
      <c r="T934" t="s">
        <v>579</v>
      </c>
      <c r="U934" t="s">
        <v>579</v>
      </c>
      <c r="V934" t="s">
        <v>114</v>
      </c>
      <c r="W934" t="s">
        <v>3706</v>
      </c>
      <c r="Y934" t="s">
        <v>3664</v>
      </c>
      <c r="Z934">
        <v>-30.08</v>
      </c>
      <c r="AA934">
        <v>-51.02</v>
      </c>
      <c r="AB934" t="s">
        <v>469</v>
      </c>
      <c r="AC934" t="s">
        <v>109</v>
      </c>
    </row>
    <row r="935" spans="1:29" x14ac:dyDescent="0.25">
      <c r="A935" t="s">
        <v>3657</v>
      </c>
      <c r="B935" t="s">
        <v>573</v>
      </c>
      <c r="C935" t="s">
        <v>604</v>
      </c>
      <c r="D935" t="s">
        <v>3887</v>
      </c>
      <c r="E935" t="s">
        <v>606</v>
      </c>
      <c r="F935" t="s">
        <v>3888</v>
      </c>
      <c r="G935" t="s">
        <v>3889</v>
      </c>
      <c r="H935" t="s">
        <v>463</v>
      </c>
      <c r="I935" t="s">
        <v>3890</v>
      </c>
      <c r="J935" t="s">
        <v>632</v>
      </c>
      <c r="K935" t="s">
        <v>3891</v>
      </c>
      <c r="L935">
        <v>46022.125</v>
      </c>
      <c r="M935">
        <v>46001</v>
      </c>
      <c r="N935">
        <v>1511664.68</v>
      </c>
      <c r="O935">
        <v>1526540.47</v>
      </c>
      <c r="P935">
        <v>14875.79</v>
      </c>
      <c r="Q935">
        <v>1511664.68</v>
      </c>
      <c r="R935">
        <v>0</v>
      </c>
      <c r="S935" t="s">
        <v>109</v>
      </c>
      <c r="T935" t="s">
        <v>114</v>
      </c>
      <c r="U935" t="s">
        <v>466</v>
      </c>
      <c r="V935" t="s">
        <v>109</v>
      </c>
      <c r="W935" t="s">
        <v>3681</v>
      </c>
      <c r="Y935" t="s">
        <v>3664</v>
      </c>
      <c r="Z935">
        <v>-29.99</v>
      </c>
      <c r="AA935">
        <v>-51.81</v>
      </c>
      <c r="AB935" t="s">
        <v>475</v>
      </c>
      <c r="AC935" t="s">
        <v>3682</v>
      </c>
    </row>
    <row r="936" spans="1:29" x14ac:dyDescent="0.25">
      <c r="A936" t="s">
        <v>3657</v>
      </c>
      <c r="B936" t="s">
        <v>573</v>
      </c>
      <c r="C936" t="s">
        <v>604</v>
      </c>
      <c r="D936" t="s">
        <v>3887</v>
      </c>
      <c r="E936" t="s">
        <v>606</v>
      </c>
      <c r="F936" t="s">
        <v>3892</v>
      </c>
      <c r="G936" t="s">
        <v>3893</v>
      </c>
      <c r="H936" t="s">
        <v>463</v>
      </c>
      <c r="I936" t="s">
        <v>3894</v>
      </c>
      <c r="J936" t="s">
        <v>3895</v>
      </c>
      <c r="K936" t="s">
        <v>3896</v>
      </c>
      <c r="L936">
        <v>45993.125</v>
      </c>
      <c r="M936">
        <v>45979</v>
      </c>
      <c r="N936">
        <v>66094.06</v>
      </c>
      <c r="O936">
        <v>66094.06</v>
      </c>
      <c r="P936">
        <v>0</v>
      </c>
      <c r="Q936">
        <v>66094.06</v>
      </c>
      <c r="R936">
        <v>0</v>
      </c>
      <c r="S936" t="s">
        <v>109</v>
      </c>
      <c r="T936" t="s">
        <v>579</v>
      </c>
      <c r="U936" t="s">
        <v>114</v>
      </c>
      <c r="V936" t="s">
        <v>109</v>
      </c>
      <c r="Y936" t="s">
        <v>3664</v>
      </c>
      <c r="Z936">
        <v>-33.270000000000003</v>
      </c>
      <c r="AA936">
        <v>-53.1</v>
      </c>
      <c r="AB936" t="s">
        <v>475</v>
      </c>
      <c r="AC936" t="s">
        <v>3897</v>
      </c>
    </row>
    <row r="937" spans="1:29" x14ac:dyDescent="0.25">
      <c r="A937" t="s">
        <v>3657</v>
      </c>
      <c r="B937" t="s">
        <v>641</v>
      </c>
      <c r="C937" t="s">
        <v>477</v>
      </c>
      <c r="D937" t="s">
        <v>3898</v>
      </c>
      <c r="E937" t="s">
        <v>643</v>
      </c>
      <c r="F937" t="s">
        <v>3899</v>
      </c>
      <c r="G937" t="s">
        <v>3900</v>
      </c>
      <c r="H937" t="s">
        <v>463</v>
      </c>
      <c r="I937" t="s">
        <v>3901</v>
      </c>
      <c r="J937" t="s">
        <v>3902</v>
      </c>
      <c r="K937" t="s">
        <v>3903</v>
      </c>
      <c r="L937">
        <v>46020</v>
      </c>
      <c r="M937">
        <v>46020</v>
      </c>
      <c r="N937">
        <v>2078314.38</v>
      </c>
      <c r="O937">
        <v>2223717.0099999998</v>
      </c>
      <c r="P937">
        <v>145402.63</v>
      </c>
      <c r="Q937">
        <v>2078314.38</v>
      </c>
      <c r="R937">
        <v>0</v>
      </c>
      <c r="S937" t="s">
        <v>109</v>
      </c>
      <c r="T937" t="s">
        <v>114</v>
      </c>
      <c r="U937" t="s">
        <v>466</v>
      </c>
      <c r="V937" t="s">
        <v>109</v>
      </c>
      <c r="W937" t="s">
        <v>3681</v>
      </c>
      <c r="Y937" t="s">
        <v>3664</v>
      </c>
      <c r="Z937">
        <v>-30.24</v>
      </c>
      <c r="AA937">
        <v>-50.25</v>
      </c>
      <c r="AB937" t="s">
        <v>475</v>
      </c>
      <c r="AC937" t="s">
        <v>3760</v>
      </c>
    </row>
    <row r="938" spans="1:29" x14ac:dyDescent="0.25">
      <c r="A938" t="s">
        <v>3657</v>
      </c>
      <c r="B938" t="s">
        <v>641</v>
      </c>
      <c r="C938" t="s">
        <v>477</v>
      </c>
      <c r="D938" t="s">
        <v>3898</v>
      </c>
      <c r="E938" t="s">
        <v>643</v>
      </c>
      <c r="F938" t="s">
        <v>3904</v>
      </c>
      <c r="G938" t="s">
        <v>3905</v>
      </c>
      <c r="H938" t="s">
        <v>463</v>
      </c>
      <c r="I938" t="s">
        <v>3906</v>
      </c>
      <c r="J938" t="s">
        <v>7157</v>
      </c>
      <c r="K938" t="s">
        <v>7158</v>
      </c>
      <c r="L938">
        <v>46022.125</v>
      </c>
      <c r="M938">
        <v>46009</v>
      </c>
      <c r="N938">
        <v>715119.01</v>
      </c>
      <c r="O938">
        <v>1410308.1</v>
      </c>
      <c r="P938">
        <v>0</v>
      </c>
      <c r="Q938">
        <v>1334264.6000000001</v>
      </c>
      <c r="R938">
        <v>76043.5</v>
      </c>
      <c r="S938" t="s">
        <v>109</v>
      </c>
      <c r="T938" t="s">
        <v>109</v>
      </c>
      <c r="U938" t="s">
        <v>114</v>
      </c>
      <c r="V938" t="s">
        <v>109</v>
      </c>
      <c r="X938" t="s">
        <v>3907</v>
      </c>
      <c r="Y938" t="s">
        <v>3664</v>
      </c>
      <c r="Z938">
        <v>-31.87</v>
      </c>
      <c r="AA938">
        <v>-52.82</v>
      </c>
      <c r="AB938" t="s">
        <v>523</v>
      </c>
      <c r="AC938" t="s">
        <v>3897</v>
      </c>
    </row>
    <row r="939" spans="1:29" x14ac:dyDescent="0.25">
      <c r="A939" t="s">
        <v>3657</v>
      </c>
      <c r="B939" t="s">
        <v>641</v>
      </c>
      <c r="C939" t="s">
        <v>477</v>
      </c>
      <c r="D939" t="s">
        <v>3898</v>
      </c>
      <c r="E939" t="s">
        <v>643</v>
      </c>
      <c r="F939" t="s">
        <v>3908</v>
      </c>
      <c r="G939" t="s">
        <v>3909</v>
      </c>
      <c r="H939" t="s">
        <v>463</v>
      </c>
      <c r="I939" t="s">
        <v>3910</v>
      </c>
      <c r="J939" t="s">
        <v>7159</v>
      </c>
      <c r="K939" t="s">
        <v>3911</v>
      </c>
      <c r="L939">
        <v>46022.125</v>
      </c>
      <c r="M939">
        <v>45979</v>
      </c>
      <c r="N939">
        <v>791146.69</v>
      </c>
      <c r="O939">
        <v>354975.38</v>
      </c>
      <c r="P939">
        <v>0</v>
      </c>
      <c r="Q939">
        <v>354975.38</v>
      </c>
      <c r="R939">
        <v>0</v>
      </c>
      <c r="S939" t="s">
        <v>109</v>
      </c>
      <c r="T939" t="s">
        <v>109</v>
      </c>
      <c r="U939" t="s">
        <v>114</v>
      </c>
      <c r="V939" t="s">
        <v>109</v>
      </c>
      <c r="W939" t="s">
        <v>3733</v>
      </c>
      <c r="X939" t="s">
        <v>7160</v>
      </c>
      <c r="Y939" t="s">
        <v>3664</v>
      </c>
      <c r="Z939">
        <v>-32.340000000000003</v>
      </c>
      <c r="AA939">
        <v>-52.54</v>
      </c>
      <c r="AB939" t="s">
        <v>523</v>
      </c>
      <c r="AC939" t="s">
        <v>3897</v>
      </c>
    </row>
    <row r="940" spans="1:29" x14ac:dyDescent="0.25">
      <c r="A940" t="s">
        <v>3912</v>
      </c>
      <c r="B940" t="s">
        <v>495</v>
      </c>
      <c r="C940" t="s">
        <v>458</v>
      </c>
      <c r="D940" t="s">
        <v>2791</v>
      </c>
      <c r="E940" t="s">
        <v>2792</v>
      </c>
      <c r="F940" t="s">
        <v>3913</v>
      </c>
      <c r="G940" t="s">
        <v>3914</v>
      </c>
      <c r="H940" t="s">
        <v>463</v>
      </c>
      <c r="I940" t="s">
        <v>3915</v>
      </c>
      <c r="J940" t="s">
        <v>1799</v>
      </c>
      <c r="L940">
        <v>45992</v>
      </c>
      <c r="M940">
        <v>45920</v>
      </c>
      <c r="N940">
        <v>473475.26</v>
      </c>
      <c r="O940">
        <v>538546.9</v>
      </c>
      <c r="P940">
        <v>40749.32</v>
      </c>
      <c r="Q940">
        <v>473475.26</v>
      </c>
      <c r="R940">
        <v>24322.32</v>
      </c>
      <c r="S940" t="s">
        <v>109</v>
      </c>
      <c r="T940" t="s">
        <v>114</v>
      </c>
      <c r="U940" t="s">
        <v>114</v>
      </c>
      <c r="V940" t="s">
        <v>109</v>
      </c>
      <c r="W940" t="s">
        <v>2673</v>
      </c>
      <c r="X940" t="s">
        <v>3916</v>
      </c>
      <c r="Y940" t="s">
        <v>102</v>
      </c>
      <c r="Z940">
        <v>-1.39</v>
      </c>
      <c r="AA940">
        <v>-48.85</v>
      </c>
      <c r="AB940" t="s">
        <v>475</v>
      </c>
      <c r="AC940" t="s">
        <v>109</v>
      </c>
    </row>
    <row r="941" spans="1:29" x14ac:dyDescent="0.25">
      <c r="A941" t="s">
        <v>3912</v>
      </c>
      <c r="B941" t="s">
        <v>580</v>
      </c>
      <c r="C941" t="s">
        <v>458</v>
      </c>
      <c r="D941" t="s">
        <v>2791</v>
      </c>
      <c r="E941" t="s">
        <v>2792</v>
      </c>
      <c r="F941" t="s">
        <v>3917</v>
      </c>
      <c r="G941" t="s">
        <v>3918</v>
      </c>
      <c r="H941" t="s">
        <v>463</v>
      </c>
      <c r="I941" t="s">
        <v>3919</v>
      </c>
      <c r="J941" t="s">
        <v>3920</v>
      </c>
      <c r="K941" t="s">
        <v>3921</v>
      </c>
      <c r="L941">
        <v>45991</v>
      </c>
      <c r="M941">
        <v>45991</v>
      </c>
      <c r="N941">
        <v>3243696.41</v>
      </c>
      <c r="O941">
        <v>8449635.3599999994</v>
      </c>
      <c r="P941">
        <v>2886070.53</v>
      </c>
      <c r="Q941">
        <v>3243696.41</v>
      </c>
      <c r="R941">
        <v>2319868.42</v>
      </c>
      <c r="S941" t="s">
        <v>109</v>
      </c>
      <c r="T941" t="s">
        <v>109</v>
      </c>
      <c r="U941" t="s">
        <v>109</v>
      </c>
      <c r="V941" t="s">
        <v>109</v>
      </c>
      <c r="W941" t="s">
        <v>2673</v>
      </c>
      <c r="X941" t="s">
        <v>3922</v>
      </c>
      <c r="Y941" t="s">
        <v>102</v>
      </c>
      <c r="Z941">
        <v>-0.16</v>
      </c>
      <c r="AA941">
        <v>-50.38</v>
      </c>
      <c r="AB941" t="s">
        <v>475</v>
      </c>
    </row>
    <row r="942" spans="1:29" x14ac:dyDescent="0.25">
      <c r="A942" t="s">
        <v>3912</v>
      </c>
      <c r="B942" t="s">
        <v>580</v>
      </c>
      <c r="C942" t="s">
        <v>458</v>
      </c>
      <c r="D942" t="s">
        <v>2791</v>
      </c>
      <c r="E942" t="s">
        <v>2792</v>
      </c>
      <c r="F942" t="s">
        <v>3923</v>
      </c>
      <c r="G942" t="s">
        <v>3924</v>
      </c>
      <c r="H942" t="s">
        <v>463</v>
      </c>
      <c r="I942" t="s">
        <v>3925</v>
      </c>
      <c r="J942" t="s">
        <v>3926</v>
      </c>
      <c r="K942" t="s">
        <v>3927</v>
      </c>
      <c r="L942">
        <v>45621</v>
      </c>
      <c r="M942">
        <v>46230</v>
      </c>
      <c r="N942">
        <v>1199732.98</v>
      </c>
      <c r="O942">
        <v>9045606.9800000004</v>
      </c>
      <c r="P942">
        <v>0</v>
      </c>
      <c r="Q942">
        <v>1199732.98</v>
      </c>
      <c r="R942">
        <v>7845874</v>
      </c>
      <c r="S942" t="s">
        <v>114</v>
      </c>
      <c r="T942" t="s">
        <v>114</v>
      </c>
      <c r="U942" t="s">
        <v>109</v>
      </c>
      <c r="V942" t="s">
        <v>109</v>
      </c>
      <c r="W942" t="s">
        <v>2673</v>
      </c>
      <c r="Y942" t="s">
        <v>102</v>
      </c>
      <c r="Z942">
        <v>-0.16</v>
      </c>
      <c r="AA942">
        <v>-50.38</v>
      </c>
      <c r="AB942" t="s">
        <v>475</v>
      </c>
      <c r="AC942" t="s">
        <v>109</v>
      </c>
    </row>
    <row r="943" spans="1:29" x14ac:dyDescent="0.25">
      <c r="A943" t="s">
        <v>3912</v>
      </c>
      <c r="B943" t="s">
        <v>580</v>
      </c>
      <c r="C943" t="s">
        <v>458</v>
      </c>
      <c r="D943" t="s">
        <v>2791</v>
      </c>
      <c r="E943" t="s">
        <v>2792</v>
      </c>
      <c r="F943" t="s">
        <v>3928</v>
      </c>
      <c r="G943" t="s">
        <v>3929</v>
      </c>
      <c r="H943" t="s">
        <v>463</v>
      </c>
      <c r="I943" t="s">
        <v>3930</v>
      </c>
      <c r="J943" t="s">
        <v>3931</v>
      </c>
      <c r="L943">
        <v>45621</v>
      </c>
      <c r="M943">
        <v>45990</v>
      </c>
      <c r="N943">
        <v>2229506.7999999998</v>
      </c>
      <c r="O943">
        <v>16542683.879999999</v>
      </c>
      <c r="P943">
        <v>14313177.08</v>
      </c>
      <c r="Q943">
        <v>2229506.7999999998</v>
      </c>
      <c r="R943">
        <v>0</v>
      </c>
      <c r="S943" t="s">
        <v>114</v>
      </c>
      <c r="T943" t="s">
        <v>114</v>
      </c>
      <c r="U943" t="s">
        <v>109</v>
      </c>
      <c r="V943" t="s">
        <v>109</v>
      </c>
      <c r="W943" t="s">
        <v>2673</v>
      </c>
      <c r="Y943" t="s">
        <v>102</v>
      </c>
      <c r="Z943">
        <v>-0.16</v>
      </c>
      <c r="AA943">
        <v>-49.99</v>
      </c>
      <c r="AB943" t="s">
        <v>537</v>
      </c>
      <c r="AC943" t="s">
        <v>109</v>
      </c>
    </row>
    <row r="944" spans="1:29" x14ac:dyDescent="0.25">
      <c r="A944" t="s">
        <v>3912</v>
      </c>
      <c r="B944" t="s">
        <v>580</v>
      </c>
      <c r="C944" t="s">
        <v>458</v>
      </c>
      <c r="D944" t="s">
        <v>2791</v>
      </c>
      <c r="E944" t="s">
        <v>2792</v>
      </c>
      <c r="F944" t="s">
        <v>3932</v>
      </c>
      <c r="G944" t="s">
        <v>3933</v>
      </c>
      <c r="H944" t="s">
        <v>463</v>
      </c>
      <c r="I944" t="s">
        <v>3934</v>
      </c>
      <c r="J944" t="s">
        <v>3935</v>
      </c>
      <c r="L944">
        <v>45992</v>
      </c>
      <c r="M944">
        <v>46022</v>
      </c>
      <c r="N944">
        <v>11936494.810000001</v>
      </c>
      <c r="O944">
        <v>14233433.08</v>
      </c>
      <c r="P944">
        <v>154672.29</v>
      </c>
      <c r="Q944">
        <v>11936494.810000001</v>
      </c>
      <c r="R944">
        <v>2142265.98</v>
      </c>
      <c r="S944" t="s">
        <v>109</v>
      </c>
      <c r="T944" t="s">
        <v>114</v>
      </c>
      <c r="U944" t="s">
        <v>114</v>
      </c>
      <c r="V944" t="s">
        <v>109</v>
      </c>
      <c r="W944" t="s">
        <v>2673</v>
      </c>
      <c r="Y944" t="s">
        <v>102</v>
      </c>
      <c r="Z944">
        <v>-1.54</v>
      </c>
      <c r="AA944">
        <v>-49.22</v>
      </c>
      <c r="AB944" t="s">
        <v>475</v>
      </c>
      <c r="AC944" t="s">
        <v>109</v>
      </c>
    </row>
    <row r="945" spans="1:29" x14ac:dyDescent="0.25">
      <c r="A945" t="s">
        <v>3912</v>
      </c>
      <c r="B945" t="s">
        <v>580</v>
      </c>
      <c r="C945" t="s">
        <v>458</v>
      </c>
      <c r="D945" t="s">
        <v>2791</v>
      </c>
      <c r="E945" t="s">
        <v>2792</v>
      </c>
      <c r="F945" t="s">
        <v>3936</v>
      </c>
      <c r="G945" t="s">
        <v>3937</v>
      </c>
      <c r="H945" t="s">
        <v>463</v>
      </c>
      <c r="I945" t="s">
        <v>3938</v>
      </c>
      <c r="J945" t="s">
        <v>3939</v>
      </c>
      <c r="L945">
        <v>45992</v>
      </c>
      <c r="M945">
        <v>45991</v>
      </c>
      <c r="N945">
        <v>11252422.859999999</v>
      </c>
      <c r="O945">
        <v>13002338.67</v>
      </c>
      <c r="P945">
        <v>126004.47</v>
      </c>
      <c r="Q945">
        <v>11252422.859999999</v>
      </c>
      <c r="R945">
        <v>1623911.34</v>
      </c>
      <c r="S945" t="s">
        <v>109</v>
      </c>
      <c r="T945" t="s">
        <v>114</v>
      </c>
      <c r="U945" t="s">
        <v>114</v>
      </c>
      <c r="V945" t="s">
        <v>109</v>
      </c>
      <c r="W945" t="s">
        <v>2673</v>
      </c>
      <c r="Y945" t="s">
        <v>102</v>
      </c>
      <c r="Z945">
        <v>-0.99</v>
      </c>
      <c r="AA945">
        <v>-49.95</v>
      </c>
      <c r="AB945" t="s">
        <v>475</v>
      </c>
      <c r="AC945" t="s">
        <v>109</v>
      </c>
    </row>
    <row r="946" spans="1:29" x14ac:dyDescent="0.25">
      <c r="A946" t="s">
        <v>3912</v>
      </c>
      <c r="B946" t="s">
        <v>580</v>
      </c>
      <c r="C946" t="s">
        <v>458</v>
      </c>
      <c r="D946" t="s">
        <v>2791</v>
      </c>
      <c r="E946" t="s">
        <v>2792</v>
      </c>
      <c r="F946" t="s">
        <v>3940</v>
      </c>
      <c r="G946" t="s">
        <v>3941</v>
      </c>
      <c r="H946" t="s">
        <v>463</v>
      </c>
      <c r="I946" t="s">
        <v>3942</v>
      </c>
      <c r="J946" t="s">
        <v>3943</v>
      </c>
      <c r="L946">
        <v>45992</v>
      </c>
      <c r="M946">
        <v>46022</v>
      </c>
      <c r="N946">
        <v>11368302.52</v>
      </c>
      <c r="O946">
        <v>13680381.729999999</v>
      </c>
      <c r="P946">
        <v>75420.19</v>
      </c>
      <c r="Q946">
        <v>11368302.52</v>
      </c>
      <c r="R946">
        <v>2236659.02</v>
      </c>
      <c r="S946" t="s">
        <v>109</v>
      </c>
      <c r="T946" t="s">
        <v>114</v>
      </c>
      <c r="U946" t="s">
        <v>114</v>
      </c>
      <c r="V946" t="s">
        <v>109</v>
      </c>
      <c r="W946" t="s">
        <v>2673</v>
      </c>
      <c r="Y946" t="s">
        <v>102</v>
      </c>
      <c r="Z946">
        <v>-1.72</v>
      </c>
      <c r="AA946">
        <v>-49.53</v>
      </c>
      <c r="AB946" t="s">
        <v>475</v>
      </c>
      <c r="AC946" t="s">
        <v>109</v>
      </c>
    </row>
    <row r="947" spans="1:29" x14ac:dyDescent="0.25">
      <c r="A947" t="s">
        <v>3912</v>
      </c>
      <c r="B947" t="s">
        <v>457</v>
      </c>
      <c r="C947" t="s">
        <v>458</v>
      </c>
      <c r="D947" t="s">
        <v>3944</v>
      </c>
      <c r="E947" t="s">
        <v>3945</v>
      </c>
      <c r="F947" t="s">
        <v>3946</v>
      </c>
      <c r="G947" t="s">
        <v>3947</v>
      </c>
      <c r="H947" t="s">
        <v>463</v>
      </c>
      <c r="I947" t="s">
        <v>3948</v>
      </c>
      <c r="J947" t="s">
        <v>3949</v>
      </c>
      <c r="K947" t="s">
        <v>3950</v>
      </c>
      <c r="L947">
        <v>45992</v>
      </c>
      <c r="M947">
        <v>45628</v>
      </c>
      <c r="N947">
        <v>1206877.7</v>
      </c>
      <c r="O947">
        <v>6767028.8600000003</v>
      </c>
      <c r="P947">
        <v>5560151.1600000001</v>
      </c>
      <c r="Q947">
        <v>1206877.7</v>
      </c>
      <c r="R947">
        <v>0</v>
      </c>
      <c r="S947" t="s">
        <v>579</v>
      </c>
      <c r="T947" t="s">
        <v>114</v>
      </c>
      <c r="U947" t="s">
        <v>109</v>
      </c>
      <c r="V947" t="s">
        <v>109</v>
      </c>
      <c r="W947" t="s">
        <v>2673</v>
      </c>
      <c r="Y947" t="s">
        <v>102</v>
      </c>
      <c r="Z947">
        <v>-2.2599999999999998</v>
      </c>
      <c r="AA947">
        <v>-49.53</v>
      </c>
      <c r="AB947" t="s">
        <v>537</v>
      </c>
      <c r="AC947" t="s">
        <v>109</v>
      </c>
    </row>
    <row r="948" spans="1:29" x14ac:dyDescent="0.25">
      <c r="A948" t="s">
        <v>3912</v>
      </c>
      <c r="B948" t="s">
        <v>457</v>
      </c>
      <c r="C948" t="s">
        <v>458</v>
      </c>
      <c r="D948" t="s">
        <v>3944</v>
      </c>
      <c r="E948" t="s">
        <v>3945</v>
      </c>
      <c r="F948" t="s">
        <v>106</v>
      </c>
      <c r="G948" t="s">
        <v>3951</v>
      </c>
      <c r="H948" t="s">
        <v>463</v>
      </c>
      <c r="I948" t="s">
        <v>1451</v>
      </c>
      <c r="J948" t="s">
        <v>3952</v>
      </c>
      <c r="K948" t="s">
        <v>3953</v>
      </c>
      <c r="L948">
        <v>45656</v>
      </c>
      <c r="M948">
        <v>45987</v>
      </c>
      <c r="N948">
        <v>2389972.14</v>
      </c>
      <c r="O948">
        <v>5760855.8599999994</v>
      </c>
      <c r="P948">
        <v>3370883.7199999997</v>
      </c>
      <c r="Q948">
        <v>2389972.14</v>
      </c>
      <c r="R948">
        <v>0</v>
      </c>
      <c r="S948" t="s">
        <v>114</v>
      </c>
      <c r="T948" t="s">
        <v>114</v>
      </c>
      <c r="U948" t="s">
        <v>109</v>
      </c>
      <c r="V948" t="s">
        <v>109</v>
      </c>
      <c r="W948" t="s">
        <v>2736</v>
      </c>
      <c r="Y948" t="s">
        <v>102</v>
      </c>
      <c r="Z948">
        <v>-1.95</v>
      </c>
      <c r="AA948">
        <v>-54.07</v>
      </c>
      <c r="AB948" t="s">
        <v>475</v>
      </c>
      <c r="AC948" t="s">
        <v>109</v>
      </c>
    </row>
    <row r="949" spans="1:29" x14ac:dyDescent="0.25">
      <c r="A949" t="s">
        <v>3912</v>
      </c>
      <c r="B949" t="s">
        <v>457</v>
      </c>
      <c r="C949" t="s">
        <v>458</v>
      </c>
      <c r="D949" t="s">
        <v>3944</v>
      </c>
      <c r="E949" t="s">
        <v>3945</v>
      </c>
      <c r="F949" t="s">
        <v>3954</v>
      </c>
      <c r="G949" t="s">
        <v>3955</v>
      </c>
      <c r="H949" t="s">
        <v>463</v>
      </c>
      <c r="I949" t="s">
        <v>3956</v>
      </c>
      <c r="J949" t="s">
        <v>3957</v>
      </c>
      <c r="K949" t="s">
        <v>3958</v>
      </c>
      <c r="L949">
        <v>45992</v>
      </c>
      <c r="M949">
        <v>46134</v>
      </c>
      <c r="N949">
        <v>0</v>
      </c>
      <c r="O949">
        <v>4450430</v>
      </c>
      <c r="P949">
        <v>58769.39</v>
      </c>
      <c r="Q949">
        <v>0</v>
      </c>
      <c r="R949">
        <v>4391660.6100000003</v>
      </c>
      <c r="S949" t="s">
        <v>109</v>
      </c>
      <c r="T949" t="s">
        <v>114</v>
      </c>
      <c r="U949" t="s">
        <v>114</v>
      </c>
      <c r="V949" t="s">
        <v>109</v>
      </c>
      <c r="W949" t="s">
        <v>2736</v>
      </c>
      <c r="Y949" t="s">
        <v>102</v>
      </c>
      <c r="Z949">
        <v>-1.73</v>
      </c>
      <c r="AA949">
        <v>-55.84</v>
      </c>
      <c r="AB949" t="s">
        <v>625</v>
      </c>
      <c r="AC949" t="s">
        <v>2944</v>
      </c>
    </row>
    <row r="950" spans="1:29" x14ac:dyDescent="0.25">
      <c r="A950" t="s">
        <v>3912</v>
      </c>
      <c r="B950" t="s">
        <v>516</v>
      </c>
      <c r="C950" t="s">
        <v>458</v>
      </c>
      <c r="D950" t="s">
        <v>3944</v>
      </c>
      <c r="E950" t="s">
        <v>3945</v>
      </c>
      <c r="F950" t="s">
        <v>3959</v>
      </c>
      <c r="G950" t="s">
        <v>3960</v>
      </c>
      <c r="H950" t="s">
        <v>463</v>
      </c>
      <c r="I950" t="s">
        <v>3961</v>
      </c>
      <c r="J950" t="s">
        <v>522</v>
      </c>
      <c r="L950">
        <v>45995</v>
      </c>
      <c r="M950">
        <v>45991</v>
      </c>
      <c r="N950">
        <v>1130820.5900000001</v>
      </c>
      <c r="O950">
        <v>1214563.58</v>
      </c>
      <c r="P950">
        <v>36485.07</v>
      </c>
      <c r="Q950">
        <v>1130820.5900000001</v>
      </c>
      <c r="R950">
        <v>47257.919999999998</v>
      </c>
      <c r="S950" t="s">
        <v>109</v>
      </c>
      <c r="T950" t="s">
        <v>114</v>
      </c>
      <c r="U950" t="s">
        <v>109</v>
      </c>
      <c r="V950" t="s">
        <v>109</v>
      </c>
      <c r="W950" t="s">
        <v>2891</v>
      </c>
      <c r="Y950" t="s">
        <v>102</v>
      </c>
      <c r="Z950">
        <v>-3.12</v>
      </c>
      <c r="AA950">
        <v>-51.8</v>
      </c>
      <c r="AB950" t="s">
        <v>475</v>
      </c>
      <c r="AC950" t="s">
        <v>109</v>
      </c>
    </row>
    <row r="951" spans="1:29" x14ac:dyDescent="0.25">
      <c r="A951" t="s">
        <v>3912</v>
      </c>
      <c r="B951" t="s">
        <v>580</v>
      </c>
      <c r="C951" t="s">
        <v>458</v>
      </c>
      <c r="D951" t="s">
        <v>3944</v>
      </c>
      <c r="E951" t="s">
        <v>3945</v>
      </c>
      <c r="F951" t="s">
        <v>3962</v>
      </c>
      <c r="G951" t="s">
        <v>3963</v>
      </c>
      <c r="H951" t="s">
        <v>463</v>
      </c>
      <c r="I951" t="s">
        <v>3964</v>
      </c>
      <c r="J951" t="s">
        <v>3965</v>
      </c>
      <c r="L951">
        <v>46386</v>
      </c>
      <c r="M951">
        <v>46300</v>
      </c>
      <c r="N951">
        <v>446102.39</v>
      </c>
      <c r="O951">
        <v>19362930</v>
      </c>
      <c r="P951">
        <v>0</v>
      </c>
      <c r="Q951">
        <v>446102.39</v>
      </c>
      <c r="R951">
        <v>18916827.609999999</v>
      </c>
      <c r="S951" t="s">
        <v>109</v>
      </c>
      <c r="T951" t="s">
        <v>109</v>
      </c>
      <c r="U951" t="s">
        <v>109</v>
      </c>
      <c r="V951" t="s">
        <v>109</v>
      </c>
      <c r="W951" t="s">
        <v>2736</v>
      </c>
      <c r="Y951" t="s">
        <v>102</v>
      </c>
      <c r="Z951">
        <v>-2.17</v>
      </c>
      <c r="AA951">
        <v>-56.75</v>
      </c>
      <c r="AB951" t="s">
        <v>625</v>
      </c>
    </row>
    <row r="952" spans="1:29" x14ac:dyDescent="0.25">
      <c r="A952" t="s">
        <v>3912</v>
      </c>
      <c r="B952" t="s">
        <v>580</v>
      </c>
      <c r="C952" t="s">
        <v>458</v>
      </c>
      <c r="D952" t="s">
        <v>3944</v>
      </c>
      <c r="E952" t="s">
        <v>3945</v>
      </c>
      <c r="F952" t="s">
        <v>3966</v>
      </c>
      <c r="G952" t="s">
        <v>3967</v>
      </c>
      <c r="H952" t="s">
        <v>463</v>
      </c>
      <c r="I952" t="s">
        <v>3968</v>
      </c>
      <c r="J952" t="s">
        <v>3969</v>
      </c>
      <c r="L952">
        <v>45992</v>
      </c>
      <c r="M952">
        <v>45598</v>
      </c>
      <c r="N952">
        <v>3066498.7</v>
      </c>
      <c r="O952">
        <v>12365027.449999999</v>
      </c>
      <c r="P952">
        <v>9298528.75</v>
      </c>
      <c r="Q952">
        <v>3066498.7</v>
      </c>
      <c r="R952">
        <v>0</v>
      </c>
      <c r="S952" t="s">
        <v>579</v>
      </c>
      <c r="T952" t="s">
        <v>114</v>
      </c>
      <c r="U952" t="s">
        <v>109</v>
      </c>
      <c r="V952" t="s">
        <v>109</v>
      </c>
      <c r="W952" t="s">
        <v>2673</v>
      </c>
      <c r="Y952" t="s">
        <v>102</v>
      </c>
      <c r="Z952">
        <v>-2.0099999999999998</v>
      </c>
      <c r="AA952">
        <v>-49.86</v>
      </c>
      <c r="AB952" t="s">
        <v>537</v>
      </c>
      <c r="AC952" t="s">
        <v>109</v>
      </c>
    </row>
    <row r="953" spans="1:29" x14ac:dyDescent="0.25">
      <c r="A953" t="s">
        <v>3912</v>
      </c>
      <c r="B953" t="s">
        <v>580</v>
      </c>
      <c r="C953" t="s">
        <v>458</v>
      </c>
      <c r="D953" t="s">
        <v>3944</v>
      </c>
      <c r="E953" t="s">
        <v>3945</v>
      </c>
      <c r="F953" t="s">
        <v>3970</v>
      </c>
      <c r="G953" t="s">
        <v>3971</v>
      </c>
      <c r="H953" t="s">
        <v>463</v>
      </c>
      <c r="I953" t="s">
        <v>3972</v>
      </c>
      <c r="J953" t="s">
        <v>3973</v>
      </c>
      <c r="L953">
        <v>45995</v>
      </c>
      <c r="M953">
        <v>46021</v>
      </c>
      <c r="N953">
        <v>17577474.780000001</v>
      </c>
      <c r="O953">
        <v>18264382.170000002</v>
      </c>
      <c r="P953">
        <v>686907.39</v>
      </c>
      <c r="Q953">
        <v>17577474.780000001</v>
      </c>
      <c r="R953">
        <v>0</v>
      </c>
      <c r="S953" t="s">
        <v>114</v>
      </c>
      <c r="T953" t="s">
        <v>114</v>
      </c>
      <c r="U953" t="s">
        <v>466</v>
      </c>
      <c r="V953" t="s">
        <v>109</v>
      </c>
      <c r="W953" t="s">
        <v>2891</v>
      </c>
      <c r="Y953" t="s">
        <v>102</v>
      </c>
      <c r="Z953">
        <v>-4.3099999999999996</v>
      </c>
      <c r="AA953">
        <v>-51.58</v>
      </c>
      <c r="AB953" t="s">
        <v>475</v>
      </c>
      <c r="AC953" t="s">
        <v>109</v>
      </c>
    </row>
    <row r="954" spans="1:29" x14ac:dyDescent="0.25">
      <c r="A954" t="s">
        <v>3912</v>
      </c>
      <c r="B954" t="s">
        <v>580</v>
      </c>
      <c r="C954" t="s">
        <v>458</v>
      </c>
      <c r="D954" t="s">
        <v>3944</v>
      </c>
      <c r="E954" t="s">
        <v>3945</v>
      </c>
      <c r="F954" t="s">
        <v>3974</v>
      </c>
      <c r="G954" t="s">
        <v>3975</v>
      </c>
      <c r="H954" t="s">
        <v>463</v>
      </c>
      <c r="I954" t="s">
        <v>3976</v>
      </c>
      <c r="J954" t="s">
        <v>3977</v>
      </c>
      <c r="L954">
        <v>45995</v>
      </c>
      <c r="M954">
        <v>46021</v>
      </c>
      <c r="N954">
        <v>19164872.870000001</v>
      </c>
      <c r="O954">
        <v>20183204.990000002</v>
      </c>
      <c r="P954">
        <v>1018332.1200000001</v>
      </c>
      <c r="Q954">
        <v>19164872.870000001</v>
      </c>
      <c r="R954">
        <v>0</v>
      </c>
      <c r="S954" t="s">
        <v>114</v>
      </c>
      <c r="T954" t="s">
        <v>114</v>
      </c>
      <c r="U954" t="s">
        <v>466</v>
      </c>
      <c r="V954" t="s">
        <v>109</v>
      </c>
      <c r="W954" t="s">
        <v>2891</v>
      </c>
      <c r="Y954" t="s">
        <v>102</v>
      </c>
      <c r="Z954">
        <v>-1.75</v>
      </c>
      <c r="AA954">
        <v>-52.23</v>
      </c>
      <c r="AB954" t="s">
        <v>475</v>
      </c>
      <c r="AC954" t="s">
        <v>109</v>
      </c>
    </row>
    <row r="955" spans="1:29" x14ac:dyDescent="0.25">
      <c r="A955" t="s">
        <v>3912</v>
      </c>
      <c r="B955" t="s">
        <v>580</v>
      </c>
      <c r="C955" t="s">
        <v>458</v>
      </c>
      <c r="D955" t="s">
        <v>3944</v>
      </c>
      <c r="E955" t="s">
        <v>3945</v>
      </c>
      <c r="F955" t="s">
        <v>3978</v>
      </c>
      <c r="G955" t="s">
        <v>3979</v>
      </c>
      <c r="H955" t="s">
        <v>463</v>
      </c>
      <c r="I955" t="s">
        <v>3980</v>
      </c>
      <c r="J955" t="s">
        <v>3981</v>
      </c>
      <c r="L955">
        <v>45656</v>
      </c>
      <c r="M955">
        <v>45759</v>
      </c>
      <c r="N955">
        <v>8202012.8300000001</v>
      </c>
      <c r="O955">
        <v>13534244.65</v>
      </c>
      <c r="P955">
        <v>5332231.82</v>
      </c>
      <c r="Q955">
        <v>8202012.8300000001</v>
      </c>
      <c r="R955">
        <v>0</v>
      </c>
      <c r="S955" t="s">
        <v>114</v>
      </c>
      <c r="T955" t="s">
        <v>114</v>
      </c>
      <c r="U955" t="s">
        <v>109</v>
      </c>
      <c r="V955" t="s">
        <v>109</v>
      </c>
      <c r="W955" t="s">
        <v>2736</v>
      </c>
      <c r="Y955" t="s">
        <v>102</v>
      </c>
      <c r="Z955">
        <v>-1.8</v>
      </c>
      <c r="AA955">
        <v>-53.48</v>
      </c>
      <c r="AB955" t="s">
        <v>537</v>
      </c>
      <c r="AC955" t="s">
        <v>109</v>
      </c>
    </row>
    <row r="956" spans="1:29" x14ac:dyDescent="0.25">
      <c r="A956" t="s">
        <v>3912</v>
      </c>
      <c r="B956" t="s">
        <v>580</v>
      </c>
      <c r="C956" t="s">
        <v>458</v>
      </c>
      <c r="D956" t="s">
        <v>3944</v>
      </c>
      <c r="E956" t="s">
        <v>3945</v>
      </c>
      <c r="F956" t="s">
        <v>3982</v>
      </c>
      <c r="G956" t="s">
        <v>3983</v>
      </c>
      <c r="H956" t="s">
        <v>463</v>
      </c>
      <c r="I956" t="s">
        <v>2943</v>
      </c>
      <c r="J956" t="s">
        <v>3984</v>
      </c>
      <c r="L956">
        <v>45992</v>
      </c>
      <c r="M956">
        <v>46300</v>
      </c>
      <c r="N956">
        <v>0</v>
      </c>
      <c r="O956">
        <v>21223120</v>
      </c>
      <c r="P956">
        <v>296548.12</v>
      </c>
      <c r="Q956">
        <v>0</v>
      </c>
      <c r="R956">
        <v>20926571.879999999</v>
      </c>
      <c r="S956" t="s">
        <v>109</v>
      </c>
      <c r="T956" t="s">
        <v>114</v>
      </c>
      <c r="U956" t="s">
        <v>114</v>
      </c>
      <c r="V956" t="s">
        <v>109</v>
      </c>
      <c r="W956" t="s">
        <v>2736</v>
      </c>
      <c r="Y956" t="s">
        <v>102</v>
      </c>
      <c r="Z956">
        <v>-2.11</v>
      </c>
      <c r="AA956">
        <v>-56.5</v>
      </c>
      <c r="AB956" t="s">
        <v>625</v>
      </c>
      <c r="AC956" t="s">
        <v>2944</v>
      </c>
    </row>
    <row r="957" spans="1:29" x14ac:dyDescent="0.25">
      <c r="A957" t="s">
        <v>3912</v>
      </c>
      <c r="B957" t="s">
        <v>580</v>
      </c>
      <c r="C957" t="s">
        <v>458</v>
      </c>
      <c r="D957" t="s">
        <v>3944</v>
      </c>
      <c r="E957" t="s">
        <v>3945</v>
      </c>
      <c r="F957" t="s">
        <v>3985</v>
      </c>
      <c r="G957" t="s">
        <v>3986</v>
      </c>
      <c r="H957" t="s">
        <v>463</v>
      </c>
      <c r="I957" t="s">
        <v>3987</v>
      </c>
      <c r="J957" t="s">
        <v>3988</v>
      </c>
      <c r="L957">
        <v>46387</v>
      </c>
      <c r="M957">
        <v>46144</v>
      </c>
      <c r="N957">
        <v>2523908.64</v>
      </c>
      <c r="O957">
        <v>10378503.629999999</v>
      </c>
      <c r="P957">
        <v>114510.48</v>
      </c>
      <c r="Q957">
        <v>2523908.64</v>
      </c>
      <c r="R957">
        <v>7740084.5099999998</v>
      </c>
      <c r="S957" t="s">
        <v>109</v>
      </c>
      <c r="T957" t="s">
        <v>579</v>
      </c>
      <c r="U957" t="s">
        <v>114</v>
      </c>
      <c r="V957" t="s">
        <v>114</v>
      </c>
      <c r="W957" t="s">
        <v>2891</v>
      </c>
      <c r="Y957" t="s">
        <v>102</v>
      </c>
      <c r="Z957">
        <v>-1.41</v>
      </c>
      <c r="AA957">
        <v>-51.64</v>
      </c>
      <c r="AB957" t="s">
        <v>475</v>
      </c>
      <c r="AC957" t="s">
        <v>109</v>
      </c>
    </row>
  </sheetData>
  <autoFilter ref="A1:AF957" xr:uid="{00000000-0009-0000-0000-000005000000}"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7"/>
  <sheetViews>
    <sheetView showGridLines="0" zoomScale="90" zoomScaleNormal="90" workbookViewId="0">
      <pane ySplit="3" topLeftCell="A4" activePane="bottomLeft" state="frozen"/>
      <selection pane="bottomLeft" activeCell="N5" sqref="N5"/>
    </sheetView>
  </sheetViews>
  <sheetFormatPr defaultColWidth="68.33203125" defaultRowHeight="13.2" x14ac:dyDescent="0.25"/>
  <cols>
    <col min="1" max="1" width="3.33203125" bestFit="1" customWidth="1"/>
    <col min="2" max="2" width="29.6640625" style="108" bestFit="1" customWidth="1"/>
    <col min="3" max="3" width="10" style="108" bestFit="1" customWidth="1"/>
    <col min="4" max="4" width="12.33203125" style="108" bestFit="1" customWidth="1"/>
    <col min="5" max="5" width="12.33203125" bestFit="1" customWidth="1"/>
    <col min="6" max="6" width="13.44140625" bestFit="1" customWidth="1"/>
    <col min="7" max="7" width="37.88671875" style="109" bestFit="1" customWidth="1"/>
    <col min="8" max="8" width="5.33203125" bestFit="1" customWidth="1"/>
    <col min="9" max="9" width="7.33203125" bestFit="1" customWidth="1"/>
    <col min="10" max="10" width="41.5546875" style="109" bestFit="1" customWidth="1"/>
    <col min="11" max="11" width="18.109375" style="109" bestFit="1" customWidth="1"/>
    <col min="12" max="12" width="33.88671875" style="109" bestFit="1" customWidth="1"/>
    <col min="13" max="13" width="16.88671875" style="109" bestFit="1" customWidth="1"/>
    <col min="14" max="14" width="21.5546875" style="109" bestFit="1" customWidth="1"/>
    <col min="15" max="16" width="12.88671875" customWidth="1"/>
  </cols>
  <sheetData>
    <row r="1" spans="1:14" ht="40.950000000000003" customHeight="1" x14ac:dyDescent="0.3">
      <c r="A1" s="117"/>
      <c r="B1" s="118"/>
      <c r="C1" s="118"/>
      <c r="D1" s="118"/>
      <c r="E1" s="120"/>
      <c r="F1" s="120"/>
      <c r="G1" s="119"/>
      <c r="H1" s="120"/>
      <c r="I1" s="120"/>
      <c r="J1" s="119"/>
      <c r="K1" s="119"/>
      <c r="L1" s="119"/>
      <c r="M1" s="119"/>
      <c r="N1" s="119"/>
    </row>
    <row r="2" spans="1:14" ht="40.950000000000003" customHeight="1" x14ac:dyDescent="0.3">
      <c r="A2" s="121"/>
      <c r="B2" s="122"/>
      <c r="C2" s="122"/>
      <c r="D2" s="122"/>
      <c r="E2" s="124"/>
      <c r="F2" s="124"/>
      <c r="G2" s="123"/>
      <c r="H2" s="124"/>
      <c r="I2" s="124"/>
      <c r="J2" s="123"/>
      <c r="K2" s="123"/>
      <c r="L2" s="123"/>
      <c r="M2" s="123"/>
      <c r="N2" s="123"/>
    </row>
    <row r="3" spans="1:14" s="107" customFormat="1" ht="43.2" x14ac:dyDescent="0.25">
      <c r="A3" s="113" t="s">
        <v>103</v>
      </c>
      <c r="B3" s="113" t="s">
        <v>33</v>
      </c>
      <c r="C3" s="113" t="s">
        <v>110</v>
      </c>
      <c r="D3" s="114" t="s">
        <v>111</v>
      </c>
      <c r="E3" s="113" t="s">
        <v>34</v>
      </c>
      <c r="F3" s="114" t="s">
        <v>113</v>
      </c>
      <c r="G3" s="113" t="s">
        <v>112</v>
      </c>
      <c r="H3" s="113" t="s">
        <v>0</v>
      </c>
      <c r="I3" s="113" t="s">
        <v>115</v>
      </c>
      <c r="J3" s="113" t="s">
        <v>422</v>
      </c>
      <c r="K3" s="115" t="s">
        <v>423</v>
      </c>
      <c r="L3" s="113" t="s">
        <v>424</v>
      </c>
      <c r="M3" s="115" t="s">
        <v>425</v>
      </c>
      <c r="N3" s="115" t="s">
        <v>426</v>
      </c>
    </row>
    <row r="4" spans="1:14" ht="14.4" x14ac:dyDescent="0.25">
      <c r="A4" s="180">
        <v>1</v>
      </c>
      <c r="B4" s="180" t="s">
        <v>4914</v>
      </c>
      <c r="C4" s="180" t="s">
        <v>114</v>
      </c>
      <c r="D4" s="180">
        <v>5000000741</v>
      </c>
      <c r="E4" s="181">
        <v>4600027637</v>
      </c>
      <c r="F4" s="180">
        <v>4017934</v>
      </c>
      <c r="G4" s="182" t="s">
        <v>7320</v>
      </c>
      <c r="H4" s="181" cm="1">
        <f t="array" ref="H4">MAX(IF(MSRV5!G:G=Contratos!E4,MSRV5!H:H))</f>
        <v>30</v>
      </c>
      <c r="I4" s="181">
        <f>COUNTIFS(MSRV5!G:G,E4,MSRV5!H:H,H4)</f>
        <v>913</v>
      </c>
      <c r="J4" s="182" t="s">
        <v>4971</v>
      </c>
      <c r="K4" s="182" t="s">
        <v>4974</v>
      </c>
      <c r="L4" s="182" t="s">
        <v>7321</v>
      </c>
      <c r="M4" s="182" t="s">
        <v>7322</v>
      </c>
      <c r="N4" s="182" t="s">
        <v>7323</v>
      </c>
    </row>
    <row r="5" spans="1:14" ht="14.4" x14ac:dyDescent="0.25">
      <c r="A5" s="180">
        <v>1</v>
      </c>
      <c r="B5" s="180" t="s">
        <v>4914</v>
      </c>
      <c r="C5" s="180" t="s">
        <v>114</v>
      </c>
      <c r="D5" s="180">
        <v>5000000741</v>
      </c>
      <c r="E5" s="181">
        <v>4600027637</v>
      </c>
      <c r="F5" s="180">
        <v>4017934</v>
      </c>
      <c r="G5" s="182" t="s">
        <v>7320</v>
      </c>
      <c r="H5" s="181" cm="1">
        <f t="array" ref="H5">MAX(IF(MSRV5!G:G=Contratos!E5,MSRV5!H:H))</f>
        <v>30</v>
      </c>
      <c r="I5" s="181">
        <f>COUNTIFS(MSRV5!G:G,E5,MSRV5!H:H,H5)</f>
        <v>913</v>
      </c>
      <c r="J5" s="182" t="s">
        <v>7371</v>
      </c>
      <c r="K5" s="182" t="s">
        <v>7372</v>
      </c>
      <c r="L5" s="182" t="s">
        <v>7321</v>
      </c>
      <c r="M5" s="182" t="s">
        <v>7322</v>
      </c>
      <c r="N5" s="182" t="s">
        <v>7323</v>
      </c>
    </row>
    <row r="6" spans="1:14" ht="14.4" x14ac:dyDescent="0.25">
      <c r="A6" s="180">
        <v>1</v>
      </c>
      <c r="B6" s="180" t="s">
        <v>4914</v>
      </c>
      <c r="C6" s="180" t="s">
        <v>114</v>
      </c>
      <c r="D6" s="180">
        <v>5000000741</v>
      </c>
      <c r="E6" s="181">
        <v>4600027637</v>
      </c>
      <c r="F6" s="180">
        <v>4017934</v>
      </c>
      <c r="G6" s="182" t="s">
        <v>7320</v>
      </c>
      <c r="H6" s="181" cm="1">
        <f t="array" ref="H6">MAX(IF(MSRV5!G:G=Contratos!E6,MSRV5!H:H))</f>
        <v>30</v>
      </c>
      <c r="I6" s="181">
        <f>COUNTIFS(MSRV5!G:G,E6,MSRV5!H:H,H6)</f>
        <v>913</v>
      </c>
      <c r="J6" s="182" t="s">
        <v>4972</v>
      </c>
      <c r="K6" s="182" t="s">
        <v>4975</v>
      </c>
      <c r="L6" s="182" t="s">
        <v>7321</v>
      </c>
      <c r="M6" s="182" t="s">
        <v>7322</v>
      </c>
      <c r="N6" s="182" t="s">
        <v>7323</v>
      </c>
    </row>
    <row r="7" spans="1:14" ht="14.4" x14ac:dyDescent="0.25">
      <c r="A7" s="180">
        <v>1</v>
      </c>
      <c r="B7" s="180" t="s">
        <v>4914</v>
      </c>
      <c r="C7" s="180" t="s">
        <v>114</v>
      </c>
      <c r="D7" s="180">
        <v>5000000741</v>
      </c>
      <c r="E7" s="181">
        <v>4600027637</v>
      </c>
      <c r="F7" s="180">
        <v>4017934</v>
      </c>
      <c r="G7" s="182" t="s">
        <v>7320</v>
      </c>
      <c r="H7" s="181" cm="1">
        <f t="array" ref="H7">MAX(IF(MSRV5!G:G=Contratos!E7,MSRV5!H:H))</f>
        <v>30</v>
      </c>
      <c r="I7" s="181">
        <f>COUNTIFS(MSRV5!G:G,E7,MSRV5!H:H,H7)</f>
        <v>913</v>
      </c>
      <c r="J7" s="182" t="s">
        <v>4973</v>
      </c>
      <c r="K7" s="182" t="s">
        <v>4976</v>
      </c>
      <c r="L7" s="182" t="s">
        <v>7321</v>
      </c>
      <c r="M7" s="182" t="s">
        <v>7322</v>
      </c>
      <c r="N7" s="182" t="s">
        <v>7323</v>
      </c>
    </row>
  </sheetData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a0 xmlns="34b82d45-d6ac-4f70-8260-3a88784a3fc5" xsi:nil="true"/>
    <DATA xmlns="34b82d45-d6ac-4f70-8260-3a88784a3fc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0E2B999F1C6C743B006BC9902F2F293" ma:contentTypeVersion="14" ma:contentTypeDescription="Crie um novo documento." ma:contentTypeScope="" ma:versionID="9f10d8922c8ef70f2811003371da4e03">
  <xsd:schema xmlns:xsd="http://www.w3.org/2001/XMLSchema" xmlns:xs="http://www.w3.org/2001/XMLSchema" xmlns:p="http://schemas.microsoft.com/office/2006/metadata/properties" xmlns:ns2="34b82d45-d6ac-4f70-8260-3a88784a3fc5" xmlns:ns3="e7a2b372-dc9f-4860-9bb9-b38684357a38" targetNamespace="http://schemas.microsoft.com/office/2006/metadata/properties" ma:root="true" ma:fieldsID="fec385cc5877384bdb97dd9b0a4ec2d5" ns2:_="" ns3:_="">
    <xsd:import namespace="34b82d45-d6ac-4f70-8260-3a88784a3fc5"/>
    <xsd:import namespace="e7a2b372-dc9f-4860-9bb9-b38684357a3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DATA" minOccurs="0"/>
                <xsd:element ref="ns2:Data0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b82d45-d6ac-4f70-8260-3a88784a3f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ATA" ma:index="20" nillable="true" ma:displayName="DATA" ma:format="DateOnly" ma:internalName="DATA">
      <xsd:simpleType>
        <xsd:restriction base="dms:DateTime"/>
      </xsd:simpleType>
    </xsd:element>
    <xsd:element name="Data0" ma:index="21" nillable="true" ma:displayName="Data" ma:description="Data" ma:format="DateOnly" ma:internalName="Data0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a2b372-dc9f-4860-9bb9-b38684357a3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E3BC731D-EAF2-48B7-B72C-BCE921AF752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F833970-09DA-44A2-B164-1D4117EC668F}">
  <ds:schemaRefs>
    <ds:schemaRef ds:uri="http://schemas.openxmlformats.org/package/2006/metadata/core-properties"/>
    <ds:schemaRef ds:uri="http://purl.org/dc/terms/"/>
    <ds:schemaRef ds:uri="34b82d45-d6ac-4f70-8260-3a88784a3fc5"/>
    <ds:schemaRef ds:uri="http://www.w3.org/XML/1998/namespace"/>
    <ds:schemaRef ds:uri="http://schemas.microsoft.com/office/2006/documentManagement/types"/>
    <ds:schemaRef ds:uri="http://purl.org/dc/dcmitype/"/>
    <ds:schemaRef ds:uri="http://purl.org/dc/elements/1.1/"/>
    <ds:schemaRef ds:uri="http://schemas.microsoft.com/office/infopath/2007/PartnerControls"/>
    <ds:schemaRef ds:uri="e7a2b372-dc9f-4860-9bb9-b38684357a38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CA31295-2F30-4D60-963D-E413ADB85F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4b82d45-d6ac-4f70-8260-3a88784a3fc5"/>
    <ds:schemaRef ds:uri="e7a2b372-dc9f-4860-9bb9-b38684357a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091726E2-2158-44E3-8D86-B8CB0F8A908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3</vt:i4>
      </vt:variant>
    </vt:vector>
  </HeadingPairs>
  <TitlesOfParts>
    <vt:vector size="10" baseType="lpstr">
      <vt:lpstr>AEO</vt:lpstr>
      <vt:lpstr>Lista de Serviços &amp; Medição</vt:lpstr>
      <vt:lpstr>Relatório de Evidências</vt:lpstr>
      <vt:lpstr>MSRV5</vt:lpstr>
      <vt:lpstr>CN43N</vt:lpstr>
      <vt:lpstr>Portifólio</vt:lpstr>
      <vt:lpstr>Contratos</vt:lpstr>
      <vt:lpstr>AEO!Area_de_impressao</vt:lpstr>
      <vt:lpstr>'Lista de Serviços &amp; Medição'!Area_de_impressao</vt:lpstr>
      <vt:lpstr>'Relatório de Evidências'!Area_de_impressao</vt:lpstr>
    </vt:vector>
  </TitlesOfParts>
  <Company>ENEL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Ferguson</dc:creator>
  <cp:lastModifiedBy>Gustavo de Jesus Oliveira</cp:lastModifiedBy>
  <cp:lastPrinted>2026-03-31T13:42:51Z</cp:lastPrinted>
  <dcterms:created xsi:type="dcterms:W3CDTF">2021-03-29T16:31:04Z</dcterms:created>
  <dcterms:modified xsi:type="dcterms:W3CDTF">2026-05-19T18:07:37Z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0x01010000E2B999F1C6C743B006BC9902F2F293</vt:lpwstr>
  </property>
  <property fmtid="{D5CDD505-2E9C-101B-9397-08002B2CF9AE}" pid="3" name="MSIP_Label_797ad33d-ed35-43c0-b526-22bc83c17deb_Enabled">
    <vt:lpwstr>true</vt:lpwstr>
  </property>
  <property fmtid="{D5CDD505-2E9C-101B-9397-08002B2CF9AE}" pid="4" name="MSIP_Label_797ad33d-ed35-43c0-b526-22bc83c17deb_SetDate">
    <vt:lpwstr>2021-10-15T18:49:13Z</vt:lpwstr>
  </property>
  <property fmtid="{D5CDD505-2E9C-101B-9397-08002B2CF9AE}" pid="5" name="MSIP_Label_797ad33d-ed35-43c0-b526-22bc83c17deb_Method">
    <vt:lpwstr>Standard</vt:lpwstr>
  </property>
  <property fmtid="{D5CDD505-2E9C-101B-9397-08002B2CF9AE}" pid="6" name="MSIP_Label_797ad33d-ed35-43c0-b526-22bc83c17deb_Name">
    <vt:lpwstr>797ad33d-ed35-43c0-b526-22bc83c17deb</vt:lpwstr>
  </property>
  <property fmtid="{D5CDD505-2E9C-101B-9397-08002B2CF9AE}" pid="7" name="MSIP_Label_797ad33d-ed35-43c0-b526-22bc83c17deb_SiteId">
    <vt:lpwstr>d539d4bf-5610-471a-afc2-1c76685cfefa</vt:lpwstr>
  </property>
  <property fmtid="{D5CDD505-2E9C-101B-9397-08002B2CF9AE}" pid="8" name="MSIP_Label_797ad33d-ed35-43c0-b526-22bc83c17deb_ActionId">
    <vt:lpwstr>ad7eaaea-1603-4e38-b9b4-bd01c4d77c1c</vt:lpwstr>
  </property>
  <property fmtid="{D5CDD505-2E9C-101B-9397-08002B2CF9AE}" pid="9" name="MSIP_Label_797ad33d-ed35-43c0-b526-22bc83c17deb_ContentBits">
    <vt:lpwstr>1</vt:lpwstr>
  </property>
</Properties>
</file>